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80D56E52-9EBE-467E-A674-09D4011DC4CC}" xr6:coauthVersionLast="36" xr6:coauthVersionMax="36" xr10:uidLastSave="{00000000-0000-0000-0000-000000000000}"/>
  <bookViews>
    <workbookView xWindow="0" yWindow="0" windowWidth="23040" windowHeight="8952" xr2:uid="{5A1ED467-E800-4F93-95FD-50C6BEB95FC2}"/>
  </bookViews>
  <sheets>
    <sheet name="Genel" sheetId="1" r:id="rId1"/>
    <sheet name="Branş Bazlı Analiz" sheetId="2" r:id="rId2"/>
    <sheet name="Karşılaştırmalı Prim Üretimi" sheetId="3" r:id="rId3"/>
    <sheet name="Hayatdışı" sheetId="4" r:id="rId4"/>
    <sheet name="Hayat" sheetId="5" r:id="rId5"/>
    <sheet name="Kaza" sheetId="6" r:id="rId6"/>
    <sheet name="Hastalık-Sağlık" sheetId="7" r:id="rId7"/>
    <sheet name="Kara Araçları" sheetId="8" r:id="rId8"/>
    <sheet name="Kasko" sheetId="9" r:id="rId9"/>
    <sheet name="Raylı Araçlar" sheetId="10" r:id="rId10"/>
    <sheet name="Hava Araçları" sheetId="11" r:id="rId11"/>
    <sheet name="Su Araçları" sheetId="12" r:id="rId12"/>
    <sheet name="Nakliyat" sheetId="13" r:id="rId13"/>
    <sheet name="Yangın ve Doğal Afetler" sheetId="14" r:id="rId14"/>
    <sheet name="Genel Zararlar" sheetId="15" r:id="rId15"/>
    <sheet name="Kara Araçları Sorumluluk" sheetId="16" r:id="rId16"/>
    <sheet name="Trafik" sheetId="17" r:id="rId17"/>
    <sheet name="Hava Araçları Sorumluluk" sheetId="18" r:id="rId18"/>
    <sheet name="Su Araçları Sorumluluk" sheetId="19" r:id="rId19"/>
    <sheet name="Genel Sorumluluk" sheetId="20" r:id="rId20"/>
    <sheet name="Kredi" sheetId="21" r:id="rId21"/>
    <sheet name="Kefalet" sheetId="22" r:id="rId22"/>
    <sheet name="Finansal Kayıplar" sheetId="23" r:id="rId23"/>
    <sheet name="Hukuksal Koruma" sheetId="24" r:id="rId24"/>
    <sheet name="Destek" sheetId="25" r:id="rId25"/>
    <sheet name="Dev.Dest.Tarım Sigortaları" sheetId="26" r:id="rId26"/>
    <sheet name="Mühendislik Sigortaları" sheetId="27" r:id="rId27"/>
    <sheet name="H-Hayat Toplam" sheetId="28" r:id="rId28"/>
    <sheet name="H-Hastalık Sağlık" sheetId="29" r:id="rId29"/>
    <sheet name="Hayat Grubu Toplam" sheetId="30" r:id="rId30"/>
    <sheet name="Direkt" sheetId="31" r:id="rId31"/>
    <sheet name="Endirekt" sheetId="32" r:id="rId32"/>
    <sheet name="Toplam" sheetId="33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1" hidden="1">'Branş Bazlı Analiz'!$C$1:$C$78</definedName>
    <definedName name="_xlnm._FilterDatabase" localSheetId="24" hidden="1">Destek!$C$1:$C$78</definedName>
    <definedName name="_xlnm._FilterDatabase" localSheetId="25" hidden="1">'Dev.Dest.Tarım Sigortaları'!$C$1:$C$78</definedName>
    <definedName name="_xlnm._FilterDatabase" localSheetId="30" hidden="1">Direkt!$C$1:$C$78</definedName>
    <definedName name="_xlnm._FilterDatabase" localSheetId="31" hidden="1">Endirekt!$C$1:$C$78</definedName>
    <definedName name="_xlnm._FilterDatabase" localSheetId="22" hidden="1">'Finansal Kayıplar'!$C$1:$C$78</definedName>
    <definedName name="_xlnm._FilterDatabase" localSheetId="0" hidden="1">Genel!#REF!</definedName>
    <definedName name="_xlnm._FilterDatabase" localSheetId="19" hidden="1">'Genel Sorumluluk'!$C$1:$C$78</definedName>
    <definedName name="_xlnm._FilterDatabase" localSheetId="14" hidden="1">'Genel Zararlar'!$C$1:$C$78</definedName>
    <definedName name="_xlnm._FilterDatabase" localSheetId="6" hidden="1">'Hastalık-Sağlık'!$C$1:$C$78</definedName>
    <definedName name="_xlnm._FilterDatabase" localSheetId="10" hidden="1">'Hava Araçları'!$C$1:$C$78</definedName>
    <definedName name="_xlnm._FilterDatabase" localSheetId="17" hidden="1">'Hava Araçları Sorumluluk'!$C$1:$C$78</definedName>
    <definedName name="_xlnm._FilterDatabase" localSheetId="4" hidden="1">Hayat!$C$1:$C$78</definedName>
    <definedName name="_xlnm._FilterDatabase" localSheetId="29" hidden="1">'Hayat Grubu Toplam'!$C$1:$C$78</definedName>
    <definedName name="_xlnm._FilterDatabase" localSheetId="3" hidden="1">Hayatdışı!$C$1:$C$78</definedName>
    <definedName name="_xlnm._FilterDatabase" localSheetId="28" hidden="1">'H-Hastalık Sağlık'!$C$1:$C$78</definedName>
    <definedName name="_xlnm._FilterDatabase" localSheetId="27" hidden="1">'H-Hayat Toplam'!$C$1:$C$78</definedName>
    <definedName name="_xlnm._FilterDatabase" localSheetId="23" hidden="1">'Hukuksal Koruma'!$C$1:$C$78</definedName>
    <definedName name="_xlnm._FilterDatabase" localSheetId="7" hidden="1">'Kara Araçları'!$C$1:$C$78</definedName>
    <definedName name="_xlnm._FilterDatabase" localSheetId="15" hidden="1">'Kara Araçları Sorumluluk'!$C$1:$C$78</definedName>
    <definedName name="_xlnm._FilterDatabase" localSheetId="2" hidden="1">'Karşılaştırmalı Prim Üretimi'!#REF!</definedName>
    <definedName name="_xlnm._FilterDatabase" localSheetId="8" hidden="1">Kasko!$C$1:$C$78</definedName>
    <definedName name="_xlnm._FilterDatabase" localSheetId="5" hidden="1">Kaza!$C$1:$C$78</definedName>
    <definedName name="_xlnm._FilterDatabase" localSheetId="21" hidden="1">Kefalet!$C$1:$C$78</definedName>
    <definedName name="_xlnm._FilterDatabase" localSheetId="20" hidden="1">Kredi!$C$1:$C$78</definedName>
    <definedName name="_xlnm._FilterDatabase" localSheetId="26" hidden="1">'Mühendislik Sigortaları'!$C$1:$C$78</definedName>
    <definedName name="_xlnm._FilterDatabase" localSheetId="12" hidden="1">Nakliyat!$C$1:$C$78</definedName>
    <definedName name="_xlnm._FilterDatabase" localSheetId="9" hidden="1">'Raylı Araçlar'!$C$1:$C$78</definedName>
    <definedName name="_xlnm._FilterDatabase" localSheetId="11" hidden="1">'Su Araçları'!$C$1:$C$78</definedName>
    <definedName name="_xlnm._FilterDatabase" localSheetId="18" hidden="1">'Su Araçları Sorumluluk'!$C$1:$C$78</definedName>
    <definedName name="_xlnm._FilterDatabase" localSheetId="32" hidden="1">Toplam!$C$1:$C$78</definedName>
    <definedName name="_xlnm._FilterDatabase" localSheetId="16" hidden="1">Trafik!$C$1:$C$78</definedName>
    <definedName name="_xlnm._FilterDatabase" localSheetId="13" hidden="1">'Yangın ve Doğal Afetler'!$C$1:$C$78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'Branş Bazlı Analiz'!$CQ$3:$CQ$96</definedName>
    <definedName name="Branşlar5">'[1]Branş Bazlı Analiz (2)'!$CQ$3:$CQ$95</definedName>
    <definedName name="Branşlar6">'[1]Branş Bazlı Analiz (3)'!$CZ$3:$CZ$95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_xlnm.Print_Area">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4" i="30" l="1"/>
  <c r="D15" i="28"/>
  <c r="L35" i="29"/>
  <c r="H68" i="23"/>
  <c r="M67" i="15"/>
  <c r="D40" i="7"/>
  <c r="AP57" i="4"/>
  <c r="H25" i="30"/>
  <c r="L17" i="29"/>
  <c r="G9" i="26"/>
  <c r="AE68" i="4"/>
  <c r="N66" i="20"/>
  <c r="U36" i="15"/>
  <c r="E12" i="8"/>
  <c r="E26" i="28"/>
  <c r="E32" i="28"/>
  <c r="I31" i="20"/>
  <c r="G42" i="29"/>
  <c r="M59" i="4"/>
  <c r="CC55" i="4"/>
  <c r="F71" i="27"/>
  <c r="D30" i="19"/>
  <c r="L54" i="4"/>
  <c r="H11" i="30"/>
  <c r="F56" i="30"/>
  <c r="E42" i="28"/>
  <c r="J13" i="20"/>
  <c r="D70" i="11"/>
  <c r="AP69" i="4"/>
  <c r="BN63" i="4"/>
  <c r="CL51" i="4"/>
  <c r="D29" i="15"/>
  <c r="E26" i="27"/>
  <c r="D59" i="22"/>
  <c r="I72" i="15"/>
  <c r="J31" i="29"/>
  <c r="N47" i="4"/>
  <c r="D68" i="30"/>
  <c r="M75" i="20"/>
  <c r="D39" i="7"/>
  <c r="F67" i="6"/>
  <c r="E56" i="5"/>
  <c r="H70" i="26"/>
  <c r="F50" i="6"/>
  <c r="CD61" i="4"/>
  <c r="E59" i="28"/>
  <c r="U54" i="15"/>
  <c r="F22" i="27"/>
  <c r="D39" i="22"/>
  <c r="D24" i="16"/>
  <c r="E47" i="15"/>
  <c r="I47" i="14"/>
  <c r="BT24" i="4"/>
  <c r="E50" i="30"/>
  <c r="D11" i="22"/>
  <c r="U57" i="15"/>
  <c r="D39" i="28"/>
  <c r="BR43" i="4"/>
  <c r="D14" i="30"/>
  <c r="M57" i="20"/>
  <c r="D69" i="6"/>
  <c r="D9" i="6"/>
  <c r="T35" i="5"/>
  <c r="H34" i="26"/>
  <c r="P70" i="5"/>
  <c r="BL58" i="4"/>
  <c r="H59" i="30"/>
  <c r="I41" i="30"/>
  <c r="J24" i="30"/>
  <c r="J73" i="20"/>
  <c r="Q47" i="15"/>
  <c r="E20" i="15"/>
  <c r="D61" i="13"/>
  <c r="H52" i="30"/>
  <c r="G34" i="27"/>
  <c r="E50" i="28"/>
  <c r="F42" i="23"/>
  <c r="D58" i="16"/>
  <c r="H60" i="6"/>
  <c r="AL53" i="4"/>
  <c r="AJ24" i="4"/>
  <c r="D21" i="17"/>
  <c r="P62" i="15"/>
  <c r="H33" i="15"/>
  <c r="CS35" i="4"/>
  <c r="E23" i="15"/>
  <c r="M43" i="7"/>
  <c r="BH66" i="4"/>
  <c r="D71" i="22"/>
  <c r="E14" i="20"/>
  <c r="F64" i="29"/>
  <c r="D50" i="29"/>
  <c r="F68" i="30"/>
  <c r="E18" i="27"/>
  <c r="J34" i="7"/>
  <c r="I57" i="7"/>
  <c r="D12" i="29"/>
  <c r="F26" i="14"/>
  <c r="X29" i="4"/>
  <c r="J33" i="5"/>
  <c r="F72" i="30"/>
  <c r="F32" i="5"/>
  <c r="T43" i="4"/>
  <c r="I40" i="5"/>
  <c r="L53" i="14"/>
  <c r="O43" i="20"/>
  <c r="F38" i="27"/>
  <c r="AV72" i="4"/>
  <c r="M24" i="20"/>
  <c r="E34" i="27"/>
  <c r="E52" i="25"/>
  <c r="BP50" i="4"/>
  <c r="E39" i="17"/>
  <c r="I16" i="26"/>
  <c r="D22" i="18"/>
  <c r="O23" i="15"/>
  <c r="E44" i="20"/>
  <c r="BY21" i="4"/>
  <c r="S64" i="5"/>
  <c r="AD74" i="4"/>
  <c r="K21" i="14"/>
  <c r="G75" i="29"/>
  <c r="D62" i="16"/>
  <c r="M72" i="29"/>
  <c r="P35" i="20"/>
  <c r="AV60" i="4"/>
  <c r="G61" i="21"/>
  <c r="H14" i="30"/>
  <c r="J63" i="30"/>
  <c r="D44" i="27"/>
  <c r="N36" i="20"/>
  <c r="F9" i="12"/>
  <c r="H68" i="4"/>
  <c r="BJ35" i="4"/>
  <c r="E71" i="20"/>
  <c r="I46" i="20"/>
  <c r="D57" i="17"/>
  <c r="BW46" i="4"/>
  <c r="M73" i="15"/>
  <c r="E26" i="12"/>
  <c r="H18" i="5"/>
  <c r="H51" i="26"/>
  <c r="F10" i="21"/>
  <c r="D37" i="30"/>
  <c r="D36" i="29"/>
  <c r="D34" i="30"/>
  <c r="G35" i="30"/>
  <c r="E17" i="15"/>
  <c r="K31" i="14"/>
  <c r="L8" i="29"/>
  <c r="L34" i="29"/>
  <c r="I36" i="30"/>
  <c r="D43" i="22"/>
  <c r="M55" i="14"/>
  <c r="I23" i="5"/>
  <c r="AF38" i="4"/>
  <c r="BN33" i="4"/>
  <c r="V25" i="4"/>
  <c r="G48" i="6"/>
  <c r="F8" i="26"/>
  <c r="E69" i="17"/>
  <c r="J34" i="14"/>
  <c r="F50" i="27"/>
  <c r="BN27" i="4"/>
  <c r="G56" i="23"/>
  <c r="D31" i="28"/>
  <c r="AE74" i="4"/>
  <c r="Y71" i="4"/>
  <c r="H26" i="30"/>
  <c r="E37" i="21"/>
  <c r="CL69" i="4"/>
  <c r="I35" i="30"/>
  <c r="G22" i="27"/>
  <c r="G36" i="27"/>
  <c r="F56" i="26"/>
  <c r="I42" i="15"/>
  <c r="E42" i="8"/>
  <c r="D28" i="7"/>
  <c r="P34" i="5"/>
  <c r="I64" i="20"/>
  <c r="H44" i="23"/>
  <c r="D68" i="16"/>
  <c r="D73" i="13"/>
  <c r="J72" i="30"/>
  <c r="BH24" i="4"/>
  <c r="J23" i="23"/>
  <c r="H72" i="26"/>
  <c r="AK71" i="4"/>
  <c r="G68" i="4"/>
  <c r="G62" i="27"/>
  <c r="H73" i="20"/>
  <c r="CF66" i="4"/>
  <c r="L68" i="29"/>
  <c r="G32" i="30"/>
  <c r="L70" i="29"/>
  <c r="E65" i="23"/>
  <c r="I24" i="15"/>
  <c r="N30" i="7"/>
  <c r="L74" i="5"/>
  <c r="R75" i="4"/>
  <c r="I34" i="20"/>
  <c r="F29" i="30"/>
  <c r="D61" i="26"/>
  <c r="J16" i="20"/>
  <c r="J18" i="29"/>
  <c r="P64" i="4"/>
  <c r="AR32" i="4"/>
  <c r="G21" i="26"/>
  <c r="K44" i="14"/>
  <c r="F13" i="14"/>
  <c r="G72" i="7"/>
  <c r="BI17" i="4"/>
  <c r="D37" i="10"/>
  <c r="BP74" i="4"/>
  <c r="AX47" i="4"/>
  <c r="D28" i="18"/>
  <c r="L45" i="29"/>
  <c r="L48" i="29"/>
  <c r="F30" i="23"/>
  <c r="G55" i="21"/>
  <c r="E75" i="17"/>
  <c r="CT47" i="4"/>
  <c r="H68" i="30"/>
  <c r="E15" i="14"/>
  <c r="F28" i="21"/>
  <c r="N10" i="4"/>
  <c r="CA56" i="4"/>
  <c r="D7" i="25"/>
  <c r="J31" i="4"/>
  <c r="R20" i="4"/>
  <c r="BG48" i="4"/>
  <c r="F71" i="5"/>
  <c r="E38" i="13"/>
  <c r="M58" i="15"/>
  <c r="I58" i="20"/>
  <c r="M12" i="29"/>
  <c r="M11" i="29"/>
  <c r="P53" i="20"/>
  <c r="D26" i="28"/>
  <c r="J37" i="4"/>
  <c r="W48" i="4"/>
  <c r="M31" i="7"/>
  <c r="L54" i="7"/>
  <c r="J9" i="14"/>
  <c r="E73" i="25"/>
  <c r="G64" i="27"/>
  <c r="T49" i="4"/>
  <c r="E75" i="28"/>
  <c r="N54" i="14"/>
  <c r="D12" i="17"/>
  <c r="D48" i="16"/>
  <c r="O14" i="15"/>
  <c r="E24" i="27"/>
  <c r="BX46" i="4"/>
  <c r="D38" i="29"/>
  <c r="E48" i="30"/>
  <c r="D9" i="22"/>
  <c r="M55" i="15"/>
  <c r="S25" i="5"/>
  <c r="BF43" i="4"/>
  <c r="D12" i="30"/>
  <c r="P41" i="15"/>
  <c r="P26" i="15"/>
  <c r="K56" i="14"/>
  <c r="AM28" i="4"/>
  <c r="H36" i="14"/>
  <c r="D70" i="5"/>
  <c r="AZ58" i="4"/>
  <c r="F71" i="20"/>
  <c r="E40" i="30"/>
  <c r="F23" i="30"/>
  <c r="E22" i="28"/>
  <c r="I27" i="30"/>
  <c r="H56" i="23"/>
  <c r="CD73" i="4"/>
  <c r="I38" i="30"/>
  <c r="G32" i="27"/>
  <c r="E46" i="28"/>
  <c r="K35" i="23"/>
  <c r="I45" i="15"/>
  <c r="E57" i="6"/>
  <c r="Z53" i="4"/>
  <c r="F19" i="29"/>
  <c r="E56" i="26"/>
  <c r="J47" i="23"/>
  <c r="BK64" i="4"/>
  <c r="N42" i="20"/>
  <c r="M22" i="15"/>
  <c r="N42" i="7"/>
  <c r="E36" i="27"/>
  <c r="K59" i="26"/>
  <c r="I13" i="20"/>
  <c r="E66" i="27"/>
  <c r="CO55" i="4"/>
  <c r="CI52" i="4"/>
  <c r="G55" i="23"/>
  <c r="S69" i="15"/>
  <c r="CB50" i="4"/>
  <c r="G40" i="29"/>
  <c r="F20" i="30"/>
  <c r="E10" i="27"/>
  <c r="E42" i="17"/>
  <c r="D10" i="9"/>
  <c r="AB64" i="4"/>
  <c r="P58" i="4"/>
  <c r="AN46" i="4"/>
  <c r="H9" i="15"/>
  <c r="N18" i="20"/>
  <c r="E8" i="15"/>
  <c r="F74" i="6"/>
  <c r="I61" i="30"/>
  <c r="K23" i="26"/>
  <c r="D30" i="17"/>
  <c r="E57" i="30"/>
  <c r="CU52" i="4"/>
  <c r="I59" i="30"/>
  <c r="D17" i="22"/>
  <c r="S51" i="15"/>
  <c r="BV47" i="4"/>
  <c r="D59" i="28"/>
  <c r="M48" i="29"/>
  <c r="J58" i="29"/>
  <c r="D14" i="16"/>
  <c r="N66" i="7"/>
  <c r="AB58" i="4"/>
  <c r="AZ52" i="4"/>
  <c r="AV42" i="4"/>
  <c r="N41" i="14"/>
  <c r="G55" i="29"/>
  <c r="G10" i="21"/>
  <c r="M43" i="15"/>
  <c r="G44" i="27"/>
  <c r="AZ40" i="4"/>
  <c r="L25" i="29"/>
  <c r="E22" i="30"/>
  <c r="G12" i="6"/>
  <c r="J57" i="5"/>
  <c r="D15" i="5"/>
  <c r="E58" i="25"/>
  <c r="L50" i="5"/>
  <c r="AT55" i="4"/>
  <c r="H23" i="30"/>
  <c r="L44" i="29"/>
  <c r="M24" i="29"/>
  <c r="F32" i="20"/>
  <c r="Q20" i="15"/>
  <c r="E51" i="14"/>
  <c r="D22" i="11"/>
  <c r="D29" i="29"/>
  <c r="D37" i="22"/>
  <c r="H43" i="30"/>
  <c r="CO61" i="4"/>
  <c r="K66" i="26"/>
  <c r="U37" i="4"/>
  <c r="I18" i="29"/>
  <c r="E62" i="20"/>
  <c r="G58" i="29"/>
  <c r="M23" i="4"/>
  <c r="I66" i="4"/>
  <c r="D12" i="23"/>
  <c r="AB52" i="4"/>
  <c r="D46" i="18"/>
  <c r="K47" i="26"/>
  <c r="J22" i="20"/>
  <c r="O32" i="15"/>
  <c r="D22" i="9"/>
  <c r="J39" i="30"/>
  <c r="H19" i="20"/>
  <c r="AL47" i="4"/>
  <c r="AB75" i="4"/>
  <c r="CS71" i="4"/>
  <c r="D38" i="20"/>
  <c r="M40" i="15"/>
  <c r="CF23" i="4"/>
  <c r="I9" i="23"/>
  <c r="F21" i="4"/>
  <c r="CA32" i="4"/>
  <c r="H36" i="6"/>
  <c r="F36" i="7"/>
  <c r="M7" i="14"/>
  <c r="F38" i="29"/>
  <c r="E54" i="28"/>
  <c r="G43" i="23"/>
  <c r="D66" i="16"/>
  <c r="D22" i="30"/>
  <c r="AX53" i="4"/>
  <c r="AV24" i="4"/>
  <c r="I22" i="23"/>
  <c r="D42" i="8"/>
  <c r="L55" i="7"/>
  <c r="G36" i="6"/>
  <c r="I35" i="29"/>
  <c r="L44" i="7"/>
  <c r="BT66" i="4"/>
  <c r="F62" i="29"/>
  <c r="D8" i="16"/>
  <c r="G65" i="29"/>
  <c r="D64" i="23"/>
  <c r="N15" i="20"/>
  <c r="D72" i="16"/>
  <c r="E32" i="15"/>
  <c r="F33" i="4"/>
  <c r="J43" i="29"/>
  <c r="J27" i="30"/>
  <c r="J58" i="26"/>
  <c r="N12" i="20"/>
  <c r="D40" i="9"/>
  <c r="CL63" i="4"/>
  <c r="AF32" i="4"/>
  <c r="E47" i="20"/>
  <c r="I25" i="20"/>
  <c r="H69" i="15"/>
  <c r="BE43" i="4"/>
  <c r="E59" i="15"/>
  <c r="D31" i="10"/>
  <c r="BD74" i="4"/>
  <c r="H15" i="26"/>
  <c r="E59" i="20"/>
  <c r="F39" i="29"/>
  <c r="H35" i="30"/>
  <c r="D55" i="28"/>
  <c r="F48" i="27"/>
  <c r="H24" i="14"/>
  <c r="F59" i="12"/>
  <c r="D67" i="30"/>
  <c r="F60" i="27"/>
  <c r="I45" i="29"/>
  <c r="N75" i="20"/>
  <c r="F14" i="14"/>
  <c r="AF74" i="4"/>
  <c r="AB34" i="4"/>
  <c r="CH29" i="4"/>
  <c r="CB20" i="4"/>
  <c r="D63" i="5"/>
  <c r="Q44" i="15"/>
  <c r="F62" i="26"/>
  <c r="AF68" i="4"/>
  <c r="L46" i="29"/>
  <c r="G56" i="30"/>
  <c r="H20" i="30"/>
  <c r="D10" i="18"/>
  <c r="E58" i="30"/>
  <c r="G64" i="29"/>
  <c r="BJ47" i="4"/>
  <c r="N24" i="20"/>
  <c r="J50" i="29"/>
  <c r="BZ33" i="4"/>
  <c r="D58" i="9"/>
  <c r="D15" i="17"/>
  <c r="F64" i="27"/>
  <c r="D34" i="11"/>
  <c r="E46" i="30"/>
  <c r="E68" i="20"/>
  <c r="G24" i="29"/>
  <c r="J55" i="29"/>
  <c r="E26" i="14"/>
  <c r="M17" i="14"/>
  <c r="S49" i="5"/>
  <c r="I9" i="30"/>
  <c r="J42" i="29"/>
  <c r="P10" i="5"/>
  <c r="G17" i="27"/>
  <c r="AL23" i="4"/>
  <c r="D72" i="29"/>
  <c r="E33" i="17"/>
  <c r="D73" i="22"/>
  <c r="T26" i="4"/>
  <c r="BT48" i="4"/>
  <c r="CE72" i="4"/>
  <c r="F70" i="21"/>
  <c r="E19" i="21"/>
  <c r="E51" i="8"/>
  <c r="G68" i="30"/>
  <c r="M16" i="15"/>
  <c r="G66" i="27"/>
  <c r="L56" i="7"/>
  <c r="H69" i="23"/>
  <c r="E14" i="12"/>
  <c r="F47" i="30"/>
  <c r="E63" i="14"/>
  <c r="D68" i="27"/>
  <c r="X66" i="4"/>
  <c r="L73" i="15"/>
  <c r="CT29" i="4"/>
  <c r="N29" i="14"/>
  <c r="F62" i="20"/>
  <c r="K11" i="23"/>
  <c r="F8" i="5"/>
  <c r="F29" i="29"/>
  <c r="AD21" i="4"/>
  <c r="E32" i="30"/>
  <c r="CD55" i="4"/>
  <c r="M65" i="4"/>
  <c r="AP51" i="4"/>
  <c r="M25" i="29"/>
  <c r="G27" i="29"/>
  <c r="G31" i="21"/>
  <c r="CN38" i="4"/>
  <c r="I71" i="14"/>
  <c r="L49" i="23"/>
  <c r="H47" i="5"/>
  <c r="I7" i="20"/>
  <c r="CT53" i="4"/>
  <c r="U9" i="15"/>
  <c r="G42" i="22"/>
  <c r="O41" i="15"/>
  <c r="BQ49" i="4"/>
  <c r="F9" i="23"/>
  <c r="S23" i="5"/>
  <c r="L54" i="23"/>
  <c r="G19" i="29"/>
  <c r="I10" i="23"/>
  <c r="AD8" i="4"/>
  <c r="F72" i="7"/>
  <c r="D43" i="30"/>
  <c r="N54" i="7"/>
  <c r="D21" i="29"/>
  <c r="F18" i="30"/>
  <c r="D14" i="12"/>
  <c r="L60" i="4"/>
  <c r="H21" i="14"/>
  <c r="E42" i="23"/>
  <c r="S60" i="15"/>
  <c r="D63" i="8"/>
  <c r="J60" i="30"/>
  <c r="L32" i="14"/>
  <c r="T66" i="15"/>
  <c r="Q68" i="15"/>
  <c r="G71" i="14"/>
  <c r="I10" i="20"/>
  <c r="W18" i="4"/>
  <c r="O44" i="5"/>
  <c r="N70" i="4"/>
  <c r="G12" i="23"/>
  <c r="H20" i="26"/>
  <c r="F29" i="27"/>
  <c r="M33" i="29"/>
  <c r="AX40" i="4"/>
  <c r="I58" i="7"/>
  <c r="CD12" i="4"/>
  <c r="N30" i="14"/>
  <c r="BN56" i="4"/>
  <c r="H11" i="14"/>
  <c r="N62" i="15"/>
  <c r="H51" i="23"/>
  <c r="D25" i="26"/>
  <c r="AL29" i="4"/>
  <c r="G36" i="7"/>
  <c r="E49" i="30"/>
  <c r="D18" i="23"/>
  <c r="AD57" i="4"/>
  <c r="AI60" i="4"/>
  <c r="J49" i="15"/>
  <c r="S36" i="15"/>
  <c r="Q20" i="4"/>
  <c r="G61" i="26"/>
  <c r="E62" i="27"/>
  <c r="Z47" i="4"/>
  <c r="AZ75" i="4"/>
  <c r="J35" i="23"/>
  <c r="J48" i="4"/>
  <c r="BS36" i="4"/>
  <c r="D54" i="10"/>
  <c r="G13" i="21"/>
  <c r="J49" i="4"/>
  <c r="E74" i="28"/>
  <c r="E39" i="30"/>
  <c r="D75" i="29"/>
  <c r="D46" i="11"/>
  <c r="I16" i="30"/>
  <c r="G17" i="29"/>
  <c r="H29" i="30"/>
  <c r="E64" i="30"/>
  <c r="N33" i="20"/>
  <c r="D57" i="29"/>
  <c r="CR66" i="4"/>
  <c r="M42" i="14"/>
  <c r="E50" i="27"/>
  <c r="I59" i="5"/>
  <c r="G52" i="29"/>
  <c r="E7" i="30"/>
  <c r="F40" i="21"/>
  <c r="D16" i="29"/>
  <c r="S66" i="5"/>
  <c r="I20" i="30"/>
  <c r="AP63" i="4"/>
  <c r="H20" i="23"/>
  <c r="F66" i="27"/>
  <c r="F51" i="4"/>
  <c r="U60" i="15"/>
  <c r="D29" i="23"/>
  <c r="D67" i="28"/>
  <c r="I15" i="15"/>
  <c r="D34" i="18"/>
  <c r="K41" i="26"/>
  <c r="Z29" i="4"/>
  <c r="AU54" i="4"/>
  <c r="T54" i="15"/>
  <c r="G51" i="29"/>
  <c r="O29" i="5"/>
  <c r="J69" i="29"/>
  <c r="J46" i="7"/>
  <c r="E44" i="27"/>
  <c r="J61" i="4"/>
  <c r="D18" i="17"/>
  <c r="Z59" i="4"/>
  <c r="E23" i="30"/>
  <c r="E15" i="8"/>
  <c r="D25" i="22"/>
  <c r="X42" i="4"/>
  <c r="G26" i="27"/>
  <c r="K11" i="26"/>
  <c r="L67" i="5"/>
  <c r="D46" i="9"/>
  <c r="D70" i="18"/>
  <c r="F57" i="4"/>
  <c r="D32" i="27"/>
  <c r="K72" i="23"/>
  <c r="N51" i="20"/>
  <c r="BZ27" i="4"/>
  <c r="L32" i="29"/>
  <c r="M74" i="29"/>
  <c r="D61" i="22"/>
  <c r="G54" i="27"/>
  <c r="D34" i="16"/>
  <c r="H70" i="30"/>
  <c r="D16" i="7"/>
  <c r="L70" i="15"/>
  <c r="BA63" i="4"/>
  <c r="E69" i="12"/>
  <c r="D52" i="29"/>
  <c r="F31" i="23"/>
  <c r="L11" i="29"/>
  <c r="D69" i="9"/>
  <c r="G14" i="27"/>
  <c r="O8" i="20"/>
  <c r="AV53" i="4"/>
  <c r="D38" i="19"/>
  <c r="D25" i="10"/>
  <c r="BM63" i="4"/>
  <c r="K48" i="26"/>
  <c r="J14" i="5"/>
  <c r="D10" i="13"/>
  <c r="M12" i="20"/>
  <c r="D72" i="17"/>
  <c r="I60" i="23"/>
  <c r="AC69" i="4"/>
  <c r="G51" i="26"/>
  <c r="D49" i="5"/>
  <c r="D41" i="22"/>
  <c r="G47" i="5"/>
  <c r="BQ73" i="4"/>
  <c r="G14" i="30"/>
  <c r="D66" i="30"/>
  <c r="AG31" i="4"/>
  <c r="E63" i="5"/>
  <c r="L18" i="7"/>
  <c r="D21" i="8"/>
  <c r="G69" i="23"/>
  <c r="F50" i="30"/>
  <c r="BN44" i="4"/>
  <c r="L71" i="15"/>
  <c r="S70" i="15"/>
  <c r="J30" i="30"/>
  <c r="X72" i="4"/>
  <c r="P21" i="4"/>
  <c r="CK69" i="4"/>
  <c r="D37" i="28"/>
  <c r="CB56" i="4"/>
  <c r="AZ33" i="4"/>
  <c r="CE66" i="4"/>
  <c r="E59" i="12"/>
  <c r="F47" i="15"/>
  <c r="G25" i="7"/>
  <c r="G29" i="29"/>
  <c r="D40" i="6"/>
  <c r="I73" i="29"/>
  <c r="P8" i="20"/>
  <c r="M38" i="29"/>
  <c r="BG36" i="4"/>
  <c r="F42" i="12"/>
  <c r="D14" i="7"/>
  <c r="H66" i="30"/>
  <c r="T70" i="15"/>
  <c r="D58" i="30"/>
  <c r="E57" i="12"/>
  <c r="AD56" i="4"/>
  <c r="T36" i="15"/>
  <c r="CT28" i="4"/>
  <c r="K71" i="23"/>
  <c r="F50" i="14"/>
  <c r="G8" i="30"/>
  <c r="G28" i="21"/>
  <c r="E14" i="15"/>
  <c r="I44" i="29"/>
  <c r="T38" i="4"/>
  <c r="J16" i="5"/>
  <c r="F44" i="26"/>
  <c r="D15" i="29"/>
  <c r="D26" i="29"/>
  <c r="N18" i="7"/>
  <c r="L57" i="29"/>
  <c r="E35" i="27"/>
  <c r="I65" i="29"/>
  <c r="N54" i="20"/>
  <c r="I71" i="30"/>
  <c r="E60" i="27"/>
  <c r="D74" i="28"/>
  <c r="E70" i="28"/>
  <c r="E30" i="8"/>
  <c r="D49" i="26"/>
  <c r="F40" i="27"/>
  <c r="D61" i="29"/>
  <c r="E28" i="30"/>
  <c r="D52" i="18"/>
  <c r="E8" i="28"/>
  <c r="CR60" i="4"/>
  <c r="G12" i="14"/>
  <c r="F72" i="26"/>
  <c r="E39" i="5"/>
  <c r="M10" i="29"/>
  <c r="E71" i="28"/>
  <c r="M66" i="20"/>
  <c r="D37" i="26"/>
  <c r="O46" i="5"/>
  <c r="F65" i="30"/>
  <c r="I17" i="30"/>
  <c r="D49" i="22"/>
  <c r="E41" i="20"/>
  <c r="I33" i="15"/>
  <c r="I34" i="26"/>
  <c r="J15" i="30"/>
  <c r="Q50" i="20"/>
  <c r="D73" i="19"/>
  <c r="F12" i="27"/>
  <c r="G39" i="29"/>
  <c r="D71" i="24"/>
  <c r="AB70" i="4"/>
  <c r="I58" i="14"/>
  <c r="I14" i="30"/>
  <c r="H35" i="5"/>
  <c r="D40" i="11"/>
  <c r="D11" i="28"/>
  <c r="J36" i="30"/>
  <c r="H8" i="30"/>
  <c r="F38" i="7"/>
  <c r="S68" i="4"/>
  <c r="F8" i="20"/>
  <c r="I22" i="14"/>
  <c r="BB63" i="4"/>
  <c r="I18" i="30"/>
  <c r="G20" i="27"/>
  <c r="H8" i="23"/>
  <c r="CT41" i="4"/>
  <c r="E68" i="5"/>
  <c r="R69" i="4"/>
  <c r="BI53" i="4"/>
  <c r="F75" i="29"/>
  <c r="D52" i="9"/>
  <c r="J58" i="20"/>
  <c r="AJ59" i="4"/>
  <c r="K32" i="14"/>
  <c r="G34" i="6"/>
  <c r="E45" i="1"/>
  <c r="M50" i="15"/>
  <c r="N60" i="20"/>
  <c r="I70" i="20"/>
  <c r="I71" i="7"/>
  <c r="AP38" i="4"/>
  <c r="E8" i="27"/>
  <c r="P56" i="5"/>
  <c r="L7" i="5"/>
  <c r="M70" i="15"/>
  <c r="L54" i="14"/>
  <c r="Q75" i="4"/>
  <c r="E36" i="17"/>
  <c r="F68" i="26"/>
  <c r="BD43" i="4"/>
  <c r="BC32" i="4"/>
  <c r="E27" i="28"/>
  <c r="H42" i="5"/>
  <c r="L36" i="5"/>
  <c r="G45" i="26"/>
  <c r="CT52" i="4"/>
  <c r="AI42" i="4"/>
  <c r="J20" i="14"/>
  <c r="AT49" i="4"/>
  <c r="I12" i="29"/>
  <c r="E75" i="21"/>
  <c r="D46" i="16"/>
  <c r="H9" i="23"/>
  <c r="D51" i="28"/>
  <c r="D13" i="25"/>
  <c r="BI29" i="4"/>
  <c r="E58" i="27"/>
  <c r="D65" i="15"/>
  <c r="E33" i="26"/>
  <c r="G45" i="30"/>
  <c r="AW58" i="4"/>
  <c r="F30" i="20"/>
  <c r="D58" i="18"/>
  <c r="I70" i="23"/>
  <c r="AQ14" i="4"/>
  <c r="L14" i="5"/>
  <c r="F36" i="6"/>
  <c r="F25" i="7"/>
  <c r="D30" i="23"/>
  <c r="E68" i="30"/>
  <c r="CH40" i="4"/>
  <c r="T49" i="15"/>
  <c r="K30" i="15"/>
  <c r="J28" i="26"/>
  <c r="BH42" i="4"/>
  <c r="CR17" i="4"/>
  <c r="K66" i="4"/>
  <c r="G64" i="26"/>
  <c r="AJ48" i="4"/>
  <c r="F50" i="29"/>
  <c r="X60" i="4"/>
  <c r="D40" i="23"/>
  <c r="F53" i="30"/>
  <c r="BT42" i="4"/>
  <c r="F32" i="26"/>
  <c r="I34" i="7"/>
  <c r="G56" i="27"/>
  <c r="F62" i="14"/>
  <c r="I54" i="15"/>
  <c r="D65" i="24"/>
  <c r="L61" i="29"/>
  <c r="S74" i="4"/>
  <c r="AI66" i="4"/>
  <c r="V73" i="4"/>
  <c r="I59" i="7"/>
  <c r="L9" i="29"/>
  <c r="I22" i="20"/>
  <c r="D52" i="11"/>
  <c r="AI54" i="4"/>
  <c r="L13" i="23"/>
  <c r="AN52" i="4"/>
  <c r="J64" i="20"/>
  <c r="E54" i="27"/>
  <c r="CB38" i="4"/>
  <c r="J67" i="4"/>
  <c r="H71" i="14"/>
  <c r="H18" i="15"/>
  <c r="D43" i="13"/>
  <c r="E65" i="15"/>
  <c r="F35" i="20"/>
  <c r="D41" i="30"/>
  <c r="F34" i="29"/>
  <c r="E38" i="6"/>
  <c r="BP62" i="4"/>
  <c r="V49" i="4"/>
  <c r="L72" i="23"/>
  <c r="F23" i="20"/>
  <c r="D54" i="16"/>
  <c r="AP27" i="4"/>
  <c r="L60" i="23"/>
  <c r="AR44" i="4"/>
  <c r="E39" i="4"/>
  <c r="J56" i="29"/>
  <c r="Q50" i="15"/>
  <c r="J34" i="23"/>
  <c r="S37" i="5"/>
  <c r="I50" i="30"/>
  <c r="I43" i="29"/>
  <c r="M69" i="20"/>
  <c r="H16" i="26"/>
  <c r="D13" i="30"/>
  <c r="D16" i="6"/>
  <c r="I8" i="30"/>
  <c r="D7" i="12"/>
  <c r="M17" i="29"/>
  <c r="I9" i="15"/>
  <c r="L53" i="29"/>
  <c r="S33" i="15"/>
  <c r="E72" i="27"/>
  <c r="F21" i="12"/>
  <c r="F35" i="27"/>
  <c r="R51" i="4"/>
  <c r="L10" i="29"/>
  <c r="AZ46" i="4"/>
  <c r="D26" i="15"/>
  <c r="D22" i="16"/>
  <c r="I11" i="30"/>
  <c r="J55" i="20"/>
  <c r="D27" i="5"/>
  <c r="M31" i="15"/>
  <c r="J45" i="30"/>
  <c r="D73" i="29"/>
  <c r="D12" i="16"/>
  <c r="X36" i="4"/>
  <c r="Q45" i="4"/>
  <c r="Z65" i="4"/>
  <c r="CN74" i="4"/>
  <c r="D25" i="29"/>
  <c r="G41" i="29"/>
  <c r="M22" i="29"/>
  <c r="AH55" i="4"/>
  <c r="D26" i="27"/>
  <c r="AJ36" i="4"/>
  <c r="D62" i="15"/>
  <c r="G47" i="30"/>
  <c r="E10" i="30"/>
  <c r="D41" i="23"/>
  <c r="G42" i="27"/>
  <c r="CQ60" i="4"/>
  <c r="AJ60" i="4"/>
  <c r="E70" i="30"/>
  <c r="G58" i="21"/>
  <c r="Q32" i="15"/>
  <c r="BZ21" i="4"/>
  <c r="F17" i="29"/>
  <c r="E18" i="17"/>
  <c r="V55" i="4"/>
  <c r="D63" i="17"/>
  <c r="L40" i="15"/>
  <c r="I30" i="15"/>
  <c r="T68" i="4"/>
  <c r="E23" i="20"/>
  <c r="G41" i="30"/>
  <c r="E14" i="28"/>
  <c r="D9" i="9"/>
  <c r="F44" i="30"/>
  <c r="D7" i="19"/>
  <c r="CT65" i="4"/>
  <c r="CN20" i="4"/>
  <c r="J9" i="5"/>
  <c r="E38" i="28"/>
  <c r="F12" i="6"/>
  <c r="L24" i="5"/>
  <c r="BE25" i="4"/>
  <c r="E55" i="25"/>
  <c r="G62" i="26"/>
  <c r="D55" i="13"/>
  <c r="CR65" i="4"/>
  <c r="BL57" i="4"/>
  <c r="E27" i="14"/>
  <c r="E52" i="30"/>
  <c r="F40" i="29"/>
  <c r="AN39" i="4"/>
  <c r="F25" i="30"/>
  <c r="CF48" i="4"/>
  <c r="K12" i="26"/>
  <c r="Z16" i="4"/>
  <c r="F38" i="26"/>
  <c r="CH22" i="4"/>
  <c r="G27" i="30"/>
  <c r="AG67" i="4"/>
  <c r="BT35" i="4"/>
  <c r="K13" i="23"/>
  <c r="G22" i="30"/>
  <c r="D40" i="13"/>
  <c r="I62" i="30"/>
  <c r="C9" i="1"/>
  <c r="P17" i="20"/>
  <c r="AK65" i="4"/>
  <c r="BV10" i="4"/>
  <c r="D38" i="7"/>
  <c r="L42" i="29"/>
  <c r="G30" i="27"/>
  <c r="E14" i="14"/>
  <c r="J49" i="30"/>
  <c r="K43" i="14"/>
  <c r="F73" i="26"/>
  <c r="BN8" i="4"/>
  <c r="CF65" i="4"/>
  <c r="O33" i="15"/>
  <c r="J73" i="26"/>
  <c r="F41" i="29"/>
  <c r="G60" i="27"/>
  <c r="M29" i="14"/>
  <c r="D73" i="10"/>
  <c r="D71" i="2"/>
  <c r="AC33" i="4"/>
  <c r="E74" i="4"/>
  <c r="D71" i="26"/>
  <c r="G44" i="30"/>
  <c r="O65" i="5"/>
  <c r="F61" i="7"/>
  <c r="J58" i="14"/>
  <c r="E13" i="14"/>
  <c r="L43" i="15"/>
  <c r="J48" i="29"/>
  <c r="AY75" i="4"/>
  <c r="BP61" i="4"/>
  <c r="M67" i="20"/>
  <c r="AF44" i="4"/>
  <c r="N45" i="20"/>
  <c r="P56" i="20"/>
  <c r="G9" i="7"/>
  <c r="G36" i="14"/>
  <c r="N71" i="15"/>
  <c r="D71" i="23"/>
  <c r="W66" i="4"/>
  <c r="D52" i="12"/>
  <c r="E9" i="8"/>
  <c r="H21" i="23"/>
  <c r="Q47" i="20"/>
  <c r="K37" i="15"/>
  <c r="BU70" i="4"/>
  <c r="I67" i="21"/>
  <c r="I35" i="21"/>
  <c r="AO38" i="4"/>
  <c r="E31" i="14"/>
  <c r="K22" i="15"/>
  <c r="AG18" i="4"/>
  <c r="G65" i="30"/>
  <c r="BP25" i="4"/>
  <c r="G55" i="16"/>
  <c r="L75" i="14"/>
  <c r="T64" i="15"/>
  <c r="AZ63" i="4"/>
  <c r="F23" i="21"/>
  <c r="J70" i="23"/>
  <c r="V36" i="4"/>
  <c r="L26" i="15"/>
  <c r="BH71" i="4"/>
  <c r="K72" i="4"/>
  <c r="I47" i="7"/>
  <c r="S72" i="15"/>
  <c r="E10" i="22"/>
  <c r="N41" i="7"/>
  <c r="N32" i="15"/>
  <c r="D66" i="21"/>
  <c r="BE55" i="4"/>
  <c r="F11" i="7"/>
  <c r="BP68" i="4"/>
  <c r="E18" i="8"/>
  <c r="AE20" i="4"/>
  <c r="X47" i="4"/>
  <c r="CI27" i="4"/>
  <c r="N20" i="20"/>
  <c r="M65" i="14"/>
  <c r="AY15" i="4"/>
  <c r="G28" i="23"/>
  <c r="E49" i="5"/>
  <c r="K73" i="26"/>
  <c r="D16" i="9"/>
  <c r="G16" i="27"/>
  <c r="L69" i="29"/>
  <c r="D39" i="16"/>
  <c r="G16" i="21"/>
  <c r="R32" i="4"/>
  <c r="I74" i="14"/>
  <c r="BB75" i="4"/>
  <c r="C90" i="1"/>
  <c r="E8" i="25"/>
  <c r="BT29" i="4"/>
  <c r="AD32" i="4"/>
  <c r="P20" i="15"/>
  <c r="L47" i="4"/>
  <c r="P19" i="20"/>
  <c r="BC50" i="4"/>
  <c r="E24" i="6"/>
  <c r="N11" i="14"/>
  <c r="CI22" i="4"/>
  <c r="E32" i="26"/>
  <c r="G16" i="29"/>
  <c r="D44" i="26"/>
  <c r="D14" i="11"/>
  <c r="D44" i="15"/>
  <c r="O17" i="20"/>
  <c r="G60" i="26"/>
  <c r="S18" i="5"/>
  <c r="I21" i="7"/>
  <c r="Z41" i="4"/>
  <c r="D51" i="9"/>
  <c r="H22" i="15"/>
  <c r="L19" i="5"/>
  <c r="F35" i="14"/>
  <c r="O24" i="20"/>
  <c r="AS43" i="4"/>
  <c r="K8" i="14"/>
  <c r="R47" i="5"/>
  <c r="E26" i="4"/>
  <c r="M39" i="20"/>
  <c r="CK15" i="4"/>
  <c r="BH47" i="4"/>
  <c r="I28" i="23"/>
  <c r="F67" i="15"/>
  <c r="D15" i="8"/>
  <c r="D37" i="5"/>
  <c r="AS24" i="4"/>
  <c r="I16" i="20"/>
  <c r="G54" i="30"/>
  <c r="F44" i="4"/>
  <c r="E41" i="22"/>
  <c r="F40" i="15"/>
  <c r="O59" i="15"/>
  <c r="G35" i="7"/>
  <c r="E30" i="13"/>
  <c r="D23" i="28"/>
  <c r="M72" i="5"/>
  <c r="K64" i="15"/>
  <c r="G25" i="23"/>
  <c r="G23" i="21"/>
  <c r="D23" i="30"/>
  <c r="E50" i="26"/>
  <c r="AB15" i="4"/>
  <c r="G23" i="7"/>
  <c r="BB51" i="4"/>
  <c r="Q51" i="4"/>
  <c r="F57" i="21"/>
  <c r="F49" i="15"/>
  <c r="I29" i="30"/>
  <c r="E16" i="22"/>
  <c r="AV65" i="4"/>
  <c r="I44" i="21"/>
  <c r="D26" i="16"/>
  <c r="L55" i="14"/>
  <c r="F102" i="1"/>
  <c r="G39" i="27"/>
  <c r="AK14" i="4"/>
  <c r="AD20" i="4"/>
  <c r="F65" i="15"/>
  <c r="CG23" i="4"/>
  <c r="AK58" i="4"/>
  <c r="AA9" i="4"/>
  <c r="P17" i="15"/>
  <c r="D38" i="26"/>
  <c r="CD30" i="4"/>
  <c r="G47" i="20"/>
  <c r="D23" i="12"/>
  <c r="M67" i="14"/>
  <c r="BO43" i="4"/>
  <c r="J9" i="26"/>
  <c r="I67" i="7"/>
  <c r="BI71" i="4"/>
  <c r="L31" i="5"/>
  <c r="D64" i="7"/>
  <c r="D27" i="22"/>
  <c r="E50" i="4"/>
  <c r="D58" i="29"/>
  <c r="J41" i="5"/>
  <c r="F48" i="7"/>
  <c r="D56" i="19"/>
  <c r="G28" i="26"/>
  <c r="F62" i="7"/>
  <c r="D13" i="29"/>
  <c r="I22" i="26"/>
  <c r="BG60" i="4"/>
  <c r="CT35" i="4"/>
  <c r="E21" i="30"/>
  <c r="M46" i="29"/>
  <c r="E62" i="12"/>
  <c r="Q35" i="20"/>
  <c r="BO26" i="4"/>
  <c r="G7" i="21"/>
  <c r="AH49" i="4"/>
  <c r="E39" i="28"/>
  <c r="J22" i="23"/>
  <c r="L8" i="14"/>
  <c r="L20" i="29"/>
  <c r="K33" i="14"/>
  <c r="E41" i="27"/>
  <c r="AJ66" i="4"/>
  <c r="J57" i="29"/>
  <c r="F26" i="27"/>
  <c r="D66" i="17"/>
  <c r="I10" i="26"/>
  <c r="BK40" i="4"/>
  <c r="J19" i="29"/>
  <c r="G59" i="30"/>
  <c r="E33" i="8"/>
  <c r="D52" i="6"/>
  <c r="F61" i="14"/>
  <c r="D12" i="27"/>
  <c r="G68" i="27"/>
  <c r="CL33" i="4"/>
  <c r="H41" i="6"/>
  <c r="D36" i="8"/>
  <c r="G61" i="5"/>
  <c r="CR48" i="4"/>
  <c r="D63" i="29"/>
  <c r="I69" i="23"/>
  <c r="D55" i="12"/>
  <c r="E35" i="28"/>
  <c r="L24" i="23"/>
  <c r="G37" i="14"/>
  <c r="BL22" i="4"/>
  <c r="F73" i="21"/>
  <c r="AY34" i="4"/>
  <c r="AR74" i="4"/>
  <c r="BD67" i="4"/>
  <c r="Z40" i="4"/>
  <c r="J47" i="26"/>
  <c r="L21" i="20"/>
  <c r="E41" i="8"/>
  <c r="H16" i="30"/>
  <c r="CH46" i="4"/>
  <c r="H32" i="30"/>
  <c r="F31" i="21"/>
  <c r="E14" i="30"/>
  <c r="BZ75" i="4"/>
  <c r="BJ16" i="4"/>
  <c r="G74" i="22"/>
  <c r="R56" i="5"/>
  <c r="G63" i="29"/>
  <c r="J53" i="29"/>
  <c r="D56" i="15"/>
  <c r="C59" i="1"/>
  <c r="J48" i="23"/>
  <c r="E56" i="27"/>
  <c r="AT12" i="4"/>
  <c r="K61" i="15"/>
  <c r="O60" i="15"/>
  <c r="H65" i="30"/>
  <c r="R20" i="5"/>
  <c r="D25" i="30"/>
  <c r="I57" i="14"/>
  <c r="AY40" i="4"/>
  <c r="D31" i="21"/>
  <c r="CN67" i="4"/>
  <c r="E48" i="21"/>
  <c r="N65" i="4"/>
  <c r="F17" i="30"/>
  <c r="D16" i="24"/>
  <c r="BZ68" i="4"/>
  <c r="D22" i="13"/>
  <c r="E9" i="26"/>
  <c r="AZ15" i="4"/>
  <c r="D27" i="23"/>
  <c r="E66" i="17"/>
  <c r="D39" i="8"/>
  <c r="M57" i="29"/>
  <c r="E7" i="6"/>
  <c r="E44" i="26"/>
  <c r="D34" i="25"/>
  <c r="M15" i="29"/>
  <c r="AE55" i="4"/>
  <c r="D60" i="18"/>
  <c r="E30" i="17"/>
  <c r="L37" i="23"/>
  <c r="F68" i="29"/>
  <c r="BB69" i="4"/>
  <c r="M65" i="5"/>
  <c r="H17" i="6"/>
  <c r="I59" i="21"/>
  <c r="D13" i="26"/>
  <c r="AT36" i="4"/>
  <c r="H28" i="15"/>
  <c r="AH72" i="4"/>
  <c r="CL27" i="4"/>
  <c r="J38" i="5"/>
  <c r="L50" i="29"/>
  <c r="E69" i="4"/>
  <c r="E33" i="13"/>
  <c r="N60" i="15"/>
  <c r="CQ36" i="4"/>
  <c r="P13" i="5"/>
  <c r="H61" i="30"/>
  <c r="D15" i="27"/>
  <c r="BO38" i="4"/>
  <c r="BJ64" i="4"/>
  <c r="CU33" i="4"/>
  <c r="F30" i="22"/>
  <c r="G36" i="15"/>
  <c r="E20" i="4"/>
  <c r="E58" i="26"/>
  <c r="H46" i="6"/>
  <c r="H19" i="30"/>
  <c r="J7" i="29"/>
  <c r="I44" i="30"/>
  <c r="CA73" i="4"/>
  <c r="H29" i="20"/>
  <c r="F53" i="27"/>
  <c r="AD38" i="4"/>
  <c r="H38" i="15"/>
  <c r="F14" i="7"/>
  <c r="L11" i="4"/>
  <c r="J51" i="26"/>
  <c r="F38" i="4"/>
  <c r="AZ51" i="4"/>
  <c r="F34" i="21"/>
  <c r="AN57" i="4"/>
  <c r="I55" i="21"/>
  <c r="BK58" i="4"/>
  <c r="I32" i="7"/>
  <c r="J75" i="14"/>
  <c r="CI28" i="4"/>
  <c r="AW70" i="4"/>
  <c r="L25" i="23"/>
  <c r="I56" i="29"/>
  <c r="D72" i="10"/>
  <c r="D19" i="29"/>
  <c r="D43" i="24"/>
  <c r="F28" i="26"/>
  <c r="O63" i="5"/>
  <c r="E40" i="28"/>
  <c r="T20" i="15"/>
  <c r="P57" i="4"/>
  <c r="I38" i="20"/>
  <c r="M21" i="29"/>
  <c r="AX41" i="4"/>
  <c r="AN28" i="4"/>
  <c r="O25" i="20"/>
  <c r="R44" i="5"/>
  <c r="T7" i="4"/>
  <c r="E66" i="25"/>
  <c r="H63" i="30"/>
  <c r="L63" i="23"/>
  <c r="L13" i="20"/>
  <c r="D55" i="30"/>
  <c r="F8" i="27"/>
  <c r="AS49" i="4"/>
  <c r="D58" i="24"/>
  <c r="E69" i="22"/>
  <c r="CE24" i="4"/>
  <c r="AQ67" i="4"/>
  <c r="E33" i="23"/>
  <c r="E46" i="25"/>
  <c r="I35" i="23"/>
  <c r="V67" i="4"/>
  <c r="F23" i="12"/>
  <c r="L38" i="15"/>
  <c r="P39" i="5"/>
  <c r="M52" i="14"/>
  <c r="O42" i="20"/>
  <c r="BM45" i="4"/>
  <c r="BN14" i="4"/>
  <c r="N53" i="14"/>
  <c r="AP32" i="4"/>
  <c r="D47" i="16"/>
  <c r="O46" i="4"/>
  <c r="F59" i="5"/>
  <c r="D44" i="12"/>
  <c r="BS18" i="4"/>
  <c r="CR23" i="4"/>
  <c r="BO7" i="4"/>
  <c r="K56" i="23"/>
  <c r="G54" i="5"/>
  <c r="D74" i="20"/>
  <c r="AR7" i="4"/>
  <c r="M68" i="14"/>
  <c r="S57" i="5"/>
  <c r="Z22" i="4"/>
  <c r="F127" i="1"/>
  <c r="L33" i="23"/>
  <c r="S30" i="5"/>
  <c r="H58" i="20"/>
  <c r="C65" i="1"/>
  <c r="N43" i="14"/>
  <c r="S41" i="5"/>
  <c r="M63" i="20"/>
  <c r="G37" i="27"/>
  <c r="BS59" i="4"/>
  <c r="T74" i="4"/>
  <c r="I43" i="4"/>
  <c r="T40" i="5"/>
  <c r="O43" i="15"/>
  <c r="F55" i="27"/>
  <c r="F27" i="29"/>
  <c r="CQ18" i="4"/>
  <c r="H35" i="21"/>
  <c r="CN43" i="4"/>
  <c r="I37" i="20"/>
  <c r="D41" i="27"/>
  <c r="K64" i="14"/>
  <c r="I30" i="21"/>
  <c r="F55" i="29"/>
  <c r="D35" i="24"/>
  <c r="E34" i="1"/>
  <c r="E43" i="6"/>
  <c r="BB45" i="4"/>
  <c r="CU46" i="4"/>
  <c r="Q70" i="20"/>
  <c r="N27" i="15"/>
  <c r="AK32" i="4"/>
  <c r="D28" i="25"/>
  <c r="D58" i="27"/>
  <c r="O32" i="20"/>
  <c r="E44" i="22"/>
  <c r="D37" i="17"/>
  <c r="AY64" i="4"/>
  <c r="D39" i="18"/>
  <c r="D17" i="27"/>
  <c r="E69" i="30"/>
  <c r="BF71" i="4"/>
  <c r="G15" i="26"/>
  <c r="S19" i="4"/>
  <c r="S43" i="15"/>
  <c r="E69" i="25"/>
  <c r="O71" i="15"/>
  <c r="BM27" i="4"/>
  <c r="J54" i="29"/>
  <c r="AR26" i="4"/>
  <c r="AQ25" i="4"/>
  <c r="D26" i="19"/>
  <c r="R53" i="15"/>
  <c r="CF53" i="4"/>
  <c r="D42" i="24"/>
  <c r="R8" i="5"/>
  <c r="H69" i="26"/>
  <c r="D49" i="13"/>
  <c r="M46" i="15"/>
  <c r="BF55" i="4"/>
  <c r="G30" i="29"/>
  <c r="F7" i="23"/>
  <c r="R27" i="4"/>
  <c r="M53" i="29"/>
  <c r="F59" i="20"/>
  <c r="E30" i="27"/>
  <c r="E51" i="28"/>
  <c r="J9" i="30"/>
  <c r="G70" i="21"/>
  <c r="D74" i="16"/>
  <c r="F27" i="4"/>
  <c r="D28" i="9"/>
  <c r="AZ70" i="4"/>
  <c r="E62" i="26"/>
  <c r="D16" i="23"/>
  <c r="F36" i="27"/>
  <c r="BD68" i="4"/>
  <c r="D20" i="27"/>
  <c r="H54" i="30"/>
  <c r="D31" i="12"/>
  <c r="J54" i="30"/>
  <c r="J74" i="26"/>
  <c r="K48" i="23"/>
  <c r="H64" i="20"/>
  <c r="I45" i="30"/>
  <c r="L36" i="23"/>
  <c r="L73" i="23"/>
  <c r="F26" i="20"/>
  <c r="D43" i="26"/>
  <c r="D44" i="29"/>
  <c r="D59" i="24"/>
  <c r="E15" i="28"/>
  <c r="J40" i="5"/>
  <c r="F14" i="30"/>
  <c r="D14" i="26"/>
  <c r="D59" i="20"/>
  <c r="G46" i="23"/>
  <c r="H50" i="30"/>
  <c r="E27" i="8"/>
  <c r="BU35" i="4"/>
  <c r="G62" i="4"/>
  <c r="AK53" i="4"/>
  <c r="Z71" i="4"/>
  <c r="U19" i="4"/>
  <c r="F24" i="27"/>
  <c r="D62" i="27"/>
  <c r="D57" i="22"/>
  <c r="R63" i="4"/>
  <c r="D18" i="8"/>
  <c r="AH67" i="4"/>
  <c r="I53" i="26"/>
  <c r="G10" i="22"/>
  <c r="I7" i="15"/>
  <c r="R45" i="4"/>
  <c r="J26" i="5"/>
  <c r="G65" i="6"/>
  <c r="G24" i="7"/>
  <c r="D70" i="13"/>
  <c r="BW21" i="4"/>
  <c r="U15" i="15"/>
  <c r="BD44" i="4"/>
  <c r="AL35" i="4"/>
  <c r="G62" i="22"/>
  <c r="D69" i="11"/>
  <c r="F60" i="29"/>
  <c r="N34" i="15"/>
  <c r="BN57" i="4"/>
  <c r="D24" i="8"/>
  <c r="AQ26" i="4"/>
  <c r="D57" i="6"/>
  <c r="O68" i="20"/>
  <c r="D50" i="6"/>
  <c r="D39" i="15"/>
  <c r="N66" i="14"/>
  <c r="H26" i="4"/>
  <c r="N40" i="7"/>
  <c r="T27" i="15"/>
  <c r="G46" i="26"/>
  <c r="T30" i="15"/>
  <c r="J31" i="15"/>
  <c r="AV11" i="4"/>
  <c r="F49" i="30"/>
  <c r="O68" i="15"/>
  <c r="H63" i="6"/>
  <c r="H13" i="14"/>
  <c r="AO39" i="4"/>
  <c r="AU41" i="4"/>
  <c r="D26" i="17"/>
  <c r="AJ17" i="4"/>
  <c r="K44" i="15"/>
  <c r="BZ69" i="4"/>
  <c r="L75" i="23"/>
  <c r="H30" i="15"/>
  <c r="D33" i="23"/>
  <c r="M35" i="4"/>
  <c r="D63" i="30"/>
  <c r="E21" i="8"/>
  <c r="D16" i="21"/>
  <c r="E51" i="5"/>
  <c r="AW23" i="4"/>
  <c r="D10" i="5"/>
  <c r="Q39" i="15"/>
  <c r="AG61" i="4"/>
  <c r="S55" i="4"/>
  <c r="E18" i="26"/>
  <c r="E15" i="26"/>
  <c r="D38" i="27"/>
  <c r="F8" i="30"/>
  <c r="F26" i="29"/>
  <c r="E74" i="6"/>
  <c r="D51" i="25"/>
  <c r="H67" i="20"/>
  <c r="J47" i="29"/>
  <c r="G7" i="6"/>
  <c r="G55" i="20"/>
  <c r="I22" i="7"/>
  <c r="BJ59" i="4"/>
  <c r="G44" i="4"/>
  <c r="AR55" i="4"/>
  <c r="J48" i="14"/>
  <c r="AV59" i="4"/>
  <c r="D28" i="26"/>
  <c r="D75" i="5"/>
  <c r="CK68" i="4"/>
  <c r="E29" i="15"/>
  <c r="J33" i="14"/>
  <c r="G47" i="14"/>
  <c r="K42" i="23"/>
  <c r="H43" i="20"/>
  <c r="I75" i="26"/>
  <c r="H57" i="15"/>
  <c r="G22" i="6"/>
  <c r="S54" i="5"/>
  <c r="E23" i="28"/>
  <c r="D46" i="30"/>
  <c r="E36" i="14"/>
  <c r="I12" i="30"/>
  <c r="AF55" i="4"/>
  <c r="E12" i="25"/>
  <c r="D39" i="5"/>
  <c r="BR30" i="4"/>
  <c r="I38" i="21"/>
  <c r="BK15" i="4"/>
  <c r="E63" i="28"/>
  <c r="C36" i="1"/>
  <c r="E34" i="13"/>
  <c r="R57" i="4"/>
  <c r="D32" i="16"/>
  <c r="J52" i="5"/>
  <c r="J22" i="7"/>
  <c r="I29" i="29"/>
  <c r="L12" i="23"/>
  <c r="D13" i="13"/>
  <c r="G68" i="23"/>
  <c r="J10" i="23"/>
  <c r="I69" i="15"/>
  <c r="D16" i="18"/>
  <c r="H60" i="14"/>
  <c r="J22" i="29"/>
  <c r="M34" i="15"/>
  <c r="D64" i="9"/>
  <c r="F22" i="21"/>
  <c r="E46" i="27"/>
  <c r="AD45" i="4"/>
  <c r="E26" i="20"/>
  <c r="D31" i="13"/>
  <c r="E22" i="27"/>
  <c r="H71" i="30"/>
  <c r="M61" i="15"/>
  <c r="F25" i="21"/>
  <c r="D31" i="30"/>
  <c r="I34" i="30"/>
  <c r="F45" i="4"/>
  <c r="T69" i="15"/>
  <c r="S42" i="15"/>
  <c r="F69" i="12"/>
  <c r="U66" i="15"/>
  <c r="CC49" i="4"/>
  <c r="F74" i="7"/>
  <c r="F65" i="20"/>
  <c r="F68" i="27"/>
  <c r="L56" i="29"/>
  <c r="H38" i="4"/>
  <c r="F62" i="27"/>
  <c r="E23" i="27"/>
  <c r="P62" i="20"/>
  <c r="K16" i="15"/>
  <c r="K18" i="20"/>
  <c r="D13" i="22"/>
  <c r="CO49" i="4"/>
  <c r="AK17" i="4"/>
  <c r="F57" i="12"/>
  <c r="AA34" i="4"/>
  <c r="CT23" i="4"/>
  <c r="G57" i="23"/>
  <c r="T66" i="5"/>
  <c r="H44" i="4"/>
  <c r="G49" i="5"/>
  <c r="P11" i="15"/>
  <c r="CG71" i="4"/>
  <c r="BD20" i="4"/>
  <c r="D49" i="21"/>
  <c r="F72" i="15"/>
  <c r="D24" i="30"/>
  <c r="E67" i="28"/>
  <c r="BH59" i="4"/>
  <c r="BJ70" i="4"/>
  <c r="CA62" i="4"/>
  <c r="T44" i="4"/>
  <c r="D48" i="1"/>
  <c r="E37" i="30"/>
  <c r="D75" i="8"/>
  <c r="D65" i="23"/>
  <c r="F70" i="29"/>
  <c r="D20" i="5"/>
  <c r="E40" i="21"/>
  <c r="F67" i="27"/>
  <c r="D33" i="17"/>
  <c r="G36" i="30"/>
  <c r="E49" i="28"/>
  <c r="CE60" i="4"/>
  <c r="J40" i="15"/>
  <c r="BL63" i="4"/>
  <c r="F15" i="27"/>
  <c r="M69" i="29"/>
  <c r="F20" i="27"/>
  <c r="CN73" i="4"/>
  <c r="F43" i="6"/>
  <c r="G14" i="22"/>
  <c r="M60" i="5"/>
  <c r="M52" i="7"/>
  <c r="I17" i="26"/>
  <c r="D50" i="28"/>
  <c r="BZ44" i="4"/>
  <c r="I18" i="15"/>
  <c r="F53" i="16"/>
  <c r="E15" i="4"/>
  <c r="K23" i="4"/>
  <c r="E66" i="28"/>
  <c r="G25" i="27"/>
  <c r="J8" i="29"/>
  <c r="J16" i="26"/>
  <c r="G67" i="6"/>
  <c r="M29" i="4"/>
  <c r="F61" i="26"/>
  <c r="M51" i="29"/>
  <c r="E8" i="22"/>
  <c r="AX35" i="4"/>
  <c r="N41" i="15"/>
  <c r="I64" i="26"/>
  <c r="E52" i="12"/>
  <c r="L67" i="14"/>
  <c r="E64" i="22"/>
  <c r="Q33" i="4"/>
  <c r="CC36" i="4"/>
  <c r="H53" i="15"/>
  <c r="K69" i="20"/>
  <c r="F75" i="4"/>
  <c r="G29" i="30"/>
  <c r="AL71" i="4"/>
  <c r="I25" i="4"/>
  <c r="H74" i="14"/>
  <c r="G12" i="15"/>
  <c r="I66" i="20"/>
  <c r="CN26" i="4"/>
  <c r="F21" i="15"/>
  <c r="Y47" i="4"/>
  <c r="F37" i="5"/>
  <c r="D64" i="6"/>
  <c r="G50" i="29"/>
  <c r="L44" i="20"/>
  <c r="AX34" i="4"/>
  <c r="L41" i="20"/>
  <c r="M53" i="4"/>
  <c r="F17" i="20"/>
  <c r="D10" i="30"/>
  <c r="I23" i="30"/>
  <c r="CL57" i="4"/>
  <c r="D28" i="23"/>
  <c r="D61" i="10"/>
  <c r="BT72" i="4"/>
  <c r="F7" i="6"/>
  <c r="D64" i="18"/>
  <c r="AX29" i="4"/>
  <c r="H27" i="15"/>
  <c r="BL70" i="4"/>
  <c r="I53" i="30"/>
  <c r="E39" i="8"/>
  <c r="M36" i="20"/>
  <c r="P75" i="5"/>
  <c r="J22" i="26"/>
  <c r="E50" i="20"/>
  <c r="T12" i="15"/>
  <c r="AA22" i="4"/>
  <c r="J40" i="20"/>
  <c r="J57" i="30"/>
  <c r="CD31" i="4"/>
  <c r="P47" i="15"/>
  <c r="G46" i="21"/>
  <c r="F11" i="20"/>
  <c r="CD25" i="4"/>
  <c r="BG66" i="4"/>
  <c r="D12" i="10"/>
  <c r="H41" i="30"/>
  <c r="G25" i="5"/>
  <c r="F54" i="27"/>
  <c r="E20" i="20"/>
  <c r="U72" i="15"/>
  <c r="H24" i="6"/>
  <c r="D56" i="27"/>
  <c r="I14" i="29"/>
  <c r="Q65" i="15"/>
  <c r="BY51" i="4"/>
  <c r="BZ20" i="4"/>
  <c r="H58" i="6"/>
  <c r="BS47" i="4"/>
  <c r="H30" i="5"/>
  <c r="H28" i="20"/>
  <c r="G49" i="21"/>
  <c r="Q56" i="20"/>
  <c r="BY15" i="4"/>
  <c r="M27" i="20"/>
  <c r="D69" i="18"/>
  <c r="H63" i="15"/>
  <c r="K71" i="26"/>
  <c r="I7" i="29"/>
  <c r="E71" i="15"/>
  <c r="BE49" i="4"/>
  <c r="L68" i="14"/>
  <c r="J67" i="15"/>
  <c r="E36" i="13"/>
  <c r="D34" i="17"/>
  <c r="G13" i="14"/>
  <c r="F54" i="23"/>
  <c r="AB51" i="4"/>
  <c r="AE38" i="4"/>
  <c r="F64" i="21"/>
  <c r="G47" i="22"/>
  <c r="E30" i="28"/>
  <c r="I25" i="30"/>
  <c r="T45" i="15"/>
  <c r="M31" i="14"/>
  <c r="CD54" i="4"/>
  <c r="E63" i="26"/>
  <c r="F12" i="20"/>
  <c r="U33" i="15"/>
  <c r="F11" i="12"/>
  <c r="E70" i="21"/>
  <c r="T42" i="15"/>
  <c r="G70" i="7"/>
  <c r="BB38" i="4"/>
  <c r="P69" i="20"/>
  <c r="J58" i="23"/>
  <c r="J21" i="30"/>
  <c r="BR54" i="4"/>
  <c r="AM64" i="4"/>
  <c r="H9" i="26"/>
  <c r="S56" i="4"/>
  <c r="L32" i="7"/>
  <c r="O71" i="20"/>
  <c r="J73" i="4"/>
  <c r="G10" i="26"/>
  <c r="H72" i="15"/>
  <c r="D26" i="13"/>
  <c r="J12" i="23"/>
  <c r="F88" i="1"/>
  <c r="D46" i="13"/>
  <c r="D55" i="21"/>
  <c r="E62" i="14"/>
  <c r="P34" i="4"/>
  <c r="I28" i="20"/>
  <c r="P32" i="20"/>
  <c r="F13" i="27"/>
  <c r="F12" i="7"/>
  <c r="D49" i="15"/>
  <c r="M42" i="20"/>
  <c r="N51" i="7"/>
  <c r="D34" i="9"/>
  <c r="R32" i="5"/>
  <c r="Q27" i="4"/>
  <c r="F33" i="22"/>
  <c r="G9" i="29"/>
  <c r="AS18" i="4"/>
  <c r="AT31" i="4"/>
  <c r="R30" i="15"/>
  <c r="D23" i="24"/>
  <c r="G72" i="27"/>
  <c r="H21" i="15"/>
  <c r="J58" i="30"/>
  <c r="P64" i="20"/>
  <c r="H10" i="6"/>
  <c r="L27" i="15"/>
  <c r="D51" i="17"/>
  <c r="M52" i="4"/>
  <c r="G72" i="30"/>
  <c r="I60" i="15"/>
  <c r="I43" i="20"/>
  <c r="R12" i="15"/>
  <c r="N18" i="15"/>
  <c r="P9" i="4"/>
  <c r="G74" i="29"/>
  <c r="E44" i="15"/>
  <c r="F65" i="29"/>
  <c r="J43" i="20"/>
  <c r="BV29" i="4"/>
  <c r="D67" i="19"/>
  <c r="G13" i="5"/>
  <c r="BL40" i="4"/>
  <c r="F43" i="23"/>
  <c r="Q29" i="15"/>
  <c r="F17" i="27"/>
  <c r="J57" i="7"/>
  <c r="AJ30" i="4"/>
  <c r="D14" i="29"/>
  <c r="BH72" i="4"/>
  <c r="D20" i="15"/>
  <c r="BO62" i="4"/>
  <c r="J52" i="20"/>
  <c r="H66" i="5"/>
  <c r="J21" i="7"/>
  <c r="H52" i="26"/>
  <c r="AX71" i="4"/>
  <c r="H27" i="26"/>
  <c r="M15" i="20"/>
  <c r="D72" i="8"/>
  <c r="D44" i="16"/>
  <c r="J34" i="20"/>
  <c r="G39" i="26"/>
  <c r="J33" i="29"/>
  <c r="M9" i="29"/>
  <c r="J68" i="29"/>
  <c r="F43" i="21"/>
  <c r="D53" i="22"/>
  <c r="O22" i="5"/>
  <c r="I35" i="14"/>
  <c r="T62" i="4"/>
  <c r="E75" i="5"/>
  <c r="M45" i="20"/>
  <c r="D28" i="11"/>
  <c r="H37" i="20"/>
  <c r="D49" i="19"/>
  <c r="AH66" i="4"/>
  <c r="AI29" i="4"/>
  <c r="I54" i="29"/>
  <c r="R66" i="5"/>
  <c r="M19" i="5"/>
  <c r="CU58" i="4"/>
  <c r="E74" i="12"/>
  <c r="I40" i="20"/>
  <c r="F67" i="23"/>
  <c r="D43" i="28"/>
  <c r="Q59" i="20"/>
  <c r="F26" i="26"/>
  <c r="I31" i="29"/>
  <c r="L19" i="7"/>
  <c r="E70" i="27"/>
  <c r="E53" i="15"/>
  <c r="K42" i="4"/>
  <c r="E12" i="27"/>
  <c r="D60" i="17"/>
  <c r="D49" i="30"/>
  <c r="D52" i="13"/>
  <c r="L43" i="14"/>
  <c r="T18" i="5"/>
  <c r="H38" i="30"/>
  <c r="F38" i="20"/>
  <c r="G49" i="14"/>
  <c r="E67" i="30"/>
  <c r="L72" i="4"/>
  <c r="D61" i="19"/>
  <c r="CF30" i="4"/>
  <c r="M54" i="7"/>
  <c r="AB40" i="4"/>
  <c r="J64" i="5"/>
  <c r="J71" i="29"/>
  <c r="L47" i="29"/>
  <c r="M18" i="20"/>
  <c r="E40" i="27"/>
  <c r="BT17" i="4"/>
  <c r="T15" i="15"/>
  <c r="F20" i="5"/>
  <c r="BP73" i="4"/>
  <c r="D41" i="15"/>
  <c r="P26" i="20"/>
  <c r="CU64" i="4"/>
  <c r="N64" i="7"/>
  <c r="BX58" i="4"/>
  <c r="I70" i="14"/>
  <c r="I63" i="29"/>
  <c r="I47" i="23"/>
  <c r="BH17" i="4"/>
  <c r="K50" i="15"/>
  <c r="D69" i="8"/>
  <c r="F32" i="29"/>
  <c r="BC14" i="4"/>
  <c r="J52" i="15"/>
  <c r="E19" i="30"/>
  <c r="M18" i="7"/>
  <c r="AF67" i="4"/>
  <c r="H10" i="23"/>
  <c r="E13" i="21"/>
  <c r="E59" i="22"/>
  <c r="G64" i="21"/>
  <c r="H65" i="6"/>
  <c r="CQ24" i="4"/>
  <c r="E43" i="30"/>
  <c r="D46" i="24"/>
  <c r="F35" i="7"/>
  <c r="M36" i="5"/>
  <c r="AH18" i="4"/>
  <c r="J32" i="23"/>
  <c r="BP19" i="4"/>
  <c r="I75" i="14"/>
  <c r="Y58" i="4"/>
  <c r="I33" i="5"/>
  <c r="O50" i="15"/>
  <c r="AF7" i="4"/>
  <c r="D16" i="11"/>
  <c r="BK75" i="4"/>
  <c r="U61" i="4"/>
  <c r="H37" i="15"/>
  <c r="M19" i="14"/>
  <c r="BT59" i="4"/>
  <c r="H37" i="30"/>
  <c r="L53" i="7"/>
  <c r="J33" i="7"/>
  <c r="CG16" i="4"/>
  <c r="CL45" i="4"/>
  <c r="U67" i="4"/>
  <c r="J53" i="14"/>
  <c r="CE30" i="4"/>
  <c r="D55" i="20"/>
  <c r="J62" i="5"/>
  <c r="F69" i="29"/>
  <c r="CN49" i="4"/>
  <c r="I32" i="30"/>
  <c r="E15" i="21"/>
  <c r="K57" i="20"/>
  <c r="F25" i="12"/>
  <c r="K42" i="20"/>
  <c r="E74" i="20"/>
  <c r="AF19" i="4"/>
  <c r="P51" i="4"/>
  <c r="H24" i="20"/>
  <c r="AB57" i="4"/>
  <c r="D12" i="21"/>
  <c r="H31" i="20"/>
  <c r="Q24" i="20"/>
  <c r="BJ29" i="4"/>
  <c r="D35" i="2"/>
  <c r="J21" i="5"/>
  <c r="F56" i="29"/>
  <c r="E37" i="5"/>
  <c r="L14" i="20"/>
  <c r="D20" i="20"/>
  <c r="M48" i="5"/>
  <c r="K42" i="14"/>
  <c r="F16" i="22"/>
  <c r="E49" i="25"/>
  <c r="I24" i="26"/>
  <c r="E65" i="27"/>
  <c r="D19" i="30"/>
  <c r="F24" i="6"/>
  <c r="M40" i="20"/>
  <c r="Q71" i="15"/>
  <c r="H23" i="23"/>
  <c r="F10" i="22"/>
  <c r="D60" i="10"/>
  <c r="E54" i="14"/>
  <c r="BH23" i="4"/>
  <c r="BP7" i="4"/>
  <c r="L18" i="14"/>
  <c r="D43" i="6"/>
  <c r="D64" i="22"/>
  <c r="F68" i="20"/>
  <c r="D45" i="9"/>
  <c r="D16" i="8"/>
  <c r="D14" i="20"/>
  <c r="H74" i="4"/>
  <c r="H17" i="23"/>
  <c r="F48" i="22"/>
  <c r="I28" i="5"/>
  <c r="I45" i="21"/>
  <c r="E38" i="12"/>
  <c r="AP39" i="4"/>
  <c r="AS55" i="4"/>
  <c r="D57" i="21"/>
  <c r="CL49" i="4"/>
  <c r="AW53" i="4"/>
  <c r="L22" i="29"/>
  <c r="BI35" i="4"/>
  <c r="D51" i="5"/>
  <c r="AF37" i="4"/>
  <c r="G9" i="21"/>
  <c r="O73" i="5"/>
  <c r="E44" i="17"/>
  <c r="G16" i="20"/>
  <c r="BX52" i="4"/>
  <c r="P11" i="20"/>
  <c r="H57" i="14"/>
  <c r="F54" i="14"/>
  <c r="T54" i="4"/>
  <c r="Y70" i="4"/>
  <c r="O66" i="15"/>
  <c r="F61" i="21"/>
  <c r="M58" i="5"/>
  <c r="BA27" i="4"/>
  <c r="AJ23" i="4"/>
  <c r="AY27" i="4"/>
  <c r="I72" i="14"/>
  <c r="H25" i="26"/>
  <c r="E64" i="26"/>
  <c r="L24" i="4"/>
  <c r="G45" i="16"/>
  <c r="G60" i="16"/>
  <c r="L26" i="23"/>
  <c r="D27" i="8"/>
  <c r="D52" i="8"/>
  <c r="F61" i="27"/>
  <c r="D17" i="23"/>
  <c r="H73" i="15"/>
  <c r="G34" i="21"/>
  <c r="G19" i="16"/>
  <c r="CC42" i="4"/>
  <c r="D50" i="30"/>
  <c r="AW29" i="4"/>
  <c r="AL64" i="4"/>
  <c r="E71" i="26"/>
  <c r="D16" i="28"/>
  <c r="CU34" i="4"/>
  <c r="BM57" i="4"/>
  <c r="AL59" i="4"/>
  <c r="J70" i="7"/>
  <c r="BW39" i="4"/>
  <c r="J40" i="23"/>
  <c r="BK38" i="4"/>
  <c r="T16" i="5"/>
  <c r="O25" i="15"/>
  <c r="I20" i="29"/>
  <c r="H71" i="5"/>
  <c r="BW72" i="4"/>
  <c r="T13" i="15"/>
  <c r="F65" i="7"/>
  <c r="D58" i="5"/>
  <c r="AQ37" i="4"/>
  <c r="F55" i="22"/>
  <c r="BI27" i="4"/>
  <c r="U39" i="15"/>
  <c r="R37" i="5"/>
  <c r="O50" i="4"/>
  <c r="L35" i="14"/>
  <c r="F39" i="7"/>
  <c r="CF72" i="4"/>
  <c r="BG35" i="4"/>
  <c r="E69" i="21"/>
  <c r="BZ18" i="4"/>
  <c r="BX27" i="4"/>
  <c r="K31" i="26"/>
  <c r="AW65" i="4"/>
  <c r="K39" i="23"/>
  <c r="F7" i="4"/>
  <c r="D34" i="29"/>
  <c r="D13" i="15"/>
  <c r="I64" i="21"/>
  <c r="P22" i="4"/>
  <c r="J25" i="4"/>
  <c r="D72" i="9"/>
  <c r="S59" i="5"/>
  <c r="H49" i="15"/>
  <c r="BC46" i="4"/>
  <c r="O15" i="5"/>
  <c r="O24" i="15"/>
  <c r="D71" i="30"/>
  <c r="F57" i="26"/>
  <c r="N65" i="7"/>
  <c r="D64" i="27"/>
  <c r="D52" i="21"/>
  <c r="K70" i="20"/>
  <c r="R31" i="5"/>
  <c r="G14" i="29"/>
  <c r="E15" i="12"/>
  <c r="BZ73" i="4"/>
  <c r="AR43" i="4"/>
  <c r="E16" i="28"/>
  <c r="G19" i="6"/>
  <c r="D70" i="30"/>
  <c r="D47" i="15"/>
  <c r="F74" i="30"/>
  <c r="L34" i="15"/>
  <c r="I66" i="15"/>
  <c r="AN40" i="4"/>
  <c r="BS72" i="4"/>
  <c r="J40" i="26"/>
  <c r="D49" i="10"/>
  <c r="BU23" i="4"/>
  <c r="G67" i="23"/>
  <c r="J57" i="14"/>
  <c r="G11" i="30"/>
  <c r="O53" i="5"/>
  <c r="N63" i="20"/>
  <c r="I72" i="30"/>
  <c r="D67" i="12"/>
  <c r="D21" i="30"/>
  <c r="G61" i="7"/>
  <c r="G53" i="30"/>
  <c r="CL39" i="4"/>
  <c r="I36" i="15"/>
  <c r="E20" i="28"/>
  <c r="BM75" i="4"/>
  <c r="F42" i="27"/>
  <c r="BL34" i="4"/>
  <c r="P44" i="15"/>
  <c r="D73" i="30"/>
  <c r="K20" i="14"/>
  <c r="AX64" i="4"/>
  <c r="P28" i="4"/>
  <c r="CC43" i="4"/>
  <c r="H48" i="15"/>
  <c r="AT54" i="4"/>
  <c r="F51" i="29"/>
  <c r="J72" i="4"/>
  <c r="AA40" i="4"/>
  <c r="CB19" i="4"/>
  <c r="E75" i="30"/>
  <c r="M49" i="15"/>
  <c r="G33" i="23"/>
  <c r="D60" i="19"/>
  <c r="G43" i="27"/>
  <c r="L59" i="29"/>
  <c r="G59" i="14"/>
  <c r="BP49" i="4"/>
  <c r="D45" i="18"/>
  <c r="N75" i="7"/>
  <c r="D7" i="26"/>
  <c r="M67" i="5"/>
  <c r="BL9" i="4"/>
  <c r="K70" i="15"/>
  <c r="K25" i="15"/>
  <c r="F20" i="15"/>
  <c r="F66" i="23"/>
  <c r="F44" i="5"/>
  <c r="D47" i="27"/>
  <c r="D67" i="22"/>
  <c r="O56" i="20"/>
  <c r="U72" i="4"/>
  <c r="J25" i="29"/>
  <c r="O44" i="20"/>
  <c r="J66" i="23"/>
  <c r="D11" i="29"/>
  <c r="D18" i="30"/>
  <c r="CI39" i="4"/>
  <c r="AX46" i="4"/>
  <c r="BT41" i="4"/>
  <c r="G73" i="16"/>
  <c r="BN39" i="4"/>
  <c r="BY56" i="4"/>
  <c r="BO32" i="4"/>
  <c r="F7" i="27"/>
  <c r="D17" i="15"/>
  <c r="E107" i="1"/>
  <c r="E24" i="8"/>
  <c r="BO73" i="4"/>
  <c r="AA58" i="4"/>
  <c r="D45" i="29"/>
  <c r="E54" i="8"/>
  <c r="D8" i="28"/>
  <c r="P15" i="20"/>
  <c r="D65" i="27"/>
  <c r="F46" i="30"/>
  <c r="X59" i="4"/>
  <c r="E41" i="23"/>
  <c r="G66" i="22"/>
  <c r="BH54" i="4"/>
  <c r="D75" i="23"/>
  <c r="R21" i="15"/>
  <c r="J70" i="20"/>
  <c r="N11" i="15"/>
  <c r="I42" i="29"/>
  <c r="D24" i="29"/>
  <c r="D46" i="25"/>
  <c r="D72" i="18"/>
  <c r="D52" i="24"/>
  <c r="M32" i="14"/>
  <c r="F24" i="14"/>
  <c r="M50" i="14"/>
  <c r="L21" i="29"/>
  <c r="D75" i="22"/>
  <c r="J65" i="26"/>
  <c r="D50" i="19"/>
  <c r="J30" i="4"/>
  <c r="G45" i="27"/>
  <c r="K7" i="14"/>
  <c r="D32" i="26"/>
  <c r="D65" i="22"/>
  <c r="D14" i="19"/>
  <c r="P20" i="20"/>
  <c r="I12" i="20"/>
  <c r="L28" i="15"/>
  <c r="CB26" i="4"/>
  <c r="F26" i="4"/>
  <c r="E71" i="25"/>
  <c r="BX64" i="4"/>
  <c r="G71" i="16"/>
  <c r="U38" i="15"/>
  <c r="CB73" i="4"/>
  <c r="E36" i="23"/>
  <c r="G70" i="22"/>
  <c r="E69" i="6"/>
  <c r="L71" i="4"/>
  <c r="AC62" i="4"/>
  <c r="G41" i="14"/>
  <c r="BH11" i="4"/>
  <c r="I48" i="29"/>
  <c r="K71" i="15"/>
  <c r="D28" i="16"/>
  <c r="T72" i="15"/>
  <c r="D31" i="15"/>
  <c r="D45" i="30"/>
  <c r="AD14" i="4"/>
  <c r="M29" i="29"/>
  <c r="T21" i="15"/>
  <c r="J61" i="20"/>
  <c r="L38" i="29"/>
  <c r="H17" i="14"/>
  <c r="AT21" i="4"/>
  <c r="G44" i="22"/>
  <c r="N65" i="14"/>
  <c r="I74" i="21"/>
  <c r="BW40" i="4"/>
  <c r="F7" i="30"/>
  <c r="K61" i="14"/>
  <c r="N71" i="14"/>
  <c r="O31" i="20"/>
  <c r="T69" i="5"/>
  <c r="H36" i="15"/>
  <c r="J44" i="7"/>
  <c r="L29" i="5"/>
  <c r="H45" i="20"/>
  <c r="BQ7" i="4"/>
  <c r="BW45" i="4"/>
  <c r="J34" i="26"/>
  <c r="G43" i="30"/>
  <c r="CU45" i="4"/>
  <c r="I59" i="23"/>
  <c r="J64" i="26"/>
  <c r="F37" i="1"/>
  <c r="H41" i="20"/>
  <c r="E57" i="22"/>
  <c r="E45" i="16"/>
  <c r="F45" i="30"/>
  <c r="BA44" i="4"/>
  <c r="F71" i="22"/>
  <c r="F46" i="27"/>
  <c r="Q39" i="4"/>
  <c r="I7" i="21"/>
  <c r="D25" i="9"/>
  <c r="BO74" i="4"/>
  <c r="H62" i="26"/>
  <c r="L48" i="20"/>
  <c r="CO42" i="4"/>
  <c r="F124" i="1"/>
  <c r="H23" i="14"/>
  <c r="E13" i="25"/>
  <c r="V24" i="4"/>
  <c r="E48" i="16"/>
  <c r="G27" i="23"/>
  <c r="G59" i="7"/>
  <c r="F51" i="26"/>
  <c r="I52" i="30"/>
  <c r="I55" i="20"/>
  <c r="AA15" i="4"/>
  <c r="J74" i="14"/>
  <c r="CR61" i="4"/>
  <c r="H37" i="4"/>
  <c r="D23" i="21"/>
  <c r="J61" i="15"/>
  <c r="BR60" i="4"/>
  <c r="BN12" i="4"/>
  <c r="L58" i="20"/>
  <c r="AR66" i="4"/>
  <c r="Q17" i="20"/>
  <c r="CO12" i="4"/>
  <c r="J37" i="14"/>
  <c r="BF50" i="4"/>
  <c r="I20" i="14"/>
  <c r="AZ57" i="4"/>
  <c r="E62" i="8"/>
  <c r="D63" i="16"/>
  <c r="X64" i="4"/>
  <c r="L67" i="15"/>
  <c r="K11" i="4"/>
  <c r="N9" i="14"/>
  <c r="AN41" i="4"/>
  <c r="K29" i="4"/>
  <c r="D50" i="24"/>
  <c r="E64" i="25"/>
  <c r="D69" i="13"/>
  <c r="AR34" i="4"/>
  <c r="G63" i="15"/>
  <c r="J20" i="23"/>
  <c r="J71" i="20"/>
  <c r="I73" i="4"/>
  <c r="BN74" i="4"/>
  <c r="G68" i="15"/>
  <c r="BZ26" i="4"/>
  <c r="D65" i="18"/>
  <c r="BZ70" i="4"/>
  <c r="BR36" i="4"/>
  <c r="D21" i="21"/>
  <c r="J40" i="14"/>
  <c r="F35" i="12"/>
  <c r="H63" i="26"/>
  <c r="N11" i="7"/>
  <c r="E42" i="13"/>
  <c r="E15" i="25"/>
  <c r="K41" i="14"/>
  <c r="K72" i="20"/>
  <c r="J51" i="20"/>
  <c r="CR44" i="4"/>
  <c r="D9" i="27"/>
  <c r="G64" i="30"/>
  <c r="AH57" i="4"/>
  <c r="X48" i="4"/>
  <c r="AS66" i="4"/>
  <c r="M54" i="20"/>
  <c r="N16" i="15"/>
  <c r="CH25" i="4"/>
  <c r="BG42" i="4"/>
  <c r="I48" i="20"/>
  <c r="N68" i="14"/>
  <c r="F50" i="20"/>
  <c r="D11" i="8"/>
  <c r="CL67" i="4"/>
  <c r="BY63" i="4"/>
  <c r="CI45" i="4"/>
  <c r="I19" i="20"/>
  <c r="F67" i="14"/>
  <c r="AT23" i="4"/>
  <c r="BC38" i="4"/>
  <c r="H47" i="30"/>
  <c r="H21" i="26"/>
  <c r="F20" i="23"/>
  <c r="I63" i="30"/>
  <c r="D75" i="7"/>
  <c r="J22" i="14"/>
  <c r="R21" i="4"/>
  <c r="M19" i="15"/>
  <c r="G46" i="27"/>
  <c r="M7" i="15"/>
  <c r="E19" i="28"/>
  <c r="G9" i="27"/>
  <c r="I16" i="5"/>
  <c r="M7" i="5"/>
  <c r="BA57" i="4"/>
  <c r="F38" i="30"/>
  <c r="BR31" i="4"/>
  <c r="D35" i="22"/>
  <c r="G48" i="27"/>
  <c r="AR68" i="4"/>
  <c r="BV35" i="4"/>
  <c r="Y59" i="4"/>
  <c r="BD50" i="4"/>
  <c r="AO51" i="4"/>
  <c r="D20" i="16"/>
  <c r="CD67" i="4"/>
  <c r="H55" i="20"/>
  <c r="J18" i="30"/>
  <c r="I35" i="5"/>
  <c r="J10" i="20"/>
  <c r="M54" i="14"/>
  <c r="I26" i="26"/>
  <c r="AU60" i="4"/>
  <c r="G60" i="29"/>
  <c r="CD36" i="4"/>
  <c r="G47" i="16"/>
  <c r="BN62" i="4"/>
  <c r="F59" i="30"/>
  <c r="AL41" i="4"/>
  <c r="F49" i="7"/>
  <c r="CQ59" i="4"/>
  <c r="Q62" i="15"/>
  <c r="T42" i="5"/>
  <c r="M61" i="29"/>
  <c r="BR42" i="4"/>
  <c r="D47" i="22"/>
  <c r="BD19" i="4"/>
  <c r="AQ38" i="4"/>
  <c r="O64" i="4"/>
  <c r="Q8" i="15"/>
  <c r="J22" i="30"/>
  <c r="BJ53" i="4"/>
  <c r="E45" i="8"/>
  <c r="D26" i="30"/>
  <c r="D40" i="30"/>
  <c r="AX16" i="4"/>
  <c r="BJ46" i="4"/>
  <c r="D39" i="9"/>
  <c r="S12" i="15"/>
  <c r="BJ23" i="4"/>
  <c r="BX21" i="4"/>
  <c r="L44" i="14"/>
  <c r="G19" i="30"/>
  <c r="BP67" i="4"/>
  <c r="S21" i="15"/>
  <c r="E68" i="15"/>
  <c r="D68" i="21"/>
  <c r="AN15" i="4"/>
  <c r="L69" i="15"/>
  <c r="F21" i="21"/>
  <c r="O52" i="4"/>
  <c r="G7" i="27"/>
  <c r="F48" i="6"/>
  <c r="D50" i="18"/>
  <c r="W35" i="4"/>
  <c r="T47" i="5"/>
  <c r="G7" i="16"/>
  <c r="U41" i="15"/>
  <c r="AI35" i="4"/>
  <c r="N64" i="14"/>
  <c r="F47" i="12"/>
  <c r="D52" i="30"/>
  <c r="D75" i="16"/>
  <c r="H64" i="26"/>
  <c r="F47" i="16"/>
  <c r="BA50" i="4"/>
  <c r="F68" i="23"/>
  <c r="AB45" i="4"/>
  <c r="Q36" i="20"/>
  <c r="J50" i="5"/>
  <c r="I71" i="15"/>
  <c r="O29" i="20"/>
  <c r="E73" i="28"/>
  <c r="F61" i="5"/>
  <c r="CH23" i="4"/>
  <c r="E31" i="30"/>
  <c r="J67" i="14"/>
  <c r="E24" i="17"/>
  <c r="N9" i="20"/>
  <c r="I48" i="23"/>
  <c r="E9" i="28"/>
  <c r="Z28" i="4"/>
  <c r="E37" i="8"/>
  <c r="D55" i="22"/>
  <c r="I14" i="21"/>
  <c r="N7" i="15"/>
  <c r="L74" i="23"/>
  <c r="D41" i="17"/>
  <c r="CA74" i="4"/>
  <c r="E56" i="14"/>
  <c r="BY62" i="4"/>
  <c r="D25" i="19"/>
  <c r="BU17" i="4"/>
  <c r="E37" i="15"/>
  <c r="F29" i="20"/>
  <c r="E42" i="30"/>
  <c r="E34" i="25"/>
  <c r="BK46" i="4"/>
  <c r="AG60" i="4"/>
  <c r="E48" i="8"/>
  <c r="E20" i="27"/>
  <c r="G43" i="21"/>
  <c r="L19" i="15"/>
  <c r="CN56" i="4"/>
  <c r="U75" i="15"/>
  <c r="D37" i="19"/>
  <c r="G33" i="26"/>
  <c r="L20" i="14"/>
  <c r="E28" i="27"/>
  <c r="M36" i="29"/>
  <c r="AJ72" i="4"/>
  <c r="BC20" i="4"/>
  <c r="G73" i="14"/>
  <c r="K23" i="23"/>
  <c r="D48" i="29"/>
  <c r="AT43" i="4"/>
  <c r="G10" i="27"/>
  <c r="H57" i="23"/>
  <c r="L55" i="15"/>
  <c r="Y65" i="4"/>
  <c r="M12" i="5"/>
  <c r="M13" i="20"/>
  <c r="AZ27" i="4"/>
  <c r="AN70" i="4"/>
  <c r="CK45" i="4"/>
  <c r="G50" i="30"/>
  <c r="AH24" i="4"/>
  <c r="H54" i="5"/>
  <c r="P65" i="15"/>
  <c r="L15" i="20"/>
  <c r="BG41" i="4"/>
  <c r="O41" i="5"/>
  <c r="AR38" i="4"/>
  <c r="J35" i="29"/>
  <c r="D58" i="21"/>
  <c r="H57" i="26"/>
  <c r="G28" i="29"/>
  <c r="N53" i="4"/>
  <c r="Y35" i="4"/>
  <c r="M7" i="7"/>
  <c r="K62" i="23"/>
  <c r="E53" i="27"/>
  <c r="BH36" i="4"/>
  <c r="F30" i="21"/>
  <c r="BR55" i="4"/>
  <c r="M56" i="29"/>
  <c r="AB27" i="4"/>
  <c r="F74" i="4"/>
  <c r="D14" i="6"/>
  <c r="L48" i="23"/>
  <c r="K45" i="20"/>
  <c r="BH48" i="4"/>
  <c r="I72" i="21"/>
  <c r="AT42" i="4"/>
  <c r="H13" i="4"/>
  <c r="E54" i="23"/>
  <c r="D65" i="7"/>
  <c r="K60" i="26"/>
  <c r="F41" i="27"/>
  <c r="L67" i="20"/>
  <c r="Q23" i="15"/>
  <c r="D41" i="21"/>
  <c r="AR13" i="4"/>
  <c r="F10" i="14"/>
  <c r="I65" i="20"/>
  <c r="I75" i="15"/>
  <c r="AG72" i="4"/>
  <c r="J10" i="26"/>
  <c r="CS16" i="4"/>
  <c r="AL34" i="4"/>
  <c r="CL68" i="4"/>
  <c r="CN44" i="4"/>
  <c r="O61" i="20"/>
  <c r="D56" i="20"/>
  <c r="M43" i="5"/>
  <c r="Q32" i="4"/>
  <c r="N34" i="4"/>
  <c r="K75" i="26"/>
  <c r="H60" i="20"/>
  <c r="G43" i="20"/>
  <c r="D75" i="10"/>
  <c r="K66" i="14"/>
  <c r="L30" i="20"/>
  <c r="D50" i="26"/>
  <c r="N28" i="14"/>
  <c r="N21" i="20"/>
  <c r="G49" i="4"/>
  <c r="P70" i="4"/>
  <c r="J12" i="30"/>
  <c r="D75" i="30"/>
  <c r="I30" i="30"/>
  <c r="E44" i="23"/>
  <c r="Q75" i="20"/>
  <c r="D57" i="30"/>
  <c r="K26" i="23"/>
  <c r="G29" i="21"/>
  <c r="D8" i="20"/>
  <c r="F9" i="14"/>
  <c r="E55" i="23"/>
  <c r="CT59" i="4"/>
  <c r="D70" i="8"/>
  <c r="BN51" i="4"/>
  <c r="L18" i="20"/>
  <c r="H48" i="30"/>
  <c r="P71" i="20"/>
  <c r="E15" i="20"/>
  <c r="D33" i="11"/>
  <c r="D33" i="12"/>
  <c r="CE35" i="4"/>
  <c r="AV52" i="4"/>
  <c r="D10" i="2"/>
  <c r="AR19" i="4"/>
  <c r="AW35" i="4"/>
  <c r="F63" i="4"/>
  <c r="G72" i="21"/>
  <c r="CU11" i="4"/>
  <c r="R74" i="4"/>
  <c r="E29" i="28"/>
  <c r="AN34" i="4"/>
  <c r="D28" i="21"/>
  <c r="D67" i="20"/>
  <c r="BC74" i="4"/>
  <c r="N62" i="20"/>
  <c r="X41" i="4"/>
  <c r="CR59" i="4"/>
  <c r="I38" i="14"/>
  <c r="P74" i="4"/>
  <c r="D57" i="11"/>
  <c r="I50" i="20"/>
  <c r="CB67" i="4"/>
  <c r="BV41" i="4"/>
  <c r="AD39" i="4"/>
  <c r="K54" i="20"/>
  <c r="H23" i="20"/>
  <c r="O34" i="5"/>
  <c r="D53" i="25"/>
  <c r="G58" i="6"/>
  <c r="G43" i="16"/>
  <c r="W60" i="4"/>
  <c r="E67" i="23"/>
  <c r="I21" i="30"/>
  <c r="K15" i="23"/>
  <c r="AG66" i="4"/>
  <c r="M71" i="4"/>
  <c r="E27" i="16"/>
  <c r="H56" i="30"/>
  <c r="E33" i="6"/>
  <c r="D15" i="7"/>
  <c r="G46" i="30"/>
  <c r="D58" i="13"/>
  <c r="G34" i="14"/>
  <c r="I73" i="20"/>
  <c r="M41" i="14"/>
  <c r="G10" i="7"/>
  <c r="G72" i="20"/>
  <c r="BA61" i="4"/>
  <c r="E56" i="4"/>
  <c r="D43" i="29"/>
  <c r="AE26" i="4"/>
  <c r="CN62" i="4"/>
  <c r="U10" i="15"/>
  <c r="E49" i="12"/>
  <c r="G54" i="22"/>
  <c r="D38" i="30"/>
  <c r="AA67" i="4"/>
  <c r="AC38" i="4"/>
  <c r="E75" i="23"/>
  <c r="J55" i="14"/>
  <c r="D61" i="23"/>
  <c r="BU59" i="4"/>
  <c r="J56" i="23"/>
  <c r="M36" i="15"/>
  <c r="Y46" i="4"/>
  <c r="CR53" i="4"/>
  <c r="H22" i="6"/>
  <c r="E19" i="22"/>
  <c r="D17" i="6"/>
  <c r="CI57" i="4"/>
  <c r="F33" i="30"/>
  <c r="D56" i="28"/>
  <c r="AN22" i="4"/>
  <c r="D61" i="20"/>
  <c r="K62" i="15"/>
  <c r="C96" i="1"/>
  <c r="M64" i="29"/>
  <c r="G57" i="14"/>
  <c r="L51" i="14"/>
  <c r="I59" i="26"/>
  <c r="E46" i="8"/>
  <c r="CU57" i="4"/>
  <c r="D44" i="17"/>
  <c r="G48" i="14"/>
  <c r="E34" i="14"/>
  <c r="G65" i="27"/>
  <c r="G27" i="16"/>
  <c r="H36" i="20"/>
  <c r="F39" i="6"/>
  <c r="N17" i="7"/>
  <c r="F42" i="6"/>
  <c r="I54" i="4"/>
  <c r="I65" i="23"/>
  <c r="F20" i="26"/>
  <c r="AA27" i="4"/>
  <c r="I25" i="26"/>
  <c r="F19" i="21"/>
  <c r="H43" i="21"/>
  <c r="D11" i="5"/>
  <c r="AN21" i="4"/>
  <c r="F66" i="26"/>
  <c r="F41" i="6"/>
  <c r="F44" i="22"/>
  <c r="X33" i="4"/>
  <c r="BO49" i="4"/>
  <c r="I39" i="29"/>
  <c r="E28" i="5"/>
  <c r="BI46" i="4"/>
  <c r="E20" i="30"/>
  <c r="E7" i="15"/>
  <c r="M10" i="15"/>
  <c r="T70" i="4"/>
  <c r="M32" i="20"/>
  <c r="H13" i="15"/>
  <c r="E63" i="17"/>
  <c r="CE47" i="4"/>
  <c r="D67" i="27"/>
  <c r="D23" i="27"/>
  <c r="D58" i="26"/>
  <c r="CB43" i="4"/>
  <c r="E72" i="21"/>
  <c r="D46" i="15"/>
  <c r="R50" i="4"/>
  <c r="F53" i="23"/>
  <c r="D17" i="17"/>
  <c r="K55" i="15"/>
  <c r="G45" i="21"/>
  <c r="D20" i="8"/>
  <c r="AH47" i="4"/>
  <c r="BR33" i="4"/>
  <c r="E65" i="21"/>
  <c r="AI74" i="4"/>
  <c r="D23" i="20"/>
  <c r="F46" i="23"/>
  <c r="M31" i="4"/>
  <c r="E12" i="20"/>
  <c r="G8" i="29"/>
  <c r="D8" i="23"/>
  <c r="BE69" i="4"/>
  <c r="BB14" i="4"/>
  <c r="G33" i="21"/>
  <c r="AD50" i="4"/>
  <c r="D48" i="25"/>
  <c r="I47" i="20"/>
  <c r="F56" i="7"/>
  <c r="AF64" i="4"/>
  <c r="D15" i="1"/>
  <c r="F57" i="30"/>
  <c r="O74" i="4"/>
  <c r="E21" i="1"/>
  <c r="T43" i="15"/>
  <c r="E12" i="17"/>
  <c r="D18" i="18"/>
  <c r="BZ37" i="4"/>
  <c r="J28" i="5"/>
  <c r="AD69" i="4"/>
  <c r="D42" i="16"/>
  <c r="F37" i="7"/>
  <c r="I41" i="29"/>
  <c r="H12" i="15"/>
  <c r="F47" i="20"/>
  <c r="Q14" i="20"/>
  <c r="I23" i="7"/>
  <c r="M58" i="29"/>
  <c r="F47" i="27"/>
  <c r="BL46" i="4"/>
  <c r="D15" i="11"/>
  <c r="M19" i="7"/>
  <c r="AH25" i="4"/>
  <c r="F62" i="30"/>
  <c r="J44" i="29"/>
  <c r="F11" i="30"/>
  <c r="Q53" i="15"/>
  <c r="F52" i="12"/>
  <c r="E35" i="20"/>
  <c r="E9" i="17"/>
  <c r="H31" i="14"/>
  <c r="G18" i="22"/>
  <c r="I49" i="20"/>
  <c r="J51" i="30"/>
  <c r="H62" i="4"/>
  <c r="C104" i="1"/>
  <c r="K24" i="23"/>
  <c r="I31" i="4"/>
  <c r="D44" i="5"/>
  <c r="W23" i="4"/>
  <c r="F74" i="20"/>
  <c r="E14" i="26"/>
  <c r="AY16" i="4"/>
  <c r="G16" i="5"/>
  <c r="CH59" i="4"/>
  <c r="M28" i="15"/>
  <c r="E47" i="27"/>
  <c r="H38" i="21"/>
  <c r="AD63" i="4"/>
  <c r="F59" i="27"/>
  <c r="P53" i="15"/>
  <c r="M48" i="20"/>
  <c r="G19" i="15"/>
  <c r="D74" i="15"/>
  <c r="H47" i="23"/>
  <c r="F8" i="4"/>
  <c r="BZ50" i="4"/>
  <c r="F33" i="15"/>
  <c r="F16" i="21"/>
  <c r="R59" i="5"/>
  <c r="G44" i="23"/>
  <c r="S59" i="15"/>
  <c r="R60" i="15"/>
  <c r="H32" i="23"/>
  <c r="T11" i="5"/>
  <c r="I61" i="15"/>
  <c r="D37" i="21"/>
  <c r="L67" i="7"/>
  <c r="K17" i="15"/>
  <c r="F19" i="23"/>
  <c r="E45" i="30"/>
  <c r="E39" i="26"/>
  <c r="M21" i="20"/>
  <c r="D54" i="20"/>
  <c r="K14" i="23"/>
  <c r="AX65" i="4"/>
  <c r="L20" i="7"/>
  <c r="F53" i="26"/>
  <c r="CL8" i="4"/>
  <c r="AV35" i="4"/>
  <c r="P8" i="15"/>
  <c r="D17" i="26"/>
  <c r="D40" i="25"/>
  <c r="Z23" i="4"/>
  <c r="BO13" i="4"/>
  <c r="I19" i="29"/>
  <c r="J13" i="15"/>
  <c r="N20" i="14"/>
  <c r="F12" i="15"/>
  <c r="E60" i="22"/>
  <c r="AE67" i="4"/>
  <c r="D27" i="9"/>
  <c r="P44" i="5"/>
  <c r="AQ61" i="4"/>
  <c r="CL75" i="4"/>
  <c r="BQ30" i="4"/>
  <c r="D65" i="29"/>
  <c r="AN58" i="4"/>
  <c r="AI72" i="4"/>
  <c r="D57" i="27"/>
  <c r="M70" i="5"/>
  <c r="I66" i="29"/>
  <c r="G74" i="4"/>
  <c r="E12" i="14"/>
  <c r="D44" i="9"/>
  <c r="D21" i="12"/>
  <c r="J28" i="23"/>
  <c r="D57" i="18"/>
  <c r="BQ43" i="4"/>
  <c r="D33" i="16"/>
  <c r="F50" i="26"/>
  <c r="D26" i="6"/>
  <c r="D72" i="15"/>
  <c r="I58" i="23"/>
  <c r="K36" i="23"/>
  <c r="AL52" i="4"/>
  <c r="AD68" i="4"/>
  <c r="AI11" i="4"/>
  <c r="BN23" i="4"/>
  <c r="D48" i="12"/>
  <c r="H74" i="21"/>
  <c r="H46" i="26"/>
  <c r="L49" i="15"/>
  <c r="U11" i="15"/>
  <c r="BV32" i="4"/>
  <c r="G72" i="22"/>
  <c r="S31" i="15"/>
  <c r="D19" i="19"/>
  <c r="N8" i="15"/>
  <c r="G46" i="29"/>
  <c r="Y29" i="4"/>
  <c r="J42" i="30"/>
  <c r="L71" i="29"/>
  <c r="AP26" i="4"/>
  <c r="D14" i="22"/>
  <c r="AH45" i="4"/>
  <c r="AH60" i="4"/>
  <c r="J55" i="26"/>
  <c r="H56" i="21"/>
  <c r="H29" i="6"/>
  <c r="D68" i="15"/>
  <c r="H33" i="14"/>
  <c r="G36" i="26"/>
  <c r="CK27" i="4"/>
  <c r="R50" i="15"/>
  <c r="E17" i="25"/>
  <c r="F47" i="5"/>
  <c r="AU24" i="4"/>
  <c r="F48" i="14"/>
  <c r="F13" i="20"/>
  <c r="BQ14" i="4"/>
  <c r="CE41" i="4"/>
  <c r="BB21" i="4"/>
  <c r="D21" i="25"/>
  <c r="X30" i="4"/>
  <c r="D16" i="30"/>
  <c r="AK35" i="4"/>
  <c r="L59" i="20"/>
  <c r="AU66" i="4"/>
  <c r="AK64" i="4"/>
  <c r="E26" i="6"/>
  <c r="AR73" i="4"/>
  <c r="Y64" i="4"/>
  <c r="E23" i="25"/>
  <c r="F58" i="4"/>
  <c r="AQ31" i="4"/>
  <c r="CH35" i="4"/>
  <c r="AT48" i="4"/>
  <c r="F13" i="7"/>
  <c r="Q73" i="20"/>
  <c r="F39" i="16"/>
  <c r="R45" i="15"/>
  <c r="P66" i="15"/>
  <c r="AP45" i="4"/>
  <c r="F32" i="30"/>
  <c r="J27" i="26"/>
  <c r="M64" i="4"/>
  <c r="F56" i="22"/>
  <c r="G52" i="30"/>
  <c r="O61" i="15"/>
  <c r="T38" i="5"/>
  <c r="Q17" i="15"/>
  <c r="M40" i="7"/>
  <c r="BF30" i="4"/>
  <c r="H68" i="26"/>
  <c r="H36" i="5"/>
  <c r="AM33" i="4"/>
  <c r="F68" i="15"/>
  <c r="I33" i="14"/>
  <c r="K49" i="23"/>
  <c r="BE27" i="4"/>
  <c r="G21" i="20"/>
  <c r="AP25" i="4"/>
  <c r="D25" i="21"/>
  <c r="D67" i="24"/>
  <c r="D47" i="1"/>
  <c r="D60" i="30"/>
  <c r="O46" i="15"/>
  <c r="AU23" i="4"/>
  <c r="E71" i="5"/>
  <c r="AM46" i="4"/>
  <c r="D8" i="22"/>
  <c r="E44" i="13"/>
  <c r="H69" i="5"/>
  <c r="I37" i="30"/>
  <c r="BW60" i="4"/>
  <c r="I21" i="23"/>
  <c r="C98" i="1"/>
  <c r="O15" i="4"/>
  <c r="M63" i="15"/>
  <c r="R33" i="4"/>
  <c r="D21" i="1"/>
  <c r="P37" i="20"/>
  <c r="BU53" i="4"/>
  <c r="D64" i="29"/>
  <c r="CL66" i="4"/>
  <c r="CG53" i="4"/>
  <c r="BL66" i="4"/>
  <c r="CI51" i="4"/>
  <c r="E29" i="30"/>
  <c r="D19" i="22"/>
  <c r="S25" i="4"/>
  <c r="D49" i="18"/>
  <c r="N37" i="15"/>
  <c r="BC13" i="4"/>
  <c r="D62" i="24"/>
  <c r="D63" i="18"/>
  <c r="E22" i="21"/>
  <c r="E41" i="5"/>
  <c r="D58" i="23"/>
  <c r="O25" i="5"/>
  <c r="H27" i="30"/>
  <c r="AI23" i="4"/>
  <c r="F34" i="16"/>
  <c r="F33" i="12"/>
  <c r="I23" i="29"/>
  <c r="E51" i="26"/>
  <c r="D38" i="25"/>
  <c r="F43" i="22"/>
  <c r="Z10" i="4"/>
  <c r="N15" i="15"/>
  <c r="H70" i="5"/>
  <c r="J66" i="4"/>
  <c r="D47" i="12"/>
  <c r="BW64" i="4"/>
  <c r="D67" i="1"/>
  <c r="N60" i="7"/>
  <c r="O48" i="20"/>
  <c r="CQ44" i="4"/>
  <c r="BZ74" i="4"/>
  <c r="I39" i="14"/>
  <c r="CT15" i="4"/>
  <c r="D16" i="27"/>
  <c r="L45" i="15"/>
  <c r="T58" i="5"/>
  <c r="CC41" i="4"/>
  <c r="K15" i="20"/>
  <c r="E10" i="17"/>
  <c r="BK39" i="4"/>
  <c r="E28" i="8"/>
  <c r="F23" i="22"/>
  <c r="M29" i="15"/>
  <c r="T43" i="5"/>
  <c r="F28" i="27"/>
  <c r="H10" i="20"/>
  <c r="BX22" i="4"/>
  <c r="G70" i="27"/>
  <c r="E55" i="21"/>
  <c r="BT30" i="4"/>
  <c r="CR72" i="4"/>
  <c r="G52" i="21"/>
  <c r="E41" i="30"/>
  <c r="J30" i="29"/>
  <c r="G8" i="23"/>
  <c r="AL65" i="4"/>
  <c r="E35" i="15"/>
  <c r="F16" i="29"/>
  <c r="M30" i="14"/>
  <c r="AH48" i="4"/>
  <c r="F14" i="29"/>
  <c r="J69" i="30"/>
  <c r="P45" i="4"/>
  <c r="AD62" i="4"/>
  <c r="D28" i="30"/>
  <c r="E16" i="30"/>
  <c r="L27" i="23"/>
  <c r="BA39" i="4"/>
  <c r="D39" i="30"/>
  <c r="I12" i="23"/>
  <c r="AG37" i="4"/>
  <c r="D69" i="17"/>
  <c r="O28" i="4"/>
  <c r="BZ39" i="4"/>
  <c r="D23" i="22"/>
  <c r="J9" i="7"/>
  <c r="CF29" i="4"/>
  <c r="M11" i="14"/>
  <c r="E18" i="28"/>
  <c r="E52" i="21"/>
  <c r="N28" i="4"/>
  <c r="L49" i="29"/>
  <c r="D26" i="20"/>
  <c r="G60" i="15"/>
  <c r="F58" i="21"/>
  <c r="I61" i="4"/>
  <c r="CO19" i="4"/>
  <c r="E66" i="30"/>
  <c r="N33" i="15"/>
  <c r="E16" i="27"/>
  <c r="AT60" i="4"/>
  <c r="J69" i="7"/>
  <c r="BS30" i="4"/>
  <c r="BW16" i="4"/>
  <c r="H70" i="14"/>
  <c r="H32" i="4"/>
  <c r="J67" i="23"/>
  <c r="H26" i="26"/>
  <c r="CS53" i="4"/>
  <c r="E9" i="6"/>
  <c r="D39" i="21"/>
  <c r="L71" i="14"/>
  <c r="R54" i="5"/>
  <c r="F8" i="12"/>
  <c r="D55" i="6"/>
  <c r="AQ50" i="4"/>
  <c r="BV53" i="4"/>
  <c r="BR37" i="4"/>
  <c r="G73" i="15"/>
  <c r="C101" i="1"/>
  <c r="H42" i="15"/>
  <c r="V31" i="4"/>
  <c r="J8" i="30"/>
  <c r="CQ65" i="4"/>
  <c r="K73" i="23"/>
  <c r="E44" i="5"/>
  <c r="D18" i="21"/>
  <c r="J56" i="30"/>
  <c r="AX59" i="4"/>
  <c r="D66" i="10"/>
  <c r="F15" i="26"/>
  <c r="F68" i="5"/>
  <c r="K43" i="20"/>
  <c r="J35" i="14"/>
  <c r="I23" i="14"/>
  <c r="CH34" i="4"/>
  <c r="M24" i="15"/>
  <c r="BJ71" i="4"/>
  <c r="Q65" i="20"/>
  <c r="AO75" i="4"/>
  <c r="F52" i="30"/>
  <c r="J43" i="30"/>
  <c r="G52" i="22"/>
  <c r="BM56" i="4"/>
  <c r="F74" i="14"/>
  <c r="Q56" i="4"/>
  <c r="M11" i="5"/>
  <c r="CF71" i="4"/>
  <c r="P46" i="4"/>
  <c r="D73" i="26"/>
  <c r="K67" i="20"/>
  <c r="I54" i="26"/>
  <c r="G25" i="29"/>
  <c r="E72" i="15"/>
  <c r="I33" i="26"/>
  <c r="BK34" i="4"/>
  <c r="D70" i="12"/>
  <c r="H25" i="6"/>
  <c r="AC68" i="4"/>
  <c r="E7" i="25"/>
  <c r="BC7" i="4"/>
  <c r="BK70" i="4"/>
  <c r="BY74" i="4"/>
  <c r="BD40" i="4"/>
  <c r="N39" i="7"/>
  <c r="J36" i="23"/>
  <c r="S57" i="15"/>
  <c r="G25" i="21"/>
  <c r="J18" i="4"/>
  <c r="Q16" i="20"/>
  <c r="AV17" i="4"/>
  <c r="D69" i="16"/>
  <c r="K29" i="26"/>
  <c r="BJ10" i="4"/>
  <c r="G56" i="16"/>
  <c r="CN50" i="4"/>
  <c r="D56" i="22"/>
  <c r="D27" i="28"/>
  <c r="V33" i="4"/>
  <c r="L36" i="29"/>
  <c r="P36" i="15"/>
  <c r="P42" i="15"/>
  <c r="D54" i="5"/>
  <c r="S49" i="4"/>
  <c r="E64" i="15"/>
  <c r="D7" i="24"/>
  <c r="BS64" i="4"/>
  <c r="R33" i="15"/>
  <c r="D54" i="22"/>
  <c r="AZ34" i="4"/>
  <c r="D43" i="16"/>
  <c r="AM27" i="4"/>
  <c r="CF32" i="4"/>
  <c r="H50" i="21"/>
  <c r="I24" i="21"/>
  <c r="G48" i="15"/>
  <c r="AK70" i="4"/>
  <c r="F11" i="14"/>
  <c r="G39" i="6"/>
  <c r="K43" i="15"/>
  <c r="P63" i="20"/>
  <c r="CS65" i="4"/>
  <c r="AA28" i="4"/>
  <c r="J24" i="23"/>
  <c r="K37" i="26"/>
  <c r="O26" i="15"/>
  <c r="K52" i="23"/>
  <c r="D19" i="26"/>
  <c r="U73" i="15"/>
  <c r="E48" i="20"/>
  <c r="I65" i="21"/>
  <c r="E68" i="27"/>
  <c r="I52" i="14"/>
  <c r="E22" i="8"/>
  <c r="BW51" i="4"/>
  <c r="D9" i="26"/>
  <c r="I35" i="26"/>
  <c r="H9" i="20"/>
  <c r="J70" i="15"/>
  <c r="H67" i="23"/>
  <c r="M49" i="20"/>
  <c r="F40" i="14"/>
  <c r="BN26" i="4"/>
  <c r="D71" i="19"/>
  <c r="BT62" i="4"/>
  <c r="L54" i="29"/>
  <c r="L42" i="5"/>
  <c r="BR18" i="4"/>
  <c r="AR64" i="4"/>
  <c r="W11" i="4"/>
  <c r="Z21" i="4"/>
  <c r="G11" i="14"/>
  <c r="E36" i="16"/>
  <c r="D33" i="9"/>
  <c r="E22" i="17"/>
  <c r="BM74" i="4"/>
  <c r="E45" i="27"/>
  <c r="Q53" i="20"/>
  <c r="H56" i="15"/>
  <c r="D29" i="26"/>
  <c r="D43" i="21"/>
  <c r="E63" i="25"/>
  <c r="N64" i="4"/>
  <c r="D23" i="23"/>
  <c r="H64" i="30"/>
  <c r="CR50" i="4"/>
  <c r="CS70" i="4"/>
  <c r="J36" i="29"/>
  <c r="Y21" i="4"/>
  <c r="CE29" i="4"/>
  <c r="Z9" i="4"/>
  <c r="J22" i="5"/>
  <c r="E20" i="13"/>
  <c r="D67" i="17"/>
  <c r="I62" i="26"/>
  <c r="J59" i="20"/>
  <c r="O72" i="4"/>
  <c r="AL16" i="4"/>
  <c r="E62" i="21"/>
  <c r="BH31" i="4"/>
  <c r="E61" i="14"/>
  <c r="E14" i="8"/>
  <c r="E72" i="16"/>
  <c r="J47" i="20"/>
  <c r="L75" i="20"/>
  <c r="J64" i="30"/>
  <c r="Q11" i="4"/>
  <c r="CR11" i="4"/>
  <c r="D7" i="17"/>
  <c r="F44" i="16"/>
  <c r="BN21" i="4"/>
  <c r="D64" i="20"/>
  <c r="J39" i="4"/>
  <c r="J47" i="30"/>
  <c r="F64" i="15"/>
  <c r="D59" i="17"/>
  <c r="CO70" i="4"/>
  <c r="L26" i="4"/>
  <c r="I10" i="29"/>
  <c r="E13" i="23"/>
  <c r="BU69" i="4"/>
  <c r="G22" i="29"/>
  <c r="M59" i="14"/>
  <c r="D44" i="20"/>
  <c r="D72" i="28"/>
  <c r="BL32" i="4"/>
  <c r="I23" i="20"/>
  <c r="N74" i="7"/>
  <c r="G16" i="30"/>
  <c r="M36" i="14"/>
  <c r="I44" i="20"/>
  <c r="AO61" i="4"/>
  <c r="BQ18" i="4"/>
  <c r="D11" i="30"/>
  <c r="E34" i="6"/>
  <c r="R62" i="4"/>
  <c r="E16" i="12"/>
  <c r="BI14" i="4"/>
  <c r="CC45" i="4"/>
  <c r="D62" i="13"/>
  <c r="AG63" i="4"/>
  <c r="J32" i="14"/>
  <c r="D27" i="19"/>
  <c r="I66" i="14"/>
  <c r="N62" i="4"/>
  <c r="E14" i="22"/>
  <c r="L60" i="14"/>
  <c r="CC57" i="4"/>
  <c r="E27" i="26"/>
  <c r="H61" i="26"/>
  <c r="K21" i="20"/>
  <c r="D54" i="27"/>
  <c r="P25" i="15"/>
  <c r="F106" i="1"/>
  <c r="AT9" i="4"/>
  <c r="J51" i="23"/>
  <c r="H70" i="15"/>
  <c r="M63" i="4"/>
  <c r="D52" i="25"/>
  <c r="J63" i="26"/>
  <c r="AX39" i="4"/>
  <c r="AR8" i="4"/>
  <c r="F28" i="22"/>
  <c r="D57" i="15"/>
  <c r="F7" i="26"/>
  <c r="F69" i="30"/>
  <c r="BQ23" i="4"/>
  <c r="F14" i="26"/>
  <c r="E41" i="12"/>
  <c r="CF70" i="4"/>
  <c r="CU32" i="4"/>
  <c r="AM75" i="4"/>
  <c r="AB72" i="4"/>
  <c r="F46" i="5"/>
  <c r="E23" i="26"/>
  <c r="BY53" i="4"/>
  <c r="M29" i="7"/>
  <c r="U55" i="15"/>
  <c r="BL65" i="4"/>
  <c r="BF32" i="4"/>
  <c r="I21" i="20"/>
  <c r="D8" i="8"/>
  <c r="E94" i="1"/>
  <c r="D18" i="28"/>
  <c r="E59" i="25"/>
  <c r="D43" i="1"/>
  <c r="E52" i="26"/>
  <c r="CU72" i="4"/>
  <c r="I15" i="14"/>
  <c r="AL15" i="4"/>
  <c r="CI23" i="4"/>
  <c r="E66" i="20"/>
  <c r="O20" i="5"/>
  <c r="N63" i="4"/>
  <c r="H44" i="26"/>
  <c r="D31" i="11"/>
  <c r="Z55" i="4"/>
  <c r="G7" i="30"/>
  <c r="CN24" i="4"/>
  <c r="BI20" i="4"/>
  <c r="E27" i="25"/>
  <c r="N38" i="20"/>
  <c r="AA33" i="4"/>
  <c r="N20" i="4"/>
  <c r="E22" i="23"/>
  <c r="D32" i="18"/>
  <c r="R17" i="5"/>
  <c r="AY22" i="4"/>
  <c r="S22" i="5"/>
  <c r="D25" i="18"/>
  <c r="CQ49" i="4"/>
  <c r="L26" i="7"/>
  <c r="O64" i="5"/>
  <c r="Q54" i="20"/>
  <c r="E59" i="17"/>
  <c r="R13" i="5"/>
  <c r="H41" i="15"/>
  <c r="G62" i="14"/>
  <c r="H34" i="6"/>
  <c r="BA32" i="4"/>
  <c r="J8" i="5"/>
  <c r="E38" i="23"/>
  <c r="AW61" i="4"/>
  <c r="CD32" i="4"/>
  <c r="D19" i="7"/>
  <c r="H43" i="14"/>
  <c r="M64" i="5"/>
  <c r="F68" i="4"/>
  <c r="D36" i="26"/>
  <c r="K42" i="15"/>
  <c r="D33" i="27"/>
  <c r="U19" i="15"/>
  <c r="Q37" i="20"/>
  <c r="E17" i="21"/>
  <c r="V39" i="4"/>
  <c r="CN46" i="4"/>
  <c r="CC32" i="4"/>
  <c r="N9" i="4"/>
  <c r="G68" i="26"/>
  <c r="N17" i="15"/>
  <c r="D44" i="8"/>
  <c r="D11" i="1"/>
  <c r="AU40" i="4"/>
  <c r="D77" i="1"/>
  <c r="R72" i="15"/>
  <c r="AE73" i="4"/>
  <c r="J62" i="30"/>
  <c r="O7" i="4"/>
  <c r="F28" i="30"/>
  <c r="S18" i="4"/>
  <c r="E51" i="1"/>
  <c r="BA58" i="4"/>
  <c r="BG22" i="4"/>
  <c r="M61" i="20"/>
  <c r="K24" i="26"/>
  <c r="H56" i="26"/>
  <c r="E97" i="1"/>
  <c r="AY17" i="4"/>
  <c r="CU25" i="4"/>
  <c r="D27" i="6"/>
  <c r="F40" i="12"/>
  <c r="I62" i="23"/>
  <c r="K14" i="26"/>
  <c r="H62" i="30"/>
  <c r="L43" i="23"/>
  <c r="D32" i="1"/>
  <c r="U41" i="4"/>
  <c r="D79" i="1"/>
  <c r="O62" i="15"/>
  <c r="P45" i="5"/>
  <c r="BC55" i="4"/>
  <c r="AP37" i="4"/>
  <c r="I22" i="5"/>
  <c r="T39" i="4"/>
  <c r="BN29" i="4"/>
  <c r="AU42" i="4"/>
  <c r="G69" i="22"/>
  <c r="D38" i="24"/>
  <c r="F30" i="27"/>
  <c r="J57" i="20"/>
  <c r="G50" i="16"/>
  <c r="M33" i="4"/>
  <c r="F47" i="1"/>
  <c r="D57" i="12"/>
  <c r="CI59" i="4"/>
  <c r="BI52" i="4"/>
  <c r="E40" i="15"/>
  <c r="K21" i="15"/>
  <c r="CI18" i="4"/>
  <c r="D56" i="30"/>
  <c r="G58" i="4"/>
  <c r="F71" i="29"/>
  <c r="I54" i="23"/>
  <c r="F53" i="7"/>
  <c r="J72" i="26"/>
  <c r="J31" i="20"/>
  <c r="I53" i="15"/>
  <c r="BI62" i="4"/>
  <c r="M50" i="7"/>
  <c r="G54" i="7"/>
  <c r="L64" i="23"/>
  <c r="D48" i="23"/>
  <c r="AL75" i="4"/>
  <c r="T41" i="15"/>
  <c r="BT9" i="4"/>
  <c r="W14" i="4"/>
  <c r="N21" i="4"/>
  <c r="P59" i="4"/>
  <c r="D13" i="10"/>
  <c r="L72" i="14"/>
  <c r="BG33" i="4"/>
  <c r="F52" i="6"/>
  <c r="CU73" i="4"/>
  <c r="J33" i="15"/>
  <c r="BZ40" i="4"/>
  <c r="N26" i="15"/>
  <c r="BA20" i="4"/>
  <c r="H57" i="6"/>
  <c r="R68" i="15"/>
  <c r="E7" i="17"/>
  <c r="D61" i="21"/>
  <c r="L28" i="29"/>
  <c r="D39" i="20"/>
  <c r="CD18" i="4"/>
  <c r="AF63" i="4"/>
  <c r="F63" i="15"/>
  <c r="N50" i="14"/>
  <c r="BE21" i="4"/>
  <c r="CO57" i="4"/>
  <c r="BI7" i="4"/>
  <c r="Q26" i="15"/>
  <c r="BC30" i="4"/>
  <c r="E40" i="20"/>
  <c r="N39" i="15"/>
  <c r="D63" i="11"/>
  <c r="J49" i="26"/>
  <c r="AG15" i="4"/>
  <c r="E54" i="6"/>
  <c r="Z14" i="4"/>
  <c r="J40" i="4"/>
  <c r="CL31" i="4"/>
  <c r="D54" i="2"/>
  <c r="J41" i="23"/>
  <c r="BN71" i="4"/>
  <c r="BY60" i="4"/>
  <c r="BW56" i="4"/>
  <c r="BO11" i="4"/>
  <c r="L34" i="23"/>
  <c r="S45" i="15"/>
  <c r="F57" i="23"/>
  <c r="H51" i="14"/>
  <c r="AW15" i="4"/>
  <c r="BS34" i="4"/>
  <c r="I51" i="7"/>
  <c r="BJ27" i="4"/>
  <c r="BQ57" i="4"/>
  <c r="D71" i="11"/>
  <c r="T63" i="5"/>
  <c r="CN61" i="4"/>
  <c r="F52" i="23"/>
  <c r="J15" i="4"/>
  <c r="I51" i="29"/>
  <c r="CQ55" i="4"/>
  <c r="AG10" i="4"/>
  <c r="M61" i="5"/>
  <c r="D68" i="24"/>
  <c r="G17" i="14"/>
  <c r="AV71" i="4"/>
  <c r="CQ27" i="4"/>
  <c r="CA21" i="4"/>
  <c r="G18" i="20"/>
  <c r="M23" i="7"/>
  <c r="F46" i="6"/>
  <c r="D68" i="19"/>
  <c r="CS20" i="4"/>
  <c r="D10" i="17"/>
  <c r="AO25" i="4"/>
  <c r="BA43" i="4"/>
  <c r="I72" i="7"/>
  <c r="BD75" i="4"/>
  <c r="AW40" i="4"/>
  <c r="I43" i="30"/>
  <c r="G20" i="4"/>
  <c r="V15" i="4"/>
  <c r="R13" i="15"/>
  <c r="BQ19" i="4"/>
  <c r="CO72" i="4"/>
  <c r="K38" i="4"/>
  <c r="E70" i="14"/>
  <c r="Q19" i="20"/>
  <c r="E62" i="23"/>
  <c r="G10" i="6"/>
  <c r="E102" i="1"/>
  <c r="D75" i="13"/>
  <c r="O41" i="20"/>
  <c r="CH36" i="4"/>
  <c r="M16" i="14"/>
  <c r="H44" i="6"/>
  <c r="D59" i="12"/>
  <c r="CO21" i="4"/>
  <c r="G43" i="26"/>
  <c r="CH41" i="4"/>
  <c r="L20" i="5"/>
  <c r="D27" i="27"/>
  <c r="F9" i="22"/>
  <c r="E14" i="27"/>
  <c r="I45" i="14"/>
  <c r="G37" i="5"/>
  <c r="F74" i="27"/>
  <c r="D27" i="18"/>
  <c r="E30" i="30"/>
  <c r="CH53" i="4"/>
  <c r="D50" i="12"/>
  <c r="F56" i="20"/>
  <c r="G58" i="27"/>
  <c r="G20" i="30"/>
  <c r="E73" i="30"/>
  <c r="F62" i="6"/>
  <c r="R68" i="5"/>
  <c r="BS66" i="4"/>
  <c r="G17" i="30"/>
  <c r="E48" i="17"/>
  <c r="K57" i="14"/>
  <c r="CN25" i="4"/>
  <c r="G73" i="27"/>
  <c r="AV66" i="4"/>
  <c r="AD75" i="4"/>
  <c r="F53" i="29"/>
  <c r="Q15" i="4"/>
  <c r="T48" i="15"/>
  <c r="K69" i="14"/>
  <c r="I62" i="21"/>
  <c r="U42" i="15"/>
  <c r="AT30" i="4"/>
  <c r="Q71" i="20"/>
  <c r="BB27" i="4"/>
  <c r="CA44" i="4"/>
  <c r="D13" i="5"/>
  <c r="I20" i="26"/>
  <c r="P40" i="4"/>
  <c r="D15" i="18"/>
  <c r="E96" i="1"/>
  <c r="F55" i="26"/>
  <c r="Z70" i="4"/>
  <c r="F60" i="7"/>
  <c r="L7" i="14"/>
  <c r="BG24" i="4"/>
  <c r="E42" i="1"/>
  <c r="Q68" i="20"/>
  <c r="F63" i="27"/>
  <c r="F26" i="30"/>
  <c r="F61" i="30"/>
  <c r="I11" i="21"/>
  <c r="D53" i="27"/>
  <c r="I8" i="21"/>
  <c r="H49" i="4"/>
  <c r="Q23" i="20"/>
  <c r="D37" i="15"/>
  <c r="L40" i="20"/>
  <c r="J71" i="26"/>
  <c r="AB28" i="4"/>
  <c r="H53" i="14"/>
  <c r="E62" i="25"/>
  <c r="L62" i="5"/>
  <c r="G59" i="23"/>
  <c r="O69" i="4"/>
  <c r="BS24" i="4"/>
  <c r="Q41" i="20"/>
  <c r="F16" i="12"/>
  <c r="O7" i="20"/>
  <c r="D67" i="23"/>
  <c r="K48" i="4"/>
  <c r="R61" i="5"/>
  <c r="F74" i="15"/>
  <c r="BG47" i="4"/>
  <c r="H7" i="20"/>
  <c r="M23" i="29"/>
  <c r="F49" i="26"/>
  <c r="AW64" i="4"/>
  <c r="E38" i="26"/>
  <c r="J20" i="30"/>
  <c r="N52" i="14"/>
  <c r="Q20" i="20"/>
  <c r="H42" i="23"/>
  <c r="F28" i="14"/>
  <c r="L37" i="15"/>
  <c r="F74" i="29"/>
  <c r="J39" i="29"/>
  <c r="AP21" i="4"/>
  <c r="G45" i="29"/>
  <c r="D12" i="19"/>
  <c r="H53" i="21"/>
  <c r="R70" i="15"/>
  <c r="E27" i="20"/>
  <c r="CA19" i="4"/>
  <c r="E37" i="28"/>
  <c r="BC31" i="4"/>
  <c r="BB47" i="4"/>
  <c r="G40" i="22"/>
  <c r="F28" i="12"/>
  <c r="E10" i="28"/>
  <c r="F22" i="12"/>
  <c r="E70" i="1"/>
  <c r="H38" i="20"/>
  <c r="N66" i="15"/>
  <c r="W30" i="4"/>
  <c r="J8" i="7"/>
  <c r="E41" i="21"/>
  <c r="N58" i="20"/>
  <c r="D55" i="27"/>
  <c r="G38" i="27"/>
  <c r="E25" i="30"/>
  <c r="CO31" i="4"/>
  <c r="H46" i="30"/>
  <c r="CN12" i="4"/>
  <c r="AI17" i="4"/>
  <c r="H27" i="6"/>
  <c r="BV46" i="4"/>
  <c r="AC57" i="4"/>
  <c r="D55" i="19"/>
  <c r="F23" i="27"/>
  <c r="F54" i="12"/>
  <c r="E50" i="15"/>
  <c r="D51" i="8"/>
  <c r="F21" i="23"/>
  <c r="J8" i="26"/>
  <c r="D23" i="15"/>
  <c r="E29" i="13"/>
  <c r="G69" i="15"/>
  <c r="CU56" i="4"/>
  <c r="I28" i="21"/>
  <c r="E48" i="12"/>
  <c r="E35" i="25"/>
  <c r="AZ54" i="4"/>
  <c r="J38" i="7"/>
  <c r="Q39" i="20"/>
  <c r="G66" i="20"/>
  <c r="G44" i="7"/>
  <c r="R71" i="5"/>
  <c r="F26" i="22"/>
  <c r="E72" i="13"/>
  <c r="E71" i="30"/>
  <c r="D45" i="23"/>
  <c r="AA56" i="4"/>
  <c r="R18" i="15"/>
  <c r="F19" i="27"/>
  <c r="F41" i="22"/>
  <c r="D32" i="17"/>
  <c r="U60" i="4"/>
  <c r="AT59" i="4"/>
  <c r="N75" i="14"/>
  <c r="L31" i="29"/>
  <c r="H70" i="6"/>
  <c r="L17" i="4"/>
  <c r="H40" i="5"/>
  <c r="Z57" i="4"/>
  <c r="AF73" i="4"/>
  <c r="I50" i="14"/>
  <c r="D11" i="24"/>
  <c r="G41" i="15"/>
  <c r="U33" i="4"/>
  <c r="AZ9" i="4"/>
  <c r="CI46" i="4"/>
  <c r="J72" i="14"/>
  <c r="Y49" i="4"/>
  <c r="F48" i="12"/>
  <c r="D67" i="11"/>
  <c r="R66" i="15"/>
  <c r="F21" i="27"/>
  <c r="P69" i="15"/>
  <c r="AR54" i="4"/>
  <c r="E39" i="25"/>
  <c r="F54" i="21"/>
  <c r="I47" i="26"/>
  <c r="F61" i="12"/>
  <c r="D71" i="21"/>
  <c r="F30" i="16"/>
  <c r="BW68" i="4"/>
  <c r="S50" i="4"/>
  <c r="J45" i="4"/>
  <c r="D65" i="28"/>
  <c r="M44" i="7"/>
  <c r="BX63" i="4"/>
  <c r="J34" i="29"/>
  <c r="CE65" i="4"/>
  <c r="G63" i="22"/>
  <c r="BS35" i="4"/>
  <c r="E74" i="8"/>
  <c r="BA69" i="4"/>
  <c r="F17" i="26"/>
  <c r="J57" i="4"/>
  <c r="E66" i="13"/>
  <c r="F61" i="20"/>
  <c r="CQ47" i="4"/>
  <c r="J46" i="30"/>
  <c r="F12" i="22"/>
  <c r="Q71" i="4"/>
  <c r="E38" i="4"/>
  <c r="D45" i="7"/>
  <c r="F12" i="5"/>
  <c r="F17" i="22"/>
  <c r="CB9" i="4"/>
  <c r="D49" i="12"/>
  <c r="Q31" i="15"/>
  <c r="P26" i="4"/>
  <c r="E15" i="22"/>
  <c r="G73" i="22"/>
  <c r="AM42" i="4"/>
  <c r="H71" i="21"/>
  <c r="G20" i="26"/>
  <c r="BS9" i="4"/>
  <c r="CN55" i="4"/>
  <c r="D13" i="20"/>
  <c r="I71" i="29"/>
  <c r="D36" i="24"/>
  <c r="BH29" i="4"/>
  <c r="D26" i="8"/>
  <c r="BX32" i="4"/>
  <c r="H41" i="21"/>
  <c r="P75" i="20"/>
  <c r="I51" i="4"/>
  <c r="AU72" i="4"/>
  <c r="I64" i="23"/>
  <c r="E64" i="1"/>
  <c r="CK8" i="4"/>
  <c r="Q48" i="20"/>
  <c r="H66" i="20"/>
  <c r="J17" i="5"/>
  <c r="AK63" i="4"/>
  <c r="H46" i="15"/>
  <c r="R60" i="5"/>
  <c r="S42" i="4"/>
  <c r="G75" i="16"/>
  <c r="K69" i="15"/>
  <c r="O35" i="15"/>
  <c r="BT16" i="4"/>
  <c r="AK55" i="4"/>
  <c r="S74" i="15"/>
  <c r="BA65" i="4"/>
  <c r="K67" i="14"/>
  <c r="J24" i="20"/>
  <c r="I9" i="20"/>
  <c r="BP71" i="4"/>
  <c r="E68" i="22"/>
  <c r="E31" i="15"/>
  <c r="AM60" i="4"/>
  <c r="G61" i="27"/>
  <c r="E11" i="15"/>
  <c r="C127" i="1"/>
  <c r="CT71" i="4"/>
  <c r="G49" i="23"/>
  <c r="CU30" i="4"/>
  <c r="Z52" i="4"/>
  <c r="J42" i="7"/>
  <c r="I58" i="5"/>
  <c r="F44" i="20"/>
  <c r="G73" i="30"/>
  <c r="BB67" i="4"/>
  <c r="BK30" i="4"/>
  <c r="E48" i="14"/>
  <c r="D33" i="7"/>
  <c r="Q15" i="20"/>
  <c r="H50" i="26"/>
  <c r="K36" i="15"/>
  <c r="BC36" i="4"/>
  <c r="E62" i="28"/>
  <c r="F41" i="14"/>
  <c r="AZ74" i="4"/>
  <c r="U35" i="4"/>
  <c r="F48" i="15"/>
  <c r="N44" i="14"/>
  <c r="H72" i="5"/>
  <c r="H18" i="30"/>
  <c r="L24" i="7"/>
  <c r="Q48" i="15"/>
  <c r="G67" i="29"/>
  <c r="E70" i="13"/>
  <c r="O72" i="15"/>
  <c r="E66" i="23"/>
  <c r="D18" i="20"/>
  <c r="AB32" i="4"/>
  <c r="AI7" i="4"/>
  <c r="BK16" i="4"/>
  <c r="I22" i="4"/>
  <c r="F73" i="14"/>
  <c r="D70" i="20"/>
  <c r="CC23" i="4"/>
  <c r="CL38" i="4"/>
  <c r="E34" i="26"/>
  <c r="G47" i="4"/>
  <c r="E75" i="8"/>
  <c r="F37" i="26"/>
  <c r="T58" i="4"/>
  <c r="I72" i="23"/>
  <c r="N46" i="14"/>
  <c r="D30" i="27"/>
  <c r="BJ65" i="4"/>
  <c r="H52" i="6"/>
  <c r="CR45" i="4"/>
  <c r="I32" i="20"/>
  <c r="S17" i="15"/>
  <c r="CD24" i="4"/>
  <c r="O57" i="15"/>
  <c r="Y34" i="4"/>
  <c r="X13" i="4"/>
  <c r="F60" i="23"/>
  <c r="G54" i="4"/>
  <c r="S30" i="4"/>
  <c r="CL44" i="4"/>
  <c r="J18" i="20"/>
  <c r="J36" i="14"/>
  <c r="AY14" i="4"/>
  <c r="D22" i="1"/>
  <c r="D57" i="16"/>
  <c r="CC15" i="4"/>
  <c r="D48" i="26"/>
  <c r="F11" i="5"/>
  <c r="D22" i="8"/>
  <c r="D70" i="21"/>
  <c r="AS39" i="4"/>
  <c r="G62" i="7"/>
  <c r="M25" i="14"/>
  <c r="CF63" i="4"/>
  <c r="G15" i="21"/>
  <c r="D63" i="27"/>
  <c r="D58" i="8"/>
  <c r="L38" i="23"/>
  <c r="G8" i="15"/>
  <c r="G63" i="16"/>
  <c r="J31" i="5"/>
  <c r="L10" i="23"/>
  <c r="CG51" i="4"/>
  <c r="M9" i="15"/>
  <c r="BC24" i="4"/>
  <c r="D21" i="2"/>
  <c r="CO62" i="4"/>
  <c r="BU45" i="4"/>
  <c r="N49" i="4"/>
  <c r="D55" i="29"/>
  <c r="F48" i="26"/>
  <c r="F21" i="16"/>
  <c r="U20" i="15"/>
  <c r="D8" i="13"/>
  <c r="AL25" i="4"/>
  <c r="D52" i="27"/>
  <c r="E23" i="4"/>
  <c r="E59" i="4"/>
  <c r="CK7" i="4"/>
  <c r="E25" i="25"/>
  <c r="BE17" i="4"/>
  <c r="AM63" i="4"/>
  <c r="X46" i="4"/>
  <c r="I49" i="14"/>
  <c r="AT58" i="4"/>
  <c r="AD49" i="4"/>
  <c r="S20" i="15"/>
  <c r="H42" i="26"/>
  <c r="L36" i="14"/>
  <c r="I37" i="15"/>
  <c r="D48" i="20"/>
  <c r="AJ28" i="4"/>
  <c r="AL37" i="4"/>
  <c r="BI30" i="4"/>
  <c r="D31" i="16"/>
  <c r="AL63" i="4"/>
  <c r="F47" i="14"/>
  <c r="D30" i="7"/>
  <c r="F27" i="16"/>
  <c r="AM32" i="4"/>
  <c r="D40" i="1"/>
  <c r="D68" i="5"/>
  <c r="AQ43" i="4"/>
  <c r="I15" i="30"/>
  <c r="D42" i="30"/>
  <c r="D45" i="6"/>
  <c r="J59" i="4"/>
  <c r="M61" i="14"/>
  <c r="AN59" i="4"/>
  <c r="BX50" i="4"/>
  <c r="H45" i="14"/>
  <c r="AT70" i="4"/>
  <c r="CQ11" i="4"/>
  <c r="V75" i="4"/>
  <c r="AC17" i="4"/>
  <c r="AM59" i="4"/>
  <c r="CS45" i="4"/>
  <c r="CG40" i="4"/>
  <c r="F37" i="27"/>
  <c r="J30" i="26"/>
  <c r="G18" i="5"/>
  <c r="AF54" i="4"/>
  <c r="J59" i="7"/>
  <c r="AV49" i="4"/>
  <c r="AV40" i="4"/>
  <c r="F30" i="12"/>
  <c r="BP65" i="4"/>
  <c r="D75" i="9"/>
  <c r="F61" i="4"/>
  <c r="L43" i="7"/>
  <c r="J37" i="7"/>
  <c r="E30" i="25"/>
  <c r="H73" i="14"/>
  <c r="E27" i="12"/>
  <c r="K72" i="26"/>
  <c r="R9" i="4"/>
  <c r="C10" i="1"/>
  <c r="I46" i="14"/>
  <c r="I45" i="20"/>
  <c r="K8" i="15"/>
  <c r="Z66" i="4"/>
  <c r="F61" i="22"/>
  <c r="D42" i="2"/>
  <c r="F17" i="4"/>
  <c r="BJ26" i="4"/>
  <c r="AN24" i="4"/>
  <c r="K23" i="14"/>
  <c r="E14" i="17"/>
  <c r="AS16" i="4"/>
  <c r="S60" i="4"/>
  <c r="F31" i="6"/>
  <c r="E11" i="16"/>
  <c r="D13" i="12"/>
  <c r="CL60" i="4"/>
  <c r="G36" i="20"/>
  <c r="K8" i="20"/>
  <c r="BQ9" i="4"/>
  <c r="AS42" i="4"/>
  <c r="N21" i="14"/>
  <c r="F42" i="29"/>
  <c r="CD45" i="4"/>
  <c r="CO50" i="4"/>
  <c r="P51" i="15"/>
  <c r="BO12" i="4"/>
  <c r="AW74" i="4"/>
  <c r="CA25" i="4"/>
  <c r="D41" i="29"/>
  <c r="BW69" i="4"/>
  <c r="BZ53" i="4"/>
  <c r="E14" i="25"/>
  <c r="I25" i="5"/>
  <c r="X68" i="4"/>
  <c r="D63" i="7"/>
  <c r="E53" i="21"/>
  <c r="K52" i="26"/>
  <c r="K10" i="26"/>
  <c r="H20" i="20"/>
  <c r="O19" i="20"/>
  <c r="M33" i="5"/>
  <c r="I15" i="7"/>
  <c r="T46" i="4"/>
  <c r="I20" i="4"/>
  <c r="AJ10" i="4"/>
  <c r="Q60" i="4"/>
  <c r="F27" i="27"/>
  <c r="L32" i="5"/>
  <c r="D71" i="16"/>
  <c r="AJ61" i="4"/>
  <c r="AP49" i="4"/>
  <c r="E28" i="13"/>
  <c r="CH10" i="4"/>
  <c r="AA75" i="4"/>
  <c r="U38" i="4"/>
  <c r="L65" i="4"/>
  <c r="S19" i="5"/>
  <c r="AU30" i="4"/>
  <c r="X45" i="4"/>
  <c r="Q13" i="20"/>
  <c r="AA35" i="4"/>
  <c r="E16" i="26"/>
  <c r="G49" i="27"/>
  <c r="D72" i="30"/>
  <c r="G15" i="4"/>
  <c r="BJ25" i="4"/>
  <c r="E28" i="4"/>
  <c r="D53" i="10"/>
  <c r="I32" i="23"/>
  <c r="J15" i="20"/>
  <c r="BD32" i="4"/>
  <c r="CB74" i="4"/>
  <c r="G12" i="7"/>
  <c r="CK75" i="4"/>
  <c r="L23" i="29"/>
  <c r="M25" i="15"/>
  <c r="D7" i="13"/>
  <c r="G38" i="30"/>
  <c r="BN69" i="4"/>
  <c r="AS37" i="4"/>
  <c r="F56" i="5"/>
  <c r="J70" i="26"/>
  <c r="E22" i="25"/>
  <c r="F37" i="21"/>
  <c r="E52" i="27"/>
  <c r="D59" i="2"/>
  <c r="M28" i="14"/>
  <c r="D66" i="23"/>
  <c r="J9" i="29"/>
  <c r="E38" i="14"/>
  <c r="T33" i="15"/>
  <c r="D27" i="17"/>
  <c r="D32" i="29"/>
  <c r="BN38" i="4"/>
  <c r="F23" i="5"/>
  <c r="F58" i="27"/>
  <c r="K74" i="26"/>
  <c r="G40" i="26"/>
  <c r="E38" i="27"/>
  <c r="J11" i="23"/>
  <c r="T32" i="4"/>
  <c r="AH37" i="4"/>
  <c r="I7" i="23"/>
  <c r="P70" i="15"/>
  <c r="D30" i="29"/>
  <c r="O20" i="20"/>
  <c r="BH65" i="4"/>
  <c r="R38" i="4"/>
  <c r="L31" i="15"/>
  <c r="AV36" i="4"/>
  <c r="L66" i="20"/>
  <c r="D36" i="16"/>
  <c r="K51" i="26"/>
  <c r="BS53" i="4"/>
  <c r="Q51" i="20"/>
  <c r="F36" i="14"/>
  <c r="BQ55" i="4"/>
  <c r="L42" i="20"/>
  <c r="E29" i="27"/>
  <c r="AC26" i="4"/>
  <c r="BM50" i="4"/>
  <c r="T55" i="4"/>
  <c r="E15" i="17"/>
  <c r="G53" i="29"/>
  <c r="D32" i="20"/>
  <c r="I21" i="5"/>
  <c r="M17" i="7"/>
  <c r="M66" i="29"/>
  <c r="Q49" i="15"/>
  <c r="J46" i="20"/>
  <c r="F30" i="29"/>
  <c r="AM9" i="4"/>
  <c r="T13" i="4"/>
  <c r="J19" i="14"/>
  <c r="AR37" i="4"/>
  <c r="F34" i="23"/>
  <c r="AW41" i="4"/>
  <c r="E17" i="27"/>
  <c r="P73" i="5"/>
  <c r="CH42" i="4"/>
  <c r="BT71" i="4"/>
  <c r="I61" i="20"/>
  <c r="O9" i="4"/>
  <c r="I47" i="30"/>
  <c r="BL69" i="4"/>
  <c r="H25" i="20"/>
  <c r="K26" i="15"/>
  <c r="CD60" i="4"/>
  <c r="BU10" i="4"/>
  <c r="T23" i="5"/>
  <c r="N53" i="20"/>
  <c r="O70" i="5"/>
  <c r="D69" i="22"/>
  <c r="BN50" i="4"/>
  <c r="E38" i="15"/>
  <c r="D67" i="29"/>
  <c r="P48" i="4"/>
  <c r="M26" i="20"/>
  <c r="U12" i="15"/>
  <c r="AP33" i="4"/>
  <c r="Q33" i="20"/>
  <c r="G14" i="20"/>
  <c r="L60" i="7"/>
  <c r="CT46" i="4"/>
  <c r="M17" i="5"/>
  <c r="H45" i="30"/>
  <c r="G49" i="7"/>
  <c r="BB39" i="4"/>
  <c r="D70" i="29"/>
  <c r="N16" i="7"/>
  <c r="E43" i="26"/>
  <c r="O44" i="15"/>
  <c r="L65" i="20"/>
  <c r="F11" i="16"/>
  <c r="J59" i="29"/>
  <c r="D32" i="8"/>
  <c r="I64" i="14"/>
  <c r="K18" i="4"/>
  <c r="BX45" i="4"/>
  <c r="E20" i="23"/>
  <c r="E64" i="14"/>
  <c r="H29" i="15"/>
  <c r="D26" i="21"/>
  <c r="AO21" i="4"/>
  <c r="I32" i="14"/>
  <c r="D10" i="6"/>
  <c r="E32" i="22"/>
  <c r="J26" i="7"/>
  <c r="I54" i="30"/>
  <c r="L62" i="23"/>
  <c r="AR30" i="4"/>
  <c r="AE31" i="4"/>
  <c r="R47" i="4"/>
  <c r="AT66" i="4"/>
  <c r="H36" i="30"/>
  <c r="X28" i="4"/>
  <c r="G28" i="5"/>
  <c r="N10" i="20"/>
  <c r="F44" i="12"/>
  <c r="E43" i="20"/>
  <c r="AI24" i="4"/>
  <c r="AL10" i="4"/>
  <c r="BP54" i="4"/>
  <c r="G11" i="27"/>
  <c r="H18" i="20"/>
  <c r="G52" i="5"/>
  <c r="E49" i="6"/>
  <c r="I57" i="15"/>
  <c r="BV70" i="4"/>
  <c r="R40" i="5"/>
  <c r="K36" i="20"/>
  <c r="F39" i="14"/>
  <c r="D38" i="6"/>
  <c r="N31" i="15"/>
  <c r="D48" i="15"/>
  <c r="F57" i="16"/>
  <c r="G36" i="29"/>
  <c r="AT69" i="4"/>
  <c r="M14" i="20"/>
  <c r="BL21" i="4"/>
  <c r="BF35" i="4"/>
  <c r="H75" i="20"/>
  <c r="O38" i="5"/>
  <c r="CU63" i="4"/>
  <c r="E9" i="25"/>
  <c r="AI65" i="4"/>
  <c r="BL48" i="4"/>
  <c r="J69" i="5"/>
  <c r="H53" i="23"/>
  <c r="G16" i="15"/>
  <c r="D110" i="1"/>
  <c r="BD46" i="4"/>
  <c r="O29" i="15"/>
  <c r="L35" i="23"/>
  <c r="CH49" i="4"/>
  <c r="Q9" i="20"/>
  <c r="D38" i="23"/>
  <c r="AC27" i="4"/>
  <c r="O18" i="4"/>
  <c r="D9" i="18"/>
  <c r="J57" i="26"/>
  <c r="Q19" i="4"/>
  <c r="G53" i="26"/>
  <c r="D25" i="2"/>
  <c r="D60" i="22"/>
  <c r="K51" i="20"/>
  <c r="CI7" i="4"/>
  <c r="AM74" i="4"/>
  <c r="G23" i="27"/>
  <c r="AC7" i="4"/>
  <c r="D32" i="28"/>
  <c r="G41" i="7"/>
  <c r="N16" i="4"/>
  <c r="AS31" i="4"/>
  <c r="K71" i="4"/>
  <c r="AX32" i="4"/>
  <c r="CS17" i="4"/>
  <c r="D21" i="10"/>
  <c r="AS35" i="4"/>
  <c r="D9" i="12"/>
  <c r="G45" i="20"/>
  <c r="AM21" i="4"/>
  <c r="Q68" i="4"/>
  <c r="E39" i="16"/>
  <c r="BU18" i="4"/>
  <c r="R56" i="4"/>
  <c r="D15" i="20"/>
  <c r="J68" i="23"/>
  <c r="I71" i="26"/>
  <c r="E52" i="16"/>
  <c r="CE32" i="4"/>
  <c r="BO19" i="4"/>
  <c r="F64" i="12"/>
  <c r="D53" i="17"/>
  <c r="Q21" i="15"/>
  <c r="F114" i="1"/>
  <c r="F23" i="7"/>
  <c r="F69" i="27"/>
  <c r="AO37" i="4"/>
  <c r="BE48" i="4"/>
  <c r="R29" i="4"/>
  <c r="BY23" i="4"/>
  <c r="D32" i="21"/>
  <c r="D64" i="26"/>
  <c r="BK45" i="4"/>
  <c r="G38" i="14"/>
  <c r="N8" i="7"/>
  <c r="CF47" i="4"/>
  <c r="O73" i="15"/>
  <c r="F27" i="21"/>
  <c r="E30" i="5"/>
  <c r="H73" i="23"/>
  <c r="AQ28" i="4"/>
  <c r="I12" i="4"/>
  <c r="AQ20" i="4"/>
  <c r="L34" i="7"/>
  <c r="D41" i="28"/>
  <c r="N12" i="15"/>
  <c r="O68" i="5"/>
  <c r="F30" i="30"/>
  <c r="CL13" i="4"/>
  <c r="D23" i="25"/>
  <c r="H60" i="26"/>
  <c r="F57" i="29"/>
  <c r="M10" i="20"/>
  <c r="G34" i="26"/>
  <c r="J57" i="15"/>
  <c r="G70" i="5"/>
  <c r="N14" i="15"/>
  <c r="J24" i="26"/>
  <c r="D37" i="27"/>
  <c r="G75" i="5"/>
  <c r="BQ8" i="4"/>
  <c r="F10" i="15"/>
  <c r="BU33" i="4"/>
  <c r="E56" i="1"/>
  <c r="AV31" i="4"/>
  <c r="E23" i="16"/>
  <c r="H74" i="26"/>
  <c r="G30" i="21"/>
  <c r="BD58" i="4"/>
  <c r="BU7" i="4"/>
  <c r="BG44" i="4"/>
  <c r="L11" i="20"/>
  <c r="CO59" i="4"/>
  <c r="AT53" i="4"/>
  <c r="L54" i="5"/>
  <c r="AX55" i="4"/>
  <c r="AP8" i="4"/>
  <c r="CN58" i="4"/>
  <c r="D50" i="20"/>
  <c r="F52" i="22"/>
  <c r="M72" i="20"/>
  <c r="E42" i="14"/>
  <c r="E26" i="8"/>
  <c r="N44" i="7"/>
  <c r="AN31" i="4"/>
  <c r="D19" i="8"/>
  <c r="E26" i="25"/>
  <c r="X62" i="4"/>
  <c r="J52" i="29"/>
  <c r="J56" i="20"/>
  <c r="BB32" i="4"/>
  <c r="I31" i="15"/>
  <c r="G57" i="6"/>
  <c r="AM35" i="4"/>
  <c r="G34" i="22"/>
  <c r="E37" i="16"/>
  <c r="F31" i="27"/>
  <c r="L72" i="7"/>
  <c r="G63" i="14"/>
  <c r="CD38" i="4"/>
  <c r="W41" i="4"/>
  <c r="BV17" i="4"/>
  <c r="AP30" i="4"/>
  <c r="AX69" i="4"/>
  <c r="E40" i="23"/>
  <c r="AO48" i="4"/>
  <c r="G28" i="14"/>
  <c r="Y15" i="4"/>
  <c r="CS74" i="4"/>
  <c r="H44" i="15"/>
  <c r="C70" i="1"/>
  <c r="D17" i="2"/>
  <c r="W26" i="4"/>
  <c r="I26" i="29"/>
  <c r="BP66" i="4"/>
  <c r="AR24" i="4"/>
  <c r="AZ50" i="4"/>
  <c r="E21" i="5"/>
  <c r="K59" i="4"/>
  <c r="O26" i="4"/>
  <c r="AE39" i="4"/>
  <c r="I28" i="4"/>
  <c r="AI61" i="4"/>
  <c r="J56" i="26"/>
  <c r="D41" i="16"/>
  <c r="D36" i="15"/>
  <c r="F22" i="20"/>
  <c r="AQ15" i="4"/>
  <c r="BC75" i="4"/>
  <c r="K51" i="15"/>
  <c r="AL49" i="4"/>
  <c r="S66" i="15"/>
  <c r="I14" i="23"/>
  <c r="CC33" i="4"/>
  <c r="Q23" i="4"/>
  <c r="G12" i="27"/>
  <c r="T63" i="15"/>
  <c r="E15" i="27"/>
  <c r="H10" i="14"/>
  <c r="M33" i="7"/>
  <c r="M39" i="15"/>
  <c r="U26" i="15"/>
  <c r="F23" i="1"/>
  <c r="CU12" i="4"/>
  <c r="F67" i="21"/>
  <c r="G12" i="20"/>
  <c r="G11" i="6"/>
  <c r="H62" i="21"/>
  <c r="T73" i="15"/>
  <c r="AR14" i="4"/>
  <c r="AZ17" i="4"/>
  <c r="CO54" i="4"/>
  <c r="E46" i="17"/>
  <c r="P9" i="20"/>
  <c r="CF74" i="4"/>
  <c r="U22" i="15"/>
  <c r="J50" i="30"/>
  <c r="F44" i="27"/>
  <c r="O10" i="4"/>
  <c r="E65" i="20"/>
  <c r="CQ22" i="4"/>
  <c r="G45" i="22"/>
  <c r="BF53" i="4"/>
  <c r="E70" i="25"/>
  <c r="J27" i="20"/>
  <c r="BT7" i="4"/>
  <c r="G27" i="22"/>
  <c r="CK28" i="4"/>
  <c r="BP30" i="4"/>
  <c r="H47" i="26"/>
  <c r="J31" i="23"/>
  <c r="O21" i="5"/>
  <c r="AL11" i="4"/>
  <c r="N61" i="20"/>
  <c r="L61" i="4"/>
  <c r="BK29" i="4"/>
  <c r="CU50" i="4"/>
  <c r="CD72" i="4"/>
  <c r="E126" i="1"/>
  <c r="G19" i="5"/>
  <c r="L73" i="4"/>
  <c r="I53" i="14"/>
  <c r="D66" i="11"/>
  <c r="E21" i="17"/>
  <c r="J58" i="4"/>
  <c r="E33" i="12"/>
  <c r="AM41" i="4"/>
  <c r="D62" i="21"/>
  <c r="D73" i="24"/>
  <c r="J51" i="5"/>
  <c r="AD15" i="4"/>
  <c r="BE66" i="4"/>
  <c r="O60" i="4"/>
  <c r="L64" i="5"/>
  <c r="S72" i="5"/>
  <c r="Q43" i="15"/>
  <c r="S38" i="15"/>
  <c r="CK39" i="4"/>
  <c r="F33" i="5"/>
  <c r="CQ62" i="4"/>
  <c r="AV69" i="4"/>
  <c r="BX72" i="4"/>
  <c r="M54" i="5"/>
  <c r="D34" i="24"/>
  <c r="CU38" i="4"/>
  <c r="D26" i="22"/>
  <c r="CT62" i="4"/>
  <c r="CN53" i="4"/>
  <c r="D75" i="1"/>
  <c r="K55" i="14"/>
  <c r="O10" i="5"/>
  <c r="AM69" i="4"/>
  <c r="I75" i="4"/>
  <c r="BM24" i="4"/>
  <c r="CE8" i="4"/>
  <c r="P72" i="4"/>
  <c r="V8" i="4"/>
  <c r="O22" i="15"/>
  <c r="D33" i="1"/>
  <c r="BM51" i="4"/>
  <c r="E61" i="26"/>
  <c r="S12" i="4"/>
  <c r="CE16" i="4"/>
  <c r="F36" i="1"/>
  <c r="BE67" i="4"/>
  <c r="I43" i="26"/>
  <c r="P63" i="4"/>
  <c r="BK44" i="4"/>
  <c r="L66" i="23"/>
  <c r="F35" i="29"/>
  <c r="D67" i="18"/>
  <c r="CT32" i="4"/>
  <c r="K71" i="20"/>
  <c r="D23" i="19"/>
  <c r="BK42" i="4"/>
  <c r="D66" i="7"/>
  <c r="CO74" i="4"/>
  <c r="G65" i="22"/>
  <c r="D97" i="1"/>
  <c r="D75" i="15"/>
  <c r="S12" i="5"/>
  <c r="CC26" i="4"/>
  <c r="Z26" i="4"/>
  <c r="K62" i="4"/>
  <c r="BW32" i="4"/>
  <c r="F72" i="29"/>
  <c r="L64" i="7"/>
  <c r="O35" i="20"/>
  <c r="AH14" i="4"/>
  <c r="D23" i="18"/>
  <c r="E51" i="15"/>
  <c r="H61" i="14"/>
  <c r="AO23" i="4"/>
  <c r="AG48" i="4"/>
  <c r="D24" i="21"/>
  <c r="D27" i="12"/>
  <c r="F57" i="15"/>
  <c r="BP29" i="4"/>
  <c r="E9" i="13"/>
  <c r="P62" i="5"/>
  <c r="J42" i="5"/>
  <c r="BI13" i="4"/>
  <c r="D30" i="22"/>
  <c r="AZ28" i="4"/>
  <c r="CT56" i="4"/>
  <c r="E38" i="25"/>
  <c r="H53" i="20"/>
  <c r="CS52" i="4"/>
  <c r="N65" i="20"/>
  <c r="G74" i="30"/>
  <c r="G31" i="22"/>
  <c r="AE48" i="4"/>
  <c r="D9" i="29"/>
  <c r="O69" i="15"/>
  <c r="N68" i="4"/>
  <c r="AG58" i="4"/>
  <c r="H20" i="15"/>
  <c r="BT44" i="4"/>
  <c r="U48" i="4"/>
  <c r="BH28" i="4"/>
  <c r="AE51" i="4"/>
  <c r="L19" i="4"/>
  <c r="BP10" i="4"/>
  <c r="S44" i="4"/>
  <c r="I65" i="7"/>
  <c r="D24" i="28"/>
  <c r="D63" i="15"/>
  <c r="M75" i="4"/>
  <c r="J37" i="26"/>
  <c r="G43" i="15"/>
  <c r="C47" i="1"/>
  <c r="CO27" i="4"/>
  <c r="AK69" i="4"/>
  <c r="D30" i="8"/>
  <c r="D74" i="17"/>
  <c r="G18" i="14"/>
  <c r="AV63" i="4"/>
  <c r="N73" i="20"/>
  <c r="D68" i="25"/>
  <c r="AC23" i="4"/>
  <c r="W47" i="4"/>
  <c r="L18" i="15"/>
  <c r="D35" i="28"/>
  <c r="T22" i="5"/>
  <c r="H11" i="15"/>
  <c r="G21" i="27"/>
  <c r="F18" i="22"/>
  <c r="G12" i="30"/>
  <c r="CC40" i="4"/>
  <c r="AY66" i="4"/>
  <c r="G29" i="20"/>
  <c r="K23" i="20"/>
  <c r="O74" i="5"/>
  <c r="E11" i="30"/>
  <c r="N40" i="20"/>
  <c r="D41" i="10"/>
  <c r="BT67" i="4"/>
  <c r="J11" i="7"/>
  <c r="BA17" i="4"/>
  <c r="BF47" i="4"/>
  <c r="D16" i="15"/>
  <c r="J8" i="15"/>
  <c r="D12" i="6"/>
  <c r="D36" i="1"/>
  <c r="AW43" i="4"/>
  <c r="F34" i="20"/>
  <c r="C79" i="1"/>
  <c r="M26" i="7"/>
  <c r="AQ49" i="4"/>
  <c r="F64" i="14"/>
  <c r="BA64" i="4"/>
  <c r="CE44" i="4"/>
  <c r="G30" i="4"/>
  <c r="F109" i="1"/>
  <c r="G20" i="14"/>
  <c r="J17" i="14"/>
  <c r="BW24" i="4"/>
  <c r="J31" i="26"/>
  <c r="CL9" i="4"/>
  <c r="F70" i="26"/>
  <c r="M27" i="14"/>
  <c r="F65" i="21"/>
  <c r="R66" i="4"/>
  <c r="AA31" i="4"/>
  <c r="T51" i="15"/>
  <c r="BB65" i="4"/>
  <c r="BF66" i="4"/>
  <c r="BA52" i="4"/>
  <c r="BH44" i="4"/>
  <c r="CL42" i="4"/>
  <c r="N23" i="14"/>
  <c r="Q38" i="4"/>
  <c r="W68" i="4"/>
  <c r="F17" i="16"/>
  <c r="J44" i="30"/>
  <c r="J38" i="29"/>
  <c r="D19" i="13"/>
  <c r="H10" i="30"/>
  <c r="G62" i="5"/>
  <c r="Y75" i="4"/>
  <c r="CE23" i="4"/>
  <c r="BT39" i="4"/>
  <c r="S22" i="15"/>
  <c r="CT7" i="4"/>
  <c r="AR46" i="4"/>
  <c r="AX57" i="4"/>
  <c r="BS61" i="4"/>
  <c r="AC55" i="4"/>
  <c r="G31" i="4"/>
  <c r="CO30" i="4"/>
  <c r="D37" i="12"/>
  <c r="CQ23" i="4"/>
  <c r="H43" i="6"/>
  <c r="S16" i="15"/>
  <c r="CQ31" i="4"/>
  <c r="I25" i="29"/>
  <c r="H68" i="5"/>
  <c r="C28" i="1"/>
  <c r="BH75" i="4"/>
  <c r="G56" i="14"/>
  <c r="AJ39" i="4"/>
  <c r="AX27" i="4"/>
  <c r="G52" i="6"/>
  <c r="J65" i="29"/>
  <c r="H30" i="14"/>
  <c r="AF14" i="4"/>
  <c r="E72" i="14"/>
  <c r="I54" i="14"/>
  <c r="D51" i="24"/>
  <c r="F15" i="12"/>
  <c r="BO68" i="4"/>
  <c r="AB11" i="4"/>
  <c r="F28" i="6"/>
  <c r="E75" i="16"/>
  <c r="R24" i="15"/>
  <c r="F24" i="15"/>
  <c r="CK9" i="4"/>
  <c r="R69" i="15"/>
  <c r="AF17" i="4"/>
  <c r="CB31" i="4"/>
  <c r="G31" i="5"/>
  <c r="H33" i="6"/>
  <c r="H13" i="30"/>
  <c r="E72" i="28"/>
  <c r="U73" i="4"/>
  <c r="CF57" i="4"/>
  <c r="H16" i="15"/>
  <c r="J68" i="4"/>
  <c r="I19" i="14"/>
  <c r="CS41" i="4"/>
  <c r="O14" i="4"/>
  <c r="G48" i="4"/>
  <c r="AC56" i="4"/>
  <c r="R24" i="4"/>
  <c r="AV7" i="4"/>
  <c r="BZ34" i="4"/>
  <c r="J22" i="4"/>
  <c r="Q67" i="15"/>
  <c r="AG51" i="4"/>
  <c r="CT31" i="4"/>
  <c r="G12" i="26"/>
  <c r="BA29" i="4"/>
  <c r="L66" i="15"/>
  <c r="M35" i="5"/>
  <c r="AQ66" i="4"/>
  <c r="Q49" i="20"/>
  <c r="CI67" i="4"/>
  <c r="CF9" i="4"/>
  <c r="Q19" i="15"/>
  <c r="BF28" i="4"/>
  <c r="J28" i="29"/>
  <c r="E66" i="21"/>
  <c r="BX41" i="4"/>
  <c r="AR22" i="4"/>
  <c r="M59" i="5"/>
  <c r="CF50" i="4"/>
  <c r="F53" i="12"/>
  <c r="E19" i="25"/>
  <c r="M20" i="14"/>
  <c r="D73" i="2"/>
  <c r="K27" i="4"/>
  <c r="F74" i="5"/>
  <c r="F38" i="14"/>
  <c r="P65" i="5"/>
  <c r="G23" i="15"/>
  <c r="BK69" i="4"/>
  <c r="G75" i="20"/>
  <c r="E42" i="26"/>
  <c r="CN66" i="4"/>
  <c r="CH63" i="4"/>
  <c r="K70" i="23"/>
  <c r="AQ69" i="4"/>
  <c r="G31" i="23"/>
  <c r="BE74" i="4"/>
  <c r="T29" i="4"/>
  <c r="J27" i="29"/>
  <c r="I55" i="29"/>
  <c r="E61" i="28"/>
  <c r="S73" i="5"/>
  <c r="G7" i="23"/>
  <c r="L68" i="7"/>
  <c r="E21" i="6"/>
  <c r="CR54" i="4"/>
  <c r="N23" i="4"/>
  <c r="I19" i="4"/>
  <c r="BR49" i="4"/>
  <c r="E55" i="28"/>
  <c r="H46" i="20"/>
  <c r="AQ74" i="4"/>
  <c r="BP38" i="4"/>
  <c r="K30" i="26"/>
  <c r="D9" i="11"/>
  <c r="AJ35" i="4"/>
  <c r="BL33" i="4"/>
  <c r="Q69" i="4"/>
  <c r="CF60" i="4"/>
  <c r="D51" i="7"/>
  <c r="J54" i="14"/>
  <c r="L31" i="7"/>
  <c r="D64" i="11"/>
  <c r="H12" i="6"/>
  <c r="D28" i="13"/>
  <c r="D19" i="21"/>
  <c r="U24" i="15"/>
  <c r="AG43" i="4"/>
  <c r="Q26" i="20"/>
  <c r="D62" i="28"/>
  <c r="G8" i="26"/>
  <c r="G71" i="29"/>
  <c r="I43" i="21"/>
  <c r="E54" i="5"/>
  <c r="BV40" i="4"/>
  <c r="AF13" i="4"/>
  <c r="BU71" i="4"/>
  <c r="Q44" i="20"/>
  <c r="O11" i="15"/>
  <c r="AT61" i="4"/>
  <c r="D14" i="21"/>
  <c r="F40" i="26"/>
  <c r="P15" i="15"/>
  <c r="J22" i="15"/>
  <c r="CU28" i="4"/>
  <c r="J44" i="14"/>
  <c r="BV65" i="4"/>
  <c r="H61" i="23"/>
  <c r="AC32" i="4"/>
  <c r="CR29" i="4"/>
  <c r="E36" i="8"/>
  <c r="BQ24" i="4"/>
  <c r="E25" i="14"/>
  <c r="L53" i="4"/>
  <c r="BD37" i="4"/>
  <c r="AU48" i="4"/>
  <c r="U63" i="15"/>
  <c r="X24" i="4"/>
  <c r="E29" i="26"/>
  <c r="D33" i="24"/>
  <c r="E16" i="21"/>
  <c r="Q11" i="15"/>
  <c r="C68" i="1"/>
  <c r="D69" i="23"/>
  <c r="D38" i="22"/>
  <c r="BN45" i="4"/>
  <c r="G61" i="23"/>
  <c r="BC59" i="4"/>
  <c r="CS22" i="4"/>
  <c r="D42" i="29"/>
  <c r="E38" i="22"/>
  <c r="AP62" i="4"/>
  <c r="F71" i="7"/>
  <c r="G71" i="7"/>
  <c r="H25" i="21"/>
  <c r="D67" i="21"/>
  <c r="I11" i="20"/>
  <c r="BQ37" i="4"/>
  <c r="E35" i="14"/>
  <c r="BE31" i="4"/>
  <c r="AF43" i="4"/>
  <c r="F54" i="30"/>
  <c r="CC73" i="4"/>
  <c r="J33" i="20"/>
  <c r="I20" i="21"/>
  <c r="D60" i="16"/>
  <c r="BR48" i="4"/>
  <c r="P50" i="15"/>
  <c r="G10" i="29"/>
  <c r="S61" i="15"/>
  <c r="D61" i="17"/>
  <c r="I17" i="15"/>
  <c r="BF24" i="4"/>
  <c r="K25" i="23"/>
  <c r="AR20" i="4"/>
  <c r="BD25" i="4"/>
  <c r="D47" i="20"/>
  <c r="AP50" i="4"/>
  <c r="E64" i="17"/>
  <c r="F73" i="29"/>
  <c r="D43" i="19"/>
  <c r="H12" i="26"/>
  <c r="H54" i="21"/>
  <c r="CI64" i="4"/>
  <c r="F38" i="23"/>
  <c r="S30" i="15"/>
  <c r="M64" i="7"/>
  <c r="BG29" i="4"/>
  <c r="J61" i="26"/>
  <c r="E29" i="22"/>
  <c r="I17" i="29"/>
  <c r="H43" i="4"/>
  <c r="Q62" i="4"/>
  <c r="G67" i="7"/>
  <c r="S41" i="15"/>
  <c r="O64" i="15"/>
  <c r="CL14" i="4"/>
  <c r="G16" i="22"/>
  <c r="H35" i="6"/>
  <c r="D58" i="2"/>
  <c r="BP18" i="4"/>
  <c r="H34" i="30"/>
  <c r="U55" i="4"/>
  <c r="C33" i="1"/>
  <c r="CQ53" i="4"/>
  <c r="BE16" i="4"/>
  <c r="D19" i="20"/>
  <c r="T25" i="5"/>
  <c r="CN13" i="4"/>
  <c r="G73" i="20"/>
  <c r="H59" i="15"/>
  <c r="G52" i="20"/>
  <c r="I73" i="30"/>
  <c r="CC48" i="4"/>
  <c r="CA47" i="4"/>
  <c r="I56" i="21"/>
  <c r="D47" i="2"/>
  <c r="AF52" i="4"/>
  <c r="G10" i="14"/>
  <c r="D16" i="20"/>
  <c r="CT34" i="4"/>
  <c r="H16" i="14"/>
  <c r="CO67" i="4"/>
  <c r="D21" i="22"/>
  <c r="D54" i="29"/>
  <c r="BK26" i="4"/>
  <c r="G39" i="30"/>
  <c r="F73" i="15"/>
  <c r="AS65" i="4"/>
  <c r="E35" i="22"/>
  <c r="CI13" i="4"/>
  <c r="AY39" i="4"/>
  <c r="G71" i="23"/>
  <c r="BY32" i="4"/>
  <c r="F12" i="4"/>
  <c r="V60" i="4"/>
  <c r="D50" i="23"/>
  <c r="CO14" i="4"/>
  <c r="D55" i="17"/>
  <c r="D91" i="1"/>
  <c r="H61" i="4"/>
  <c r="J44" i="23"/>
  <c r="BQ69" i="4"/>
  <c r="D29" i="16"/>
  <c r="J12" i="20"/>
  <c r="CR47" i="4"/>
  <c r="J62" i="4"/>
  <c r="AZ69" i="4"/>
  <c r="F8" i="22"/>
  <c r="CH69" i="4"/>
  <c r="T23" i="15"/>
  <c r="N29" i="20"/>
  <c r="BX42" i="4"/>
  <c r="AQ73" i="4"/>
  <c r="H61" i="5"/>
  <c r="BD56" i="4"/>
  <c r="N25" i="15"/>
  <c r="J35" i="20"/>
  <c r="L30" i="14"/>
  <c r="D18" i="15"/>
  <c r="J68" i="14"/>
  <c r="F20" i="4"/>
  <c r="AG24" i="4"/>
  <c r="E53" i="30"/>
  <c r="G30" i="15"/>
  <c r="T74" i="15"/>
  <c r="AZ7" i="4"/>
  <c r="BT47" i="4"/>
  <c r="P66" i="20"/>
  <c r="D42" i="21"/>
  <c r="G42" i="16"/>
  <c r="D46" i="20"/>
  <c r="D42" i="27"/>
  <c r="C26" i="1"/>
  <c r="D72" i="21"/>
  <c r="I73" i="7"/>
  <c r="G23" i="16"/>
  <c r="D33" i="20"/>
  <c r="U7" i="4"/>
  <c r="I30" i="20"/>
  <c r="D14" i="27"/>
  <c r="D22" i="26"/>
  <c r="E7" i="16"/>
  <c r="D33" i="2"/>
  <c r="AA57" i="4"/>
  <c r="O10" i="20"/>
  <c r="CI10" i="4"/>
  <c r="M16" i="4"/>
  <c r="F18" i="6"/>
  <c r="CF31" i="4"/>
  <c r="K31" i="23"/>
  <c r="I64" i="30"/>
  <c r="F20" i="29"/>
  <c r="E71" i="14"/>
  <c r="S58" i="4"/>
  <c r="M28" i="29"/>
  <c r="O46" i="20"/>
  <c r="F7" i="7"/>
  <c r="AK46" i="4"/>
  <c r="D63" i="13"/>
  <c r="D55" i="1"/>
  <c r="G12" i="16"/>
  <c r="N59" i="15"/>
  <c r="CD8" i="4"/>
  <c r="E51" i="21"/>
  <c r="E21" i="20"/>
  <c r="AY51" i="4"/>
  <c r="L32" i="15"/>
  <c r="W34" i="4"/>
  <c r="D45" i="13"/>
  <c r="H29" i="26"/>
  <c r="E55" i="12"/>
  <c r="T55" i="5"/>
  <c r="F66" i="15"/>
  <c r="L7" i="20"/>
  <c r="CS57" i="4"/>
  <c r="S73" i="4"/>
  <c r="J42" i="26"/>
  <c r="E72" i="25"/>
  <c r="BY55" i="4"/>
  <c r="F75" i="6"/>
  <c r="D24" i="13"/>
  <c r="J53" i="7"/>
  <c r="AM23" i="4"/>
  <c r="BC57" i="4"/>
  <c r="AB74" i="4"/>
  <c r="G71" i="5"/>
  <c r="E59" i="16"/>
  <c r="D48" i="11"/>
  <c r="S26" i="4"/>
  <c r="D36" i="12"/>
  <c r="F12" i="29"/>
  <c r="L31" i="4"/>
  <c r="D17" i="9"/>
  <c r="H75" i="23"/>
  <c r="F16" i="14"/>
  <c r="G39" i="16"/>
  <c r="BT23" i="4"/>
  <c r="F15" i="15"/>
  <c r="I58" i="21"/>
  <c r="H10" i="26"/>
  <c r="AB47" i="4"/>
  <c r="E54" i="22"/>
  <c r="O65" i="4"/>
  <c r="F8" i="1"/>
  <c r="E51" i="23"/>
  <c r="D17" i="25"/>
  <c r="D22" i="23"/>
  <c r="Q40" i="15"/>
  <c r="AB48" i="4"/>
  <c r="J64" i="15"/>
  <c r="G75" i="21"/>
  <c r="AB61" i="4"/>
  <c r="BO9" i="4"/>
  <c r="BY14" i="4"/>
  <c r="J14" i="30"/>
  <c r="D20" i="13"/>
  <c r="G29" i="16"/>
  <c r="AD61" i="4"/>
  <c r="BF65" i="4"/>
  <c r="Q60" i="20"/>
  <c r="J66" i="7"/>
  <c r="E88" i="1"/>
  <c r="M12" i="7"/>
  <c r="D21" i="23"/>
  <c r="AB46" i="4"/>
  <c r="J17" i="30"/>
  <c r="CG15" i="4"/>
  <c r="K36" i="14"/>
  <c r="D108" i="1"/>
  <c r="F32" i="6"/>
  <c r="O53" i="15"/>
  <c r="V59" i="4"/>
  <c r="AL67" i="4"/>
  <c r="BS68" i="4"/>
  <c r="BG58" i="4"/>
  <c r="I39" i="7"/>
  <c r="BO72" i="4"/>
  <c r="CI15" i="4"/>
  <c r="G26" i="7"/>
  <c r="R37" i="15"/>
  <c r="F25" i="15"/>
  <c r="H29" i="23"/>
  <c r="F43" i="27"/>
  <c r="F62" i="1"/>
  <c r="AK67" i="4"/>
  <c r="G20" i="16"/>
  <c r="BA16" i="4"/>
  <c r="E44" i="14"/>
  <c r="F123" i="1"/>
  <c r="H24" i="5"/>
  <c r="CB49" i="4"/>
  <c r="G47" i="6"/>
  <c r="BX31" i="4"/>
  <c r="T27" i="4"/>
  <c r="J46" i="4"/>
  <c r="AV29" i="4"/>
  <c r="E18" i="12"/>
  <c r="E18" i="1"/>
  <c r="AZ48" i="4"/>
  <c r="F34" i="5"/>
  <c r="L45" i="5"/>
  <c r="G42" i="6"/>
  <c r="F46" i="1"/>
  <c r="D46" i="19"/>
  <c r="K57" i="23"/>
  <c r="BJ19" i="4"/>
  <c r="CU69" i="4"/>
  <c r="Y73" i="4"/>
  <c r="F55" i="12"/>
  <c r="F46" i="16"/>
  <c r="L18" i="23"/>
  <c r="O40" i="5"/>
  <c r="F53" i="15"/>
  <c r="U59" i="4"/>
  <c r="F41" i="23"/>
  <c r="CN21" i="4"/>
  <c r="W17" i="4"/>
  <c r="BY17" i="4"/>
  <c r="G48" i="22"/>
  <c r="F57" i="7"/>
  <c r="E30" i="15"/>
  <c r="F9" i="16"/>
  <c r="F30" i="5"/>
  <c r="H43" i="15"/>
  <c r="D49" i="27"/>
  <c r="AX37" i="4"/>
  <c r="P66" i="4"/>
  <c r="J32" i="15"/>
  <c r="E42" i="22"/>
  <c r="F73" i="4"/>
  <c r="AQ13" i="4"/>
  <c r="L47" i="14"/>
  <c r="G50" i="23"/>
  <c r="V16" i="4"/>
  <c r="CE14" i="4"/>
  <c r="S46" i="4"/>
  <c r="F70" i="30"/>
  <c r="BK74" i="4"/>
  <c r="Q72" i="4"/>
  <c r="I62" i="4"/>
  <c r="F15" i="7"/>
  <c r="E122" i="1"/>
  <c r="I49" i="4"/>
  <c r="AB44" i="4"/>
  <c r="N43" i="15"/>
  <c r="J7" i="4"/>
  <c r="G33" i="5"/>
  <c r="I18" i="7"/>
  <c r="H40" i="15"/>
  <c r="N56" i="4"/>
  <c r="BI22" i="4"/>
  <c r="G35" i="23"/>
  <c r="AH56" i="4"/>
  <c r="Q58" i="4"/>
  <c r="E69" i="8"/>
  <c r="K73" i="4"/>
  <c r="R42" i="5"/>
  <c r="D34" i="13"/>
  <c r="AA65" i="4"/>
  <c r="CO63" i="4"/>
  <c r="S44" i="5"/>
  <c r="BL60" i="4"/>
  <c r="AQ7" i="4"/>
  <c r="S39" i="4"/>
  <c r="E47" i="22"/>
  <c r="D60" i="27"/>
  <c r="CL24" i="4"/>
  <c r="BD48" i="4"/>
  <c r="AA51" i="4"/>
  <c r="M53" i="14"/>
  <c r="F60" i="1"/>
  <c r="D22" i="5"/>
  <c r="AO53" i="4"/>
  <c r="BX59" i="4"/>
  <c r="E58" i="16"/>
  <c r="E58" i="1"/>
  <c r="K46" i="20"/>
  <c r="M27" i="4"/>
  <c r="D11" i="20"/>
  <c r="D22" i="22"/>
  <c r="C77" i="1"/>
  <c r="AW31" i="4"/>
  <c r="BL38" i="4"/>
  <c r="E25" i="5"/>
  <c r="Q63" i="4"/>
  <c r="H23" i="21"/>
  <c r="G34" i="29"/>
  <c r="J63" i="23"/>
  <c r="D44" i="22"/>
  <c r="CD23" i="4"/>
  <c r="D43" i="17"/>
  <c r="F72" i="1"/>
  <c r="E17" i="8"/>
  <c r="BR13" i="4"/>
  <c r="AF8" i="4"/>
  <c r="BU62" i="4"/>
  <c r="L24" i="29"/>
  <c r="D84" i="1"/>
  <c r="L50" i="20"/>
  <c r="Q72" i="15"/>
  <c r="J11" i="15"/>
  <c r="AB16" i="4"/>
  <c r="BH49" i="4"/>
  <c r="D51" i="15"/>
  <c r="H16" i="21"/>
  <c r="D40" i="19"/>
  <c r="BW57" i="4"/>
  <c r="L17" i="23"/>
  <c r="I57" i="21"/>
  <c r="M14" i="29"/>
  <c r="BE63" i="4"/>
  <c r="E106" i="1"/>
  <c r="D17" i="18"/>
  <c r="T24" i="5"/>
  <c r="BA60" i="4"/>
  <c r="T68" i="15"/>
  <c r="CD63" i="4"/>
  <c r="AW52" i="4"/>
  <c r="AL33" i="4"/>
  <c r="CG62" i="4"/>
  <c r="BB28" i="4"/>
  <c r="N19" i="4"/>
  <c r="G50" i="4"/>
  <c r="E61" i="1"/>
  <c r="N55" i="14"/>
  <c r="D54" i="15"/>
  <c r="K28" i="23"/>
  <c r="CG61" i="4"/>
  <c r="F24" i="29"/>
  <c r="CO53" i="4"/>
  <c r="BS16" i="4"/>
  <c r="G40" i="14"/>
  <c r="E26" i="23"/>
  <c r="G30" i="26"/>
  <c r="W15" i="4"/>
  <c r="J50" i="20"/>
  <c r="R70" i="5"/>
  <c r="D71" i="1"/>
  <c r="CF40" i="4"/>
  <c r="C91" i="1"/>
  <c r="I40" i="4"/>
  <c r="AY26" i="4"/>
  <c r="BR12" i="4"/>
  <c r="D67" i="8"/>
  <c r="M51" i="20"/>
  <c r="H71" i="23"/>
  <c r="Y39" i="4"/>
  <c r="CK29" i="4"/>
  <c r="BO54" i="4"/>
  <c r="O49" i="15"/>
  <c r="E19" i="17"/>
  <c r="C71" i="1"/>
  <c r="F69" i="26"/>
  <c r="F20" i="16"/>
  <c r="G64" i="4"/>
  <c r="BN34" i="4"/>
  <c r="G40" i="7"/>
  <c r="J74" i="15"/>
  <c r="CQ16" i="4"/>
  <c r="F39" i="21"/>
  <c r="D60" i="24"/>
  <c r="AS73" i="4"/>
  <c r="E92" i="1"/>
  <c r="D14" i="24"/>
  <c r="AN62" i="4"/>
  <c r="CT26" i="4"/>
  <c r="C75" i="1"/>
  <c r="M52" i="29"/>
  <c r="BV64" i="4"/>
  <c r="I33" i="20"/>
  <c r="Q31" i="20"/>
  <c r="CK46" i="4"/>
  <c r="L42" i="23"/>
  <c r="BC47" i="4"/>
  <c r="AL8" i="4"/>
  <c r="AL24" i="4"/>
  <c r="N7" i="4"/>
  <c r="J68" i="7"/>
  <c r="D27" i="26"/>
  <c r="H64" i="21"/>
  <c r="K16" i="20"/>
  <c r="D128" i="1"/>
  <c r="F51" i="12"/>
  <c r="BK28" i="4"/>
  <c r="R31" i="4"/>
  <c r="CE54" i="4"/>
  <c r="CQ28" i="4"/>
  <c r="D34" i="8"/>
  <c r="F46" i="21"/>
  <c r="CR30" i="4"/>
  <c r="H33" i="26"/>
  <c r="E62" i="15"/>
  <c r="U51" i="15"/>
  <c r="P52" i="4"/>
  <c r="O17" i="5"/>
  <c r="H39" i="26"/>
  <c r="D8" i="29"/>
  <c r="M47" i="29"/>
  <c r="S24" i="15"/>
  <c r="N71" i="4"/>
  <c r="I55" i="4"/>
  <c r="CO43" i="4"/>
  <c r="BA51" i="4"/>
  <c r="AP14" i="4"/>
  <c r="G74" i="23"/>
  <c r="I48" i="15"/>
  <c r="S48" i="15"/>
  <c r="H16" i="5"/>
  <c r="D66" i="8"/>
  <c r="J14" i="29"/>
  <c r="D8" i="5"/>
  <c r="S11" i="15"/>
  <c r="H45" i="26"/>
  <c r="M42" i="7"/>
  <c r="G20" i="23"/>
  <c r="BX69" i="4"/>
  <c r="AY21" i="4"/>
  <c r="D7" i="22"/>
  <c r="R51" i="15"/>
  <c r="G55" i="4"/>
  <c r="AA69" i="4"/>
  <c r="K18" i="15"/>
  <c r="G23" i="14"/>
  <c r="F42" i="26"/>
  <c r="D45" i="22"/>
  <c r="I67" i="29"/>
  <c r="E57" i="20"/>
  <c r="CA26" i="4"/>
  <c r="R73" i="5"/>
  <c r="H55" i="14"/>
  <c r="D56" i="23"/>
  <c r="Y41" i="4"/>
  <c r="E68" i="23"/>
  <c r="K30" i="20"/>
  <c r="D56" i="16"/>
  <c r="E54" i="20"/>
  <c r="E30" i="14"/>
  <c r="Z64" i="4"/>
  <c r="D45" i="26"/>
  <c r="F66" i="7"/>
  <c r="D74" i="22"/>
  <c r="AT73" i="4"/>
  <c r="D21" i="16"/>
  <c r="CA14" i="4"/>
  <c r="K12" i="23"/>
  <c r="K13" i="14"/>
  <c r="I37" i="4"/>
  <c r="Q38" i="15"/>
  <c r="T14" i="15"/>
  <c r="F66" i="20"/>
  <c r="BT60" i="4"/>
  <c r="F18" i="5"/>
  <c r="T23" i="4"/>
  <c r="I51" i="23"/>
  <c r="K28" i="15"/>
  <c r="D57" i="13"/>
  <c r="G26" i="26"/>
  <c r="D57" i="8"/>
  <c r="BZ56" i="4"/>
  <c r="M24" i="14"/>
  <c r="G33" i="16"/>
  <c r="CD48" i="4"/>
  <c r="G60" i="14"/>
  <c r="K22" i="20"/>
  <c r="P59" i="20"/>
  <c r="H30" i="23"/>
  <c r="F35" i="22"/>
  <c r="F66" i="5"/>
  <c r="R68" i="4"/>
  <c r="D25" i="24"/>
  <c r="I29" i="21"/>
  <c r="J17" i="15"/>
  <c r="E51" i="4"/>
  <c r="P37" i="5"/>
  <c r="BC41" i="4"/>
  <c r="D9" i="25"/>
  <c r="E62" i="4"/>
  <c r="BH7" i="4"/>
  <c r="E66" i="26"/>
  <c r="G52" i="16"/>
  <c r="G59" i="5"/>
  <c r="J10" i="30"/>
  <c r="H61" i="20"/>
  <c r="D66" i="12"/>
  <c r="CB62" i="4"/>
  <c r="I50" i="26"/>
  <c r="D67" i="10"/>
  <c r="AF26" i="4"/>
  <c r="U52" i="15"/>
  <c r="F53" i="22"/>
  <c r="I57" i="5"/>
  <c r="F20" i="6"/>
  <c r="F38" i="16"/>
  <c r="AU29" i="4"/>
  <c r="I21" i="26"/>
  <c r="F71" i="4"/>
  <c r="G19" i="26"/>
  <c r="P38" i="20"/>
  <c r="BJ8" i="4"/>
  <c r="I36" i="21"/>
  <c r="E10" i="6"/>
  <c r="H14" i="15"/>
  <c r="L13" i="15"/>
  <c r="O53" i="20"/>
  <c r="CC58" i="4"/>
  <c r="H74" i="20"/>
  <c r="Q74" i="15"/>
  <c r="D72" i="26"/>
  <c r="BR73" i="4"/>
  <c r="D51" i="18"/>
  <c r="D43" i="27"/>
  <c r="G19" i="20"/>
  <c r="O51" i="5"/>
  <c r="BU68" i="4"/>
  <c r="G19" i="22"/>
  <c r="S20" i="4"/>
  <c r="E47" i="16"/>
  <c r="BW22" i="4"/>
  <c r="BW58" i="4"/>
  <c r="G24" i="26"/>
  <c r="G40" i="16"/>
  <c r="G32" i="4"/>
  <c r="AP55" i="4"/>
  <c r="BD7" i="4"/>
  <c r="J68" i="26"/>
  <c r="L72" i="5"/>
  <c r="AC63" i="4"/>
  <c r="AZ24" i="4"/>
  <c r="BE20" i="4"/>
  <c r="CS34" i="4"/>
  <c r="AX17" i="4"/>
  <c r="G49" i="20"/>
  <c r="E35" i="5"/>
  <c r="BE73" i="4"/>
  <c r="I34" i="21"/>
  <c r="CO69" i="4"/>
  <c r="BM32" i="4"/>
  <c r="CL11" i="4"/>
  <c r="N52" i="4"/>
  <c r="E44" i="21"/>
  <c r="E16" i="14"/>
  <c r="D7" i="10"/>
  <c r="AD47" i="4"/>
  <c r="AF61" i="4"/>
  <c r="E47" i="23"/>
  <c r="AQ70" i="4"/>
  <c r="G30" i="23"/>
  <c r="J7" i="20"/>
  <c r="R49" i="15"/>
  <c r="D60" i="26"/>
  <c r="BX43" i="4"/>
  <c r="E32" i="21"/>
  <c r="CA22" i="4"/>
  <c r="J67" i="5"/>
  <c r="F7" i="14"/>
  <c r="Y19" i="4"/>
  <c r="M29" i="5"/>
  <c r="L72" i="15"/>
  <c r="J75" i="29"/>
  <c r="BK47" i="4"/>
  <c r="G66" i="23"/>
  <c r="G67" i="15"/>
  <c r="N65" i="15"/>
  <c r="BU75" i="4"/>
  <c r="BH30" i="4"/>
  <c r="BN41" i="4"/>
  <c r="AS40" i="4"/>
  <c r="BG59" i="4"/>
  <c r="CA28" i="4"/>
  <c r="AS54" i="4"/>
  <c r="E71" i="8"/>
  <c r="AK47" i="4"/>
  <c r="R28" i="15"/>
  <c r="H41" i="23"/>
  <c r="H36" i="26"/>
  <c r="G61" i="14"/>
  <c r="D113" i="1"/>
  <c r="CS55" i="4"/>
  <c r="CC18" i="4"/>
  <c r="S31" i="5"/>
  <c r="L72" i="20"/>
  <c r="F45" i="12"/>
  <c r="D18" i="1"/>
  <c r="M15" i="7"/>
  <c r="Y16" i="4"/>
  <c r="E41" i="6"/>
  <c r="H49" i="20"/>
  <c r="I72" i="29"/>
  <c r="AX61" i="4"/>
  <c r="G70" i="23"/>
  <c r="AG19" i="4"/>
  <c r="CK41" i="4"/>
  <c r="AV12" i="4"/>
  <c r="F30" i="6"/>
  <c r="E12" i="4"/>
  <c r="D23" i="29"/>
  <c r="D57" i="9"/>
  <c r="BV74" i="4"/>
  <c r="H7" i="5"/>
  <c r="R64" i="4"/>
  <c r="AP66" i="4"/>
  <c r="AI13" i="4"/>
  <c r="J38" i="14"/>
  <c r="AC74" i="4"/>
  <c r="I62" i="15"/>
  <c r="AE42" i="4"/>
  <c r="G65" i="5"/>
  <c r="H34" i="5"/>
  <c r="T35" i="4"/>
  <c r="F54" i="6"/>
  <c r="E38" i="16"/>
  <c r="R63" i="15"/>
  <c r="BP11" i="4"/>
  <c r="J30" i="15"/>
  <c r="AT44" i="4"/>
  <c r="E59" i="23"/>
  <c r="H75" i="5"/>
  <c r="CE75" i="4"/>
  <c r="K22" i="26"/>
  <c r="BC68" i="4"/>
  <c r="C21" i="1"/>
  <c r="D19" i="15"/>
  <c r="L62" i="29"/>
  <c r="S40" i="15"/>
  <c r="E40" i="26"/>
  <c r="AS69" i="4"/>
  <c r="F42" i="7"/>
  <c r="G74" i="5"/>
  <c r="H54" i="23"/>
  <c r="AV55" i="4"/>
  <c r="M48" i="15"/>
  <c r="G54" i="14"/>
  <c r="BW31" i="4"/>
  <c r="E37" i="1"/>
  <c r="E13" i="26"/>
  <c r="BR56" i="4"/>
  <c r="O18" i="5"/>
  <c r="CT57" i="4"/>
  <c r="D14" i="17"/>
  <c r="K53" i="23"/>
  <c r="BB48" i="4"/>
  <c r="F50" i="22"/>
  <c r="O21" i="4"/>
  <c r="I71" i="5"/>
  <c r="E36" i="28"/>
  <c r="P49" i="15"/>
  <c r="AD54" i="4"/>
  <c r="CC65" i="4"/>
  <c r="AZ23" i="4"/>
  <c r="E9" i="16"/>
  <c r="G62" i="21"/>
  <c r="AX9" i="4"/>
  <c r="D11" i="19"/>
  <c r="AE43" i="4"/>
  <c r="CG75" i="4"/>
  <c r="E71" i="17"/>
  <c r="BL24" i="4"/>
  <c r="AV39" i="4"/>
  <c r="I20" i="20"/>
  <c r="E26" i="26"/>
  <c r="P13" i="20"/>
  <c r="H64" i="15"/>
  <c r="BQ25" i="4"/>
  <c r="AY36" i="4"/>
  <c r="CT11" i="4"/>
  <c r="CE28" i="4"/>
  <c r="CQ20" i="4"/>
  <c r="J35" i="30"/>
  <c r="AL30" i="4"/>
  <c r="E34" i="8"/>
  <c r="P43" i="4"/>
  <c r="M71" i="14"/>
  <c r="CE20" i="4"/>
  <c r="L45" i="14"/>
  <c r="G33" i="14"/>
  <c r="E79" i="1"/>
  <c r="G44" i="26"/>
  <c r="BR51" i="4"/>
  <c r="E24" i="5"/>
  <c r="CN16" i="4"/>
  <c r="BI50" i="4"/>
  <c r="E12" i="23"/>
  <c r="D37" i="20"/>
  <c r="AR16" i="4"/>
  <c r="U25" i="15"/>
  <c r="P31" i="5"/>
  <c r="H19" i="26"/>
  <c r="F13" i="5"/>
  <c r="J11" i="4"/>
  <c r="BB58" i="4"/>
  <c r="G56" i="6"/>
  <c r="AF40" i="4"/>
  <c r="J25" i="30"/>
  <c r="AE59" i="4"/>
  <c r="BF70" i="4"/>
  <c r="P16" i="5"/>
  <c r="F87" i="1"/>
  <c r="BF8" i="4"/>
  <c r="I53" i="20"/>
  <c r="D15" i="13"/>
  <c r="BT26" i="4"/>
  <c r="G44" i="15"/>
  <c r="O48" i="5"/>
  <c r="BM34" i="4"/>
  <c r="G30" i="20"/>
  <c r="D57" i="23"/>
  <c r="X10" i="4"/>
  <c r="CD75" i="4"/>
  <c r="T71" i="15"/>
  <c r="G38" i="26"/>
  <c r="BE61" i="4"/>
  <c r="N59" i="14"/>
  <c r="J59" i="15"/>
  <c r="AI64" i="4"/>
  <c r="BO24" i="4"/>
  <c r="H34" i="15"/>
  <c r="AV38" i="4"/>
  <c r="BN20" i="4"/>
  <c r="S52" i="4"/>
  <c r="M28" i="5"/>
  <c r="S60" i="5"/>
  <c r="E7" i="13"/>
  <c r="U46" i="4"/>
  <c r="D47" i="26"/>
  <c r="CL23" i="4"/>
  <c r="BL37" i="4"/>
  <c r="AO60" i="4"/>
  <c r="G29" i="7"/>
  <c r="CI63" i="4"/>
  <c r="CC19" i="4"/>
  <c r="J23" i="29"/>
  <c r="E19" i="20"/>
  <c r="G21" i="21"/>
  <c r="G38" i="20"/>
  <c r="T26" i="5"/>
  <c r="BF33" i="4"/>
  <c r="E15" i="6"/>
  <c r="BN66" i="4"/>
  <c r="E49" i="22"/>
  <c r="D12" i="7"/>
  <c r="CE9" i="4"/>
  <c r="BM58" i="4"/>
  <c r="E65" i="17"/>
  <c r="BV60" i="4"/>
  <c r="BD26" i="4"/>
  <c r="N15" i="4"/>
  <c r="K25" i="20"/>
  <c r="N7" i="14"/>
  <c r="AC59" i="4"/>
  <c r="E12" i="6"/>
  <c r="F72" i="6"/>
  <c r="E73" i="4"/>
  <c r="E34" i="23"/>
  <c r="E25" i="23"/>
  <c r="F56" i="14"/>
  <c r="J60" i="20"/>
  <c r="L27" i="5"/>
  <c r="F28" i="16"/>
  <c r="G36" i="4"/>
  <c r="G21" i="14"/>
  <c r="G58" i="23"/>
  <c r="L32" i="20"/>
  <c r="AZ45" i="4"/>
  <c r="I28" i="26"/>
  <c r="H10" i="15"/>
  <c r="BN16" i="4"/>
  <c r="T48" i="5"/>
  <c r="F71" i="12"/>
  <c r="I65" i="5"/>
  <c r="Q40" i="20"/>
  <c r="N72" i="14"/>
  <c r="J56" i="14"/>
  <c r="F74" i="26"/>
  <c r="K12" i="4"/>
  <c r="F59" i="1"/>
  <c r="AG39" i="4"/>
  <c r="L8" i="4"/>
  <c r="J18" i="14"/>
  <c r="I69" i="29"/>
  <c r="AN16" i="4"/>
  <c r="F37" i="15"/>
  <c r="BJ68" i="4"/>
  <c r="CC56" i="4"/>
  <c r="AX75" i="4"/>
  <c r="G13" i="20"/>
  <c r="J13" i="4"/>
  <c r="D41" i="9"/>
  <c r="L63" i="7"/>
  <c r="AW55" i="4"/>
  <c r="J25" i="5"/>
  <c r="D37" i="29"/>
  <c r="Q60" i="15"/>
  <c r="H31" i="21"/>
  <c r="D53" i="19"/>
  <c r="X49" i="4"/>
  <c r="BS19" i="4"/>
  <c r="G60" i="20"/>
  <c r="G53" i="5"/>
  <c r="G50" i="14"/>
  <c r="N27" i="7"/>
  <c r="BJ12" i="4"/>
  <c r="AU32" i="4"/>
  <c r="L15" i="15"/>
  <c r="D36" i="6"/>
  <c r="I41" i="4"/>
  <c r="AL18" i="4"/>
  <c r="O15" i="20"/>
  <c r="D18" i="10"/>
  <c r="CS29" i="4"/>
  <c r="L54" i="15"/>
  <c r="E25" i="16"/>
  <c r="T61" i="5"/>
  <c r="U52" i="4"/>
  <c r="E8" i="30"/>
  <c r="D20" i="11"/>
  <c r="J62" i="15"/>
  <c r="R55" i="5"/>
  <c r="CS66" i="4"/>
  <c r="L28" i="14"/>
  <c r="L40" i="29"/>
  <c r="C57" i="1"/>
  <c r="AH12" i="4"/>
  <c r="C86" i="1"/>
  <c r="I51" i="5"/>
  <c r="BP17" i="4"/>
  <c r="F39" i="22"/>
  <c r="E62" i="17"/>
  <c r="BX65" i="4"/>
  <c r="BL27" i="4"/>
  <c r="I42" i="4"/>
  <c r="BM19" i="4"/>
  <c r="D9" i="19"/>
  <c r="F67" i="30"/>
  <c r="I17" i="14"/>
  <c r="T70" i="5"/>
  <c r="BA9" i="4"/>
  <c r="L33" i="5"/>
  <c r="Z32" i="4"/>
  <c r="J18" i="23"/>
  <c r="E11" i="25"/>
  <c r="K44" i="23"/>
  <c r="AZ38" i="4"/>
  <c r="AF20" i="4"/>
  <c r="AA32" i="4"/>
  <c r="D34" i="2"/>
  <c r="E57" i="5"/>
  <c r="H13" i="5"/>
  <c r="Z18" i="4"/>
  <c r="D14" i="5"/>
  <c r="G60" i="6"/>
  <c r="D26" i="1"/>
  <c r="D59" i="21"/>
  <c r="F38" i="22"/>
  <c r="U69" i="4"/>
  <c r="D71" i="18"/>
  <c r="K58" i="14"/>
  <c r="X44" i="4"/>
  <c r="D11" i="15"/>
  <c r="D43" i="12"/>
  <c r="CU62" i="4"/>
  <c r="R33" i="5"/>
  <c r="H56" i="4"/>
  <c r="L59" i="14"/>
  <c r="T24" i="15"/>
  <c r="D10" i="1"/>
  <c r="G41" i="23"/>
  <c r="E13" i="5"/>
  <c r="E63" i="1"/>
  <c r="I31" i="7"/>
  <c r="E47" i="25"/>
  <c r="F9" i="20"/>
  <c r="F8" i="6"/>
  <c r="H60" i="4"/>
  <c r="E69" i="16"/>
  <c r="CH66" i="4"/>
  <c r="D18" i="25"/>
  <c r="BZ57" i="4"/>
  <c r="F73" i="1"/>
  <c r="D18" i="27"/>
  <c r="J45" i="14"/>
  <c r="E13" i="4"/>
  <c r="BG15" i="4"/>
  <c r="L19" i="14"/>
  <c r="BU57" i="4"/>
  <c r="F9" i="15"/>
  <c r="G27" i="4"/>
  <c r="K27" i="26"/>
  <c r="CH38" i="4"/>
  <c r="AX28" i="4"/>
  <c r="BG38" i="4"/>
  <c r="I14" i="15"/>
  <c r="P36" i="20"/>
  <c r="T14" i="4"/>
  <c r="E67" i="16"/>
  <c r="AC42" i="4"/>
  <c r="CE49" i="4"/>
  <c r="AI8" i="4"/>
  <c r="J64" i="14"/>
  <c r="AO54" i="4"/>
  <c r="G29" i="23"/>
  <c r="S25" i="15"/>
  <c r="I70" i="30"/>
  <c r="G21" i="6"/>
  <c r="T32" i="5"/>
  <c r="AX44" i="4"/>
  <c r="M66" i="15"/>
  <c r="I68" i="30"/>
  <c r="H72" i="14"/>
  <c r="J71" i="23"/>
  <c r="G74" i="27"/>
  <c r="D38" i="28"/>
  <c r="E11" i="28"/>
  <c r="R49" i="5"/>
  <c r="BY69" i="4"/>
  <c r="F14" i="20"/>
  <c r="I8" i="29"/>
  <c r="N72" i="20"/>
  <c r="I9" i="14"/>
  <c r="F14" i="27"/>
  <c r="I69" i="5"/>
  <c r="S14" i="4"/>
  <c r="M20" i="29"/>
  <c r="N61" i="15"/>
  <c r="P56" i="15"/>
  <c r="M40" i="4"/>
  <c r="N58" i="4"/>
  <c r="BW75" i="4"/>
  <c r="BB33" i="4"/>
  <c r="CH52" i="4"/>
  <c r="G18" i="29"/>
  <c r="L30" i="4"/>
  <c r="CI58" i="4"/>
  <c r="AO69" i="4"/>
  <c r="BB44" i="4"/>
  <c r="D42" i="1"/>
  <c r="K54" i="4"/>
  <c r="D73" i="7"/>
  <c r="BQ36" i="4"/>
  <c r="AO32" i="4"/>
  <c r="E53" i="22"/>
  <c r="C87" i="1"/>
  <c r="U28" i="15"/>
  <c r="E62" i="6"/>
  <c r="G28" i="27"/>
  <c r="D63" i="22"/>
  <c r="H40" i="26"/>
  <c r="D68" i="26"/>
  <c r="BV23" i="4"/>
  <c r="I26" i="30"/>
  <c r="AB63" i="4"/>
  <c r="G70" i="14"/>
  <c r="AG12" i="4"/>
  <c r="M67" i="7"/>
  <c r="D30" i="26"/>
  <c r="G53" i="23"/>
  <c r="C53" i="1"/>
  <c r="J67" i="29"/>
  <c r="M55" i="20"/>
  <c r="J63" i="7"/>
  <c r="L61" i="23"/>
  <c r="I41" i="23"/>
  <c r="P8" i="5"/>
  <c r="I10" i="7"/>
  <c r="K11" i="20"/>
  <c r="I14" i="5"/>
  <c r="N59" i="4"/>
  <c r="K63" i="26"/>
  <c r="O58" i="20"/>
  <c r="L52" i="15"/>
  <c r="J43" i="5"/>
  <c r="G52" i="27"/>
  <c r="K58" i="26"/>
  <c r="AP74" i="4"/>
  <c r="CL16" i="4"/>
  <c r="E17" i="17"/>
  <c r="I32" i="21"/>
  <c r="BX34" i="4"/>
  <c r="D30" i="18"/>
  <c r="N63" i="7"/>
  <c r="E63" i="16"/>
  <c r="J70" i="14"/>
  <c r="D11" i="13"/>
  <c r="CB13" i="4"/>
  <c r="M39" i="7"/>
  <c r="BA75" i="4"/>
  <c r="BL51" i="4"/>
  <c r="F26" i="6"/>
  <c r="E73" i="12"/>
  <c r="N40" i="4"/>
  <c r="E69" i="23"/>
  <c r="D35" i="27"/>
  <c r="G53" i="14"/>
  <c r="G37" i="29"/>
  <c r="CT37" i="4"/>
  <c r="J43" i="23"/>
  <c r="G24" i="6"/>
  <c r="D57" i="25"/>
  <c r="L43" i="20"/>
  <c r="BP43" i="4"/>
  <c r="L52" i="4"/>
  <c r="G31" i="6"/>
  <c r="F18" i="16"/>
  <c r="H45" i="15"/>
  <c r="T28" i="15"/>
  <c r="F9" i="29"/>
  <c r="CS59" i="4"/>
  <c r="BM71" i="4"/>
  <c r="E25" i="13"/>
  <c r="G59" i="27"/>
  <c r="I58" i="15"/>
  <c r="I73" i="23"/>
  <c r="D96" i="1"/>
  <c r="CH12" i="4"/>
  <c r="AV32" i="4"/>
  <c r="E17" i="20"/>
  <c r="BD73" i="4"/>
  <c r="AI28" i="4"/>
  <c r="G62" i="29"/>
  <c r="K35" i="20"/>
  <c r="N58" i="15"/>
  <c r="G33" i="15"/>
  <c r="G13" i="4"/>
  <c r="J36" i="5"/>
  <c r="D57" i="28"/>
  <c r="M30" i="20"/>
  <c r="K48" i="14"/>
  <c r="F49" i="14"/>
  <c r="H67" i="4"/>
  <c r="BV49" i="4"/>
  <c r="E39" i="13"/>
  <c r="H35" i="26"/>
  <c r="F27" i="6"/>
  <c r="E41" i="14"/>
  <c r="L36" i="20"/>
  <c r="L30" i="23"/>
  <c r="J12" i="4"/>
  <c r="M18" i="14"/>
  <c r="D54" i="9"/>
  <c r="CG31" i="4"/>
  <c r="CL20" i="4"/>
  <c r="V17" i="4"/>
  <c r="K75" i="20"/>
  <c r="R10" i="15"/>
  <c r="H21" i="5"/>
  <c r="G67" i="16"/>
  <c r="F25" i="6"/>
  <c r="M45" i="14"/>
  <c r="G36" i="16"/>
  <c r="C58" i="1"/>
  <c r="I56" i="7"/>
  <c r="CD41" i="4"/>
  <c r="BT53" i="4"/>
  <c r="K13" i="20"/>
  <c r="CC39" i="4"/>
  <c r="H12" i="30"/>
  <c r="AB20" i="4"/>
  <c r="F27" i="30"/>
  <c r="F33" i="27"/>
  <c r="J37" i="30"/>
  <c r="P50" i="20"/>
  <c r="D70" i="28"/>
  <c r="CB7" i="4"/>
  <c r="N22" i="20"/>
  <c r="D28" i="5"/>
  <c r="F26" i="12"/>
  <c r="S47" i="5"/>
  <c r="E25" i="20"/>
  <c r="E41" i="25"/>
  <c r="BI56" i="4"/>
  <c r="D39" i="25"/>
  <c r="J74" i="23"/>
  <c r="AM51" i="4"/>
  <c r="D67" i="5"/>
  <c r="CH47" i="4"/>
  <c r="AE19" i="4"/>
  <c r="R31" i="15"/>
  <c r="O61" i="5"/>
  <c r="AX14" i="4"/>
  <c r="E65" i="13"/>
  <c r="F54" i="22"/>
  <c r="P49" i="5"/>
  <c r="CL64" i="4"/>
  <c r="AM52" i="4"/>
  <c r="F10" i="6"/>
  <c r="E56" i="15"/>
  <c r="AC8" i="4"/>
  <c r="D64" i="1"/>
  <c r="CU21" i="4"/>
  <c r="F69" i="7"/>
  <c r="E64" i="21"/>
  <c r="I10" i="30"/>
  <c r="U15" i="4"/>
  <c r="F49" i="22"/>
  <c r="I17" i="21"/>
  <c r="L9" i="15"/>
  <c r="BG26" i="4"/>
  <c r="G71" i="22"/>
  <c r="S57" i="4"/>
  <c r="T52" i="5"/>
  <c r="L57" i="20"/>
  <c r="I42" i="14"/>
  <c r="N28" i="15"/>
  <c r="G17" i="22"/>
  <c r="CO75" i="4"/>
  <c r="O27" i="5"/>
  <c r="J24" i="14"/>
  <c r="P13" i="15"/>
  <c r="S43" i="4"/>
  <c r="AP68" i="4"/>
  <c r="H47" i="6"/>
  <c r="G8" i="7"/>
  <c r="E41" i="1"/>
  <c r="C97" i="1"/>
  <c r="E16" i="13"/>
  <c r="U74" i="15"/>
  <c r="BE53" i="4"/>
  <c r="BV13" i="4"/>
  <c r="D63" i="1"/>
  <c r="BH37" i="4"/>
  <c r="E12" i="12"/>
  <c r="BF23" i="4"/>
  <c r="AG30" i="4"/>
  <c r="AP43" i="4"/>
  <c r="CT60" i="4"/>
  <c r="BO60" i="4"/>
  <c r="BT20" i="4"/>
  <c r="AJ8" i="4"/>
  <c r="O37" i="15"/>
  <c r="N26" i="7"/>
  <c r="CI69" i="4"/>
  <c r="K28" i="14"/>
  <c r="CB64" i="4"/>
  <c r="G39" i="22"/>
  <c r="J75" i="26"/>
  <c r="G37" i="6"/>
  <c r="F42" i="20"/>
  <c r="E61" i="27"/>
  <c r="E31" i="21"/>
  <c r="AY60" i="4"/>
  <c r="J46" i="14"/>
  <c r="BT22" i="4"/>
  <c r="D36" i="27"/>
  <c r="G41" i="21"/>
  <c r="AF75" i="4"/>
  <c r="CS33" i="4"/>
  <c r="E30" i="22"/>
  <c r="D15" i="23"/>
  <c r="BQ50" i="4"/>
  <c r="P57" i="5"/>
  <c r="D25" i="7"/>
  <c r="BM23" i="4"/>
  <c r="H47" i="14"/>
  <c r="E7" i="5"/>
  <c r="CF27" i="4"/>
  <c r="F32" i="7"/>
  <c r="D45" i="24"/>
  <c r="I25" i="21"/>
  <c r="H67" i="5"/>
  <c r="AK68" i="4"/>
  <c r="CD35" i="4"/>
  <c r="F46" i="26"/>
  <c r="BB74" i="4"/>
  <c r="J30" i="7"/>
  <c r="CR58" i="4"/>
  <c r="AB25" i="4"/>
  <c r="D64" i="5"/>
  <c r="CG63" i="4"/>
  <c r="P51" i="20"/>
  <c r="I48" i="5"/>
  <c r="BO22" i="4"/>
  <c r="F29" i="4"/>
  <c r="G55" i="15"/>
  <c r="N36" i="15"/>
  <c r="L42" i="15"/>
  <c r="AK45" i="4"/>
  <c r="S29" i="4"/>
  <c r="F63" i="14"/>
  <c r="CC37" i="4"/>
  <c r="N46" i="20"/>
  <c r="N24" i="15"/>
  <c r="T73" i="4"/>
  <c r="F42" i="1"/>
  <c r="BU32" i="4"/>
  <c r="AT15" i="4"/>
  <c r="P30" i="20"/>
  <c r="F27" i="14"/>
  <c r="Z19" i="4"/>
  <c r="F7" i="15"/>
  <c r="AK12" i="4"/>
  <c r="D30" i="10"/>
  <c r="E38" i="17"/>
  <c r="BP63" i="4"/>
  <c r="AW21" i="4"/>
  <c r="F23" i="6"/>
  <c r="E72" i="30"/>
  <c r="CK35" i="4"/>
  <c r="R62" i="5"/>
  <c r="E60" i="17"/>
  <c r="P59" i="15"/>
  <c r="F59" i="16"/>
  <c r="D29" i="10"/>
  <c r="CS48" i="4"/>
  <c r="G69" i="21"/>
  <c r="D13" i="2"/>
  <c r="J41" i="4"/>
  <c r="K37" i="23"/>
  <c r="F9" i="7"/>
  <c r="F30" i="4"/>
  <c r="D62" i="11"/>
  <c r="AU75" i="4"/>
  <c r="G23" i="23"/>
  <c r="O62" i="5"/>
  <c r="P32" i="5"/>
  <c r="P14" i="5"/>
  <c r="AA73" i="4"/>
  <c r="Q22" i="20"/>
  <c r="S48" i="4"/>
  <c r="K74" i="14"/>
  <c r="AA11" i="4"/>
  <c r="R23" i="4"/>
  <c r="BG20" i="4"/>
  <c r="D27" i="7"/>
  <c r="M14" i="15"/>
  <c r="D44" i="23"/>
  <c r="D17" i="7"/>
  <c r="L67" i="29"/>
  <c r="AI69" i="4"/>
  <c r="BN19" i="4"/>
  <c r="L51" i="20"/>
  <c r="BY43" i="4"/>
  <c r="H48" i="5"/>
  <c r="M57" i="5"/>
  <c r="D51" i="21"/>
  <c r="H48" i="21"/>
  <c r="T9" i="4"/>
  <c r="M53" i="20"/>
  <c r="BY58" i="4"/>
  <c r="AW27" i="4"/>
  <c r="M37" i="14"/>
  <c r="I19" i="26"/>
  <c r="N29" i="4"/>
  <c r="I28" i="7"/>
  <c r="BZ42" i="4"/>
  <c r="S27" i="4"/>
  <c r="F17" i="21"/>
  <c r="R59" i="4"/>
  <c r="M42" i="29"/>
  <c r="CL62" i="4"/>
  <c r="CE70" i="4"/>
  <c r="E60" i="16"/>
  <c r="CR75" i="4"/>
  <c r="L20" i="15"/>
  <c r="F51" i="30"/>
  <c r="D23" i="10"/>
  <c r="BM40" i="4"/>
  <c r="F35" i="30"/>
  <c r="J68" i="15"/>
  <c r="F31" i="26"/>
  <c r="F70" i="20"/>
  <c r="H68" i="6"/>
  <c r="AV28" i="4"/>
  <c r="G51" i="6"/>
  <c r="J40" i="29"/>
  <c r="L28" i="23"/>
  <c r="CT39" i="4"/>
  <c r="N46" i="7"/>
  <c r="F75" i="1"/>
  <c r="F29" i="16"/>
  <c r="H50" i="23"/>
  <c r="BS20" i="4"/>
  <c r="CS62" i="4"/>
  <c r="M68" i="29"/>
  <c r="M21" i="15"/>
  <c r="F43" i="29"/>
  <c r="BC42" i="4"/>
  <c r="C40" i="1"/>
  <c r="AD58" i="4"/>
  <c r="F32" i="22"/>
  <c r="CI75" i="4"/>
  <c r="D69" i="7"/>
  <c r="G51" i="16"/>
  <c r="H22" i="26"/>
  <c r="E74" i="13"/>
  <c r="AW47" i="4"/>
  <c r="BV20" i="4"/>
  <c r="CK44" i="4"/>
  <c r="BH39" i="4"/>
  <c r="F22" i="6"/>
  <c r="E7" i="4"/>
  <c r="BP37" i="4"/>
  <c r="J32" i="5"/>
  <c r="CF8" i="4"/>
  <c r="C121" i="1"/>
  <c r="CT24" i="4"/>
  <c r="AP46" i="4"/>
  <c r="D28" i="22"/>
  <c r="J9" i="20"/>
  <c r="BJ20" i="4"/>
  <c r="E38" i="21"/>
  <c r="BP27" i="4"/>
  <c r="CT49" i="4"/>
  <c r="F21" i="14"/>
  <c r="J19" i="5"/>
  <c r="F22" i="14"/>
  <c r="N43" i="7"/>
  <c r="G56" i="5"/>
  <c r="AN29" i="4"/>
  <c r="BS57" i="4"/>
  <c r="E8" i="5"/>
  <c r="H40" i="6"/>
  <c r="D7" i="29"/>
  <c r="H26" i="15"/>
  <c r="G31" i="7"/>
  <c r="G58" i="16"/>
  <c r="BD24" i="4"/>
  <c r="F27" i="7"/>
  <c r="I16" i="7"/>
  <c r="G17" i="23"/>
  <c r="BJ13" i="4"/>
  <c r="BR11" i="4"/>
  <c r="I37" i="21"/>
  <c r="D52" i="16"/>
  <c r="L66" i="4"/>
  <c r="D7" i="30"/>
  <c r="F14" i="6"/>
  <c r="BV59" i="4"/>
  <c r="L12" i="29"/>
  <c r="E29" i="23"/>
  <c r="F25" i="5"/>
  <c r="L56" i="14"/>
  <c r="D55" i="10"/>
  <c r="I68" i="29"/>
  <c r="AL28" i="4"/>
  <c r="I51" i="15"/>
  <c r="G24" i="22"/>
  <c r="F45" i="23"/>
  <c r="E26" i="15"/>
  <c r="M73" i="29"/>
  <c r="CS47" i="4"/>
  <c r="P60" i="15"/>
  <c r="CC67" i="4"/>
  <c r="CK56" i="4"/>
  <c r="T37" i="4"/>
  <c r="D74" i="27"/>
  <c r="H48" i="6"/>
  <c r="BT65" i="4"/>
  <c r="U31" i="4"/>
  <c r="L43" i="5"/>
  <c r="G8" i="22"/>
  <c r="G41" i="22"/>
  <c r="D46" i="5"/>
  <c r="D40" i="28"/>
  <c r="BZ63" i="4"/>
  <c r="E31" i="26"/>
  <c r="F19" i="15"/>
  <c r="D25" i="13"/>
  <c r="N47" i="20"/>
  <c r="F63" i="26"/>
  <c r="AA70" i="4"/>
  <c r="D54" i="17"/>
  <c r="CN31" i="4"/>
  <c r="M9" i="20"/>
  <c r="P71" i="15"/>
  <c r="F20" i="20"/>
  <c r="N18" i="14"/>
  <c r="D37" i="23"/>
  <c r="K49" i="26"/>
  <c r="H53" i="30"/>
  <c r="H58" i="21"/>
  <c r="D28" i="19"/>
  <c r="W42" i="4"/>
  <c r="E71" i="27"/>
  <c r="G24" i="27"/>
  <c r="I35" i="20"/>
  <c r="N53" i="7"/>
  <c r="F55" i="4"/>
  <c r="AZ21" i="4"/>
  <c r="K60" i="4"/>
  <c r="F63" i="22"/>
  <c r="D45" i="1"/>
  <c r="D41" i="20"/>
  <c r="P31" i="15"/>
  <c r="D49" i="23"/>
  <c r="CU70" i="4"/>
  <c r="G7" i="4"/>
  <c r="BO50" i="4"/>
  <c r="AQ32" i="4"/>
  <c r="BX33" i="4"/>
  <c r="I27" i="5"/>
  <c r="D62" i="9"/>
  <c r="G69" i="16"/>
  <c r="D74" i="12"/>
  <c r="H18" i="26"/>
  <c r="H21" i="20"/>
  <c r="D75" i="25"/>
  <c r="D8" i="26"/>
  <c r="E24" i="22"/>
  <c r="K50" i="23"/>
  <c r="F64" i="23"/>
  <c r="AM22" i="4"/>
  <c r="N16" i="14"/>
  <c r="G11" i="5"/>
  <c r="H75" i="15"/>
  <c r="D23" i="2"/>
  <c r="M51" i="15"/>
  <c r="H26" i="21"/>
  <c r="AP44" i="4"/>
  <c r="F12" i="14"/>
  <c r="BT10" i="4"/>
  <c r="D15" i="16"/>
  <c r="CB61" i="4"/>
  <c r="BL30" i="4"/>
  <c r="E28" i="23"/>
  <c r="C56" i="1"/>
  <c r="AD23" i="4"/>
  <c r="AC75" i="4"/>
  <c r="K41" i="20"/>
  <c r="CQ54" i="4"/>
  <c r="L11" i="15"/>
  <c r="F85" i="1"/>
  <c r="AE25" i="4"/>
  <c r="CH68" i="4"/>
  <c r="N71" i="20"/>
  <c r="E75" i="4"/>
  <c r="BH16" i="4"/>
  <c r="AI16" i="4"/>
  <c r="M68" i="20"/>
  <c r="BI59" i="4"/>
  <c r="H25" i="14"/>
  <c r="BF60" i="4"/>
  <c r="I8" i="7"/>
  <c r="BP51" i="4"/>
  <c r="K40" i="20"/>
  <c r="E108" i="1"/>
  <c r="I65" i="14"/>
  <c r="D31" i="25"/>
  <c r="I64" i="29"/>
  <c r="AW37" i="4"/>
  <c r="G20" i="20"/>
  <c r="CG47" i="4"/>
  <c r="CR64" i="4"/>
  <c r="S18" i="15"/>
  <c r="C62" i="1"/>
  <c r="I73" i="15"/>
  <c r="AS72" i="4"/>
  <c r="D20" i="19"/>
  <c r="AP22" i="4"/>
  <c r="L17" i="20"/>
  <c r="D74" i="6"/>
  <c r="M70" i="14"/>
  <c r="H15" i="30"/>
  <c r="L51" i="23"/>
  <c r="BN61" i="4"/>
  <c r="K24" i="15"/>
  <c r="G64" i="22"/>
  <c r="S10" i="5"/>
  <c r="D64" i="12"/>
  <c r="G68" i="14"/>
  <c r="AK34" i="4"/>
  <c r="D52" i="7"/>
  <c r="H8" i="21"/>
  <c r="I13" i="4"/>
  <c r="F48" i="23"/>
  <c r="H60" i="23"/>
  <c r="AI59" i="4"/>
  <c r="D39" i="19"/>
  <c r="D37" i="7"/>
  <c r="N25" i="20"/>
  <c r="Q53" i="4"/>
  <c r="H65" i="15"/>
  <c r="Y18" i="4"/>
  <c r="O26" i="20"/>
  <c r="D29" i="19"/>
  <c r="F10" i="26"/>
  <c r="AF25" i="4"/>
  <c r="E8" i="12"/>
  <c r="D7" i="21"/>
  <c r="BR45" i="4"/>
  <c r="E58" i="28"/>
  <c r="E26" i="17"/>
  <c r="D31" i="9"/>
  <c r="F65" i="26"/>
  <c r="G75" i="6"/>
  <c r="AN20" i="4"/>
  <c r="E19" i="8"/>
  <c r="BA67" i="4"/>
  <c r="E37" i="12"/>
  <c r="G27" i="5"/>
  <c r="CC61" i="4"/>
  <c r="G57" i="30"/>
  <c r="D34" i="20"/>
  <c r="J23" i="4"/>
  <c r="G62" i="30"/>
  <c r="P19" i="15"/>
  <c r="N38" i="7"/>
  <c r="D35" i="18"/>
  <c r="AG46" i="4"/>
  <c r="H13" i="20"/>
  <c r="E43" i="14"/>
  <c r="I50" i="21"/>
  <c r="P46" i="15"/>
  <c r="G41" i="26"/>
  <c r="D45" i="20"/>
  <c r="U70" i="4"/>
  <c r="E31" i="6"/>
  <c r="BH64" i="4"/>
  <c r="AT22" i="4"/>
  <c r="D25" i="5"/>
  <c r="J73" i="23"/>
  <c r="L40" i="14"/>
  <c r="BI8" i="4"/>
  <c r="E17" i="22"/>
  <c r="BX56" i="4"/>
  <c r="AJ29" i="4"/>
  <c r="J49" i="23"/>
  <c r="D60" i="13"/>
  <c r="E24" i="30"/>
  <c r="D7" i="8"/>
  <c r="BZ49" i="4"/>
  <c r="H25" i="4"/>
  <c r="CF19" i="4"/>
  <c r="R41" i="5"/>
  <c r="D19" i="27"/>
  <c r="H14" i="21"/>
  <c r="M45" i="15"/>
  <c r="BV61" i="4"/>
  <c r="AB17" i="4"/>
  <c r="AF27" i="4"/>
  <c r="Q30" i="15"/>
  <c r="BH52" i="4"/>
  <c r="G60" i="22"/>
  <c r="L70" i="23"/>
  <c r="M21" i="4"/>
  <c r="AB10" i="4"/>
  <c r="CD22" i="4"/>
  <c r="F90" i="1"/>
  <c r="I49" i="26"/>
  <c r="G68" i="22"/>
  <c r="AK51" i="4"/>
  <c r="E125" i="1"/>
  <c r="F24" i="21"/>
  <c r="AN66" i="4"/>
  <c r="G41" i="20"/>
  <c r="D57" i="7"/>
  <c r="BA26" i="4"/>
  <c r="K65" i="15"/>
  <c r="F54" i="4"/>
  <c r="P7" i="5"/>
  <c r="CT75" i="4"/>
  <c r="D57" i="5"/>
  <c r="G45" i="5"/>
  <c r="K22" i="14"/>
  <c r="F39" i="15"/>
  <c r="L65" i="23"/>
  <c r="F54" i="5"/>
  <c r="AX30" i="4"/>
  <c r="F69" i="21"/>
  <c r="G22" i="5"/>
  <c r="I64" i="4"/>
  <c r="G67" i="20"/>
  <c r="BQ61" i="4"/>
  <c r="L69" i="14"/>
  <c r="E61" i="15"/>
  <c r="M56" i="4"/>
  <c r="L67" i="23"/>
  <c r="G58" i="14"/>
  <c r="O38" i="15"/>
  <c r="G55" i="5"/>
  <c r="BG50" i="4"/>
  <c r="L52" i="20"/>
  <c r="Q70" i="15"/>
  <c r="D30" i="21"/>
  <c r="BK48" i="4"/>
  <c r="J75" i="7"/>
  <c r="BW74" i="4"/>
  <c r="D32" i="9"/>
  <c r="N27" i="14"/>
  <c r="F60" i="14"/>
  <c r="CD64" i="4"/>
  <c r="I13" i="30"/>
  <c r="R43" i="4"/>
  <c r="J50" i="7"/>
  <c r="O52" i="20"/>
  <c r="CG45" i="4"/>
  <c r="J12" i="7"/>
  <c r="J55" i="23"/>
  <c r="CN22" i="4"/>
  <c r="G13" i="15"/>
  <c r="I52" i="23"/>
  <c r="BJ44" i="4"/>
  <c r="BW53" i="4"/>
  <c r="D61" i="27"/>
  <c r="K34" i="15"/>
  <c r="D27" i="25"/>
  <c r="G74" i="16"/>
  <c r="F38" i="15"/>
  <c r="H43" i="5"/>
  <c r="AT71" i="4"/>
  <c r="AQ16" i="4"/>
  <c r="AT34" i="4"/>
  <c r="F22" i="23"/>
  <c r="L26" i="14"/>
  <c r="M69" i="7"/>
  <c r="G70" i="26"/>
  <c r="G16" i="14"/>
  <c r="F23" i="29"/>
  <c r="AY18" i="4"/>
  <c r="CQ69" i="4"/>
  <c r="N56" i="14"/>
  <c r="S47" i="15"/>
  <c r="P67" i="5"/>
  <c r="J14" i="7"/>
  <c r="I34" i="14"/>
  <c r="P68" i="20"/>
  <c r="K37" i="14"/>
  <c r="R36" i="5"/>
  <c r="BU37" i="4"/>
  <c r="F27" i="12"/>
  <c r="S35" i="4"/>
  <c r="BD59" i="4"/>
  <c r="AO26" i="4"/>
  <c r="J60" i="7"/>
  <c r="E81" i="1"/>
  <c r="D21" i="26"/>
  <c r="D8" i="1"/>
  <c r="D62" i="6"/>
  <c r="D50" i="16"/>
  <c r="BP42" i="4"/>
  <c r="H39" i="15"/>
  <c r="D22" i="12"/>
  <c r="AC46" i="4"/>
  <c r="CK66" i="4"/>
  <c r="L22" i="14"/>
  <c r="G44" i="16"/>
  <c r="G51" i="4"/>
  <c r="G66" i="5"/>
  <c r="E48" i="13"/>
  <c r="E32" i="25"/>
  <c r="M53" i="15"/>
  <c r="F18" i="4"/>
  <c r="F22" i="7"/>
  <c r="AO30" i="4"/>
  <c r="F44" i="14"/>
  <c r="J16" i="15"/>
  <c r="L33" i="15"/>
  <c r="CO39" i="4"/>
  <c r="G35" i="15"/>
  <c r="G69" i="14"/>
  <c r="P22" i="5"/>
  <c r="CI68" i="4"/>
  <c r="L39" i="23"/>
  <c r="D22" i="27"/>
  <c r="U40" i="15"/>
  <c r="CO64" i="4"/>
  <c r="AX12" i="4"/>
  <c r="BD55" i="4"/>
  <c r="AD41" i="4"/>
  <c r="AK38" i="4"/>
  <c r="H23" i="15"/>
  <c r="H11" i="6"/>
  <c r="D27" i="11"/>
  <c r="D50" i="22"/>
  <c r="D22" i="21"/>
  <c r="L48" i="4"/>
  <c r="F18" i="21"/>
  <c r="M71" i="29"/>
  <c r="BX15" i="4"/>
  <c r="BK19" i="4"/>
  <c r="W74" i="4"/>
  <c r="CH37" i="4"/>
  <c r="F65" i="14"/>
  <c r="BG39" i="4"/>
  <c r="D59" i="25"/>
  <c r="E10" i="5"/>
  <c r="E80" i="1"/>
  <c r="AM49" i="4"/>
  <c r="BH22" i="4"/>
  <c r="V54" i="4"/>
  <c r="AA66" i="4"/>
  <c r="G59" i="15"/>
  <c r="AK23" i="4"/>
  <c r="CT17" i="4"/>
  <c r="I47" i="15"/>
  <c r="CS60" i="4"/>
  <c r="M40" i="5"/>
  <c r="AH17" i="4"/>
  <c r="J48" i="20"/>
  <c r="Y32" i="4"/>
  <c r="H62" i="23"/>
  <c r="BK7" i="4"/>
  <c r="AU49" i="4"/>
  <c r="O36" i="5"/>
  <c r="L9" i="7"/>
  <c r="CU9" i="4"/>
  <c r="D8" i="30"/>
  <c r="L31" i="20"/>
  <c r="AN45" i="4"/>
  <c r="D25" i="15"/>
  <c r="H66" i="26"/>
  <c r="P47" i="4"/>
  <c r="J26" i="29"/>
  <c r="E49" i="1"/>
  <c r="D29" i="7"/>
  <c r="G26" i="16"/>
  <c r="G46" i="22"/>
  <c r="G32" i="16"/>
  <c r="D26" i="2"/>
  <c r="H24" i="30"/>
  <c r="AS26" i="4"/>
  <c r="CB34" i="4"/>
  <c r="L14" i="23"/>
  <c r="E33" i="16"/>
  <c r="D102" i="1"/>
  <c r="I16" i="29"/>
  <c r="D72" i="6"/>
  <c r="I33" i="4"/>
  <c r="X75" i="4"/>
  <c r="M34" i="4"/>
  <c r="CB45" i="4"/>
  <c r="E31" i="22"/>
  <c r="BY64" i="4"/>
  <c r="M70" i="29"/>
  <c r="AL72" i="4"/>
  <c r="E49" i="14"/>
  <c r="K37" i="20"/>
  <c r="I28" i="15"/>
  <c r="H28" i="21"/>
  <c r="Q29" i="4"/>
  <c r="E74" i="26"/>
  <c r="AM56" i="4"/>
  <c r="D62" i="22"/>
  <c r="AD65" i="4"/>
  <c r="G45" i="7"/>
  <c r="CI70" i="4"/>
  <c r="AD40" i="4"/>
  <c r="AF69" i="4"/>
  <c r="H34" i="20"/>
  <c r="BT75" i="4"/>
  <c r="H67" i="30"/>
  <c r="D94" i="1"/>
  <c r="AJ20" i="4"/>
  <c r="AU37" i="4"/>
  <c r="E29" i="16"/>
  <c r="H34" i="14"/>
  <c r="AX54" i="4"/>
  <c r="G71" i="27"/>
  <c r="H14" i="20"/>
  <c r="AP64" i="4"/>
  <c r="F40" i="1"/>
  <c r="G37" i="4"/>
  <c r="T46" i="5"/>
  <c r="BS56" i="4"/>
  <c r="G67" i="27"/>
  <c r="F25" i="20"/>
  <c r="G47" i="21"/>
  <c r="AU14" i="4"/>
  <c r="CH7" i="4"/>
  <c r="AL70" i="4"/>
  <c r="D65" i="9"/>
  <c r="J27" i="4"/>
  <c r="M58" i="14"/>
  <c r="J64" i="29"/>
  <c r="D35" i="26"/>
  <c r="E47" i="30"/>
  <c r="G31" i="29"/>
  <c r="AF56" i="4"/>
  <c r="E37" i="4"/>
  <c r="AV50" i="4"/>
  <c r="AN8" i="4"/>
  <c r="J60" i="15"/>
  <c r="G40" i="20"/>
  <c r="K7" i="23"/>
  <c r="BJ52" i="4"/>
  <c r="H62" i="6"/>
  <c r="N31" i="14"/>
  <c r="K24" i="20"/>
  <c r="AP29" i="4"/>
  <c r="F21" i="29"/>
  <c r="D42" i="6"/>
  <c r="F18" i="27"/>
  <c r="CB27" i="4"/>
  <c r="M46" i="7"/>
  <c r="G34" i="16"/>
  <c r="F46" i="12"/>
  <c r="L53" i="23"/>
  <c r="H40" i="20"/>
  <c r="CK53" i="4"/>
  <c r="K70" i="26"/>
  <c r="Z50" i="4"/>
  <c r="K26" i="26"/>
  <c r="D22" i="2"/>
  <c r="BF44" i="4"/>
  <c r="K55" i="20"/>
  <c r="BN70" i="4"/>
  <c r="D68" i="11"/>
  <c r="AH27" i="4"/>
  <c r="AE7" i="4"/>
  <c r="N36" i="4"/>
  <c r="CA64" i="4"/>
  <c r="S23" i="15"/>
  <c r="P64" i="5"/>
  <c r="H23" i="26"/>
  <c r="BR38" i="4"/>
  <c r="D70" i="26"/>
  <c r="P38" i="15"/>
  <c r="H15" i="4"/>
  <c r="CT21" i="4"/>
  <c r="D50" i="15"/>
  <c r="E48" i="5"/>
  <c r="S7" i="4"/>
  <c r="BC72" i="4"/>
  <c r="BW41" i="4"/>
  <c r="G49" i="30"/>
  <c r="D119" i="1"/>
  <c r="J21" i="14"/>
  <c r="M40" i="14"/>
  <c r="I12" i="5"/>
  <c r="D63" i="23"/>
  <c r="I65" i="15"/>
  <c r="BQ51" i="4"/>
  <c r="BG7" i="4"/>
  <c r="AD10" i="4"/>
  <c r="BT11" i="4"/>
  <c r="X8" i="4"/>
  <c r="E70" i="20"/>
  <c r="CK34" i="4"/>
  <c r="C95" i="1"/>
  <c r="N67" i="4"/>
  <c r="O27" i="20"/>
  <c r="CI12" i="4"/>
  <c r="CO38" i="4"/>
  <c r="AB19" i="4"/>
  <c r="D67" i="13"/>
  <c r="CF54" i="4"/>
  <c r="BV71" i="4"/>
  <c r="V37" i="4"/>
  <c r="BB57" i="4"/>
  <c r="I58" i="29"/>
  <c r="M13" i="15"/>
  <c r="BL52" i="4"/>
  <c r="CE18" i="4"/>
  <c r="L33" i="29"/>
  <c r="F28" i="29"/>
  <c r="D49" i="25"/>
  <c r="F48" i="20"/>
  <c r="E64" i="12"/>
  <c r="F56" i="27"/>
  <c r="BA38" i="4"/>
  <c r="D18" i="19"/>
  <c r="BE18" i="4"/>
  <c r="D10" i="11"/>
  <c r="AU35" i="4"/>
  <c r="D66" i="27"/>
  <c r="T58" i="15"/>
  <c r="P42" i="20"/>
  <c r="AN63" i="4"/>
  <c r="F26" i="15"/>
  <c r="J31" i="7"/>
  <c r="N23" i="15"/>
  <c r="L54" i="20"/>
  <c r="D21" i="6"/>
  <c r="P16" i="15"/>
  <c r="CK51" i="4"/>
  <c r="J41" i="26"/>
  <c r="E48" i="26"/>
  <c r="D25" i="8"/>
  <c r="M60" i="15"/>
  <c r="F69" i="23"/>
  <c r="F10" i="23"/>
  <c r="F21" i="26"/>
  <c r="BW27" i="4"/>
  <c r="D29" i="24"/>
  <c r="N47" i="15"/>
  <c r="AY9" i="4"/>
  <c r="G63" i="30"/>
  <c r="D61" i="28"/>
  <c r="D50" i="7"/>
  <c r="I31" i="21"/>
  <c r="G27" i="21"/>
  <c r="BZ51" i="4"/>
  <c r="G58" i="20"/>
  <c r="H17" i="30"/>
  <c r="H63" i="20"/>
  <c r="R25" i="5"/>
  <c r="BZ32" i="4"/>
  <c r="M50" i="20"/>
  <c r="F60" i="26"/>
  <c r="Z35" i="4"/>
  <c r="G52" i="26"/>
  <c r="J73" i="15"/>
  <c r="M43" i="14"/>
  <c r="P32" i="15"/>
  <c r="G43" i="4"/>
  <c r="G73" i="7"/>
  <c r="H24" i="26"/>
  <c r="J7" i="15"/>
  <c r="D19" i="10"/>
  <c r="G51" i="30"/>
  <c r="I20" i="23"/>
  <c r="BJ40" i="4"/>
  <c r="AN33" i="4"/>
  <c r="G12" i="22"/>
  <c r="G18" i="30"/>
  <c r="D35" i="6"/>
  <c r="O39" i="5"/>
  <c r="CC10" i="4"/>
  <c r="L9" i="4"/>
  <c r="F32" i="27"/>
  <c r="J39" i="20"/>
  <c r="G48" i="16"/>
  <c r="CK37" i="4"/>
  <c r="D42" i="20"/>
  <c r="I58" i="30"/>
  <c r="E68" i="28"/>
  <c r="N52" i="20"/>
  <c r="AH30" i="4"/>
  <c r="G45" i="23"/>
  <c r="I74" i="5"/>
  <c r="D31" i="26"/>
  <c r="BR25" i="4"/>
  <c r="I13" i="29"/>
  <c r="D46" i="28"/>
  <c r="D10" i="24"/>
  <c r="G42" i="14"/>
  <c r="H22" i="23"/>
  <c r="G70" i="30"/>
  <c r="L42" i="14"/>
  <c r="T61" i="15"/>
  <c r="K65" i="20"/>
  <c r="J26" i="15"/>
  <c r="CQ15" i="4"/>
  <c r="Z67" i="4"/>
  <c r="N69" i="15"/>
  <c r="J43" i="4"/>
  <c r="BC34" i="4"/>
  <c r="J15" i="15"/>
  <c r="D61" i="7"/>
  <c r="BZ41" i="4"/>
  <c r="D56" i="13"/>
  <c r="AH31" i="4"/>
  <c r="G38" i="7"/>
  <c r="D35" i="21"/>
  <c r="N48" i="4"/>
  <c r="F12" i="23"/>
  <c r="BW44" i="4"/>
  <c r="D17" i="19"/>
  <c r="CH18" i="4"/>
  <c r="I60" i="20"/>
  <c r="BU66" i="4"/>
  <c r="AP9" i="4"/>
  <c r="G46" i="6"/>
  <c r="D41" i="8"/>
  <c r="L74" i="20"/>
  <c r="AW26" i="4"/>
  <c r="CK26" i="4"/>
  <c r="BI39" i="4"/>
  <c r="I70" i="15"/>
  <c r="AW33" i="4"/>
  <c r="D51" i="6"/>
  <c r="F30" i="15"/>
  <c r="I40" i="7"/>
  <c r="F70" i="16"/>
  <c r="Q74" i="20"/>
  <c r="R55" i="15"/>
  <c r="AP75" i="4"/>
  <c r="D38" i="15"/>
  <c r="E31" i="28"/>
  <c r="D75" i="28"/>
  <c r="G57" i="26"/>
  <c r="E12" i="30"/>
  <c r="AX23" i="4"/>
  <c r="AT25" i="4"/>
  <c r="BI47" i="4"/>
  <c r="N48" i="20"/>
  <c r="D10" i="16"/>
  <c r="E47" i="28"/>
  <c r="L58" i="29"/>
  <c r="D32" i="5"/>
  <c r="CD49" i="4"/>
  <c r="G11" i="22"/>
  <c r="G38" i="22"/>
  <c r="P54" i="15"/>
  <c r="AV48" i="4"/>
  <c r="K17" i="4"/>
  <c r="N68" i="20"/>
  <c r="E31" i="23"/>
  <c r="N46" i="15"/>
  <c r="K36" i="26"/>
  <c r="E27" i="21"/>
  <c r="CQ71" i="4"/>
  <c r="BC67" i="4"/>
  <c r="D37" i="25"/>
  <c r="Q21" i="4"/>
  <c r="D15" i="26"/>
  <c r="F27" i="26"/>
  <c r="H46" i="14"/>
  <c r="G41" i="27"/>
  <c r="H36" i="23"/>
  <c r="D36" i="9"/>
  <c r="E75" i="13"/>
  <c r="BL64" i="4"/>
  <c r="I24" i="23"/>
  <c r="F72" i="16"/>
  <c r="CI16" i="4"/>
  <c r="BO37" i="4"/>
  <c r="D20" i="30"/>
  <c r="D75" i="18"/>
  <c r="D59" i="15"/>
  <c r="BD49" i="4"/>
  <c r="E74" i="21"/>
  <c r="F32" i="23"/>
  <c r="P23" i="15"/>
  <c r="D46" i="17"/>
  <c r="I11" i="14"/>
  <c r="J17" i="20"/>
  <c r="AE56" i="4"/>
  <c r="H73" i="26"/>
  <c r="D74" i="13"/>
  <c r="Q75" i="15"/>
  <c r="P14" i="20"/>
  <c r="O38" i="20"/>
  <c r="E30" i="26"/>
  <c r="CA68" i="4"/>
  <c r="I67" i="4"/>
  <c r="D26" i="25"/>
  <c r="AE44" i="4"/>
  <c r="F66" i="16"/>
  <c r="E42" i="5"/>
  <c r="E47" i="12"/>
  <c r="I66" i="30"/>
  <c r="I35" i="15"/>
  <c r="S54" i="15"/>
  <c r="K67" i="23"/>
  <c r="I60" i="4"/>
  <c r="I40" i="26"/>
  <c r="AD33" i="4"/>
  <c r="BX39" i="4"/>
  <c r="CL30" i="4"/>
  <c r="N48" i="7"/>
  <c r="AF50" i="4"/>
  <c r="O9" i="5"/>
  <c r="N51" i="15"/>
  <c r="X61" i="4"/>
  <c r="K68" i="26"/>
  <c r="E74" i="16"/>
  <c r="H74" i="15"/>
  <c r="L28" i="7"/>
  <c r="J31" i="14"/>
  <c r="L30" i="7"/>
  <c r="E70" i="23"/>
  <c r="BS42" i="4"/>
  <c r="D9" i="8"/>
  <c r="F25" i="27"/>
  <c r="M41" i="15"/>
  <c r="CA43" i="4"/>
  <c r="N7" i="20"/>
  <c r="X23" i="4"/>
  <c r="J45" i="29"/>
  <c r="J34" i="15"/>
  <c r="R52" i="15"/>
  <c r="H28" i="4"/>
  <c r="D13" i="17"/>
  <c r="E35" i="12"/>
  <c r="BP75" i="4"/>
  <c r="Q58" i="20"/>
  <c r="T71" i="5"/>
  <c r="D55" i="2"/>
  <c r="AH63" i="4"/>
  <c r="G12" i="29"/>
  <c r="O62" i="4"/>
  <c r="Q21" i="20"/>
  <c r="H23" i="5"/>
  <c r="CG59" i="4"/>
  <c r="E74" i="23"/>
  <c r="AS10" i="4"/>
  <c r="G38" i="21"/>
  <c r="CK16" i="4"/>
  <c r="D65" i="16"/>
  <c r="AD22" i="4"/>
  <c r="F74" i="16"/>
  <c r="V43" i="4"/>
  <c r="AN10" i="4"/>
  <c r="AG54" i="4"/>
  <c r="G56" i="7"/>
  <c r="D28" i="6"/>
  <c r="AO65" i="4"/>
  <c r="G55" i="26"/>
  <c r="BY12" i="4"/>
  <c r="E67" i="27"/>
  <c r="CN41" i="4"/>
  <c r="D34" i="1"/>
  <c r="BY75" i="4"/>
  <c r="E73" i="21"/>
  <c r="G8" i="27"/>
  <c r="E34" i="28"/>
  <c r="D71" i="28"/>
  <c r="G50" i="27"/>
  <c r="E30" i="23"/>
  <c r="AI48" i="4"/>
  <c r="I56" i="14"/>
  <c r="D27" i="29"/>
  <c r="G11" i="29"/>
  <c r="J46" i="26"/>
  <c r="D33" i="22"/>
  <c r="J58" i="15"/>
  <c r="L36" i="4"/>
  <c r="D48" i="28"/>
  <c r="E14" i="6"/>
  <c r="G13" i="23"/>
  <c r="I46" i="26"/>
  <c r="H56" i="20"/>
  <c r="J48" i="30"/>
  <c r="BR67" i="4"/>
  <c r="H52" i="23"/>
  <c r="BC73" i="4"/>
  <c r="N74" i="20"/>
  <c r="BG53" i="4"/>
  <c r="CC30" i="4"/>
  <c r="BW33" i="4"/>
  <c r="L66" i="14"/>
  <c r="D71" i="15"/>
  <c r="D62" i="7"/>
  <c r="CA13" i="4"/>
  <c r="J19" i="20"/>
  <c r="F29" i="12"/>
  <c r="F72" i="21"/>
  <c r="AK52" i="4"/>
  <c r="CA20" i="4"/>
  <c r="N15" i="7"/>
  <c r="E35" i="26"/>
  <c r="G11" i="7"/>
  <c r="S13" i="4"/>
  <c r="AJ54" i="4"/>
  <c r="L60" i="5"/>
  <c r="AB9" i="4"/>
  <c r="P74" i="15"/>
  <c r="U14" i="15"/>
  <c r="F75" i="21"/>
  <c r="G45" i="15"/>
  <c r="CU16" i="4"/>
  <c r="BX28" i="4"/>
  <c r="J11" i="29"/>
  <c r="BI41" i="4"/>
  <c r="N35" i="4"/>
  <c r="H13" i="23"/>
  <c r="E32" i="8"/>
  <c r="M53" i="5"/>
  <c r="N15" i="14"/>
  <c r="R32" i="15"/>
  <c r="D47" i="29"/>
  <c r="G51" i="15"/>
  <c r="O47" i="15"/>
  <c r="N69" i="20"/>
  <c r="I56" i="23"/>
  <c r="D70" i="2"/>
  <c r="E73" i="27"/>
  <c r="I61" i="26"/>
  <c r="O36" i="20"/>
  <c r="G63" i="26"/>
  <c r="K29" i="14"/>
  <c r="E14" i="23"/>
  <c r="D8" i="7"/>
  <c r="G56" i="22"/>
  <c r="F43" i="30"/>
  <c r="G71" i="30"/>
  <c r="I53" i="29"/>
  <c r="L22" i="15"/>
  <c r="D66" i="5"/>
  <c r="V7" i="4"/>
  <c r="BK60" i="4"/>
  <c r="F22" i="15"/>
  <c r="R34" i="15"/>
  <c r="J35" i="15"/>
  <c r="K38" i="20"/>
  <c r="M10" i="5"/>
  <c r="P39" i="4"/>
  <c r="E61" i="21"/>
  <c r="D17" i="20"/>
  <c r="K61" i="23"/>
  <c r="D62" i="8"/>
  <c r="H65" i="23"/>
  <c r="D69" i="27"/>
  <c r="K11" i="14"/>
  <c r="K18" i="26"/>
  <c r="BC56" i="4"/>
  <c r="H42" i="30"/>
  <c r="F50" i="7"/>
  <c r="C25" i="1"/>
  <c r="E8" i="21"/>
  <c r="E55" i="27"/>
  <c r="BQ32" i="4"/>
  <c r="F73" i="22"/>
  <c r="CG17" i="4"/>
  <c r="I72" i="26"/>
  <c r="AL13" i="4"/>
  <c r="AD59" i="4"/>
  <c r="AP72" i="4"/>
  <c r="E73" i="6"/>
  <c r="G9" i="30"/>
  <c r="G35" i="16"/>
  <c r="Q73" i="4"/>
  <c r="D36" i="13"/>
  <c r="E22" i="12"/>
  <c r="P60" i="4"/>
  <c r="D11" i="21"/>
  <c r="CN11" i="4"/>
  <c r="G49" i="29"/>
  <c r="F73" i="5"/>
  <c r="G51" i="27"/>
  <c r="CI21" i="4"/>
  <c r="AU69" i="4"/>
  <c r="P23" i="20"/>
  <c r="AO35" i="4"/>
  <c r="P24" i="15"/>
  <c r="E53" i="23"/>
  <c r="I33" i="23"/>
  <c r="M55" i="5"/>
  <c r="I30" i="29"/>
  <c r="I57" i="23"/>
  <c r="G67" i="21"/>
  <c r="E55" i="30"/>
  <c r="E72" i="8"/>
  <c r="I28" i="29"/>
  <c r="F56" i="4"/>
  <c r="U69" i="15"/>
  <c r="E57" i="13"/>
  <c r="E73" i="14"/>
  <c r="L13" i="29"/>
  <c r="E63" i="4"/>
  <c r="F55" i="23"/>
  <c r="AS61" i="4"/>
  <c r="D7" i="27"/>
  <c r="E33" i="4"/>
  <c r="AA46" i="4"/>
  <c r="AH43" i="4"/>
  <c r="P69" i="4"/>
  <c r="S32" i="15"/>
  <c r="E32" i="23"/>
  <c r="D11" i="27"/>
  <c r="CK21" i="4"/>
  <c r="G16" i="26"/>
  <c r="U48" i="15"/>
  <c r="D13" i="7"/>
  <c r="L27" i="29"/>
  <c r="D33" i="13"/>
  <c r="J17" i="26"/>
  <c r="AR62" i="4"/>
  <c r="H59" i="5"/>
  <c r="E99" i="1"/>
  <c r="J8" i="14"/>
  <c r="AQ62" i="4"/>
  <c r="E21" i="4"/>
  <c r="G73" i="21"/>
  <c r="D68" i="28"/>
  <c r="P64" i="15"/>
  <c r="E13" i="30"/>
  <c r="L50" i="15"/>
  <c r="J7" i="23"/>
  <c r="CT40" i="4"/>
  <c r="G30" i="5"/>
  <c r="J11" i="26"/>
  <c r="F46" i="20"/>
  <c r="I11" i="23"/>
  <c r="O74" i="20"/>
  <c r="G65" i="16"/>
  <c r="N26" i="20"/>
  <c r="E67" i="25"/>
  <c r="CC22" i="4"/>
  <c r="H15" i="15"/>
  <c r="G29" i="6"/>
  <c r="V69" i="4"/>
  <c r="D16" i="16"/>
  <c r="O22" i="4"/>
  <c r="I48" i="4"/>
  <c r="G22" i="23"/>
  <c r="BO20" i="4"/>
  <c r="E44" i="1"/>
  <c r="G7" i="26"/>
  <c r="E21" i="26"/>
  <c r="H16" i="20"/>
  <c r="BN25" i="4"/>
  <c r="M7" i="4"/>
  <c r="P44" i="4"/>
  <c r="T47" i="15"/>
  <c r="G68" i="7"/>
  <c r="H22" i="21"/>
  <c r="G63" i="21"/>
  <c r="BQ31" i="4"/>
  <c r="D38" i="21"/>
  <c r="F48" i="21"/>
  <c r="X54" i="4"/>
  <c r="O42" i="15"/>
  <c r="AB33" i="4"/>
  <c r="D21" i="9"/>
  <c r="CR71" i="4"/>
  <c r="D46" i="8"/>
  <c r="T45" i="4"/>
  <c r="F19" i="14"/>
  <c r="I36" i="26"/>
  <c r="M41" i="29"/>
  <c r="O9" i="20"/>
  <c r="M31" i="20"/>
  <c r="D58" i="25"/>
  <c r="BS60" i="4"/>
  <c r="P68" i="15"/>
  <c r="BL31" i="4"/>
  <c r="D42" i="11"/>
  <c r="AU17" i="4"/>
  <c r="CF68" i="4"/>
  <c r="I74" i="23"/>
  <c r="BP56" i="4"/>
  <c r="R35" i="4"/>
  <c r="K35" i="4"/>
  <c r="G73" i="5"/>
  <c r="BR19" i="4"/>
  <c r="D11" i="10"/>
  <c r="D45" i="8"/>
  <c r="N45" i="4"/>
  <c r="E65" i="14"/>
  <c r="L29" i="14"/>
  <c r="F43" i="14"/>
  <c r="J23" i="20"/>
  <c r="BC37" i="4"/>
  <c r="L16" i="20"/>
  <c r="BK22" i="4"/>
  <c r="H16" i="6"/>
  <c r="O57" i="4"/>
  <c r="AC39" i="4"/>
  <c r="V35" i="4"/>
  <c r="BI37" i="4"/>
  <c r="K40" i="26"/>
  <c r="BW14" i="4"/>
  <c r="D63" i="24"/>
  <c r="G33" i="27"/>
  <c r="J45" i="15"/>
  <c r="BP32" i="4"/>
  <c r="F36" i="5"/>
  <c r="D74" i="7"/>
  <c r="X56" i="4"/>
  <c r="E71" i="22"/>
  <c r="BP13" i="4"/>
  <c r="G43" i="6"/>
  <c r="L8" i="7"/>
  <c r="N30" i="20"/>
  <c r="D52" i="23"/>
  <c r="E32" i="20"/>
  <c r="J32" i="29"/>
  <c r="E34" i="30"/>
  <c r="F37" i="14"/>
  <c r="E20" i="5"/>
  <c r="P58" i="5"/>
  <c r="CR41" i="4"/>
  <c r="F91" i="1"/>
  <c r="D32" i="30"/>
  <c r="G55" i="6"/>
  <c r="D13" i="21"/>
  <c r="CB32" i="4"/>
  <c r="CO36" i="4"/>
  <c r="E43" i="28"/>
  <c r="CE53" i="4"/>
  <c r="E70" i="16"/>
  <c r="I33" i="7"/>
  <c r="L17" i="15"/>
  <c r="E10" i="21"/>
  <c r="G21" i="16"/>
  <c r="AR61" i="4"/>
  <c r="J29" i="30"/>
  <c r="D29" i="13"/>
  <c r="BJ22" i="4"/>
  <c r="Q52" i="20"/>
  <c r="J67" i="20"/>
  <c r="E27" i="4"/>
  <c r="U12" i="4"/>
  <c r="AJ41" i="4"/>
  <c r="O60" i="20"/>
  <c r="BJ34" i="4"/>
  <c r="CG10" i="4"/>
  <c r="G56" i="4"/>
  <c r="M46" i="4"/>
  <c r="AS12" i="4"/>
  <c r="G58" i="22"/>
  <c r="R26" i="4"/>
  <c r="CH65" i="4"/>
  <c r="AA20" i="4"/>
  <c r="J60" i="23"/>
  <c r="BK33" i="4"/>
  <c r="F36" i="16"/>
  <c r="F70" i="27"/>
  <c r="D86" i="1"/>
  <c r="E28" i="25"/>
  <c r="L57" i="23"/>
  <c r="D28" i="17"/>
  <c r="S71" i="5"/>
  <c r="CU51" i="4"/>
  <c r="K74" i="23"/>
  <c r="AO44" i="4"/>
  <c r="P27" i="4"/>
  <c r="W24" i="4"/>
  <c r="H34" i="23"/>
  <c r="BL28" i="4"/>
  <c r="AM40" i="4"/>
  <c r="AX10" i="4"/>
  <c r="D58" i="15"/>
  <c r="F34" i="27"/>
  <c r="E43" i="21"/>
  <c r="F65" i="23"/>
  <c r="H39" i="6"/>
  <c r="BF37" i="4"/>
  <c r="I9" i="7"/>
  <c r="D33" i="18"/>
  <c r="P27" i="5"/>
  <c r="CQ38" i="4"/>
  <c r="D47" i="28"/>
  <c r="J21" i="4"/>
  <c r="J40" i="7"/>
  <c r="F37" i="20"/>
  <c r="E20" i="21"/>
  <c r="AO68" i="4"/>
  <c r="L30" i="15"/>
  <c r="H28" i="14"/>
  <c r="E23" i="22"/>
  <c r="D43" i="23"/>
  <c r="J55" i="30"/>
  <c r="AX70" i="4"/>
  <c r="BB71" i="4"/>
  <c r="Q62" i="20"/>
  <c r="G15" i="7"/>
  <c r="N42" i="4"/>
  <c r="D32" i="25"/>
  <c r="O70" i="20"/>
  <c r="F51" i="15"/>
  <c r="CA49" i="4"/>
  <c r="AM34" i="4"/>
  <c r="Q41" i="15"/>
  <c r="G61" i="30"/>
  <c r="H40" i="4"/>
  <c r="I27" i="7"/>
  <c r="G27" i="27"/>
  <c r="J44" i="20"/>
  <c r="BV51" i="4"/>
  <c r="F66" i="30"/>
  <c r="D68" i="9"/>
  <c r="AO57" i="4"/>
  <c r="U25" i="4"/>
  <c r="J66" i="30"/>
  <c r="BT54" i="4"/>
  <c r="F7" i="21"/>
  <c r="D64" i="13"/>
  <c r="T75" i="15"/>
  <c r="L38" i="5"/>
  <c r="E24" i="25"/>
  <c r="D39" i="29"/>
  <c r="BP44" i="4"/>
  <c r="D68" i="20"/>
  <c r="G34" i="30"/>
  <c r="CK63" i="4"/>
  <c r="G24" i="15"/>
  <c r="J24" i="4"/>
  <c r="E15" i="1"/>
  <c r="D40" i="24"/>
  <c r="Y53" i="4"/>
  <c r="BN75" i="4"/>
  <c r="Q14" i="15"/>
  <c r="F53" i="20"/>
  <c r="CL50" i="4"/>
  <c r="M41" i="4"/>
  <c r="E69" i="13"/>
  <c r="G13" i="22"/>
  <c r="N20" i="15"/>
  <c r="F72" i="27"/>
  <c r="AE61" i="4"/>
  <c r="BS29" i="4"/>
  <c r="K45" i="15"/>
  <c r="BX14" i="4"/>
  <c r="F16" i="30"/>
  <c r="T64" i="4"/>
  <c r="G24" i="16"/>
  <c r="BK21" i="4"/>
  <c r="F60" i="15"/>
  <c r="N58" i="14"/>
  <c r="CK73" i="4"/>
  <c r="I58" i="26"/>
  <c r="E13" i="13"/>
  <c r="D17" i="24"/>
  <c r="O56" i="5"/>
  <c r="R67" i="15"/>
  <c r="CA55" i="4"/>
  <c r="AV23" i="4"/>
  <c r="G65" i="20"/>
  <c r="E37" i="26"/>
  <c r="E55" i="5"/>
  <c r="AK16" i="4"/>
  <c r="AP52" i="4"/>
  <c r="H39" i="30"/>
  <c r="BZ54" i="4"/>
  <c r="D73" i="5"/>
  <c r="I72" i="20"/>
  <c r="M23" i="15"/>
  <c r="BR15" i="4"/>
  <c r="I69" i="26"/>
  <c r="F63" i="6"/>
  <c r="K38" i="26"/>
  <c r="D73" i="23"/>
  <c r="I30" i="4"/>
  <c r="I52" i="29"/>
  <c r="E30" i="21"/>
  <c r="E28" i="26"/>
  <c r="E26" i="5"/>
  <c r="J41" i="30"/>
  <c r="S26" i="15"/>
  <c r="G28" i="20"/>
  <c r="BA62" i="4"/>
  <c r="E56" i="28"/>
  <c r="L15" i="29"/>
  <c r="AF36" i="4"/>
  <c r="D40" i="22"/>
  <c r="AH42" i="4"/>
  <c r="AH13" i="4"/>
  <c r="G14" i="26"/>
  <c r="V21" i="4"/>
  <c r="K27" i="20"/>
  <c r="AK11" i="4"/>
  <c r="G31" i="26"/>
  <c r="Q46" i="4"/>
  <c r="M47" i="4"/>
  <c r="D25" i="12"/>
  <c r="D31" i="24"/>
  <c r="E51" i="12"/>
  <c r="BP22" i="4"/>
  <c r="U37" i="15"/>
  <c r="E45" i="4"/>
  <c r="F44" i="15"/>
  <c r="E60" i="14"/>
  <c r="AQ29" i="4"/>
  <c r="O39" i="15"/>
  <c r="L61" i="15"/>
  <c r="D70" i="23"/>
  <c r="J39" i="15"/>
  <c r="I50" i="5"/>
  <c r="BW65" i="4"/>
  <c r="G11" i="20"/>
  <c r="D51" i="11"/>
  <c r="N61" i="4"/>
  <c r="I37" i="14"/>
  <c r="CD68" i="4"/>
  <c r="BM7" i="4"/>
  <c r="D33" i="8"/>
  <c r="S28" i="5"/>
  <c r="E48" i="25"/>
  <c r="P25" i="20"/>
  <c r="K58" i="23"/>
  <c r="AM7" i="4"/>
  <c r="BY66" i="4"/>
  <c r="AP71" i="4"/>
  <c r="CG34" i="4"/>
  <c r="H25" i="23"/>
  <c r="M63" i="7"/>
  <c r="AI39" i="4"/>
  <c r="BH15" i="4"/>
  <c r="C128" i="1"/>
  <c r="BG28" i="4"/>
  <c r="D42" i="23"/>
  <c r="F9" i="4"/>
  <c r="M44" i="15"/>
  <c r="AF41" i="4"/>
  <c r="D61" i="12"/>
  <c r="BD39" i="4"/>
  <c r="AY42" i="4"/>
  <c r="BI57" i="4"/>
  <c r="D47" i="6"/>
  <c r="D72" i="1"/>
  <c r="F22" i="26"/>
  <c r="N54" i="4"/>
  <c r="G58" i="5"/>
  <c r="AJ58" i="4"/>
  <c r="E15" i="13"/>
  <c r="D22" i="17"/>
  <c r="F118" i="1"/>
  <c r="Y74" i="4"/>
  <c r="F27" i="22"/>
  <c r="BR22" i="4"/>
  <c r="H9" i="14"/>
  <c r="BV34" i="4"/>
  <c r="AS23" i="4"/>
  <c r="F47" i="6"/>
  <c r="AO40" i="4"/>
  <c r="T35" i="15"/>
  <c r="N14" i="7"/>
  <c r="P12" i="15"/>
  <c r="BV68" i="4"/>
  <c r="Q61" i="15"/>
  <c r="M18" i="5"/>
  <c r="AW12" i="4"/>
  <c r="BK56" i="4"/>
  <c r="AE54" i="4"/>
  <c r="E12" i="26"/>
  <c r="F80" i="1"/>
  <c r="E56" i="8"/>
  <c r="H15" i="20"/>
  <c r="Q36" i="4"/>
  <c r="O47" i="20"/>
  <c r="CU66" i="4"/>
  <c r="CQ39" i="4"/>
  <c r="CU19" i="4"/>
  <c r="BF29" i="4"/>
  <c r="D62" i="5"/>
  <c r="D31" i="20"/>
  <c r="K20" i="23"/>
  <c r="M50" i="5"/>
  <c r="D35" i="10"/>
  <c r="AK30" i="4"/>
  <c r="T26" i="15"/>
  <c r="G69" i="30"/>
  <c r="M63" i="5"/>
  <c r="D35" i="12"/>
  <c r="D45" i="5"/>
  <c r="D52" i="28"/>
  <c r="F69" i="6"/>
  <c r="BN7" i="4"/>
  <c r="AS36" i="4"/>
  <c r="F60" i="6"/>
  <c r="L21" i="15"/>
  <c r="T57" i="4"/>
  <c r="U18" i="4"/>
  <c r="AR67" i="4"/>
  <c r="AY54" i="4"/>
  <c r="Y30" i="4"/>
  <c r="CB36" i="4"/>
  <c r="CI9" i="4"/>
  <c r="G55" i="22"/>
  <c r="E19" i="13"/>
  <c r="AR36" i="4"/>
  <c r="CO35" i="4"/>
  <c r="D39" i="10"/>
  <c r="BB54" i="4"/>
  <c r="CL41" i="4"/>
  <c r="D49" i="29"/>
  <c r="H41" i="26"/>
  <c r="H24" i="23"/>
  <c r="E72" i="6"/>
  <c r="BL44" i="4"/>
  <c r="BL67" i="4"/>
  <c r="E23" i="21"/>
  <c r="J75" i="15"/>
  <c r="AM53" i="4"/>
  <c r="Q34" i="15"/>
  <c r="K28" i="20"/>
  <c r="L37" i="29"/>
  <c r="D65" i="10"/>
  <c r="D25" i="6"/>
  <c r="U51" i="4"/>
  <c r="W43" i="4"/>
  <c r="D7" i="2"/>
  <c r="E124" i="1"/>
  <c r="D64" i="24"/>
  <c r="L47" i="5"/>
  <c r="I67" i="14"/>
  <c r="CS28" i="4"/>
  <c r="E46" i="15"/>
  <c r="L30" i="29"/>
  <c r="BV52" i="4"/>
  <c r="BC17" i="4"/>
  <c r="J49" i="5"/>
  <c r="D22" i="19"/>
  <c r="CU31" i="4"/>
  <c r="K17" i="20"/>
  <c r="J37" i="23"/>
  <c r="CT8" i="4"/>
  <c r="D54" i="26"/>
  <c r="CE37" i="4"/>
  <c r="O40" i="4"/>
  <c r="AV34" i="4"/>
  <c r="Q52" i="15"/>
  <c r="F36" i="30"/>
  <c r="CG70" i="4"/>
  <c r="BR72" i="4"/>
  <c r="G62" i="16"/>
  <c r="BZ15" i="4"/>
  <c r="F58" i="5"/>
  <c r="H55" i="21"/>
  <c r="X73" i="4"/>
  <c r="J30" i="20"/>
  <c r="BK66" i="4"/>
  <c r="J55" i="15"/>
  <c r="F82" i="1"/>
  <c r="AD26" i="4"/>
  <c r="I10" i="15"/>
  <c r="D55" i="24"/>
  <c r="P68" i="5"/>
  <c r="F98" i="1"/>
  <c r="M36" i="7"/>
  <c r="CR74" i="4"/>
  <c r="I52" i="20"/>
  <c r="D33" i="15"/>
  <c r="D63" i="19"/>
  <c r="M53" i="7"/>
  <c r="CF69" i="4"/>
  <c r="BY44" i="4"/>
  <c r="J25" i="15"/>
  <c r="CF17" i="4"/>
  <c r="L52" i="14"/>
  <c r="E13" i="8"/>
  <c r="G66" i="21"/>
  <c r="H50" i="5"/>
  <c r="D44" i="18"/>
  <c r="BF9" i="4"/>
  <c r="CU29" i="4"/>
  <c r="J43" i="14"/>
  <c r="BM68" i="4"/>
  <c r="AW39" i="4"/>
  <c r="X25" i="4"/>
  <c r="AJ37" i="4"/>
  <c r="CI41" i="4"/>
  <c r="AO59" i="4"/>
  <c r="K75" i="14"/>
  <c r="CF35" i="4"/>
  <c r="N33" i="14"/>
  <c r="D55" i="8"/>
  <c r="G8" i="6"/>
  <c r="F28" i="23"/>
  <c r="T39" i="5"/>
  <c r="BW17" i="4"/>
  <c r="D29" i="11"/>
  <c r="D74" i="9"/>
  <c r="D64" i="25"/>
  <c r="BE8" i="4"/>
  <c r="J20" i="15"/>
  <c r="G20" i="21"/>
  <c r="X57" i="4"/>
  <c r="J70" i="5"/>
  <c r="E31" i="8"/>
  <c r="AG36" i="4"/>
  <c r="D42" i="19"/>
  <c r="BF15" i="4"/>
  <c r="M49" i="29"/>
  <c r="P61" i="20"/>
  <c r="M74" i="7"/>
  <c r="E46" i="1"/>
  <c r="D20" i="24"/>
  <c r="M71" i="7"/>
  <c r="CA39" i="4"/>
  <c r="BM43" i="4"/>
  <c r="J68" i="20"/>
  <c r="BB18" i="4"/>
  <c r="CO40" i="4"/>
  <c r="BX60" i="4"/>
  <c r="N29" i="7"/>
  <c r="J26" i="20"/>
  <c r="H46" i="5"/>
  <c r="BY19" i="4"/>
  <c r="E32" i="17"/>
  <c r="I61" i="14"/>
  <c r="F54" i="15"/>
  <c r="BR46" i="4"/>
  <c r="BD22" i="4"/>
  <c r="M51" i="14"/>
  <c r="F46" i="4"/>
  <c r="AY74" i="4"/>
  <c r="F31" i="16"/>
  <c r="D29" i="6"/>
  <c r="CB29" i="4"/>
  <c r="AO14" i="4"/>
  <c r="F48" i="30"/>
  <c r="M25" i="5"/>
  <c r="I59" i="4"/>
  <c r="CD70" i="4"/>
  <c r="BR62" i="4"/>
  <c r="K65" i="26"/>
  <c r="V34" i="4"/>
  <c r="I15" i="5"/>
  <c r="G47" i="26"/>
  <c r="BW70" i="4"/>
  <c r="D68" i="12"/>
  <c r="E73" i="16"/>
  <c r="E55" i="1"/>
  <c r="AA49" i="4"/>
  <c r="BN58" i="4"/>
  <c r="BW50" i="4"/>
  <c r="I75" i="5"/>
  <c r="E47" i="1"/>
  <c r="E9" i="30"/>
  <c r="V50" i="4"/>
  <c r="H52" i="4"/>
  <c r="I12" i="7"/>
  <c r="E10" i="25"/>
  <c r="D29" i="2"/>
  <c r="E40" i="14"/>
  <c r="F68" i="14"/>
  <c r="E54" i="16"/>
  <c r="AB39" i="4"/>
  <c r="H21" i="4"/>
  <c r="S50" i="5"/>
  <c r="CS7" i="4"/>
  <c r="AA53" i="4"/>
  <c r="CE50" i="4"/>
  <c r="E50" i="5"/>
  <c r="P40" i="15"/>
  <c r="D63" i="25"/>
  <c r="BH56" i="4"/>
  <c r="AY50" i="4"/>
  <c r="J54" i="20"/>
  <c r="L56" i="5"/>
  <c r="Q24" i="4"/>
  <c r="E87" i="1"/>
  <c r="BH46" i="4"/>
  <c r="M51" i="4"/>
  <c r="CN59" i="4"/>
  <c r="D121" i="1"/>
  <c r="AJ46" i="4"/>
  <c r="BJ66" i="4"/>
  <c r="E59" i="8"/>
  <c r="D36" i="18"/>
  <c r="G15" i="15"/>
  <c r="S39" i="5"/>
  <c r="E56" i="17"/>
  <c r="AK24" i="4"/>
  <c r="AB71" i="4"/>
  <c r="CD37" i="4"/>
  <c r="K57" i="4"/>
  <c r="I74" i="7"/>
  <c r="F75" i="7"/>
  <c r="J14" i="14"/>
  <c r="M70" i="20"/>
  <c r="CL35" i="4"/>
  <c r="V51" i="4"/>
  <c r="L8" i="20"/>
  <c r="CK54" i="4"/>
  <c r="CQ66" i="4"/>
  <c r="BM28" i="4"/>
  <c r="BX10" i="4"/>
  <c r="H30" i="30"/>
  <c r="CL32" i="4"/>
  <c r="I13" i="5"/>
  <c r="BK72" i="4"/>
  <c r="J34" i="5"/>
  <c r="BS17" i="4"/>
  <c r="AP10" i="4"/>
  <c r="CR43" i="4"/>
  <c r="BZ71" i="4"/>
  <c r="BH43" i="4"/>
  <c r="J44" i="26"/>
  <c r="L14" i="7"/>
  <c r="H38" i="14"/>
  <c r="F47" i="23"/>
  <c r="Y11" i="4"/>
  <c r="D73" i="6"/>
  <c r="K20" i="4"/>
  <c r="AW72" i="4"/>
  <c r="D60" i="9"/>
  <c r="R41" i="15"/>
  <c r="I42" i="21"/>
  <c r="E34" i="4"/>
  <c r="AF57" i="4"/>
  <c r="D53" i="28"/>
  <c r="F52" i="4"/>
  <c r="E72" i="22"/>
  <c r="AO47" i="4"/>
  <c r="BU27" i="4"/>
  <c r="F75" i="27"/>
  <c r="E63" i="23"/>
  <c r="L57" i="5"/>
  <c r="D39" i="17"/>
  <c r="BX51" i="4"/>
  <c r="E60" i="1"/>
  <c r="BW36" i="4"/>
  <c r="Z62" i="4"/>
  <c r="F67" i="1"/>
  <c r="AU8" i="4"/>
  <c r="BL75" i="4"/>
  <c r="D34" i="6"/>
  <c r="J66" i="14"/>
  <c r="E66" i="15"/>
  <c r="I41" i="7"/>
  <c r="N13" i="4"/>
  <c r="G65" i="7"/>
  <c r="M69" i="5"/>
  <c r="CE12" i="4"/>
  <c r="I36" i="7"/>
  <c r="I39" i="26"/>
  <c r="F23" i="14"/>
  <c r="BN65" i="4"/>
  <c r="E8" i="23"/>
  <c r="AA29" i="4"/>
  <c r="T8" i="5"/>
  <c r="CU68" i="4"/>
  <c r="BQ63" i="4"/>
  <c r="E16" i="5"/>
  <c r="I24" i="20"/>
  <c r="D10" i="8"/>
  <c r="CQ26" i="4"/>
  <c r="E65" i="5"/>
  <c r="AE65" i="4"/>
  <c r="AN55" i="4"/>
  <c r="D51" i="26"/>
  <c r="P19" i="5"/>
  <c r="BM10" i="4"/>
  <c r="AS46" i="4"/>
  <c r="R16" i="15"/>
  <c r="BN22" i="4"/>
  <c r="Q52" i="4"/>
  <c r="J36" i="20"/>
  <c r="I36" i="14"/>
  <c r="CL40" i="4"/>
  <c r="Q33" i="15"/>
  <c r="H15" i="6"/>
  <c r="E10" i="20"/>
  <c r="AB68" i="4"/>
  <c r="G57" i="21"/>
  <c r="N73" i="4"/>
  <c r="BP39" i="4"/>
  <c r="E66" i="1"/>
  <c r="CF64" i="4"/>
  <c r="BS8" i="4"/>
  <c r="D74" i="30"/>
  <c r="AO45" i="4"/>
  <c r="H67" i="21"/>
  <c r="AZ44" i="4"/>
  <c r="CC13" i="4"/>
  <c r="R75" i="15"/>
  <c r="CD50" i="4"/>
  <c r="S10" i="15"/>
  <c r="E34" i="20"/>
  <c r="I56" i="5"/>
  <c r="CK13" i="4"/>
  <c r="O71" i="5"/>
  <c r="CK58" i="4"/>
  <c r="S34" i="15"/>
  <c r="K21" i="26"/>
  <c r="E44" i="30"/>
  <c r="BC10" i="4"/>
  <c r="O36" i="15"/>
  <c r="G50" i="21"/>
  <c r="F63" i="12"/>
  <c r="K16" i="14"/>
  <c r="F26" i="23"/>
  <c r="BR17" i="4"/>
  <c r="BJ67" i="4"/>
  <c r="H11" i="23"/>
  <c r="AH38" i="4"/>
  <c r="D17" i="5"/>
  <c r="J7" i="26"/>
  <c r="BH63" i="4"/>
  <c r="Y72" i="4"/>
  <c r="E71" i="6"/>
  <c r="R29" i="5"/>
  <c r="I56" i="20"/>
  <c r="D73" i="8"/>
  <c r="F83" i="1"/>
  <c r="CE56" i="4"/>
  <c r="O59" i="20"/>
  <c r="H64" i="6"/>
  <c r="E61" i="12"/>
  <c r="D21" i="24"/>
  <c r="O12" i="4"/>
  <c r="AS58" i="4"/>
  <c r="M66" i="5"/>
  <c r="BS49" i="4"/>
  <c r="CR57" i="4"/>
  <c r="H9" i="4"/>
  <c r="AO29" i="4"/>
  <c r="BJ36" i="4"/>
  <c r="BC61" i="4"/>
  <c r="M64" i="14"/>
  <c r="I73" i="26"/>
  <c r="H29" i="4"/>
  <c r="F34" i="1"/>
  <c r="CI35" i="4"/>
  <c r="J66" i="15"/>
  <c r="F20" i="7"/>
  <c r="CS12" i="4"/>
  <c r="BY29" i="4"/>
  <c r="I66" i="5"/>
  <c r="AZ47" i="4"/>
  <c r="AB8" i="4"/>
  <c r="BX36" i="4"/>
  <c r="AY41" i="4"/>
  <c r="H65" i="4"/>
  <c r="E50" i="16"/>
  <c r="I56" i="4"/>
  <c r="L70" i="7"/>
  <c r="G72" i="26"/>
  <c r="D56" i="6"/>
  <c r="R65" i="5"/>
  <c r="CH28" i="4"/>
  <c r="F52" i="15"/>
  <c r="P14" i="4"/>
  <c r="CD71" i="4"/>
  <c r="N10" i="14"/>
  <c r="AG14" i="4"/>
  <c r="Q28" i="4"/>
  <c r="F113" i="1"/>
  <c r="H48" i="20"/>
  <c r="N63" i="15"/>
  <c r="D71" i="8"/>
  <c r="M55" i="29"/>
  <c r="AU71" i="4"/>
  <c r="CL37" i="4"/>
  <c r="E65" i="12"/>
  <c r="CN72" i="4"/>
  <c r="CU55" i="4"/>
  <c r="G35" i="4"/>
  <c r="K49" i="20"/>
  <c r="AF65" i="4"/>
  <c r="E11" i="20"/>
  <c r="V40" i="4"/>
  <c r="AC50" i="4"/>
  <c r="V23" i="4"/>
  <c r="CH58" i="4"/>
  <c r="AC31" i="4"/>
  <c r="K73" i="14"/>
  <c r="G49" i="22"/>
  <c r="AR35" i="4"/>
  <c r="E11" i="14"/>
  <c r="BM65" i="4"/>
  <c r="D26" i="11"/>
  <c r="BN64" i="4"/>
  <c r="K39" i="4"/>
  <c r="AD25" i="4"/>
  <c r="H27" i="14"/>
  <c r="E50" i="8"/>
  <c r="BN37" i="4"/>
  <c r="P24" i="4"/>
  <c r="N75" i="15"/>
  <c r="E10" i="4"/>
  <c r="AR47" i="4"/>
  <c r="BN46" i="4"/>
  <c r="D52" i="1"/>
  <c r="BB16" i="4"/>
  <c r="BA37" i="4"/>
  <c r="F41" i="5"/>
  <c r="D17" i="30"/>
  <c r="BI66" i="4"/>
  <c r="I51" i="20"/>
  <c r="V63" i="4"/>
  <c r="K28" i="4"/>
  <c r="BU8" i="4"/>
  <c r="J33" i="4"/>
  <c r="J42" i="14"/>
  <c r="AD36" i="4"/>
  <c r="BF64" i="4"/>
  <c r="AT51" i="4"/>
  <c r="M33" i="20"/>
  <c r="E65" i="4"/>
  <c r="F63" i="20"/>
  <c r="F13" i="4"/>
  <c r="G51" i="23"/>
  <c r="BD69" i="4"/>
  <c r="H69" i="30"/>
  <c r="M62" i="15"/>
  <c r="W71" i="4"/>
  <c r="C11" i="1"/>
  <c r="F57" i="5"/>
  <c r="CC35" i="4"/>
  <c r="P51" i="5"/>
  <c r="BQ53" i="4"/>
  <c r="E48" i="15"/>
  <c r="H71" i="15"/>
  <c r="BB13" i="4"/>
  <c r="AZ13" i="4"/>
  <c r="AS38" i="4"/>
  <c r="I33" i="21"/>
  <c r="BH8" i="4"/>
  <c r="BN31" i="4"/>
  <c r="J29" i="26"/>
  <c r="AQ57" i="4"/>
  <c r="BK59" i="4"/>
  <c r="E11" i="23"/>
  <c r="G56" i="29"/>
  <c r="BQ65" i="4"/>
  <c r="Q10" i="20"/>
  <c r="D13" i="6"/>
  <c r="J12" i="15"/>
  <c r="M25" i="4"/>
  <c r="I11" i="4"/>
  <c r="BJ61" i="4"/>
  <c r="CH60" i="4"/>
  <c r="E19" i="5"/>
  <c r="P17" i="4"/>
  <c r="AX43" i="4"/>
  <c r="S36" i="5"/>
  <c r="D17" i="21"/>
  <c r="CT64" i="4"/>
  <c r="BI67" i="4"/>
  <c r="Q14" i="4"/>
  <c r="I45" i="23"/>
  <c r="I39" i="21"/>
  <c r="D49" i="24"/>
  <c r="D11" i="26"/>
  <c r="I68" i="15"/>
  <c r="D61" i="8"/>
  <c r="BC66" i="4"/>
  <c r="I15" i="26"/>
  <c r="O69" i="5"/>
  <c r="F31" i="30"/>
  <c r="CB69" i="4"/>
  <c r="G13" i="29"/>
  <c r="CR16" i="4"/>
  <c r="X74" i="4"/>
  <c r="D69" i="25"/>
  <c r="CC29" i="4"/>
  <c r="V13" i="4"/>
  <c r="M37" i="29"/>
  <c r="CR26" i="4"/>
  <c r="K64" i="4"/>
  <c r="M17" i="15"/>
  <c r="G50" i="7"/>
  <c r="L73" i="5"/>
  <c r="AQ40" i="4"/>
  <c r="CE63" i="4"/>
  <c r="K18" i="23"/>
  <c r="BE7" i="4"/>
  <c r="V20" i="4"/>
  <c r="AA17" i="4"/>
  <c r="N44" i="15"/>
  <c r="S15" i="5"/>
  <c r="E91" i="1"/>
  <c r="CI48" i="4"/>
  <c r="AS27" i="4"/>
  <c r="T60" i="5"/>
  <c r="AO66" i="4"/>
  <c r="AI51" i="4"/>
  <c r="F19" i="16"/>
  <c r="AC34" i="4"/>
  <c r="K47" i="14"/>
  <c r="BO40" i="4"/>
  <c r="W7" i="4"/>
  <c r="F27" i="15"/>
  <c r="S71" i="15"/>
  <c r="G60" i="5"/>
  <c r="D29" i="12"/>
  <c r="D22" i="7"/>
  <c r="I37" i="23"/>
  <c r="C82" i="1"/>
  <c r="BO46" i="4"/>
  <c r="BN47" i="4"/>
  <c r="AB59" i="4"/>
  <c r="AD29" i="4"/>
  <c r="BS51" i="4"/>
  <c r="AK56" i="4"/>
  <c r="E22" i="22"/>
  <c r="U44" i="15"/>
  <c r="J16" i="7"/>
  <c r="CL18" i="4"/>
  <c r="G38" i="6"/>
  <c r="D36" i="20"/>
  <c r="H26" i="23"/>
  <c r="D126" i="1"/>
  <c r="M45" i="4"/>
  <c r="E17" i="23"/>
  <c r="M26" i="15"/>
  <c r="BG71" i="4"/>
  <c r="E40" i="12"/>
  <c r="I14" i="4"/>
  <c r="BD66" i="4"/>
  <c r="CI62" i="4"/>
  <c r="H44" i="5"/>
  <c r="BA54" i="4"/>
  <c r="F32" i="1"/>
  <c r="M34" i="14"/>
  <c r="AQ46" i="4"/>
  <c r="L57" i="14"/>
  <c r="BB31" i="4"/>
  <c r="BH38" i="4"/>
  <c r="AJ31" i="4"/>
  <c r="E36" i="1"/>
  <c r="BF62" i="4"/>
  <c r="D98" i="1"/>
  <c r="CR19" i="4"/>
  <c r="AM13" i="4"/>
  <c r="L64" i="4"/>
  <c r="K39" i="14"/>
  <c r="BF34" i="4"/>
  <c r="CK61" i="4"/>
  <c r="G61" i="16"/>
  <c r="BW61" i="4"/>
  <c r="E63" i="30"/>
  <c r="CR33" i="4"/>
  <c r="T20" i="5"/>
  <c r="I52" i="21"/>
  <c r="F42" i="22"/>
  <c r="E67" i="20"/>
  <c r="H47" i="20"/>
  <c r="N24" i="4"/>
  <c r="F18" i="29"/>
  <c r="D60" i="25"/>
  <c r="AY25" i="4"/>
  <c r="R46" i="5"/>
  <c r="I29" i="5"/>
  <c r="R49" i="4"/>
  <c r="AA38" i="4"/>
  <c r="BH61" i="4"/>
  <c r="BG56" i="4"/>
  <c r="AL54" i="4"/>
  <c r="BB34" i="4"/>
  <c r="S66" i="4"/>
  <c r="BM42" i="4"/>
  <c r="O63" i="15"/>
  <c r="BT52" i="4"/>
  <c r="BG62" i="4"/>
  <c r="AE72" i="4"/>
  <c r="AK26" i="4"/>
  <c r="AC28" i="4"/>
  <c r="CA30" i="4"/>
  <c r="BR58" i="4"/>
  <c r="J25" i="26"/>
  <c r="N38" i="15"/>
  <c r="F65" i="4"/>
  <c r="AF58" i="4"/>
  <c r="F19" i="7"/>
  <c r="F52" i="14"/>
  <c r="J61" i="29"/>
  <c r="N57" i="14"/>
  <c r="G11" i="15"/>
  <c r="CT48" i="4"/>
  <c r="F13" i="30"/>
  <c r="BT57" i="4"/>
  <c r="AB73" i="4"/>
  <c r="J43" i="7"/>
  <c r="BA13" i="4"/>
  <c r="N56" i="20"/>
  <c r="F23" i="16"/>
  <c r="BG21" i="4"/>
  <c r="G7" i="22"/>
  <c r="J26" i="23"/>
  <c r="E34" i="15"/>
  <c r="Q55" i="4"/>
  <c r="AY11" i="4"/>
  <c r="R14" i="15"/>
  <c r="D24" i="11"/>
  <c r="D62" i="23"/>
  <c r="E25" i="28"/>
  <c r="G50" i="22"/>
  <c r="P24" i="20"/>
  <c r="F70" i="1"/>
  <c r="K43" i="23"/>
  <c r="CE11" i="4"/>
  <c r="BL16" i="4"/>
  <c r="CC50" i="4"/>
  <c r="J71" i="30"/>
  <c r="K39" i="20"/>
  <c r="G17" i="26"/>
  <c r="BK57" i="4"/>
  <c r="F11" i="23"/>
  <c r="BR32" i="4"/>
  <c r="H38" i="6"/>
  <c r="CR68" i="4"/>
  <c r="AS14" i="4"/>
  <c r="T50" i="15"/>
  <c r="M35" i="15"/>
  <c r="AV14" i="4"/>
  <c r="CO56" i="4"/>
  <c r="F71" i="26"/>
  <c r="AG64" i="4"/>
  <c r="G17" i="7"/>
  <c r="E54" i="21"/>
  <c r="J37" i="20"/>
  <c r="BC29" i="4"/>
  <c r="D35" i="13"/>
  <c r="D72" i="19"/>
  <c r="H44" i="30"/>
  <c r="CQ43" i="4"/>
  <c r="G16" i="4"/>
  <c r="BS73" i="4"/>
  <c r="AZ37" i="4"/>
  <c r="F32" i="21"/>
  <c r="BJ37" i="4"/>
  <c r="BF41" i="4"/>
  <c r="E73" i="23"/>
  <c r="BX62" i="4"/>
  <c r="L69" i="23"/>
  <c r="AG27" i="4"/>
  <c r="D125" i="1"/>
  <c r="L25" i="15"/>
  <c r="J36" i="4"/>
  <c r="G44" i="29"/>
  <c r="G27" i="6"/>
  <c r="BG17" i="4"/>
  <c r="O36" i="4"/>
  <c r="H12" i="23"/>
  <c r="G54" i="16"/>
  <c r="BL39" i="4"/>
  <c r="D62" i="29"/>
  <c r="CC51" i="4"/>
  <c r="H52" i="15"/>
  <c r="Q31" i="4"/>
  <c r="I74" i="4"/>
  <c r="R12" i="4"/>
  <c r="N37" i="20"/>
  <c r="J53" i="15"/>
  <c r="X9" i="4"/>
  <c r="I73" i="14"/>
  <c r="K19" i="20"/>
  <c r="CG13" i="4"/>
  <c r="L11" i="23"/>
  <c r="O68" i="4"/>
  <c r="F10" i="29"/>
  <c r="P20" i="5"/>
  <c r="D37" i="2"/>
  <c r="G64" i="14"/>
  <c r="AQ8" i="4"/>
  <c r="E66" i="12"/>
  <c r="R65" i="15"/>
  <c r="U44" i="4"/>
  <c r="BO52" i="4"/>
  <c r="D8" i="27"/>
  <c r="AF47" i="4"/>
  <c r="F66" i="22"/>
  <c r="BF39" i="4"/>
  <c r="E58" i="12"/>
  <c r="BS21" i="4"/>
  <c r="D18" i="7"/>
  <c r="I36" i="4"/>
  <c r="J71" i="4"/>
  <c r="BQ70" i="4"/>
  <c r="F56" i="16"/>
  <c r="BC22" i="4"/>
  <c r="CK17" i="4"/>
  <c r="N27" i="20"/>
  <c r="H66" i="23"/>
  <c r="AB22" i="4"/>
  <c r="D66" i="9"/>
  <c r="AU51" i="4"/>
  <c r="BR70" i="4"/>
  <c r="BO67" i="4"/>
  <c r="K57" i="26"/>
  <c r="D45" i="16"/>
  <c r="D66" i="6"/>
  <c r="D33" i="28"/>
  <c r="M67" i="4"/>
  <c r="AN30" i="4"/>
  <c r="E22" i="4"/>
  <c r="D31" i="23"/>
  <c r="I14" i="7"/>
  <c r="F64" i="26"/>
  <c r="AE58" i="4"/>
  <c r="I32" i="5"/>
  <c r="X34" i="4"/>
  <c r="J19" i="7"/>
  <c r="CN9" i="4"/>
  <c r="R23" i="15"/>
  <c r="W12" i="4"/>
  <c r="F12" i="16"/>
  <c r="U43" i="4"/>
  <c r="H41" i="5"/>
  <c r="CO65" i="4"/>
  <c r="AB23" i="4"/>
  <c r="E58" i="22"/>
  <c r="AS41" i="4"/>
  <c r="G34" i="15"/>
  <c r="D53" i="12"/>
  <c r="D40" i="8"/>
  <c r="F112" i="1"/>
  <c r="BA11" i="4"/>
  <c r="BD70" i="4"/>
  <c r="D52" i="5"/>
  <c r="BL29" i="4"/>
  <c r="I23" i="15"/>
  <c r="BM64" i="4"/>
  <c r="AN11" i="4"/>
  <c r="CN40" i="4"/>
  <c r="K19" i="26"/>
  <c r="AL58" i="4"/>
  <c r="M27" i="7"/>
  <c r="AW28" i="4"/>
  <c r="AX13" i="4"/>
  <c r="BJ75" i="4"/>
  <c r="G12" i="4"/>
  <c r="D23" i="16"/>
  <c r="BY34" i="4"/>
  <c r="AS45" i="4"/>
  <c r="F44" i="21"/>
  <c r="C114" i="1"/>
  <c r="G27" i="7"/>
  <c r="BR64" i="4"/>
  <c r="D12" i="9"/>
  <c r="E59" i="1"/>
  <c r="AY53" i="4"/>
  <c r="AA41" i="4"/>
  <c r="X63" i="4"/>
  <c r="F14" i="22"/>
  <c r="Q25" i="15"/>
  <c r="Y33" i="4"/>
  <c r="G32" i="7"/>
  <c r="BB12" i="4"/>
  <c r="BA73" i="4"/>
  <c r="CR34" i="4"/>
  <c r="H29" i="14"/>
  <c r="V64" i="4"/>
  <c r="G68" i="16"/>
  <c r="O16" i="15"/>
  <c r="M60" i="4"/>
  <c r="S58" i="5"/>
  <c r="BS25" i="4"/>
  <c r="I7" i="26"/>
  <c r="D34" i="7"/>
  <c r="CL47" i="4"/>
  <c r="CQ25" i="4"/>
  <c r="BH21" i="4"/>
  <c r="BW59" i="4"/>
  <c r="I34" i="4"/>
  <c r="BA7" i="4"/>
  <c r="H73" i="5"/>
  <c r="BS67" i="4"/>
  <c r="D65" i="1"/>
  <c r="D80" i="1"/>
  <c r="BM9" i="4"/>
  <c r="F51" i="1"/>
  <c r="M36" i="4"/>
  <c r="D7" i="6"/>
  <c r="H16" i="23"/>
  <c r="CR38" i="4"/>
  <c r="E73" i="17"/>
  <c r="BC9" i="4"/>
  <c r="G21" i="22"/>
  <c r="E57" i="27"/>
  <c r="D55" i="15"/>
  <c r="AI46" i="4"/>
  <c r="E18" i="20"/>
  <c r="C48" i="1"/>
  <c r="P74" i="5"/>
  <c r="O65" i="20"/>
  <c r="BE23" i="4"/>
  <c r="CD69" i="4"/>
  <c r="AC73" i="4"/>
  <c r="CS8" i="4"/>
  <c r="G40" i="27"/>
  <c r="D59" i="27"/>
  <c r="D19" i="28"/>
  <c r="Q57" i="4"/>
  <c r="F10" i="27"/>
  <c r="AR50" i="4"/>
  <c r="D70" i="16"/>
  <c r="F52" i="27"/>
  <c r="E7" i="28"/>
  <c r="F71" i="30"/>
  <c r="E9" i="12"/>
  <c r="J52" i="26"/>
  <c r="E58" i="21"/>
  <c r="I18" i="21"/>
  <c r="H17" i="21"/>
  <c r="BU47" i="4"/>
  <c r="N41" i="4"/>
  <c r="F53" i="6"/>
  <c r="I39" i="20"/>
  <c r="E31" i="25"/>
  <c r="G35" i="5"/>
  <c r="I65" i="30"/>
  <c r="CB25" i="4"/>
  <c r="P29" i="20"/>
  <c r="S61" i="4"/>
  <c r="J23" i="30"/>
  <c r="T57" i="5"/>
  <c r="AE32" i="4"/>
  <c r="F35" i="23"/>
  <c r="J59" i="30"/>
  <c r="E59" i="30"/>
  <c r="BL72" i="4"/>
  <c r="CL26" i="4"/>
  <c r="BH40" i="4"/>
  <c r="D24" i="19"/>
  <c r="M39" i="29"/>
  <c r="D15" i="24"/>
  <c r="T11" i="15"/>
  <c r="D30" i="2"/>
  <c r="E7" i="21"/>
  <c r="I7" i="7"/>
  <c r="D60" i="11"/>
  <c r="BY8" i="4"/>
  <c r="J74" i="29"/>
  <c r="N61" i="14"/>
  <c r="G35" i="22"/>
  <c r="D60" i="20"/>
  <c r="W72" i="4"/>
  <c r="CU67" i="4"/>
  <c r="E20" i="22"/>
  <c r="D42" i="5"/>
  <c r="D43" i="8"/>
  <c r="BY36" i="4"/>
  <c r="J69" i="15"/>
  <c r="G62" i="23"/>
  <c r="L19" i="29"/>
  <c r="Q37" i="4"/>
  <c r="D75" i="27"/>
  <c r="J69" i="14"/>
  <c r="J71" i="14"/>
  <c r="F8" i="29"/>
  <c r="G39" i="20"/>
  <c r="J44" i="15"/>
  <c r="D35" i="25"/>
  <c r="D32" i="24"/>
  <c r="BT32" i="4"/>
  <c r="D30" i="13"/>
  <c r="K51" i="14"/>
  <c r="N70" i="15"/>
  <c r="CQ29" i="4"/>
  <c r="BU65" i="4"/>
  <c r="D99" i="1"/>
  <c r="CR32" i="4"/>
  <c r="H55" i="30"/>
  <c r="P16" i="20"/>
  <c r="O55" i="4"/>
  <c r="F25" i="22"/>
  <c r="M73" i="14"/>
  <c r="U24" i="4"/>
  <c r="AG65" i="4"/>
  <c r="D10" i="29"/>
  <c r="AP13" i="4"/>
  <c r="D16" i="13"/>
  <c r="L64" i="15"/>
  <c r="E63" i="22"/>
  <c r="E31" i="17"/>
  <c r="Y43" i="4"/>
  <c r="G60" i="23"/>
  <c r="K67" i="15"/>
  <c r="J23" i="15"/>
  <c r="AM57" i="4"/>
  <c r="E72" i="1"/>
  <c r="E56" i="16"/>
  <c r="BU41" i="4"/>
  <c r="F51" i="27"/>
  <c r="CR27" i="4"/>
  <c r="BQ48" i="4"/>
  <c r="M7" i="20"/>
  <c r="H11" i="26"/>
  <c r="E13" i="17"/>
  <c r="AG53" i="4"/>
  <c r="CR28" i="4"/>
  <c r="CB39" i="4"/>
  <c r="CF55" i="4"/>
  <c r="R14" i="4"/>
  <c r="CT73" i="4"/>
  <c r="L44" i="23"/>
  <c r="I28" i="14"/>
  <c r="I52" i="7"/>
  <c r="D39" i="26"/>
  <c r="D19" i="12"/>
  <c r="G47" i="7"/>
  <c r="L46" i="23"/>
  <c r="K25" i="26"/>
  <c r="J16" i="14"/>
  <c r="CH75" i="4"/>
  <c r="AK62" i="4"/>
  <c r="CU74" i="4"/>
  <c r="BD23" i="4"/>
  <c r="O45" i="4"/>
  <c r="D66" i="29"/>
  <c r="D45" i="2"/>
  <c r="G49" i="6"/>
  <c r="AB50" i="4"/>
  <c r="BY42" i="4"/>
  <c r="T39" i="15"/>
  <c r="CI20" i="4"/>
  <c r="BU60" i="4"/>
  <c r="M44" i="5"/>
  <c r="D47" i="10"/>
  <c r="L25" i="4"/>
  <c r="I16" i="21"/>
  <c r="X27" i="4"/>
  <c r="AE37" i="4"/>
  <c r="H69" i="4"/>
  <c r="BZ59" i="4"/>
  <c r="CG55" i="4"/>
  <c r="AT41" i="4"/>
  <c r="E52" i="23"/>
  <c r="I57" i="20"/>
  <c r="AW46" i="4"/>
  <c r="L40" i="4"/>
  <c r="K52" i="4"/>
  <c r="H50" i="15"/>
  <c r="E56" i="30"/>
  <c r="D34" i="26"/>
  <c r="E17" i="5"/>
  <c r="F61" i="6"/>
  <c r="E35" i="13"/>
  <c r="H75" i="6"/>
  <c r="C103" i="1"/>
  <c r="G7" i="5"/>
  <c r="BE57" i="4"/>
  <c r="D44" i="7"/>
  <c r="BK10" i="4"/>
  <c r="BV33" i="4"/>
  <c r="F13" i="26"/>
  <c r="V42" i="4"/>
  <c r="T45" i="5"/>
  <c r="AA30" i="4"/>
  <c r="U13" i="4"/>
  <c r="AR56" i="4"/>
  <c r="I49" i="15"/>
  <c r="G32" i="6"/>
  <c r="T31" i="5"/>
  <c r="D46" i="26"/>
  <c r="J74" i="20"/>
  <c r="L24" i="15"/>
  <c r="BV36" i="4"/>
  <c r="M9" i="7"/>
  <c r="O63" i="20"/>
  <c r="AD12" i="4"/>
  <c r="BL49" i="4"/>
  <c r="L58" i="14"/>
  <c r="F21" i="30"/>
  <c r="D13" i="18"/>
  <c r="D62" i="26"/>
  <c r="G72" i="16"/>
  <c r="D67" i="25"/>
  <c r="BY46" i="4"/>
  <c r="F40" i="5"/>
  <c r="D75" i="21"/>
  <c r="L51" i="29"/>
  <c r="BQ17" i="4"/>
  <c r="D114" i="1"/>
  <c r="J36" i="7"/>
  <c r="J69" i="26"/>
  <c r="P53" i="5"/>
  <c r="F47" i="7"/>
  <c r="G15" i="20"/>
  <c r="N64" i="15"/>
  <c r="J26" i="14"/>
  <c r="BW49" i="4"/>
  <c r="H55" i="5"/>
  <c r="J65" i="30"/>
  <c r="V53" i="4"/>
  <c r="H60" i="30"/>
  <c r="M14" i="14"/>
  <c r="M13" i="4"/>
  <c r="CC53" i="4"/>
  <c r="H27" i="21"/>
  <c r="M48" i="7"/>
  <c r="CE25" i="4"/>
  <c r="CQ68" i="4"/>
  <c r="T50" i="4"/>
  <c r="F47" i="22"/>
  <c r="D57" i="20"/>
  <c r="BP21" i="4"/>
  <c r="AB18" i="4"/>
  <c r="BG18" i="4"/>
  <c r="E46" i="23"/>
  <c r="CG12" i="4"/>
  <c r="AQ55" i="4"/>
  <c r="BQ45" i="4"/>
  <c r="M26" i="5"/>
  <c r="E58" i="17"/>
  <c r="F41" i="15"/>
  <c r="BH53" i="4"/>
  <c r="G34" i="20"/>
  <c r="I29" i="14"/>
  <c r="K17" i="14"/>
  <c r="CB28" i="4"/>
  <c r="BZ31" i="4"/>
  <c r="E55" i="17"/>
  <c r="AO8" i="4"/>
  <c r="E51" i="20"/>
  <c r="AM12" i="4"/>
  <c r="D11" i="11"/>
  <c r="I45" i="5"/>
  <c r="J23" i="7"/>
  <c r="AF34" i="4"/>
  <c r="AY57" i="4"/>
  <c r="L26" i="29"/>
  <c r="L38" i="20"/>
  <c r="I67" i="15"/>
  <c r="AD30" i="4"/>
  <c r="E62" i="13"/>
  <c r="D8" i="19"/>
  <c r="V44" i="4"/>
  <c r="BV48" i="4"/>
  <c r="BT55" i="4"/>
  <c r="K47" i="4"/>
  <c r="F51" i="22"/>
  <c r="D53" i="30"/>
  <c r="BJ62" i="4"/>
  <c r="D18" i="22"/>
  <c r="F14" i="4"/>
  <c r="BW47" i="4"/>
  <c r="F68" i="16"/>
  <c r="M37" i="20"/>
  <c r="E19" i="23"/>
  <c r="D45" i="21"/>
  <c r="P27" i="15"/>
  <c r="F75" i="15"/>
  <c r="J42" i="23"/>
  <c r="J36" i="15"/>
  <c r="J38" i="26"/>
  <c r="CK74" i="4"/>
  <c r="BH57" i="4"/>
  <c r="BD53" i="4"/>
  <c r="AG26" i="4"/>
  <c r="D41" i="1"/>
  <c r="G63" i="4"/>
  <c r="BE46" i="4"/>
  <c r="E22" i="26"/>
  <c r="D20" i="23"/>
  <c r="L53" i="15"/>
  <c r="F70" i="12"/>
  <c r="CR20" i="4"/>
  <c r="BY31" i="4"/>
  <c r="I67" i="23"/>
  <c r="CG7" i="4"/>
  <c r="O12" i="20"/>
  <c r="CS46" i="4"/>
  <c r="D29" i="22"/>
  <c r="BJ50" i="4"/>
  <c r="I23" i="4"/>
  <c r="G20" i="7"/>
  <c r="BK12" i="4"/>
  <c r="M69" i="15"/>
  <c r="E11" i="26"/>
  <c r="BV19" i="4"/>
  <c r="I59" i="29"/>
  <c r="I37" i="7"/>
  <c r="E36" i="5"/>
  <c r="H72" i="20"/>
  <c r="CN14" i="4"/>
  <c r="F67" i="4"/>
  <c r="G59" i="6"/>
  <c r="M38" i="20"/>
  <c r="D55" i="23"/>
  <c r="P52" i="5"/>
  <c r="BG52" i="4"/>
  <c r="D68" i="18"/>
  <c r="AN53" i="4"/>
  <c r="S74" i="5"/>
  <c r="D16" i="19"/>
  <c r="H17" i="26"/>
  <c r="H7" i="26"/>
  <c r="AN9" i="4"/>
  <c r="F15" i="22"/>
  <c r="D72" i="5"/>
  <c r="AE11" i="4"/>
  <c r="C34" i="1"/>
  <c r="CH64" i="4"/>
  <c r="K9" i="23"/>
  <c r="E82" i="1"/>
  <c r="G21" i="15"/>
  <c r="CT69" i="4"/>
  <c r="G30" i="7"/>
  <c r="AC20" i="4"/>
  <c r="AX21" i="4"/>
  <c r="AJ52" i="4"/>
  <c r="I24" i="29"/>
  <c r="E114" i="1"/>
  <c r="CQ13" i="4"/>
  <c r="BR20" i="4"/>
  <c r="AL43" i="4"/>
  <c r="BJ15" i="4"/>
  <c r="S49" i="15"/>
  <c r="G60" i="7"/>
  <c r="BZ28" i="4"/>
  <c r="AQ45" i="4"/>
  <c r="Z11" i="4"/>
  <c r="F75" i="14"/>
  <c r="W53" i="4"/>
  <c r="AB37" i="4"/>
  <c r="N60" i="14"/>
  <c r="G67" i="30"/>
  <c r="AN51" i="4"/>
  <c r="R38" i="15"/>
  <c r="CF13" i="4"/>
  <c r="AR57" i="4"/>
  <c r="G44" i="21"/>
  <c r="CS49" i="4"/>
  <c r="AW24" i="4"/>
  <c r="D69" i="2"/>
  <c r="U43" i="15"/>
  <c r="CU53" i="4"/>
  <c r="M65" i="7"/>
  <c r="E21" i="23"/>
  <c r="CL34" i="4"/>
  <c r="F8" i="15"/>
  <c r="I13" i="15"/>
  <c r="AC58" i="4"/>
  <c r="E85" i="1"/>
  <c r="M62" i="7"/>
  <c r="AE49" i="4"/>
  <c r="K66" i="20"/>
  <c r="BG8" i="4"/>
  <c r="E58" i="5"/>
  <c r="I60" i="14"/>
  <c r="E7" i="14"/>
  <c r="G41" i="4"/>
  <c r="AC66" i="4"/>
  <c r="BL7" i="4"/>
  <c r="BQ39" i="4"/>
  <c r="I48" i="7"/>
  <c r="AU34" i="4"/>
  <c r="E62" i="16"/>
  <c r="N21" i="7"/>
  <c r="H8" i="20"/>
  <c r="Q51" i="15"/>
  <c r="H35" i="4"/>
  <c r="M52" i="5"/>
  <c r="G61" i="22"/>
  <c r="AE24" i="4"/>
  <c r="BW43" i="4"/>
  <c r="L52" i="29"/>
  <c r="J24" i="7"/>
  <c r="F42" i="16"/>
  <c r="E39" i="14"/>
  <c r="J71" i="5"/>
  <c r="M30" i="15"/>
  <c r="H31" i="30"/>
  <c r="BN32" i="4"/>
  <c r="H12" i="5"/>
  <c r="BQ71" i="4"/>
  <c r="AG25" i="4"/>
  <c r="E50" i="22"/>
  <c r="AJ22" i="4"/>
  <c r="L63" i="14"/>
  <c r="E53" i="13"/>
  <c r="BD65" i="4"/>
  <c r="BP59" i="4"/>
  <c r="T62" i="15"/>
  <c r="BY35" i="4"/>
  <c r="P18" i="20"/>
  <c r="E52" i="5"/>
  <c r="BI28" i="4"/>
  <c r="BL13" i="4"/>
  <c r="CD56" i="4"/>
  <c r="I8" i="5"/>
  <c r="R40" i="15"/>
  <c r="M64" i="20"/>
  <c r="F58" i="29"/>
  <c r="D49" i="16"/>
  <c r="L73" i="14"/>
  <c r="BD14" i="4"/>
  <c r="T50" i="5"/>
  <c r="BV57" i="4"/>
  <c r="F51" i="5"/>
  <c r="S34" i="4"/>
  <c r="CS24" i="4"/>
  <c r="CB22" i="4"/>
  <c r="BY30" i="4"/>
  <c r="BE70" i="4"/>
  <c r="S28" i="15"/>
  <c r="AB65" i="4"/>
  <c r="BX38" i="4"/>
  <c r="K10" i="4"/>
  <c r="D60" i="7"/>
  <c r="AU16" i="4"/>
  <c r="AT37" i="4"/>
  <c r="BZ16" i="4"/>
  <c r="J53" i="20"/>
  <c r="CD7" i="4"/>
  <c r="G59" i="21"/>
  <c r="E71" i="1"/>
  <c r="H28" i="26"/>
  <c r="F36" i="29"/>
  <c r="BG54" i="4"/>
  <c r="D70" i="22"/>
  <c r="N67" i="14"/>
  <c r="BX8" i="4"/>
  <c r="J29" i="29"/>
  <c r="BQ54" i="4"/>
  <c r="BL23" i="4"/>
  <c r="I41" i="5"/>
  <c r="CL17" i="4"/>
  <c r="CQ58" i="4"/>
  <c r="L56" i="15"/>
  <c r="U70" i="15"/>
  <c r="Y28" i="4"/>
  <c r="J13" i="5"/>
  <c r="CS13" i="4"/>
  <c r="CF49" i="4"/>
  <c r="D42" i="13"/>
  <c r="J74" i="4"/>
  <c r="AJ44" i="4"/>
  <c r="BL41" i="4"/>
  <c r="E44" i="16"/>
  <c r="E28" i="6"/>
  <c r="AT29" i="4"/>
  <c r="P7" i="4"/>
  <c r="CA75" i="4"/>
  <c r="P45" i="15"/>
  <c r="J17" i="7"/>
  <c r="D31" i="18"/>
  <c r="BA24" i="4"/>
  <c r="D45" i="10"/>
  <c r="E51" i="22"/>
  <c r="BZ36" i="4"/>
  <c r="BF19" i="4"/>
  <c r="E34" i="17"/>
  <c r="Z73" i="4"/>
  <c r="O37" i="20"/>
  <c r="AA16" i="4"/>
  <c r="G20" i="5"/>
  <c r="O12" i="15"/>
  <c r="E43" i="15"/>
  <c r="BJ63" i="4"/>
  <c r="O21" i="20"/>
  <c r="G31" i="30"/>
  <c r="D35" i="8"/>
  <c r="J14" i="15"/>
  <c r="AA60" i="4"/>
  <c r="AS71" i="4"/>
  <c r="C123" i="1"/>
  <c r="E33" i="14"/>
  <c r="W69" i="4"/>
  <c r="CD13" i="4"/>
  <c r="G64" i="20"/>
  <c r="BX55" i="4"/>
  <c r="CE22" i="4"/>
  <c r="G28" i="7"/>
  <c r="E15" i="16"/>
  <c r="N41" i="20"/>
  <c r="AA47" i="4"/>
  <c r="T28" i="4"/>
  <c r="CH74" i="4"/>
  <c r="CF28" i="4"/>
  <c r="T27" i="5"/>
  <c r="CB18" i="4"/>
  <c r="N58" i="7"/>
  <c r="BA45" i="4"/>
  <c r="I73" i="21"/>
  <c r="BJ45" i="4"/>
  <c r="F29" i="26"/>
  <c r="N27" i="4"/>
  <c r="G41" i="5"/>
  <c r="AR53" i="4"/>
  <c r="D37" i="1"/>
  <c r="BO53" i="4"/>
  <c r="BM53" i="4"/>
  <c r="E38" i="30"/>
  <c r="J72" i="23"/>
  <c r="CE10" i="4"/>
  <c r="I55" i="14"/>
  <c r="E42" i="25"/>
  <c r="AI52" i="4"/>
  <c r="H56" i="6"/>
  <c r="AN71" i="4"/>
  <c r="H19" i="14"/>
  <c r="G44" i="14"/>
  <c r="E75" i="22"/>
  <c r="R15" i="4"/>
  <c r="N34" i="20"/>
  <c r="G25" i="6"/>
  <c r="CD20" i="4"/>
  <c r="AM29" i="4"/>
  <c r="AW36" i="4"/>
  <c r="I59" i="20"/>
  <c r="AD43" i="4"/>
  <c r="BM55" i="4"/>
  <c r="H59" i="20"/>
  <c r="D29" i="17"/>
  <c r="I52" i="5"/>
  <c r="CS11" i="4"/>
  <c r="L10" i="15"/>
  <c r="BL50" i="4"/>
  <c r="AC18" i="4"/>
  <c r="CR36" i="4"/>
  <c r="CD11" i="4"/>
  <c r="BO64" i="4"/>
  <c r="BJ49" i="4"/>
  <c r="BF74" i="4"/>
  <c r="AQ41" i="4"/>
  <c r="G35" i="20"/>
  <c r="I36" i="29"/>
  <c r="G28" i="16"/>
  <c r="J35" i="5"/>
  <c r="D9" i="16"/>
  <c r="AK50" i="4"/>
  <c r="BN73" i="4"/>
  <c r="J45" i="26"/>
  <c r="F14" i="21"/>
  <c r="E129" i="1"/>
  <c r="BN40" i="4"/>
  <c r="O24" i="5"/>
  <c r="P21" i="5"/>
  <c r="I9" i="26"/>
  <c r="CB12" i="4"/>
  <c r="V56" i="4"/>
  <c r="AZ11" i="4"/>
  <c r="M21" i="14"/>
  <c r="CS42" i="4"/>
  <c r="BE12" i="4"/>
  <c r="Z36" i="4"/>
  <c r="D47" i="19"/>
  <c r="CI55" i="4"/>
  <c r="AO63" i="4"/>
  <c r="F36" i="22"/>
  <c r="M65" i="20"/>
  <c r="CL46" i="4"/>
  <c r="E73" i="13"/>
  <c r="M61" i="7"/>
  <c r="Q13" i="4"/>
  <c r="AY55" i="4"/>
  <c r="M11" i="7"/>
  <c r="AH26" i="4"/>
  <c r="F18" i="14"/>
  <c r="D63" i="6"/>
  <c r="J72" i="29"/>
  <c r="CH26" i="4"/>
  <c r="AM62" i="4"/>
  <c r="D40" i="2"/>
  <c r="F40" i="7"/>
  <c r="G67" i="5"/>
  <c r="N31" i="7"/>
  <c r="D46" i="1"/>
  <c r="O49" i="4"/>
  <c r="D21" i="7"/>
  <c r="D45" i="11"/>
  <c r="R34" i="4"/>
  <c r="I40" i="29"/>
  <c r="BJ56" i="4"/>
  <c r="BU72" i="4"/>
  <c r="CK50" i="4"/>
  <c r="AW62" i="4"/>
  <c r="F73" i="27"/>
  <c r="CA35" i="4"/>
  <c r="BK53" i="4"/>
  <c r="CC9" i="4"/>
  <c r="BE39" i="4"/>
  <c r="D24" i="12"/>
  <c r="BU42" i="4"/>
  <c r="D71" i="29"/>
  <c r="I44" i="23"/>
  <c r="E16" i="8"/>
  <c r="AB53" i="4"/>
  <c r="BF40" i="4"/>
  <c r="G50" i="6"/>
  <c r="D7" i="23"/>
  <c r="D59" i="8"/>
  <c r="CO60" i="4"/>
  <c r="M57" i="7"/>
  <c r="R12" i="5"/>
  <c r="BO59" i="4"/>
  <c r="D44" i="24"/>
  <c r="L34" i="5"/>
  <c r="D44" i="1"/>
  <c r="T29" i="5"/>
  <c r="G23" i="6"/>
  <c r="L9" i="14"/>
  <c r="E7" i="26"/>
  <c r="D60" i="21"/>
  <c r="E11" i="8"/>
  <c r="E110" i="1"/>
  <c r="BS28" i="4"/>
  <c r="F64" i="4"/>
  <c r="AK31" i="4"/>
  <c r="AY61" i="4"/>
  <c r="D64" i="2"/>
  <c r="L14" i="29"/>
  <c r="AL22" i="4"/>
  <c r="BV26" i="4"/>
  <c r="AG33" i="4"/>
  <c r="CE52" i="4"/>
  <c r="K47" i="20"/>
  <c r="Q66" i="15"/>
  <c r="L56" i="20"/>
  <c r="E66" i="6"/>
  <c r="U67" i="15"/>
  <c r="F10" i="20"/>
  <c r="BP47" i="4"/>
  <c r="AU67" i="4"/>
  <c r="G26" i="14"/>
  <c r="BJ14" i="4"/>
  <c r="CB52" i="4"/>
  <c r="R67" i="5"/>
  <c r="BX17" i="4"/>
  <c r="BC54" i="4"/>
  <c r="Q22" i="4"/>
  <c r="T69" i="4"/>
  <c r="AV26" i="4"/>
  <c r="G39" i="7"/>
  <c r="D15" i="2"/>
  <c r="F25" i="16"/>
  <c r="BO18" i="4"/>
  <c r="BP48" i="4"/>
  <c r="H62" i="14"/>
  <c r="J11" i="14"/>
  <c r="J38" i="20"/>
  <c r="CS36" i="4"/>
  <c r="F64" i="6"/>
  <c r="CK60" i="4"/>
  <c r="H26" i="20"/>
  <c r="BS75" i="4"/>
  <c r="U29" i="4"/>
  <c r="P34" i="15"/>
  <c r="I25" i="23"/>
  <c r="AL42" i="4"/>
  <c r="BP35" i="4"/>
  <c r="D36" i="19"/>
  <c r="E35" i="8"/>
  <c r="BR7" i="4"/>
  <c r="AZ31" i="4"/>
  <c r="H67" i="26"/>
  <c r="W44" i="4"/>
  <c r="BE41" i="4"/>
  <c r="M47" i="5"/>
  <c r="AB13" i="4"/>
  <c r="S34" i="5"/>
  <c r="BZ25" i="4"/>
  <c r="P65" i="4"/>
  <c r="Y63" i="4"/>
  <c r="T8" i="15"/>
  <c r="H68" i="21"/>
  <c r="D14" i="13"/>
  <c r="D53" i="5"/>
  <c r="L35" i="20"/>
  <c r="D9" i="17"/>
  <c r="D50" i="2"/>
  <c r="L21" i="23"/>
  <c r="E68" i="12"/>
  <c r="BP34" i="4"/>
  <c r="K46" i="4"/>
  <c r="R52" i="4"/>
  <c r="BT34" i="4"/>
  <c r="E43" i="12"/>
  <c r="D49" i="20"/>
  <c r="AY59" i="4"/>
  <c r="AD46" i="4"/>
  <c r="AL38" i="4"/>
  <c r="F11" i="1"/>
  <c r="E72" i="26"/>
  <c r="CG44" i="4"/>
  <c r="BL11" i="4"/>
  <c r="H60" i="15"/>
  <c r="AD55" i="4"/>
  <c r="D12" i="18"/>
  <c r="H57" i="21"/>
  <c r="N12" i="4"/>
  <c r="CQ75" i="4"/>
  <c r="AG22" i="4"/>
  <c r="BA55" i="4"/>
  <c r="N48" i="14"/>
  <c r="H14" i="23"/>
  <c r="BH51" i="4"/>
  <c r="AO43" i="4"/>
  <c r="BR16" i="4"/>
  <c r="CG69" i="4"/>
  <c r="E25" i="6"/>
  <c r="H17" i="20"/>
  <c r="I24" i="5"/>
  <c r="E64" i="13"/>
  <c r="D20" i="2"/>
  <c r="I29" i="4"/>
  <c r="AV44" i="4"/>
  <c r="L36" i="15"/>
  <c r="BK73" i="4"/>
  <c r="J73" i="29"/>
  <c r="AM65" i="4"/>
  <c r="K25" i="4"/>
  <c r="Y42" i="4"/>
  <c r="P66" i="5"/>
  <c r="E49" i="26"/>
  <c r="CB17" i="4"/>
  <c r="BP14" i="4"/>
  <c r="AJ34" i="4"/>
  <c r="G22" i="22"/>
  <c r="I15" i="20"/>
  <c r="CN30" i="4"/>
  <c r="E49" i="4"/>
  <c r="BR39" i="4"/>
  <c r="BM12" i="4"/>
  <c r="E12" i="15"/>
  <c r="BO63" i="4"/>
  <c r="BJ38" i="4"/>
  <c r="M60" i="7"/>
  <c r="F53" i="21"/>
  <c r="CG42" i="4"/>
  <c r="N69" i="14"/>
  <c r="BM16" i="4"/>
  <c r="AC53" i="4"/>
  <c r="J63" i="4"/>
  <c r="O42" i="4"/>
  <c r="CT13" i="4"/>
  <c r="AM17" i="4"/>
  <c r="L22" i="23"/>
  <c r="H42" i="6"/>
  <c r="E66" i="22"/>
  <c r="AF21" i="4"/>
  <c r="F54" i="1"/>
  <c r="J62" i="26"/>
  <c r="K32" i="23"/>
  <c r="BC64" i="4"/>
  <c r="Q7" i="4"/>
  <c r="H21" i="6"/>
  <c r="D16" i="17"/>
  <c r="AW38" i="4"/>
  <c r="BJ39" i="4"/>
  <c r="Z56" i="4"/>
  <c r="F63" i="5"/>
  <c r="AM30" i="4"/>
  <c r="BG27" i="4"/>
  <c r="F68" i="6"/>
  <c r="BA53" i="4"/>
  <c r="D59" i="11"/>
  <c r="G68" i="29"/>
  <c r="F65" i="27"/>
  <c r="T57" i="15"/>
  <c r="AY46" i="4"/>
  <c r="I12" i="15"/>
  <c r="F73" i="7"/>
  <c r="CG41" i="4"/>
  <c r="K46" i="15"/>
  <c r="F25" i="23"/>
  <c r="F42" i="15"/>
  <c r="D30" i="28"/>
  <c r="D58" i="11"/>
  <c r="D27" i="20"/>
  <c r="D28" i="20"/>
  <c r="M41" i="7"/>
  <c r="G37" i="21"/>
  <c r="E45" i="17"/>
  <c r="I39" i="15"/>
  <c r="U49" i="4"/>
  <c r="AQ44" i="4"/>
  <c r="D24" i="26"/>
  <c r="M58" i="4"/>
  <c r="J66" i="29"/>
  <c r="K72" i="15"/>
  <c r="D23" i="8"/>
  <c r="E27" i="23"/>
  <c r="D31" i="2"/>
  <c r="D67" i="26"/>
  <c r="E50" i="12"/>
  <c r="I71" i="21"/>
  <c r="F46" i="15"/>
  <c r="F30" i="7"/>
  <c r="AI41" i="4"/>
  <c r="Y17" i="4"/>
  <c r="J58" i="7"/>
  <c r="M45" i="29"/>
  <c r="R11" i="4"/>
  <c r="H52" i="21"/>
  <c r="J15" i="23"/>
  <c r="Q10" i="15"/>
  <c r="G42" i="30"/>
  <c r="R16" i="5"/>
  <c r="BE24" i="4"/>
  <c r="E45" i="12"/>
  <c r="D53" i="18"/>
  <c r="J32" i="20"/>
  <c r="E15" i="30"/>
  <c r="BB41" i="4"/>
  <c r="E71" i="21"/>
  <c r="G37" i="30"/>
  <c r="AJ40" i="4"/>
  <c r="AX60" i="4"/>
  <c r="S32" i="4"/>
  <c r="F59" i="14"/>
  <c r="F57" i="20"/>
  <c r="F25" i="29"/>
  <c r="H50" i="20"/>
  <c r="F58" i="22"/>
  <c r="F31" i="14"/>
  <c r="N50" i="7"/>
  <c r="J45" i="7"/>
  <c r="CO71" i="4"/>
  <c r="E74" i="15"/>
  <c r="D35" i="19"/>
  <c r="D20" i="22"/>
  <c r="J53" i="26"/>
  <c r="E19" i="12"/>
  <c r="D24" i="20"/>
  <c r="M62" i="20"/>
  <c r="E11" i="22"/>
  <c r="D53" i="20"/>
  <c r="CS23" i="4"/>
  <c r="Q16" i="4"/>
  <c r="E10" i="26"/>
  <c r="CH31" i="4"/>
  <c r="P10" i="15"/>
  <c r="CB55" i="4"/>
  <c r="CB60" i="4"/>
  <c r="I69" i="14"/>
  <c r="AZ16" i="4"/>
  <c r="H58" i="30"/>
  <c r="V52" i="4"/>
  <c r="AN26" i="4"/>
  <c r="F50" i="4"/>
  <c r="E50" i="13"/>
  <c r="L23" i="15"/>
  <c r="AW59" i="4"/>
  <c r="L34" i="20"/>
  <c r="D24" i="27"/>
  <c r="G7" i="7"/>
  <c r="F62" i="16"/>
  <c r="D43" i="18"/>
  <c r="E67" i="14"/>
  <c r="D74" i="11"/>
  <c r="L40" i="23"/>
  <c r="R13" i="4"/>
  <c r="F17" i="15"/>
  <c r="AC44" i="4"/>
  <c r="O14" i="20"/>
  <c r="I36" i="23"/>
  <c r="F69" i="22"/>
  <c r="M50" i="29"/>
  <c r="M23" i="5"/>
  <c r="CS69" i="4"/>
  <c r="D33" i="6"/>
  <c r="E57" i="25"/>
  <c r="G60" i="21"/>
  <c r="G53" i="15"/>
  <c r="L39" i="5"/>
  <c r="D51" i="19"/>
  <c r="P46" i="5"/>
  <c r="F70" i="4"/>
  <c r="H22" i="20"/>
  <c r="F68" i="21"/>
  <c r="H15" i="21"/>
  <c r="BA30" i="4"/>
  <c r="AR18" i="4"/>
  <c r="I70" i="21"/>
  <c r="AM26" i="4"/>
  <c r="I41" i="21"/>
  <c r="O31" i="5"/>
  <c r="F73" i="12"/>
  <c r="AR12" i="4"/>
  <c r="AY44" i="4"/>
  <c r="I70" i="29"/>
  <c r="P38" i="4"/>
  <c r="D107" i="1"/>
  <c r="P52" i="15"/>
  <c r="CC62" i="4"/>
  <c r="BS12" i="4"/>
  <c r="F33" i="20"/>
  <c r="D8" i="6"/>
  <c r="AV10" i="4"/>
  <c r="F29" i="15"/>
  <c r="D27" i="16"/>
  <c r="BB8" i="4"/>
  <c r="CN34" i="4"/>
  <c r="O60" i="5"/>
  <c r="P16" i="4"/>
  <c r="D65" i="25"/>
  <c r="AJ49" i="4"/>
  <c r="BN53" i="4"/>
  <c r="F69" i="4"/>
  <c r="BM26" i="4"/>
  <c r="U40" i="4"/>
  <c r="E44" i="12"/>
  <c r="C63" i="1"/>
  <c r="AU36" i="4"/>
  <c r="CU48" i="4"/>
  <c r="BD28" i="4"/>
  <c r="D38" i="17"/>
  <c r="N16" i="20"/>
  <c r="S37" i="4"/>
  <c r="H67" i="15"/>
  <c r="D53" i="11"/>
  <c r="O34" i="20"/>
  <c r="J9" i="15"/>
  <c r="AE15" i="4"/>
  <c r="AH23" i="4"/>
  <c r="L33" i="14"/>
  <c r="AT32" i="4"/>
  <c r="E95" i="1"/>
  <c r="BJ28" i="4"/>
  <c r="L62" i="4"/>
  <c r="CT61" i="4"/>
  <c r="I39" i="4"/>
  <c r="G32" i="26"/>
  <c r="BK37" i="4"/>
  <c r="CO15" i="4"/>
  <c r="Z31" i="4"/>
  <c r="E18" i="5"/>
  <c r="D70" i="25"/>
  <c r="E23" i="8"/>
  <c r="CS27" i="4"/>
  <c r="G38" i="15"/>
  <c r="AX19" i="4"/>
  <c r="AR11" i="4"/>
  <c r="E45" i="23"/>
  <c r="CR39" i="4"/>
  <c r="E51" i="13"/>
  <c r="D19" i="11"/>
  <c r="Q38" i="20"/>
  <c r="D66" i="2"/>
  <c r="J61" i="30"/>
  <c r="D10" i="21"/>
  <c r="I44" i="15"/>
  <c r="C80" i="1"/>
  <c r="G42" i="15"/>
  <c r="AZ8" i="4"/>
  <c r="CB51" i="4"/>
  <c r="G28" i="4"/>
  <c r="AZ32" i="4"/>
  <c r="T51" i="4"/>
  <c r="G67" i="4"/>
  <c r="G39" i="21"/>
  <c r="BV18" i="4"/>
  <c r="H45" i="21"/>
  <c r="E123" i="1"/>
  <c r="M24" i="4"/>
  <c r="BL54" i="4"/>
  <c r="M27" i="15"/>
  <c r="D24" i="9"/>
  <c r="V70" i="4"/>
  <c r="BX35" i="4"/>
  <c r="CH56" i="4"/>
  <c r="N30" i="15"/>
  <c r="D61" i="6"/>
  <c r="E53" i="5"/>
  <c r="AE46" i="4"/>
  <c r="J56" i="4"/>
  <c r="BG32" i="4"/>
  <c r="D40" i="10"/>
  <c r="G57" i="27"/>
  <c r="BG75" i="4"/>
  <c r="K58" i="20"/>
  <c r="CA45" i="4"/>
  <c r="O27" i="15"/>
  <c r="CB33" i="4"/>
  <c r="BZ64" i="4"/>
  <c r="CT20" i="4"/>
  <c r="CI66" i="4"/>
  <c r="AL7" i="4"/>
  <c r="E7" i="8"/>
  <c r="CA29" i="4"/>
  <c r="AI55" i="4"/>
  <c r="O51" i="4"/>
  <c r="E48" i="4"/>
  <c r="E43" i="1"/>
  <c r="I19" i="30"/>
  <c r="K56" i="26"/>
  <c r="I41" i="26"/>
  <c r="BR40" i="4"/>
  <c r="AJ13" i="4"/>
  <c r="L38" i="4"/>
  <c r="CK38" i="4"/>
  <c r="G33" i="4"/>
  <c r="AL55" i="4"/>
  <c r="V45" i="4"/>
  <c r="I42" i="7"/>
  <c r="F10" i="16"/>
  <c r="L7" i="23"/>
  <c r="F104" i="1"/>
  <c r="U18" i="15"/>
  <c r="P37" i="15"/>
  <c r="T74" i="5"/>
  <c r="J65" i="7"/>
  <c r="L19" i="23"/>
  <c r="G69" i="6"/>
  <c r="H74" i="5"/>
  <c r="H64" i="14"/>
  <c r="CL70" i="4"/>
  <c r="F7" i="29"/>
  <c r="F33" i="14"/>
  <c r="E18" i="14"/>
  <c r="E63" i="20"/>
  <c r="H10" i="4"/>
  <c r="U65" i="15"/>
  <c r="BE50" i="4"/>
  <c r="O54" i="5"/>
  <c r="O41" i="4"/>
  <c r="CK67" i="4"/>
  <c r="CR55" i="4"/>
  <c r="E20" i="12"/>
  <c r="I56" i="30"/>
  <c r="BF61" i="4"/>
  <c r="E54" i="17"/>
  <c r="M35" i="29"/>
  <c r="D13" i="19"/>
  <c r="E74" i="27"/>
  <c r="BF49" i="4"/>
  <c r="D37" i="13"/>
  <c r="O16" i="4"/>
  <c r="P44" i="20"/>
  <c r="K45" i="14"/>
  <c r="AJ11" i="4"/>
  <c r="G25" i="30"/>
  <c r="D47" i="24"/>
  <c r="D55" i="26"/>
  <c r="D64" i="16"/>
  <c r="AE50" i="4"/>
  <c r="H59" i="14"/>
  <c r="T59" i="5"/>
  <c r="N39" i="20"/>
  <c r="L7" i="15"/>
  <c r="E44" i="28"/>
  <c r="H54" i="15"/>
  <c r="I47" i="5"/>
  <c r="S58" i="15"/>
  <c r="E58" i="23"/>
  <c r="H35" i="14"/>
  <c r="D40" i="12"/>
  <c r="CT70" i="4"/>
  <c r="CR24" i="4"/>
  <c r="G22" i="15"/>
  <c r="BG23" i="4"/>
  <c r="F72" i="5"/>
  <c r="H33" i="21"/>
  <c r="R61" i="15"/>
  <c r="J39" i="14"/>
  <c r="P21" i="20"/>
  <c r="CU39" i="4"/>
  <c r="R43" i="15"/>
  <c r="L57" i="4"/>
  <c r="M37" i="5"/>
  <c r="E61" i="25"/>
  <c r="AJ50" i="4"/>
  <c r="N40" i="14"/>
  <c r="J25" i="20"/>
  <c r="AV21" i="4"/>
  <c r="D12" i="8"/>
  <c r="F27" i="5"/>
  <c r="J33" i="23"/>
  <c r="M8" i="5"/>
  <c r="D43" i="25"/>
  <c r="CB70" i="4"/>
  <c r="L12" i="15"/>
  <c r="I59" i="14"/>
  <c r="W65" i="4"/>
  <c r="P7" i="15"/>
  <c r="D9" i="28"/>
  <c r="I40" i="23"/>
  <c r="BZ35" i="4"/>
  <c r="AW7" i="4"/>
  <c r="E58" i="8"/>
  <c r="S52" i="15"/>
  <c r="U66" i="4"/>
  <c r="Y25" i="4"/>
  <c r="C66" i="1"/>
  <c r="D62" i="19"/>
  <c r="I27" i="21"/>
  <c r="I60" i="30"/>
  <c r="AD24" i="4"/>
  <c r="P36" i="4"/>
  <c r="F24" i="16"/>
  <c r="D10" i="25"/>
  <c r="D51" i="27"/>
  <c r="F33" i="21"/>
  <c r="I13" i="14"/>
  <c r="J46" i="15"/>
  <c r="I67" i="30"/>
  <c r="H36" i="21"/>
  <c r="D32" i="15"/>
  <c r="H65" i="26"/>
  <c r="G29" i="27"/>
  <c r="AU31" i="4"/>
  <c r="H55" i="26"/>
  <c r="F71" i="23"/>
  <c r="P74" i="20"/>
  <c r="K48" i="20"/>
  <c r="F59" i="6"/>
  <c r="K65" i="14"/>
  <c r="K35" i="14"/>
  <c r="AL51" i="4"/>
  <c r="AQ64" i="4"/>
  <c r="CQ37" i="4"/>
  <c r="H73" i="4"/>
  <c r="BD9" i="4"/>
  <c r="K61" i="26"/>
  <c r="AV56" i="4"/>
  <c r="BC18" i="4"/>
  <c r="H43" i="23"/>
  <c r="AZ14" i="4"/>
  <c r="AF72" i="4"/>
  <c r="M8" i="20"/>
  <c r="J46" i="5"/>
  <c r="G75" i="27"/>
  <c r="I65" i="4"/>
  <c r="G47" i="27"/>
  <c r="AD51" i="4"/>
  <c r="F16" i="27"/>
  <c r="E45" i="6"/>
  <c r="I67" i="20"/>
  <c r="E41" i="15"/>
  <c r="H45" i="23"/>
  <c r="G19" i="27"/>
  <c r="I70" i="7"/>
  <c r="K58" i="15"/>
  <c r="D59" i="30"/>
  <c r="CO73" i="4"/>
  <c r="D8" i="15"/>
  <c r="BI64" i="4"/>
  <c r="M17" i="4"/>
  <c r="K53" i="26"/>
  <c r="BY45" i="4"/>
  <c r="BY50" i="4"/>
  <c r="W54" i="4"/>
  <c r="G38" i="4"/>
  <c r="S38" i="4"/>
  <c r="H72" i="6"/>
  <c r="AU47" i="4"/>
  <c r="AA21" i="4"/>
  <c r="R11" i="5"/>
  <c r="O65" i="15"/>
  <c r="M16" i="7"/>
  <c r="I62" i="29"/>
  <c r="AT57" i="4"/>
  <c r="AL40" i="4"/>
  <c r="T53" i="15"/>
  <c r="F70" i="22"/>
  <c r="F57" i="27"/>
  <c r="D26" i="12"/>
  <c r="BD21" i="4"/>
  <c r="E64" i="27"/>
  <c r="I58" i="4"/>
  <c r="F72" i="14"/>
  <c r="T59" i="15"/>
  <c r="CD66" i="4"/>
  <c r="D74" i="8"/>
  <c r="L7" i="7"/>
  <c r="D30" i="15"/>
  <c r="I46" i="7"/>
  <c r="F64" i="22"/>
  <c r="Q49" i="4"/>
  <c r="E48" i="23"/>
  <c r="F41" i="7"/>
  <c r="D64" i="30"/>
  <c r="O27" i="4"/>
  <c r="D54" i="24"/>
  <c r="E61" i="13"/>
  <c r="L46" i="7"/>
  <c r="H17" i="15"/>
  <c r="D70" i="15"/>
  <c r="BE14" i="4"/>
  <c r="F41" i="4"/>
  <c r="P9" i="5"/>
  <c r="AB30" i="4"/>
  <c r="BP33" i="4"/>
  <c r="G32" i="15"/>
  <c r="G65" i="26"/>
  <c r="E10" i="8"/>
  <c r="L61" i="7"/>
  <c r="I38" i="4"/>
  <c r="L75" i="15"/>
  <c r="K68" i="20"/>
  <c r="K18" i="14"/>
  <c r="F58" i="26"/>
  <c r="D71" i="5"/>
  <c r="S70" i="5"/>
  <c r="P43" i="15"/>
  <c r="BT74" i="4"/>
  <c r="I61" i="29"/>
  <c r="AI36" i="4"/>
  <c r="H57" i="5"/>
  <c r="CA46" i="4"/>
  <c r="L74" i="15"/>
  <c r="M11" i="4"/>
  <c r="E65" i="28"/>
  <c r="N29" i="15"/>
  <c r="BU52" i="4"/>
  <c r="T29" i="15"/>
  <c r="H51" i="21"/>
  <c r="J29" i="20"/>
  <c r="BO16" i="4"/>
  <c r="BQ27" i="4"/>
  <c r="AQ11" i="4"/>
  <c r="J74" i="30"/>
  <c r="M65" i="29"/>
  <c r="BJ31" i="4"/>
  <c r="AG69" i="4"/>
  <c r="J46" i="23"/>
  <c r="H8" i="15"/>
  <c r="S75" i="15"/>
  <c r="CT9" i="4"/>
  <c r="AJ32" i="4"/>
  <c r="F50" i="16"/>
  <c r="G44" i="6"/>
  <c r="I61" i="5"/>
  <c r="D31" i="29"/>
  <c r="Y61" i="4"/>
  <c r="R73" i="15"/>
  <c r="AV30" i="4"/>
  <c r="H24" i="4"/>
  <c r="F10" i="12"/>
  <c r="E36" i="4"/>
  <c r="D72" i="25"/>
  <c r="E47" i="4"/>
  <c r="AY32" i="4"/>
  <c r="BT25" i="4"/>
  <c r="CA23" i="4"/>
  <c r="E60" i="13"/>
  <c r="CI26" i="4"/>
  <c r="BM35" i="4"/>
  <c r="E30" i="4"/>
  <c r="D33" i="10"/>
  <c r="N54" i="15"/>
  <c r="E36" i="12"/>
  <c r="T41" i="4"/>
  <c r="F41" i="1"/>
  <c r="CU47" i="4"/>
  <c r="G14" i="21"/>
  <c r="CI8" i="4"/>
  <c r="Z68" i="4"/>
  <c r="M20" i="15"/>
  <c r="AK9" i="4"/>
  <c r="O51" i="15"/>
  <c r="L60" i="20"/>
  <c r="L42" i="4"/>
  <c r="K59" i="23"/>
  <c r="G26" i="30"/>
  <c r="AV54" i="4"/>
  <c r="G31" i="16"/>
  <c r="I26" i="5"/>
  <c r="H66" i="15"/>
  <c r="BD13" i="4"/>
  <c r="D71" i="27"/>
  <c r="P15" i="5"/>
  <c r="X53" i="4"/>
  <c r="D75" i="11"/>
  <c r="M10" i="14"/>
  <c r="I68" i="14"/>
  <c r="L50" i="23"/>
  <c r="L72" i="29"/>
  <c r="E14" i="4"/>
  <c r="H55" i="4"/>
  <c r="F18" i="23"/>
  <c r="D42" i="10"/>
  <c r="G24" i="14"/>
  <c r="BQ67" i="4"/>
  <c r="E69" i="27"/>
  <c r="CN42" i="4"/>
  <c r="J54" i="4"/>
  <c r="F52" i="29"/>
  <c r="CH70" i="4"/>
  <c r="AR28" i="4"/>
  <c r="J19" i="15"/>
  <c r="CN7" i="4"/>
  <c r="Q22" i="15"/>
  <c r="G55" i="30"/>
  <c r="AP20" i="4"/>
  <c r="I32" i="29"/>
  <c r="AJ42" i="4"/>
  <c r="G41" i="6"/>
  <c r="E62" i="30"/>
  <c r="AW71" i="4"/>
  <c r="BA74" i="4"/>
  <c r="AK41" i="4"/>
  <c r="M54" i="29"/>
  <c r="E18" i="30"/>
  <c r="D66" i="15"/>
  <c r="N72" i="15"/>
  <c r="AO62" i="4"/>
  <c r="BE19" i="4"/>
  <c r="CH71" i="4"/>
  <c r="BY26" i="4"/>
  <c r="M23" i="20"/>
  <c r="E56" i="25"/>
  <c r="F16" i="5"/>
  <c r="AT39" i="4"/>
  <c r="U8" i="15"/>
  <c r="E50" i="14"/>
  <c r="CQ34" i="4"/>
  <c r="K47" i="23"/>
  <c r="H42" i="20"/>
  <c r="D21" i="18"/>
  <c r="CL21" i="4"/>
  <c r="R28" i="5"/>
  <c r="Z49" i="4"/>
  <c r="E69" i="28"/>
  <c r="BF10" i="4"/>
  <c r="F11" i="29"/>
  <c r="AF66" i="4"/>
  <c r="D10" i="28"/>
  <c r="BO55" i="4"/>
  <c r="N33" i="7"/>
  <c r="AI15" i="4"/>
  <c r="O28" i="20"/>
  <c r="E36" i="15"/>
  <c r="AB14" i="4"/>
  <c r="G21" i="29"/>
  <c r="G34" i="23"/>
  <c r="L10" i="5"/>
  <c r="CQ8" i="4"/>
  <c r="J19" i="23"/>
  <c r="C113" i="1"/>
  <c r="I8" i="20"/>
  <c r="E46" i="20"/>
  <c r="E46" i="26"/>
  <c r="P18" i="15"/>
  <c r="G27" i="14"/>
  <c r="N45" i="15"/>
  <c r="J39" i="7"/>
  <c r="CD65" i="4"/>
  <c r="CG14" i="4"/>
  <c r="F66" i="21"/>
  <c r="BE51" i="4"/>
  <c r="D48" i="17"/>
  <c r="E23" i="6"/>
  <c r="I31" i="5"/>
  <c r="L24" i="14"/>
  <c r="J28" i="15"/>
  <c r="AK75" i="4"/>
  <c r="D62" i="18"/>
  <c r="H52" i="20"/>
  <c r="CO51" i="4"/>
  <c r="AR42" i="4"/>
  <c r="G17" i="4"/>
  <c r="F94" i="1"/>
  <c r="R75" i="5"/>
  <c r="AA52" i="4"/>
  <c r="AU44" i="4"/>
  <c r="AT62" i="4"/>
  <c r="F10" i="1"/>
  <c r="D34" i="19"/>
  <c r="X51" i="4"/>
  <c r="T44" i="15"/>
  <c r="CS9" i="4"/>
  <c r="I57" i="26"/>
  <c r="D9" i="30"/>
  <c r="AZ43" i="4"/>
  <c r="U26" i="4"/>
  <c r="AD44" i="4"/>
  <c r="P23" i="5"/>
  <c r="I39" i="30"/>
  <c r="AC72" i="4"/>
  <c r="BJ51" i="4"/>
  <c r="J55" i="4"/>
  <c r="I74" i="26"/>
  <c r="I7" i="30"/>
  <c r="D48" i="30"/>
  <c r="E48" i="27"/>
  <c r="CG29" i="4"/>
  <c r="D53" i="15"/>
  <c r="R42" i="15"/>
  <c r="E60" i="8"/>
  <c r="F39" i="4"/>
  <c r="J12" i="29"/>
  <c r="BD61" i="4"/>
  <c r="E18" i="15"/>
  <c r="O63" i="4"/>
  <c r="M16" i="20"/>
  <c r="E27" i="17"/>
  <c r="D35" i="29"/>
  <c r="BI65" i="4"/>
  <c r="G20" i="22"/>
  <c r="X65" i="4"/>
  <c r="BB62" i="4"/>
  <c r="K30" i="4"/>
  <c r="G31" i="20"/>
  <c r="D63" i="9"/>
  <c r="BB20" i="4"/>
  <c r="M66" i="14"/>
  <c r="E28" i="28"/>
  <c r="R17" i="4"/>
  <c r="BE72" i="4"/>
  <c r="K24" i="4"/>
  <c r="D17" i="29"/>
  <c r="F10" i="7"/>
  <c r="D47" i="8"/>
  <c r="I22" i="29"/>
  <c r="J35" i="26"/>
  <c r="I63" i="7"/>
  <c r="F31" i="20"/>
  <c r="D34" i="5"/>
  <c r="G15" i="22"/>
  <c r="D72" i="27"/>
  <c r="H57" i="20"/>
  <c r="BZ12" i="4"/>
  <c r="D14" i="23"/>
  <c r="R34" i="5"/>
  <c r="P73" i="15"/>
  <c r="K54" i="23"/>
  <c r="D38" i="12"/>
  <c r="D69" i="21"/>
  <c r="F45" i="21"/>
  <c r="N59" i="20"/>
  <c r="CQ41" i="4"/>
  <c r="BU67" i="4"/>
  <c r="E25" i="27"/>
  <c r="AT13" i="4"/>
  <c r="G15" i="29"/>
  <c r="K60" i="23"/>
  <c r="F18" i="15"/>
  <c r="BV16" i="4"/>
  <c r="CQ72" i="4"/>
  <c r="AQ52" i="4"/>
  <c r="D44" i="10"/>
  <c r="G66" i="26"/>
  <c r="E48" i="1"/>
  <c r="CG65" i="4"/>
  <c r="L16" i="29"/>
  <c r="E31" i="5"/>
  <c r="P52" i="20"/>
  <c r="P35" i="15"/>
  <c r="E40" i="25"/>
  <c r="I18" i="5"/>
  <c r="L70" i="14"/>
  <c r="CO11" i="4"/>
  <c r="E13" i="15"/>
  <c r="BI40" i="4"/>
  <c r="E19" i="16"/>
  <c r="J61" i="5"/>
  <c r="G17" i="20"/>
  <c r="E14" i="21"/>
  <c r="D25" i="16"/>
  <c r="J54" i="26"/>
  <c r="I19" i="23"/>
  <c r="F13" i="12"/>
  <c r="D67" i="7"/>
  <c r="J8" i="23"/>
  <c r="Z60" i="4"/>
  <c r="BW48" i="4"/>
  <c r="W58" i="4"/>
  <c r="I49" i="29"/>
  <c r="F27" i="20"/>
  <c r="O70" i="15"/>
  <c r="K12" i="15"/>
  <c r="CA72" i="4"/>
  <c r="BN59" i="4"/>
  <c r="AK10" i="4"/>
  <c r="AB12" i="4"/>
  <c r="G35" i="27"/>
  <c r="F62" i="4"/>
  <c r="P32" i="4"/>
  <c r="E39" i="21"/>
  <c r="T15" i="4"/>
  <c r="N23" i="7"/>
  <c r="L25" i="7"/>
  <c r="L12" i="20"/>
  <c r="BT43" i="4"/>
  <c r="G33" i="30"/>
  <c r="J49" i="29"/>
  <c r="C23" i="1"/>
  <c r="AG56" i="4"/>
  <c r="AM37" i="4"/>
  <c r="G8" i="21"/>
  <c r="G19" i="4"/>
  <c r="BX11" i="4"/>
  <c r="L58" i="23"/>
  <c r="D25" i="23"/>
  <c r="K38" i="23"/>
  <c r="CF11" i="4"/>
  <c r="D13" i="11"/>
  <c r="BE44" i="4"/>
  <c r="L74" i="29"/>
  <c r="F53" i="14"/>
  <c r="D57" i="24"/>
  <c r="J28" i="4"/>
  <c r="E9" i="21"/>
  <c r="O61" i="4"/>
  <c r="M61" i="4"/>
  <c r="I16" i="14"/>
  <c r="G47" i="29"/>
  <c r="F26" i="7"/>
  <c r="BM69" i="4"/>
  <c r="G19" i="23"/>
  <c r="Q32" i="20"/>
  <c r="E61" i="30"/>
  <c r="E32" i="27"/>
  <c r="F55" i="6"/>
  <c r="J55" i="7"/>
  <c r="AO27" i="4"/>
  <c r="G31" i="27"/>
  <c r="G27" i="15"/>
  <c r="AH36" i="4"/>
  <c r="G72" i="6"/>
  <c r="G43" i="29"/>
  <c r="I37" i="26"/>
  <c r="BX70" i="4"/>
  <c r="P29" i="15"/>
  <c r="G48" i="23"/>
  <c r="N35" i="15"/>
  <c r="BD31" i="4"/>
  <c r="L29" i="4"/>
  <c r="Q8" i="20"/>
  <c r="G30" i="16"/>
  <c r="CL56" i="4"/>
  <c r="T67" i="4"/>
  <c r="G17" i="16"/>
  <c r="BK27" i="4"/>
  <c r="M38" i="5"/>
  <c r="AY33" i="4"/>
  <c r="BM47" i="4"/>
  <c r="G8" i="20"/>
  <c r="CH61" i="4"/>
  <c r="L8" i="23"/>
  <c r="Q26" i="4"/>
  <c r="K54" i="14"/>
  <c r="K23" i="15"/>
  <c r="D65" i="13"/>
  <c r="M27" i="29"/>
  <c r="BL68" i="4"/>
  <c r="E52" i="20"/>
  <c r="I67" i="26"/>
  <c r="AT63" i="4"/>
  <c r="D66" i="24"/>
  <c r="E59" i="13"/>
  <c r="P46" i="20"/>
  <c r="E41" i="26"/>
  <c r="BC26" i="4"/>
  <c r="D36" i="22"/>
  <c r="E28" i="14"/>
  <c r="I38" i="26"/>
  <c r="E33" i="22"/>
  <c r="Y9" i="4"/>
  <c r="D55" i="11"/>
  <c r="C61" i="1"/>
  <c r="M24" i="5"/>
  <c r="AK59" i="4"/>
  <c r="AY63" i="4"/>
  <c r="BM62" i="4"/>
  <c r="D44" i="28"/>
  <c r="AY52" i="4"/>
  <c r="CC64" i="4"/>
  <c r="F31" i="22"/>
  <c r="R15" i="15"/>
  <c r="D56" i="26"/>
  <c r="D70" i="7"/>
  <c r="BW66" i="4"/>
  <c r="G56" i="20"/>
  <c r="D56" i="5"/>
  <c r="D15" i="9"/>
  <c r="J45" i="20"/>
  <c r="E13" i="12"/>
  <c r="E8" i="8"/>
  <c r="E70" i="26"/>
  <c r="E8" i="4"/>
  <c r="E67" i="21"/>
  <c r="AV51" i="4"/>
  <c r="F36" i="26"/>
  <c r="U46" i="15"/>
  <c r="G14" i="15"/>
  <c r="D44" i="13"/>
  <c r="L66" i="5"/>
  <c r="K16" i="23"/>
  <c r="N37" i="14"/>
  <c r="BJ55" i="4"/>
  <c r="I63" i="23"/>
  <c r="AP19" i="4"/>
  <c r="I11" i="26"/>
  <c r="K25" i="14"/>
  <c r="I63" i="15"/>
  <c r="F54" i="29"/>
  <c r="L9" i="23"/>
  <c r="BI33" i="4"/>
  <c r="F11" i="22"/>
  <c r="K54" i="15"/>
  <c r="N25" i="7"/>
  <c r="CC20" i="4"/>
  <c r="G55" i="27"/>
  <c r="W56" i="4"/>
  <c r="E18" i="6"/>
  <c r="O13" i="15"/>
  <c r="CI54" i="4"/>
  <c r="F55" i="5"/>
  <c r="BP55" i="4"/>
  <c r="E33" i="5"/>
  <c r="AT67" i="4"/>
  <c r="D51" i="13"/>
  <c r="I45" i="4"/>
  <c r="AO28" i="4"/>
  <c r="H9" i="30"/>
  <c r="E8" i="13"/>
  <c r="I56" i="26"/>
  <c r="M20" i="20"/>
  <c r="I68" i="5"/>
  <c r="AN36" i="4"/>
  <c r="E12" i="13"/>
  <c r="K65" i="4"/>
  <c r="CK30" i="4"/>
  <c r="E101" i="1"/>
  <c r="F24" i="7"/>
  <c r="M60" i="29"/>
  <c r="G72" i="14"/>
  <c r="J20" i="29"/>
  <c r="F17" i="14"/>
  <c r="T61" i="4"/>
  <c r="E21" i="13"/>
  <c r="H32" i="14"/>
  <c r="BH35" i="4"/>
  <c r="G66" i="16"/>
  <c r="E37" i="17"/>
  <c r="L68" i="20"/>
  <c r="I72" i="4"/>
  <c r="CI33" i="4"/>
  <c r="L55" i="5"/>
  <c r="D20" i="26"/>
  <c r="AJ53" i="4"/>
  <c r="F41" i="20"/>
  <c r="X26" i="4"/>
  <c r="I75" i="21"/>
  <c r="F55" i="7"/>
  <c r="K9" i="26"/>
  <c r="J17" i="29"/>
  <c r="G18" i="27"/>
  <c r="D51" i="29"/>
  <c r="L19" i="20"/>
  <c r="J10" i="14"/>
  <c r="M31" i="5"/>
  <c r="H63" i="14"/>
  <c r="AJ47" i="4"/>
  <c r="F39" i="26"/>
  <c r="D38" i="16"/>
  <c r="E10" i="15"/>
  <c r="J48" i="26"/>
  <c r="V12" i="4"/>
  <c r="E43" i="25"/>
  <c r="F67" i="12"/>
  <c r="BD42" i="4"/>
  <c r="M22" i="14"/>
  <c r="I68" i="21"/>
  <c r="CA38" i="4"/>
  <c r="E18" i="23"/>
  <c r="J7" i="7"/>
  <c r="M28" i="20"/>
  <c r="G53" i="27"/>
  <c r="D43" i="11"/>
  <c r="BB56" i="4"/>
  <c r="M14" i="4"/>
  <c r="D28" i="28"/>
  <c r="D36" i="11"/>
  <c r="E65" i="8"/>
  <c r="M70" i="4"/>
  <c r="P53" i="4"/>
  <c r="L39" i="14"/>
  <c r="AB21" i="4"/>
  <c r="AU59" i="4"/>
  <c r="G48" i="30"/>
  <c r="D57" i="10"/>
  <c r="G56" i="15"/>
  <c r="H65" i="20"/>
  <c r="BZ38" i="4"/>
  <c r="F107" i="1"/>
  <c r="D24" i="18"/>
  <c r="J60" i="26"/>
  <c r="E48" i="6"/>
  <c r="E29" i="20"/>
  <c r="AQ53" i="4"/>
  <c r="H39" i="20"/>
  <c r="D18" i="5"/>
  <c r="G25" i="16"/>
  <c r="BN42" i="4"/>
  <c r="T28" i="5"/>
  <c r="D53" i="21"/>
  <c r="AH29" i="4"/>
  <c r="I55" i="23"/>
  <c r="E8" i="14"/>
  <c r="H38" i="23"/>
  <c r="N28" i="20"/>
  <c r="L68" i="15"/>
  <c r="BF42" i="4"/>
  <c r="F26" i="16"/>
  <c r="Q67" i="4"/>
  <c r="Q40" i="4"/>
  <c r="R30" i="5"/>
  <c r="M22" i="20"/>
  <c r="G41" i="16"/>
  <c r="D49" i="17"/>
  <c r="D26" i="9"/>
  <c r="E53" i="14"/>
  <c r="G36" i="21"/>
  <c r="R30" i="4"/>
  <c r="E27" i="6"/>
  <c r="AZ64" i="4"/>
  <c r="H75" i="21"/>
  <c r="E35" i="4"/>
  <c r="G42" i="20"/>
  <c r="U16" i="15"/>
  <c r="F29" i="22"/>
  <c r="D18" i="16"/>
  <c r="D31" i="19"/>
  <c r="T18" i="15"/>
  <c r="BP31" i="4"/>
  <c r="BM44" i="4"/>
  <c r="L9" i="20"/>
  <c r="BI70" i="4"/>
  <c r="H72" i="30"/>
  <c r="I9" i="5"/>
  <c r="K63" i="15"/>
  <c r="F59" i="22"/>
  <c r="F28" i="20"/>
  <c r="D45" i="25"/>
  <c r="O8" i="15"/>
  <c r="BB53" i="4"/>
  <c r="N32" i="14"/>
  <c r="F65" i="12"/>
  <c r="J52" i="30"/>
  <c r="K8" i="23"/>
  <c r="T40" i="4"/>
  <c r="D14" i="18"/>
  <c r="F52" i="26"/>
  <c r="F19" i="20"/>
  <c r="CA67" i="4"/>
  <c r="AN42" i="4"/>
  <c r="K71" i="14"/>
  <c r="X50" i="4"/>
  <c r="O50" i="20"/>
  <c r="D32" i="22"/>
  <c r="J31" i="30"/>
  <c r="D70" i="19"/>
  <c r="J7" i="30"/>
  <c r="K9" i="4"/>
  <c r="AS19" i="4"/>
  <c r="CD42" i="4"/>
  <c r="BS41" i="4"/>
  <c r="L62" i="14"/>
  <c r="R48" i="15"/>
  <c r="E49" i="8"/>
  <c r="G32" i="14"/>
  <c r="BC63" i="4"/>
  <c r="M50" i="4"/>
  <c r="AB62" i="4"/>
  <c r="AW22" i="4"/>
  <c r="AK54" i="4"/>
  <c r="X38" i="4"/>
  <c r="F59" i="7"/>
  <c r="D29" i="9"/>
  <c r="BC19" i="4"/>
  <c r="U28" i="4"/>
  <c r="F39" i="30"/>
  <c r="L45" i="20"/>
  <c r="F47" i="4"/>
  <c r="CR69" i="4"/>
  <c r="D49" i="7"/>
  <c r="S62" i="5"/>
  <c r="I13" i="21"/>
  <c r="J18" i="26"/>
  <c r="K60" i="14"/>
  <c r="AG75" i="4"/>
  <c r="H35" i="23"/>
  <c r="CN57" i="4"/>
  <c r="E19" i="14"/>
  <c r="W20" i="4"/>
  <c r="BE36" i="4"/>
  <c r="D39" i="23"/>
  <c r="AI47" i="4"/>
  <c r="E46" i="6"/>
  <c r="S33" i="5"/>
  <c r="D21" i="11"/>
  <c r="AT10" i="4"/>
  <c r="M9" i="14"/>
  <c r="T10" i="4"/>
  <c r="L58" i="7"/>
  <c r="AK60" i="4"/>
  <c r="D66" i="19"/>
  <c r="BH70" i="4"/>
  <c r="D22" i="15"/>
  <c r="G22" i="16"/>
  <c r="M58" i="20"/>
  <c r="C44" i="1"/>
  <c r="CA61" i="4"/>
  <c r="L18" i="29"/>
  <c r="E9" i="22"/>
  <c r="D37" i="8"/>
  <c r="Q73" i="15"/>
  <c r="E42" i="6"/>
  <c r="R46" i="15"/>
  <c r="BO25" i="4"/>
  <c r="E37" i="6"/>
  <c r="P11" i="5"/>
  <c r="CU36" i="4"/>
  <c r="BQ21" i="4"/>
  <c r="H48" i="23"/>
  <c r="D61" i="11"/>
  <c r="F29" i="6"/>
  <c r="E71" i="4"/>
  <c r="K36" i="4"/>
  <c r="T16" i="15"/>
  <c r="AG41" i="4"/>
  <c r="AV19" i="4"/>
  <c r="D53" i="16"/>
  <c r="BG12" i="4"/>
  <c r="BK23" i="4"/>
  <c r="E57" i="17"/>
  <c r="F33" i="16"/>
  <c r="K15" i="26"/>
  <c r="F42" i="21"/>
  <c r="F7" i="12"/>
  <c r="AD18" i="4"/>
  <c r="H54" i="14"/>
  <c r="I21" i="29"/>
  <c r="AY7" i="4"/>
  <c r="F20" i="12"/>
  <c r="K53" i="4"/>
  <c r="CA63" i="4"/>
  <c r="F21" i="5"/>
  <c r="E61" i="22"/>
  <c r="AB67" i="4"/>
  <c r="CF56" i="4"/>
  <c r="N17" i="20"/>
  <c r="O9" i="15"/>
  <c r="AI45" i="4"/>
  <c r="E71" i="23"/>
  <c r="BY52" i="4"/>
  <c r="CG11" i="4"/>
  <c r="AF49" i="4"/>
  <c r="E57" i="28"/>
  <c r="AE8" i="4"/>
  <c r="F18" i="20"/>
  <c r="N56" i="15"/>
  <c r="E37" i="14"/>
  <c r="M28" i="7"/>
  <c r="BG61" i="4"/>
  <c r="BW71" i="4"/>
  <c r="AA37" i="4"/>
  <c r="CC72" i="4"/>
  <c r="H67" i="14"/>
  <c r="E61" i="23"/>
  <c r="CS25" i="4"/>
  <c r="BC39" i="4"/>
  <c r="AH54" i="4"/>
  <c r="D31" i="27"/>
  <c r="H48" i="14"/>
  <c r="M64" i="15"/>
  <c r="AG55" i="4"/>
  <c r="AF62" i="4"/>
  <c r="J52" i="23"/>
  <c r="P25" i="5"/>
  <c r="D69" i="26"/>
  <c r="H7" i="4"/>
  <c r="Q25" i="20"/>
  <c r="D50" i="27"/>
  <c r="J47" i="14"/>
  <c r="F13" i="15"/>
  <c r="D43" i="10"/>
  <c r="I38" i="29"/>
  <c r="BK52" i="4"/>
  <c r="D11" i="2"/>
  <c r="S39" i="15"/>
  <c r="M18" i="29"/>
  <c r="BK51" i="4"/>
  <c r="AT14" i="4"/>
  <c r="N50" i="15"/>
  <c r="N52" i="7"/>
  <c r="D40" i="18"/>
  <c r="BH14" i="4"/>
  <c r="X32" i="4"/>
  <c r="CH62" i="4"/>
  <c r="D23" i="17"/>
  <c r="P43" i="20"/>
  <c r="D45" i="15"/>
  <c r="G30" i="14"/>
  <c r="D15" i="21"/>
  <c r="C116" i="1"/>
  <c r="D38" i="5"/>
  <c r="Z34" i="4"/>
  <c r="G26" i="29"/>
  <c r="I55" i="30"/>
  <c r="F37" i="29"/>
  <c r="D47" i="11"/>
  <c r="BM67" i="4"/>
  <c r="D20" i="25"/>
  <c r="D33" i="26"/>
  <c r="AQ30" i="4"/>
  <c r="I75" i="30"/>
  <c r="AS48" i="4"/>
  <c r="L74" i="4"/>
  <c r="P73" i="20"/>
  <c r="F74" i="12"/>
  <c r="D53" i="2"/>
  <c r="F16" i="6"/>
  <c r="E65" i="22"/>
  <c r="Q47" i="4"/>
  <c r="Q46" i="20"/>
  <c r="G37" i="26"/>
  <c r="AI12" i="4"/>
  <c r="CL59" i="4"/>
  <c r="T22" i="15"/>
  <c r="CE73" i="4"/>
  <c r="O16" i="5"/>
  <c r="CA54" i="4"/>
  <c r="I33" i="29"/>
  <c r="Y62" i="4"/>
  <c r="G56" i="26"/>
  <c r="E27" i="22"/>
  <c r="O39" i="20"/>
  <c r="AN37" i="4"/>
  <c r="E27" i="15"/>
  <c r="I69" i="20"/>
  <c r="E42" i="20"/>
  <c r="I63" i="20"/>
  <c r="L66" i="29"/>
  <c r="D19" i="6"/>
  <c r="BR21" i="4"/>
  <c r="D127" i="1"/>
  <c r="AM66" i="4"/>
  <c r="AY20" i="4"/>
  <c r="AO19" i="4"/>
  <c r="I44" i="14"/>
  <c r="H70" i="4"/>
  <c r="M60" i="14"/>
  <c r="J67" i="30"/>
  <c r="H30" i="26"/>
  <c r="M49" i="4"/>
  <c r="L15" i="4"/>
  <c r="T66" i="4"/>
  <c r="CU23" i="4"/>
  <c r="AF12" i="4"/>
  <c r="G63" i="23"/>
  <c r="G75" i="30"/>
  <c r="D95" i="1"/>
  <c r="AK29" i="4"/>
  <c r="AM11" i="4"/>
  <c r="AS25" i="4"/>
  <c r="N19" i="7"/>
  <c r="I23" i="26"/>
  <c r="AQ48" i="4"/>
  <c r="AD35" i="4"/>
  <c r="K24" i="14"/>
  <c r="BW63" i="4"/>
  <c r="G15" i="14"/>
  <c r="D64" i="10"/>
  <c r="G56" i="21"/>
  <c r="Y27" i="4"/>
  <c r="H7" i="30"/>
  <c r="E56" i="21"/>
  <c r="Y45" i="4"/>
  <c r="E67" i="6"/>
  <c r="BF25" i="4"/>
  <c r="BF12" i="4"/>
  <c r="O8" i="5"/>
  <c r="G23" i="26"/>
  <c r="L48" i="7"/>
  <c r="E20" i="26"/>
  <c r="D10" i="12"/>
  <c r="J11" i="5"/>
  <c r="BX53" i="4"/>
  <c r="K57" i="15"/>
  <c r="G49" i="16"/>
  <c r="F43" i="1"/>
  <c r="BV38" i="4"/>
  <c r="M55" i="7"/>
  <c r="E72" i="17"/>
  <c r="D30" i="30"/>
  <c r="BF73" i="4"/>
  <c r="CE59" i="4"/>
  <c r="O75" i="5"/>
  <c r="G40" i="21"/>
  <c r="G52" i="14"/>
  <c r="D53" i="24"/>
  <c r="CD43" i="4"/>
  <c r="I14" i="26"/>
  <c r="AZ22" i="4"/>
  <c r="H31" i="26"/>
  <c r="AU18" i="4"/>
  <c r="G37" i="23"/>
  <c r="E14" i="13"/>
  <c r="CA50" i="4"/>
  <c r="CO18" i="4"/>
  <c r="U56" i="15"/>
  <c r="O32" i="5"/>
  <c r="N74" i="15"/>
  <c r="AX52" i="4"/>
  <c r="BD72" i="4"/>
  <c r="AU64" i="4"/>
  <c r="G54" i="15"/>
  <c r="J16" i="29"/>
  <c r="D54" i="30"/>
  <c r="T42" i="4"/>
  <c r="H64" i="5"/>
  <c r="E47" i="21"/>
  <c r="W59" i="4"/>
  <c r="P20" i="4"/>
  <c r="AE13" i="4"/>
  <c r="L22" i="5"/>
  <c r="E73" i="15"/>
  <c r="K30" i="14"/>
  <c r="D109" i="1"/>
  <c r="CF15" i="4"/>
  <c r="D48" i="9"/>
  <c r="O26" i="5"/>
  <c r="BF75" i="4"/>
  <c r="I8" i="15"/>
  <c r="H38" i="26"/>
  <c r="M62" i="4"/>
  <c r="D48" i="2"/>
  <c r="CT67" i="4"/>
  <c r="E24" i="12"/>
  <c r="CL58" i="4"/>
  <c r="O40" i="15"/>
  <c r="D7" i="9"/>
  <c r="D9" i="2"/>
  <c r="H18" i="21"/>
  <c r="G53" i="7"/>
  <c r="CG66" i="4"/>
  <c r="I51" i="26"/>
  <c r="Y12" i="4"/>
  <c r="E8" i="16"/>
  <c r="AU55" i="4"/>
  <c r="S7" i="15"/>
  <c r="I17" i="23"/>
  <c r="BP58" i="4"/>
  <c r="D104" i="1"/>
  <c r="BB17" i="4"/>
  <c r="L10" i="4"/>
  <c r="BU40" i="4"/>
  <c r="BW42" i="4"/>
  <c r="AQ71" i="4"/>
  <c r="S24" i="4"/>
  <c r="I44" i="7"/>
  <c r="K26" i="20"/>
  <c r="F19" i="12"/>
  <c r="E69" i="14"/>
  <c r="BE64" i="4"/>
  <c r="BB37" i="4"/>
  <c r="CR56" i="4"/>
  <c r="I38" i="5"/>
  <c r="AD31" i="4"/>
  <c r="G63" i="7"/>
  <c r="J66" i="20"/>
  <c r="F43" i="26"/>
  <c r="BV66" i="4"/>
  <c r="C42" i="1"/>
  <c r="P35" i="4"/>
  <c r="CK70" i="4"/>
  <c r="S14" i="5"/>
  <c r="S53" i="4"/>
  <c r="N36" i="14"/>
  <c r="AK72" i="4"/>
  <c r="AT72" i="4"/>
  <c r="O69" i="20"/>
  <c r="E34" i="12"/>
  <c r="AG50" i="4"/>
  <c r="G46" i="14"/>
  <c r="H32" i="5"/>
  <c r="AW73" i="4"/>
  <c r="H15" i="23"/>
  <c r="P58" i="20"/>
  <c r="D13" i="1"/>
  <c r="S27" i="15"/>
  <c r="I46" i="29"/>
  <c r="C110" i="1"/>
  <c r="BC44" i="4"/>
  <c r="CI32" i="4"/>
  <c r="AV67" i="4"/>
  <c r="D73" i="25"/>
  <c r="D73" i="20"/>
  <c r="BG65" i="4"/>
  <c r="CG18" i="4"/>
  <c r="AG57" i="4"/>
  <c r="E72" i="12"/>
  <c r="BE37" i="4"/>
  <c r="BL10" i="4"/>
  <c r="BI48" i="4"/>
  <c r="H54" i="4"/>
  <c r="G24" i="23"/>
  <c r="CG52" i="4"/>
  <c r="E24" i="21"/>
  <c r="L41" i="29"/>
  <c r="E20" i="17"/>
  <c r="D23" i="13"/>
  <c r="CG73" i="4"/>
  <c r="J20" i="5"/>
  <c r="N10" i="7"/>
  <c r="D51" i="16"/>
  <c r="CH11" i="4"/>
  <c r="D48" i="18"/>
  <c r="W10" i="4"/>
  <c r="U29" i="15"/>
  <c r="H8" i="4"/>
  <c r="AM16" i="4"/>
  <c r="D39" i="24"/>
  <c r="G25" i="4"/>
  <c r="D74" i="19"/>
  <c r="J39" i="5"/>
  <c r="CQ14" i="4"/>
  <c r="L46" i="14"/>
  <c r="AL69" i="4"/>
  <c r="D16" i="22"/>
  <c r="BT46" i="4"/>
  <c r="N9" i="15"/>
  <c r="CS40" i="4"/>
  <c r="K40" i="15"/>
  <c r="I66" i="26"/>
  <c r="D51" i="22"/>
  <c r="F63" i="29"/>
  <c r="D24" i="17"/>
  <c r="AM58" i="4"/>
  <c r="D9" i="23"/>
  <c r="F42" i="30"/>
  <c r="V61" i="4"/>
  <c r="H74" i="30"/>
  <c r="D41" i="24"/>
  <c r="G38" i="16"/>
  <c r="N45" i="14"/>
  <c r="CE42" i="4"/>
  <c r="E63" i="15"/>
  <c r="AM70" i="4"/>
  <c r="I29" i="23"/>
  <c r="G69" i="27"/>
  <c r="D29" i="27"/>
  <c r="E74" i="22"/>
  <c r="J24" i="29"/>
  <c r="I74" i="20"/>
  <c r="D64" i="19"/>
  <c r="D73" i="21"/>
  <c r="U30" i="15"/>
  <c r="CQ46" i="4"/>
  <c r="AJ65" i="4"/>
  <c r="D48" i="22"/>
  <c r="U68" i="15"/>
  <c r="D39" i="2"/>
  <c r="E65" i="30"/>
  <c r="G17" i="5"/>
  <c r="CU15" i="4"/>
  <c r="CR10" i="4"/>
  <c r="E72" i="20"/>
  <c r="BK31" i="4"/>
  <c r="E75" i="27"/>
  <c r="BE54" i="4"/>
  <c r="E127" i="1"/>
  <c r="CC31" i="4"/>
  <c r="BC69" i="4"/>
  <c r="T67" i="5"/>
  <c r="K74" i="15"/>
  <c r="G16" i="16"/>
  <c r="H19" i="23"/>
  <c r="M13" i="5"/>
  <c r="F24" i="5"/>
  <c r="L47" i="15"/>
  <c r="AK49" i="4"/>
  <c r="O35" i="5"/>
  <c r="AR58" i="4"/>
  <c r="D70" i="9"/>
  <c r="AQ12" i="4"/>
  <c r="D47" i="17"/>
  <c r="BT51" i="4"/>
  <c r="AS21" i="4"/>
  <c r="D17" i="28"/>
  <c r="F38" i="12"/>
  <c r="BS27" i="4"/>
  <c r="AI19" i="4"/>
  <c r="CA48" i="4"/>
  <c r="F37" i="4"/>
  <c r="E50" i="25"/>
  <c r="L64" i="29"/>
  <c r="T19" i="4"/>
  <c r="S17" i="5"/>
  <c r="AH69" i="4"/>
  <c r="J65" i="4"/>
  <c r="H12" i="21"/>
  <c r="H14" i="6"/>
  <c r="H12" i="20"/>
  <c r="L22" i="7"/>
  <c r="J49" i="14"/>
  <c r="E23" i="5"/>
  <c r="T30" i="5"/>
  <c r="L18" i="5"/>
  <c r="F43" i="12"/>
  <c r="BA14" i="4"/>
  <c r="F68" i="7"/>
  <c r="AE36" i="4"/>
  <c r="K38" i="14"/>
  <c r="F56" i="12"/>
  <c r="R51" i="5"/>
  <c r="BU12" i="4"/>
  <c r="BY39" i="4"/>
  <c r="I48" i="30"/>
  <c r="BB30" i="4"/>
  <c r="BZ45" i="4"/>
  <c r="F31" i="4"/>
  <c r="E27" i="5"/>
  <c r="G30" i="22"/>
  <c r="R41" i="4"/>
  <c r="AW48" i="4"/>
  <c r="S27" i="5"/>
  <c r="CS58" i="4"/>
  <c r="BD51" i="4"/>
  <c r="BT61" i="4"/>
  <c r="F65" i="16"/>
  <c r="CB46" i="4"/>
  <c r="BD52" i="4"/>
  <c r="AB66" i="4"/>
  <c r="L46" i="20"/>
  <c r="D39" i="12"/>
  <c r="G66" i="15"/>
  <c r="BN30" i="4"/>
  <c r="F33" i="6"/>
  <c r="G40" i="5"/>
  <c r="K10" i="14"/>
  <c r="T67" i="15"/>
  <c r="I37" i="29"/>
  <c r="BX16" i="4"/>
  <c r="AX50" i="4"/>
  <c r="K31" i="15"/>
  <c r="CG21" i="4"/>
  <c r="AQ21" i="4"/>
  <c r="L64" i="14"/>
  <c r="I68" i="20"/>
  <c r="F27" i="23"/>
  <c r="CL74" i="4"/>
  <c r="L38" i="7"/>
  <c r="CQ51" i="4"/>
  <c r="BV24" i="4"/>
  <c r="I22" i="21"/>
  <c r="E29" i="21"/>
  <c r="D42" i="12"/>
  <c r="D20" i="29"/>
  <c r="E63" i="12"/>
  <c r="E25" i="17"/>
  <c r="D53" i="7"/>
  <c r="D60" i="29"/>
  <c r="F8" i="21"/>
  <c r="BD62" i="4"/>
  <c r="BF31" i="4"/>
  <c r="E48" i="28"/>
  <c r="G70" i="20"/>
  <c r="M32" i="29"/>
  <c r="G23" i="5"/>
  <c r="E44" i="25"/>
  <c r="P26" i="5"/>
  <c r="F45" i="26"/>
  <c r="BG72" i="4"/>
  <c r="G54" i="29"/>
  <c r="F50" i="21"/>
  <c r="O70" i="4"/>
  <c r="K14" i="14"/>
  <c r="I23" i="23"/>
  <c r="AZ71" i="4"/>
  <c r="D44" i="30"/>
  <c r="J65" i="23"/>
  <c r="R57" i="15"/>
  <c r="E53" i="25"/>
  <c r="E32" i="5"/>
  <c r="E60" i="20"/>
  <c r="E12" i="5"/>
  <c r="CS43" i="4"/>
  <c r="CH16" i="4"/>
  <c r="I51" i="30"/>
  <c r="H47" i="15"/>
  <c r="N28" i="7"/>
  <c r="BW34" i="4"/>
  <c r="G7" i="20"/>
  <c r="AE35" i="4"/>
  <c r="D68" i="29"/>
  <c r="BC60" i="4"/>
  <c r="CK19" i="4"/>
  <c r="F38" i="21"/>
  <c r="D33" i="29"/>
  <c r="E61" i="6"/>
  <c r="E37" i="23"/>
  <c r="AI67" i="4"/>
  <c r="L11" i="5"/>
  <c r="D56" i="9"/>
  <c r="G30" i="30"/>
  <c r="G64" i="6"/>
  <c r="BW55" i="4"/>
  <c r="CS73" i="4"/>
  <c r="E26" i="13"/>
  <c r="AJ26" i="4"/>
  <c r="H26" i="14"/>
  <c r="V68" i="4"/>
  <c r="CA41" i="4"/>
  <c r="M42" i="5"/>
  <c r="BH26" i="4"/>
  <c r="BG51" i="4"/>
  <c r="CK48" i="4"/>
  <c r="E89" i="1"/>
  <c r="AN69" i="4"/>
  <c r="F62" i="23"/>
  <c r="L27" i="14"/>
  <c r="AN61" i="4"/>
  <c r="H71" i="26"/>
  <c r="H54" i="20"/>
  <c r="CN52" i="4"/>
  <c r="L14" i="15"/>
  <c r="G12" i="5"/>
  <c r="G37" i="16"/>
  <c r="AC67" i="4"/>
  <c r="CD9" i="4"/>
  <c r="D13" i="28"/>
  <c r="F67" i="7"/>
  <c r="U11" i="4"/>
  <c r="D12" i="25"/>
  <c r="E11" i="6"/>
  <c r="J42" i="15"/>
  <c r="E45" i="15"/>
  <c r="C108" i="1"/>
  <c r="AY68" i="4"/>
  <c r="T52" i="15"/>
  <c r="D59" i="1"/>
  <c r="F17" i="7"/>
  <c r="G73" i="26"/>
  <c r="AH34" i="4"/>
  <c r="G62" i="20"/>
  <c r="K63" i="14"/>
  <c r="E28" i="20"/>
  <c r="G29" i="14"/>
  <c r="D34" i="28"/>
  <c r="D24" i="22"/>
  <c r="CK23" i="4"/>
  <c r="D35" i="11"/>
  <c r="E51" i="27"/>
  <c r="E41" i="28"/>
  <c r="CB47" i="4"/>
  <c r="L63" i="29"/>
  <c r="H62" i="20"/>
  <c r="BU43" i="4"/>
  <c r="I8" i="4"/>
  <c r="N32" i="20"/>
  <c r="AM24" i="4"/>
  <c r="BU38" i="4"/>
  <c r="G74" i="21"/>
  <c r="AH20" i="4"/>
  <c r="O58" i="4"/>
  <c r="K33" i="26"/>
  <c r="I60" i="21"/>
  <c r="H14" i="26"/>
  <c r="M74" i="14"/>
  <c r="G13" i="6"/>
  <c r="G21" i="23"/>
  <c r="K14" i="20"/>
  <c r="H40" i="14"/>
  <c r="E75" i="14"/>
  <c r="E16" i="25"/>
  <c r="AY58" i="4"/>
  <c r="X11" i="4"/>
  <c r="L58" i="15"/>
  <c r="D75" i="17"/>
  <c r="U54" i="4"/>
  <c r="F72" i="23"/>
  <c r="D74" i="26"/>
  <c r="BB49" i="4"/>
  <c r="F54" i="26"/>
  <c r="BL12" i="4"/>
  <c r="H64" i="23"/>
  <c r="T9" i="5"/>
  <c r="E63" i="13"/>
  <c r="P48" i="20"/>
  <c r="BP70" i="4"/>
  <c r="E43" i="23"/>
  <c r="F45" i="22"/>
  <c r="BI55" i="4"/>
  <c r="N42" i="14"/>
  <c r="AY24" i="4"/>
  <c r="AU70" i="4"/>
  <c r="D27" i="30"/>
  <c r="O33" i="5"/>
  <c r="G29" i="15"/>
  <c r="R53" i="4"/>
  <c r="N69" i="4"/>
  <c r="CN63" i="4"/>
  <c r="CN19" i="4"/>
  <c r="M75" i="7"/>
  <c r="Q29" i="20"/>
  <c r="AV75" i="4"/>
  <c r="J27" i="5"/>
  <c r="P18" i="4"/>
  <c r="BS10" i="4"/>
  <c r="BX67" i="4"/>
  <c r="E24" i="20"/>
  <c r="AT65" i="4"/>
  <c r="BR28" i="4"/>
  <c r="F64" i="30"/>
  <c r="D45" i="17"/>
  <c r="F59" i="21"/>
  <c r="D39" i="6"/>
  <c r="BR65" i="4"/>
  <c r="BT70" i="4"/>
  <c r="K33" i="23"/>
  <c r="L13" i="7"/>
  <c r="K35" i="15"/>
  <c r="AA12" i="4"/>
  <c r="CH57" i="4"/>
  <c r="F63" i="16"/>
  <c r="I46" i="15"/>
  <c r="BH13" i="4"/>
  <c r="AF46" i="4"/>
  <c r="D53" i="8"/>
  <c r="AM14" i="4"/>
  <c r="E56" i="13"/>
  <c r="AK7" i="4"/>
  <c r="O51" i="20"/>
  <c r="BT28" i="4"/>
  <c r="I42" i="20"/>
  <c r="I20" i="15"/>
  <c r="D56" i="25"/>
  <c r="Q9" i="15"/>
  <c r="BF46" i="4"/>
  <c r="H12" i="14"/>
  <c r="D69" i="29"/>
  <c r="D55" i="5"/>
  <c r="AE70" i="4"/>
  <c r="CN70" i="4"/>
  <c r="BI75" i="4"/>
  <c r="E10" i="12"/>
  <c r="F56" i="15"/>
  <c r="BS65" i="4"/>
  <c r="I27" i="26"/>
  <c r="F13" i="29"/>
  <c r="BT64" i="4"/>
  <c r="S35" i="15"/>
  <c r="J14" i="20"/>
  <c r="G35" i="14"/>
  <c r="BY7" i="4"/>
  <c r="W36" i="4"/>
  <c r="BT38" i="4"/>
  <c r="P30" i="4"/>
  <c r="AA39" i="4"/>
  <c r="CL25" i="4"/>
  <c r="G40" i="4"/>
  <c r="D39" i="27"/>
  <c r="U32" i="4"/>
  <c r="AT50" i="4"/>
  <c r="X21" i="4"/>
  <c r="E68" i="21"/>
  <c r="E49" i="16"/>
  <c r="D8" i="17"/>
  <c r="CQ67" i="4"/>
  <c r="V46" i="4"/>
  <c r="F19" i="4"/>
  <c r="AH75" i="4"/>
  <c r="F45" i="29"/>
  <c r="BV43" i="4"/>
  <c r="F32" i="15"/>
  <c r="D60" i="23"/>
  <c r="BJ69" i="4"/>
  <c r="F9" i="21"/>
  <c r="CO9" i="4"/>
  <c r="T60" i="4"/>
  <c r="M18" i="15"/>
  <c r="N14" i="14"/>
  <c r="D52" i="10"/>
  <c r="AS20" i="4"/>
  <c r="M68" i="7"/>
  <c r="AV74" i="4"/>
  <c r="M47" i="15"/>
  <c r="D11" i="18"/>
  <c r="K46" i="26"/>
  <c r="Q58" i="15"/>
  <c r="D11" i="12"/>
  <c r="D38" i="9"/>
  <c r="K8" i="4"/>
  <c r="AG34" i="4"/>
  <c r="H74" i="6"/>
  <c r="BR71" i="4"/>
  <c r="AC51" i="4"/>
  <c r="S15" i="15"/>
  <c r="E57" i="8"/>
  <c r="E40" i="17"/>
  <c r="D63" i="28"/>
  <c r="G36" i="22"/>
  <c r="Q56" i="15"/>
  <c r="R35" i="5"/>
  <c r="E19" i="6"/>
  <c r="BJ41" i="4"/>
  <c r="Q69" i="20"/>
  <c r="BX26" i="4"/>
  <c r="U47" i="15"/>
  <c r="F24" i="20"/>
  <c r="AR48" i="4"/>
  <c r="E50" i="23"/>
  <c r="L32" i="4"/>
  <c r="I29" i="26"/>
  <c r="L75" i="7"/>
  <c r="BI36" i="4"/>
  <c r="K17" i="26"/>
  <c r="O34" i="15"/>
  <c r="E74" i="17"/>
  <c r="S38" i="5"/>
  <c r="H13" i="26"/>
  <c r="J26" i="26"/>
  <c r="AK37" i="4"/>
  <c r="BB26" i="4"/>
  <c r="I49" i="5"/>
  <c r="F67" i="20"/>
  <c r="E53" i="28"/>
  <c r="CR13" i="4"/>
  <c r="F41" i="21"/>
  <c r="CS50" i="4"/>
  <c r="K69" i="4"/>
  <c r="E53" i="8"/>
  <c r="F60" i="30"/>
  <c r="P50" i="5"/>
  <c r="BW37" i="4"/>
  <c r="C124" i="1"/>
  <c r="BC62" i="4"/>
  <c r="AR52" i="4"/>
  <c r="E21" i="25"/>
  <c r="AS32" i="4"/>
  <c r="O57" i="5"/>
  <c r="I45" i="26"/>
  <c r="L50" i="4"/>
  <c r="I26" i="21"/>
  <c r="K46" i="23"/>
  <c r="E16" i="1"/>
  <c r="BU51" i="4"/>
  <c r="G57" i="5"/>
  <c r="CB75" i="4"/>
  <c r="CO22" i="4"/>
  <c r="AZ41" i="4"/>
  <c r="CH72" i="4"/>
  <c r="I64" i="15"/>
  <c r="I40" i="21"/>
  <c r="H54" i="6"/>
  <c r="I10" i="21"/>
  <c r="G31" i="15"/>
  <c r="BT40" i="4"/>
  <c r="CE36" i="4"/>
  <c r="L60" i="29"/>
  <c r="L16" i="14"/>
  <c r="AJ18" i="4"/>
  <c r="K31" i="20"/>
  <c r="S55" i="15"/>
  <c r="M46" i="5"/>
  <c r="CI17" i="4"/>
  <c r="I73" i="5"/>
  <c r="AD27" i="4"/>
  <c r="BV58" i="4"/>
  <c r="CB44" i="4"/>
  <c r="AM15" i="4"/>
  <c r="CU22" i="4"/>
  <c r="I13" i="23"/>
  <c r="E73" i="26"/>
  <c r="G22" i="26"/>
  <c r="J39" i="23"/>
  <c r="I10" i="14"/>
  <c r="F19" i="26"/>
  <c r="K30" i="23"/>
  <c r="D24" i="6"/>
  <c r="D44" i="11"/>
  <c r="D74" i="29"/>
  <c r="AJ74" i="4"/>
  <c r="AS56" i="4"/>
  <c r="H34" i="21"/>
  <c r="E28" i="12"/>
  <c r="E59" i="27"/>
  <c r="L22" i="20"/>
  <c r="V57" i="4"/>
  <c r="AK42" i="4"/>
  <c r="G27" i="26"/>
  <c r="L75" i="29"/>
  <c r="D64" i="28"/>
  <c r="G38" i="5"/>
  <c r="R39" i="15"/>
  <c r="CA16" i="4"/>
  <c r="E52" i="17"/>
  <c r="I63" i="26"/>
  <c r="C45" i="1"/>
  <c r="R58" i="15"/>
  <c r="F30" i="26"/>
  <c r="E40" i="8"/>
  <c r="U10" i="4"/>
  <c r="I44" i="26"/>
  <c r="I69" i="4"/>
  <c r="T59" i="4"/>
  <c r="CB54" i="4"/>
  <c r="D25" i="28"/>
  <c r="L69" i="4"/>
  <c r="J46" i="29"/>
  <c r="O32" i="4"/>
  <c r="CQ48" i="4"/>
  <c r="D20" i="18"/>
  <c r="E19" i="1"/>
  <c r="K50" i="20"/>
  <c r="H43" i="26"/>
  <c r="CK72" i="4"/>
  <c r="M55" i="4"/>
  <c r="Y26" i="4"/>
  <c r="E67" i="1"/>
  <c r="H47" i="21"/>
  <c r="J65" i="5"/>
  <c r="G67" i="14"/>
  <c r="BZ62" i="4"/>
  <c r="AS13" i="4"/>
  <c r="AL44" i="4"/>
  <c r="E10" i="23"/>
  <c r="G69" i="4"/>
  <c r="E64" i="6"/>
  <c r="E43" i="4"/>
  <c r="CB41" i="4"/>
  <c r="R44" i="4"/>
  <c r="E59" i="5"/>
  <c r="M15" i="15"/>
  <c r="H51" i="20"/>
  <c r="E54" i="15"/>
  <c r="AA72" i="4"/>
  <c r="G63" i="6"/>
  <c r="D92" i="1"/>
  <c r="F22" i="5"/>
  <c r="D27" i="24"/>
  <c r="I9" i="29"/>
  <c r="D56" i="11"/>
  <c r="R11" i="15"/>
  <c r="CL43" i="4"/>
  <c r="M38" i="15"/>
  <c r="E109" i="1"/>
  <c r="CO24" i="4"/>
  <c r="D68" i="2"/>
  <c r="U23" i="4"/>
  <c r="BK71" i="4"/>
  <c r="J11" i="30"/>
  <c r="D26" i="23"/>
  <c r="S32" i="5"/>
  <c r="C22" i="1"/>
  <c r="BV37" i="4"/>
  <c r="AU65" i="4"/>
  <c r="D54" i="23"/>
  <c r="I70" i="26"/>
  <c r="L25" i="14"/>
  <c r="P33" i="20"/>
  <c r="CG46" i="4"/>
  <c r="CG35" i="4"/>
  <c r="D35" i="20"/>
  <c r="AL60" i="4"/>
  <c r="F41" i="30"/>
  <c r="H31" i="6"/>
  <c r="D40" i="16"/>
  <c r="J27" i="14"/>
  <c r="F70" i="5"/>
  <c r="M66" i="4"/>
  <c r="BX29" i="4"/>
  <c r="F33" i="23"/>
  <c r="F34" i="14"/>
  <c r="L43" i="4"/>
  <c r="CL52" i="4"/>
  <c r="M25" i="20"/>
  <c r="E54" i="1"/>
  <c r="E39" i="20"/>
  <c r="I49" i="7"/>
  <c r="F19" i="22"/>
  <c r="G21" i="5"/>
  <c r="CO23" i="4"/>
  <c r="I25" i="7"/>
  <c r="M20" i="5"/>
  <c r="AU62" i="4"/>
  <c r="Z69" i="4"/>
  <c r="I57" i="4"/>
  <c r="E38" i="20"/>
  <c r="E63" i="8"/>
  <c r="G68" i="20"/>
  <c r="BQ13" i="4"/>
  <c r="CH50" i="4"/>
  <c r="BW19" i="4"/>
  <c r="D54" i="12"/>
  <c r="E74" i="25"/>
  <c r="AB54" i="4"/>
  <c r="G7" i="15"/>
  <c r="W40" i="4"/>
  <c r="T21" i="4"/>
  <c r="E47" i="26"/>
  <c r="D9" i="24"/>
  <c r="L58" i="5"/>
  <c r="L14" i="4"/>
  <c r="E50" i="6"/>
  <c r="BX71" i="4"/>
  <c r="F73" i="6"/>
  <c r="E44" i="8"/>
  <c r="D52" i="26"/>
  <c r="BU44" i="4"/>
  <c r="E13" i="20"/>
  <c r="I66" i="21"/>
  <c r="E51" i="6"/>
  <c r="J48" i="15"/>
  <c r="CN39" i="4"/>
  <c r="E11" i="1"/>
  <c r="E8" i="1"/>
  <c r="AP34" i="4"/>
  <c r="AN23" i="4"/>
  <c r="C15" i="1"/>
  <c r="AA36" i="4"/>
  <c r="G25" i="26"/>
  <c r="CS21" i="4"/>
  <c r="P36" i="5"/>
  <c r="G51" i="21"/>
  <c r="CA18" i="4"/>
  <c r="I7" i="14"/>
  <c r="CE48" i="4"/>
  <c r="CT22" i="4"/>
  <c r="E73" i="22"/>
  <c r="CI47" i="4"/>
  <c r="BZ10" i="4"/>
  <c r="P61" i="4"/>
  <c r="J29" i="23"/>
  <c r="D66" i="25"/>
  <c r="CB42" i="4"/>
  <c r="V47" i="4"/>
  <c r="P31" i="20"/>
  <c r="Y7" i="4"/>
  <c r="W64" i="4"/>
  <c r="CT68" i="4"/>
  <c r="CT10" i="4"/>
  <c r="I13" i="26"/>
  <c r="CO44" i="4"/>
  <c r="BV44" i="4"/>
  <c r="G53" i="21"/>
  <c r="BS33" i="4"/>
  <c r="CD14" i="4"/>
  <c r="Z54" i="4"/>
  <c r="BZ47" i="4"/>
  <c r="G61" i="20"/>
  <c r="CQ74" i="4"/>
  <c r="BY24" i="4"/>
  <c r="G9" i="23"/>
  <c r="CS64" i="4"/>
  <c r="CI50" i="4"/>
  <c r="S44" i="15"/>
  <c r="N34" i="7"/>
  <c r="L66" i="7"/>
  <c r="I48" i="26"/>
  <c r="L61" i="14"/>
  <c r="AW18" i="4"/>
  <c r="D54" i="11"/>
  <c r="T46" i="15"/>
  <c r="S54" i="4"/>
  <c r="AW54" i="4"/>
  <c r="BE32" i="4"/>
  <c r="N12" i="7"/>
  <c r="F86" i="1"/>
  <c r="J73" i="30"/>
  <c r="D65" i="20"/>
  <c r="I74" i="29"/>
  <c r="CE68" i="4"/>
  <c r="M72" i="7"/>
  <c r="R70" i="4"/>
  <c r="CI56" i="4"/>
  <c r="H62" i="15"/>
  <c r="J54" i="23"/>
  <c r="D12" i="12"/>
  <c r="E25" i="8"/>
  <c r="BY73" i="4"/>
  <c r="E37" i="22"/>
  <c r="Y50" i="4"/>
  <c r="F73" i="16"/>
  <c r="L55" i="29"/>
  <c r="F28" i="5"/>
  <c r="E24" i="13"/>
  <c r="E26" i="22"/>
  <c r="D14" i="2"/>
  <c r="BB73" i="4"/>
  <c r="AB55" i="4"/>
  <c r="AX58" i="4"/>
  <c r="D46" i="10"/>
  <c r="M42" i="15"/>
  <c r="CS61" i="4"/>
  <c r="L35" i="7"/>
  <c r="BS40" i="4"/>
  <c r="F40" i="6"/>
  <c r="AE47" i="4"/>
  <c r="P30" i="5"/>
  <c r="J47" i="4"/>
  <c r="G36" i="23"/>
  <c r="F17" i="6"/>
  <c r="BG64" i="4"/>
  <c r="J11" i="20"/>
  <c r="L58" i="4"/>
  <c r="E43" i="5"/>
  <c r="P33" i="4"/>
  <c r="J58" i="5"/>
  <c r="H23" i="4"/>
  <c r="AL14" i="4"/>
  <c r="F57" i="6"/>
  <c r="D16" i="26"/>
  <c r="N50" i="4"/>
  <c r="BV11" i="4"/>
  <c r="H14" i="5"/>
  <c r="E65" i="16"/>
  <c r="BB15" i="4"/>
  <c r="BY61" i="4"/>
  <c r="AU7" i="4"/>
  <c r="AU68" i="4"/>
  <c r="BN10" i="4"/>
  <c r="I12" i="14"/>
  <c r="G25" i="14"/>
  <c r="F32" i="4"/>
  <c r="CA7" i="4"/>
  <c r="E12" i="28"/>
  <c r="W29" i="4"/>
  <c r="G15" i="30"/>
  <c r="I53" i="21"/>
  <c r="G22" i="20"/>
  <c r="CF42" i="4"/>
  <c r="F25" i="26"/>
  <c r="I39" i="23"/>
  <c r="G37" i="20"/>
  <c r="H51" i="6"/>
  <c r="CH45" i="4"/>
  <c r="G22" i="7"/>
  <c r="BY27" i="4"/>
  <c r="F24" i="26"/>
  <c r="G59" i="29"/>
  <c r="L31" i="23"/>
  <c r="BC43" i="4"/>
  <c r="AW17" i="4"/>
  <c r="BY41" i="4"/>
  <c r="I55" i="26"/>
  <c r="K11" i="15"/>
  <c r="E20" i="8"/>
  <c r="P54" i="4"/>
  <c r="L37" i="20"/>
  <c r="I26" i="14"/>
  <c r="CO45" i="4"/>
  <c r="J66" i="5"/>
  <c r="BJ42" i="4"/>
  <c r="D30" i="9"/>
  <c r="BO44" i="4"/>
  <c r="P72" i="20"/>
  <c r="H11" i="4"/>
  <c r="T54" i="5"/>
  <c r="G66" i="30"/>
  <c r="L49" i="20"/>
  <c r="BI38" i="4"/>
  <c r="M73" i="5"/>
  <c r="AE62" i="4"/>
  <c r="I54" i="5"/>
  <c r="N22" i="14"/>
  <c r="D29" i="28"/>
  <c r="AW10" i="4"/>
  <c r="M72" i="4"/>
  <c r="G19" i="7"/>
  <c r="BO31" i="4"/>
  <c r="BW13" i="4"/>
  <c r="E66" i="16"/>
  <c r="BI74" i="4"/>
  <c r="H19" i="15"/>
  <c r="R64" i="5"/>
  <c r="BS55" i="4"/>
  <c r="BB22" i="4"/>
  <c r="D49" i="28"/>
  <c r="H20" i="21"/>
  <c r="J63" i="15"/>
  <c r="P38" i="5"/>
  <c r="Z37" i="4"/>
  <c r="J60" i="4"/>
  <c r="D48" i="7"/>
  <c r="D35" i="15"/>
  <c r="C83" i="1"/>
  <c r="L23" i="20"/>
  <c r="I30" i="14"/>
  <c r="I52" i="26"/>
  <c r="F72" i="22"/>
  <c r="E58" i="14"/>
  <c r="AS22" i="4"/>
  <c r="M60" i="20"/>
  <c r="M56" i="7"/>
  <c r="J63" i="29"/>
  <c r="E8" i="26"/>
  <c r="AS17" i="4"/>
  <c r="CG58" i="4"/>
  <c r="G26" i="21"/>
  <c r="E22" i="6"/>
  <c r="H71" i="20"/>
  <c r="J52" i="7"/>
  <c r="G32" i="23"/>
  <c r="O73" i="4"/>
  <c r="K62" i="14"/>
  <c r="CS37" i="4"/>
  <c r="AO56" i="4"/>
  <c r="D65" i="26"/>
  <c r="G24" i="4"/>
  <c r="D73" i="16"/>
  <c r="E42" i="15"/>
  <c r="D38" i="8"/>
  <c r="K42" i="26"/>
  <c r="D18" i="24"/>
  <c r="J50" i="15"/>
  <c r="P54" i="20"/>
  <c r="G7" i="29"/>
  <c r="BC49" i="4"/>
  <c r="L15" i="23"/>
  <c r="CR52" i="4"/>
  <c r="AR31" i="4"/>
  <c r="H29" i="21"/>
  <c r="L63" i="20"/>
  <c r="Y23" i="4"/>
  <c r="K52" i="15"/>
  <c r="D56" i="12"/>
  <c r="H47" i="4"/>
  <c r="BV45" i="4"/>
  <c r="J60" i="14"/>
  <c r="G24" i="30"/>
  <c r="K8" i="26"/>
  <c r="BM46" i="4"/>
  <c r="CQ12" i="4"/>
  <c r="AU58" i="4"/>
  <c r="BG13" i="4"/>
  <c r="F36" i="20"/>
  <c r="AS11" i="4"/>
  <c r="M15" i="5"/>
  <c r="W28" i="4"/>
  <c r="M23" i="14"/>
  <c r="E72" i="5"/>
  <c r="D42" i="17"/>
  <c r="T16" i="4"/>
  <c r="D36" i="10"/>
  <c r="O56" i="15"/>
  <c r="H75" i="4"/>
  <c r="F44" i="6"/>
  <c r="O43" i="5"/>
  <c r="G40" i="30"/>
  <c r="D68" i="23"/>
  <c r="CD21" i="4"/>
  <c r="CR25" i="4"/>
  <c r="K50" i="26"/>
  <c r="BR66" i="4"/>
  <c r="AW11" i="4"/>
  <c r="AR15" i="4"/>
  <c r="K22" i="23"/>
  <c r="G11" i="23"/>
  <c r="CG67" i="4"/>
  <c r="E53" i="26"/>
  <c r="M59" i="29"/>
  <c r="AI22" i="4"/>
  <c r="BC27" i="4"/>
  <c r="BR63" i="4"/>
  <c r="N33" i="4"/>
  <c r="D58" i="28"/>
  <c r="E46" i="16"/>
  <c r="BN48" i="4"/>
  <c r="AE71" i="4"/>
  <c r="D66" i="22"/>
  <c r="H24" i="15"/>
  <c r="BT68" i="4"/>
  <c r="AE28" i="4"/>
  <c r="AC13" i="4"/>
  <c r="H58" i="26"/>
  <c r="E49" i="27"/>
  <c r="AZ25" i="4"/>
  <c r="K61" i="20"/>
  <c r="BY70" i="4"/>
  <c r="K13" i="15"/>
  <c r="J18" i="7"/>
  <c r="D55" i="25"/>
  <c r="I8" i="14"/>
  <c r="CA31" i="4"/>
  <c r="J20" i="4"/>
  <c r="BQ10" i="4"/>
  <c r="I34" i="15"/>
  <c r="J62" i="14"/>
  <c r="AS51" i="4"/>
  <c r="E51" i="25"/>
  <c r="BW20" i="4"/>
  <c r="BB52" i="4"/>
  <c r="F51" i="21"/>
  <c r="BG67" i="4"/>
  <c r="F43" i="7"/>
  <c r="R18" i="5"/>
  <c r="BS23" i="4"/>
  <c r="F34" i="15"/>
  <c r="AW8" i="4"/>
  <c r="Q28" i="20"/>
  <c r="BR27" i="4"/>
  <c r="F13" i="1"/>
  <c r="M37" i="15"/>
  <c r="T33" i="5"/>
  <c r="N44" i="20"/>
  <c r="D62" i="20"/>
  <c r="F9" i="27"/>
  <c r="M34" i="29"/>
  <c r="P47" i="20"/>
  <c r="E45" i="13"/>
  <c r="M19" i="29"/>
  <c r="L41" i="5"/>
  <c r="D32" i="23"/>
  <c r="F73" i="20"/>
  <c r="CH73" i="4"/>
  <c r="BF51" i="4"/>
  <c r="I24" i="4"/>
  <c r="K9" i="20"/>
  <c r="K28" i="26"/>
  <c r="E55" i="15"/>
  <c r="J61" i="14"/>
  <c r="F34" i="30"/>
  <c r="D67" i="2"/>
  <c r="AX26" i="4"/>
  <c r="CN36" i="4"/>
  <c r="M62" i="14"/>
  <c r="G48" i="29"/>
  <c r="E71" i="12"/>
  <c r="BQ28" i="4"/>
  <c r="U74" i="4"/>
  <c r="AH50" i="4"/>
  <c r="J59" i="5"/>
  <c r="AI34" i="4"/>
  <c r="F49" i="23"/>
  <c r="D70" i="24"/>
  <c r="BW25" i="4"/>
  <c r="BD63" i="4"/>
  <c r="N26" i="14"/>
  <c r="R67" i="4"/>
  <c r="I40" i="14"/>
  <c r="BF36" i="4"/>
  <c r="H66" i="14"/>
  <c r="D48" i="10"/>
  <c r="BB55" i="4"/>
  <c r="P39" i="15"/>
  <c r="F52" i="20"/>
  <c r="F24" i="23"/>
  <c r="BI32" i="4"/>
  <c r="E67" i="4"/>
  <c r="P61" i="15"/>
  <c r="F60" i="21"/>
  <c r="I21" i="21"/>
  <c r="AE16" i="4"/>
  <c r="K69" i="23"/>
  <c r="G8" i="5"/>
  <c r="AR41" i="4"/>
  <c r="G42" i="23"/>
  <c r="BM20" i="4"/>
  <c r="BK63" i="4"/>
  <c r="E50" i="17"/>
  <c r="I40" i="15"/>
  <c r="BL74" i="4"/>
  <c r="BX25" i="4"/>
  <c r="D37" i="18"/>
  <c r="S37" i="15"/>
  <c r="D19" i="18"/>
  <c r="L47" i="23"/>
  <c r="E15" i="15"/>
  <c r="D26" i="26"/>
  <c r="H30" i="20"/>
  <c r="AG62" i="4"/>
  <c r="BR23" i="4"/>
  <c r="AI30" i="4"/>
  <c r="AL68" i="4"/>
  <c r="D36" i="30"/>
  <c r="I60" i="26"/>
  <c r="M49" i="5"/>
  <c r="S67" i="15"/>
  <c r="E41" i="16"/>
  <c r="BG37" i="4"/>
  <c r="CL15" i="4"/>
  <c r="J40" i="30"/>
  <c r="U64" i="15"/>
  <c r="BP24" i="4"/>
  <c r="D48" i="19"/>
  <c r="CG57" i="4"/>
  <c r="E52" i="13"/>
  <c r="J12" i="26"/>
  <c r="W51" i="4"/>
  <c r="S69" i="4"/>
  <c r="CA12" i="4"/>
  <c r="H72" i="23"/>
  <c r="M31" i="29"/>
  <c r="BO39" i="4"/>
  <c r="I16" i="4"/>
  <c r="E27" i="13"/>
  <c r="Q50" i="4"/>
  <c r="D61" i="16"/>
  <c r="AM39" i="4"/>
  <c r="AF10" i="4"/>
  <c r="H49" i="30"/>
  <c r="J18" i="15"/>
  <c r="E66" i="8"/>
  <c r="E45" i="26"/>
  <c r="D34" i="21"/>
  <c r="BF21" i="4"/>
  <c r="D14" i="28"/>
  <c r="L25" i="5"/>
  <c r="D66" i="26"/>
  <c r="H58" i="23"/>
  <c r="M45" i="5"/>
  <c r="F23" i="4"/>
  <c r="CF45" i="4"/>
  <c r="V74" i="4"/>
  <c r="Z42" i="4"/>
  <c r="F53" i="4"/>
  <c r="AH64" i="4"/>
  <c r="R36" i="4"/>
  <c r="J21" i="23"/>
  <c r="G34" i="5"/>
  <c r="BG45" i="4"/>
  <c r="H59" i="21"/>
  <c r="BU64" i="4"/>
  <c r="F35" i="16"/>
  <c r="G25" i="20"/>
  <c r="J32" i="4"/>
  <c r="AY70" i="4"/>
  <c r="F49" i="5"/>
  <c r="Y51" i="4"/>
  <c r="AW45" i="4"/>
  <c r="AJ57" i="4"/>
  <c r="CB11" i="4"/>
  <c r="L10" i="20"/>
  <c r="D36" i="28"/>
  <c r="D34" i="12"/>
  <c r="M41" i="5"/>
  <c r="N72" i="4"/>
  <c r="BC52" i="4"/>
  <c r="E60" i="25"/>
  <c r="K33" i="20"/>
  <c r="J32" i="7"/>
  <c r="AJ67" i="4"/>
  <c r="D41" i="5"/>
  <c r="P67" i="15"/>
  <c r="D12" i="26"/>
  <c r="E18" i="4"/>
  <c r="H66" i="6"/>
  <c r="P75" i="4"/>
  <c r="CH55" i="4"/>
  <c r="S40" i="5"/>
  <c r="CI19" i="4"/>
  <c r="F16" i="20"/>
  <c r="F39" i="27"/>
  <c r="CE13" i="4"/>
  <c r="L65" i="14"/>
  <c r="E32" i="13"/>
  <c r="D34" i="22"/>
  <c r="E22" i="15"/>
  <c r="AD71" i="4"/>
  <c r="BX57" i="4"/>
  <c r="Y56" i="4"/>
  <c r="BV30" i="4"/>
  <c r="G48" i="7"/>
  <c r="E24" i="16"/>
  <c r="H39" i="21"/>
  <c r="F52" i="1"/>
  <c r="AT28" i="4"/>
  <c r="BB40" i="4"/>
  <c r="L62" i="20"/>
  <c r="E27" i="30"/>
  <c r="L49" i="5"/>
  <c r="BC15" i="4"/>
  <c r="CH51" i="4"/>
  <c r="L13" i="14"/>
  <c r="H53" i="26"/>
  <c r="F15" i="21"/>
  <c r="R22" i="15"/>
  <c r="F122" i="1"/>
  <c r="CH33" i="4"/>
  <c r="D18" i="11"/>
  <c r="D73" i="12"/>
  <c r="F24" i="30"/>
  <c r="N55" i="7"/>
  <c r="E58" i="4"/>
  <c r="F14" i="23"/>
  <c r="AC19" i="4"/>
  <c r="AD72" i="4"/>
  <c r="G28" i="30"/>
  <c r="CS38" i="4"/>
  <c r="Z15" i="4"/>
  <c r="AZ67" i="4"/>
  <c r="F48" i="29"/>
  <c r="CT44" i="4"/>
  <c r="D10" i="20"/>
  <c r="AN72" i="4"/>
  <c r="AA50" i="4"/>
  <c r="J49" i="7"/>
  <c r="AX18" i="4"/>
  <c r="M19" i="4"/>
  <c r="D30" i="5"/>
  <c r="X70" i="4"/>
  <c r="L52" i="23"/>
  <c r="F62" i="15"/>
  <c r="J44" i="5"/>
  <c r="L21" i="4"/>
  <c r="BG19" i="4"/>
  <c r="G26" i="5"/>
  <c r="H7" i="6"/>
  <c r="M17" i="20"/>
  <c r="AT26" i="4"/>
  <c r="G66" i="29"/>
  <c r="N57" i="4"/>
  <c r="BI21" i="4"/>
  <c r="L71" i="7"/>
  <c r="BS15" i="4"/>
  <c r="L12" i="7"/>
  <c r="BO58" i="4"/>
  <c r="BV55" i="4"/>
  <c r="D69" i="30"/>
  <c r="BA42" i="4"/>
  <c r="G24" i="21"/>
  <c r="AN13" i="4"/>
  <c r="BU21" i="4"/>
  <c r="H57" i="4"/>
  <c r="N19" i="14"/>
  <c r="H12" i="4"/>
  <c r="D71" i="25"/>
  <c r="L46" i="4"/>
  <c r="H26" i="5"/>
  <c r="G14" i="5"/>
  <c r="BW12" i="4"/>
  <c r="AF35" i="4"/>
  <c r="BL20" i="4"/>
  <c r="BZ43" i="4"/>
  <c r="H18" i="23"/>
  <c r="D26" i="5"/>
  <c r="H49" i="23"/>
  <c r="J13" i="7"/>
  <c r="J65" i="20"/>
  <c r="T53" i="4"/>
  <c r="D65" i="5"/>
  <c r="E31" i="16"/>
  <c r="K59" i="20"/>
  <c r="BD34" i="4"/>
  <c r="AC54" i="4"/>
  <c r="AA68" i="4"/>
  <c r="AO10" i="4"/>
  <c r="AN56" i="4"/>
  <c r="E22" i="1"/>
  <c r="CA66" i="4"/>
  <c r="AJ70" i="4"/>
  <c r="K15" i="4"/>
  <c r="BO36" i="4"/>
  <c r="AY35" i="4"/>
  <c r="BB70" i="4"/>
  <c r="E72" i="4"/>
  <c r="G75" i="7"/>
  <c r="I11" i="5"/>
  <c r="E43" i="16"/>
  <c r="N8" i="20"/>
  <c r="F19" i="6"/>
  <c r="P14" i="15"/>
  <c r="CQ30" i="4"/>
  <c r="L69" i="20"/>
  <c r="L39" i="20"/>
  <c r="CR8" i="4"/>
  <c r="E42" i="16"/>
  <c r="F11" i="21"/>
  <c r="L12" i="5"/>
  <c r="T47" i="4"/>
  <c r="AA74" i="4"/>
  <c r="CS63" i="4"/>
  <c r="E35" i="17"/>
  <c r="CS51" i="4"/>
  <c r="N51" i="14"/>
  <c r="Q59" i="15"/>
  <c r="AT40" i="4"/>
  <c r="J49" i="20"/>
  <c r="D53" i="26"/>
  <c r="U27" i="15"/>
  <c r="J44" i="4"/>
  <c r="AU9" i="4"/>
  <c r="D40" i="21"/>
  <c r="M59" i="20"/>
  <c r="F66" i="1"/>
  <c r="H28" i="5"/>
  <c r="CK52" i="4"/>
  <c r="BV39" i="4"/>
  <c r="AL56" i="4"/>
  <c r="AG13" i="4"/>
  <c r="N31" i="4"/>
  <c r="K7" i="15"/>
  <c r="T71" i="4"/>
  <c r="AR63" i="4"/>
  <c r="S51" i="4"/>
  <c r="R8" i="4"/>
  <c r="CK43" i="4"/>
  <c r="E29" i="8"/>
  <c r="CE57" i="4"/>
  <c r="O14" i="5"/>
  <c r="L31" i="14"/>
  <c r="E21" i="28"/>
  <c r="BO10" i="4"/>
  <c r="BR35" i="4"/>
  <c r="E72" i="23"/>
  <c r="BE33" i="4"/>
  <c r="AA63" i="4"/>
  <c r="BE38" i="4"/>
  <c r="BW28" i="4"/>
  <c r="CN10" i="4"/>
  <c r="G71" i="20"/>
  <c r="AS33" i="4"/>
  <c r="D74" i="23"/>
  <c r="AU21" i="4"/>
  <c r="AL50" i="4"/>
  <c r="AI20" i="4"/>
  <c r="P49" i="4"/>
  <c r="AG49" i="4"/>
  <c r="CF24" i="4"/>
  <c r="M13" i="29"/>
  <c r="AI27" i="4"/>
  <c r="AF60" i="4"/>
  <c r="BB36" i="4"/>
  <c r="I30" i="23"/>
  <c r="O54" i="15"/>
  <c r="F43" i="5"/>
  <c r="BA10" i="4"/>
  <c r="D7" i="18"/>
  <c r="F110" i="1"/>
  <c r="BU29" i="4"/>
  <c r="M12" i="15"/>
  <c r="BY67" i="4"/>
  <c r="E7" i="1"/>
  <c r="AJ64" i="4"/>
  <c r="F23" i="15"/>
  <c r="F22" i="29"/>
  <c r="D24" i="24"/>
  <c r="CO52" i="4"/>
  <c r="K14" i="4"/>
  <c r="E64" i="28"/>
  <c r="J14" i="23"/>
  <c r="R52" i="5"/>
  <c r="J25" i="14"/>
  <c r="CQ56" i="4"/>
  <c r="CA11" i="4"/>
  <c r="P70" i="20"/>
  <c r="CN60" i="4"/>
  <c r="BA47" i="4"/>
  <c r="D28" i="27"/>
  <c r="G47" i="23"/>
  <c r="N35" i="14"/>
  <c r="G38" i="29"/>
  <c r="F14" i="15"/>
  <c r="I56" i="15"/>
  <c r="E70" i="5"/>
  <c r="D19" i="1"/>
  <c r="U42" i="4"/>
  <c r="K45" i="23"/>
  <c r="O19" i="15"/>
  <c r="J12" i="5"/>
  <c r="E66" i="5"/>
  <c r="J32" i="26"/>
  <c r="CK47" i="4"/>
  <c r="O33" i="4"/>
  <c r="D63" i="20"/>
  <c r="D75" i="19"/>
  <c r="F71" i="14"/>
  <c r="I18" i="4"/>
  <c r="H19" i="4"/>
  <c r="CS68" i="4"/>
  <c r="G39" i="15"/>
  <c r="D15" i="22"/>
  <c r="CN35" i="4"/>
  <c r="N32" i="7"/>
  <c r="H40" i="30"/>
  <c r="D24" i="10"/>
  <c r="D20" i="9"/>
  <c r="R54" i="15"/>
  <c r="I24" i="30"/>
  <c r="D51" i="12"/>
  <c r="CF52" i="4"/>
  <c r="L59" i="23"/>
  <c r="F75" i="26"/>
  <c r="J13" i="14"/>
  <c r="BU58" i="4"/>
  <c r="AC14" i="4"/>
  <c r="H22" i="14"/>
  <c r="CO37" i="4"/>
  <c r="G46" i="20"/>
  <c r="H55" i="15"/>
  <c r="Q12" i="15"/>
  <c r="BP20" i="4"/>
  <c r="D61" i="24"/>
  <c r="AZ20" i="4"/>
  <c r="N13" i="20"/>
  <c r="G48" i="21"/>
  <c r="AQ18" i="4"/>
  <c r="K41" i="15"/>
  <c r="E26" i="21"/>
  <c r="G59" i="26"/>
  <c r="D41" i="2"/>
  <c r="O18" i="15"/>
  <c r="H41" i="14"/>
  <c r="I32" i="15"/>
  <c r="AT18" i="4"/>
  <c r="AN44" i="4"/>
  <c r="I75" i="7"/>
  <c r="F14" i="12"/>
  <c r="BO41" i="4"/>
  <c r="L71" i="20"/>
  <c r="AE18" i="4"/>
  <c r="K50" i="4"/>
  <c r="H34" i="4"/>
  <c r="AN67" i="4"/>
  <c r="E45" i="25"/>
  <c r="R43" i="5"/>
  <c r="D72" i="7"/>
  <c r="BY37" i="4"/>
  <c r="Z51" i="4"/>
  <c r="F40" i="30"/>
  <c r="L75" i="4"/>
  <c r="J28" i="20"/>
  <c r="V72" i="4"/>
  <c r="E34" i="21"/>
  <c r="G9" i="15"/>
  <c r="J70" i="29"/>
  <c r="V71" i="4"/>
  <c r="D46" i="29"/>
  <c r="I8" i="26"/>
  <c r="BI10" i="4"/>
  <c r="H68" i="20"/>
  <c r="J63" i="14"/>
  <c r="H53" i="5"/>
  <c r="CN37" i="4"/>
  <c r="BQ66" i="4"/>
  <c r="AU39" i="4"/>
  <c r="BF38" i="4"/>
  <c r="L17" i="14"/>
  <c r="H45" i="4"/>
  <c r="X16" i="4"/>
  <c r="J28" i="30"/>
  <c r="K68" i="14"/>
  <c r="D7" i="15"/>
  <c r="F103" i="1"/>
  <c r="X67" i="4"/>
  <c r="F47" i="21"/>
  <c r="CU44" i="4"/>
  <c r="AD48" i="4"/>
  <c r="BK67" i="4"/>
  <c r="F11" i="15"/>
  <c r="AL74" i="4"/>
  <c r="G16" i="7"/>
  <c r="J23" i="5"/>
  <c r="D43" i="20"/>
  <c r="BL45" i="4"/>
  <c r="J29" i="5"/>
  <c r="G46" i="7"/>
  <c r="AD19" i="4"/>
  <c r="Y8" i="4"/>
  <c r="F69" i="16"/>
  <c r="D31" i="5"/>
  <c r="L41" i="7"/>
  <c r="L61" i="20"/>
  <c r="O75" i="4"/>
  <c r="D7" i="11"/>
  <c r="BA68" i="4"/>
  <c r="H66" i="4"/>
  <c r="AT24" i="4"/>
  <c r="BM37" i="4"/>
  <c r="CR9" i="4"/>
  <c r="G28" i="15"/>
  <c r="E47" i="6"/>
  <c r="CC47" i="4"/>
  <c r="G37" i="22"/>
  <c r="C64" i="1"/>
  <c r="BX30" i="4"/>
  <c r="BD11" i="4"/>
  <c r="L16" i="23"/>
  <c r="BG68" i="4"/>
  <c r="E43" i="27"/>
  <c r="U59" i="15"/>
  <c r="J69" i="20"/>
  <c r="N62" i="14"/>
  <c r="CB8" i="4"/>
  <c r="K44" i="20"/>
  <c r="CU26" i="4"/>
  <c r="I19" i="15"/>
  <c r="L16" i="15"/>
  <c r="CQ50" i="4"/>
  <c r="I69" i="7"/>
  <c r="F58" i="30"/>
  <c r="CF73" i="4"/>
  <c r="AV20" i="4"/>
  <c r="BK32" i="4"/>
  <c r="K13" i="26"/>
  <c r="Q55" i="15"/>
  <c r="AP60" i="4"/>
  <c r="D61" i="18"/>
  <c r="W55" i="4"/>
  <c r="CR51" i="4"/>
  <c r="BF27" i="4"/>
  <c r="G24" i="5"/>
  <c r="CO10" i="4"/>
  <c r="P25" i="4"/>
  <c r="BL71" i="4"/>
  <c r="AL62" i="4"/>
  <c r="D73" i="11"/>
  <c r="CD44" i="4"/>
  <c r="AU53" i="4"/>
  <c r="L35" i="5"/>
  <c r="Q63" i="15"/>
  <c r="Z61" i="4"/>
  <c r="L53" i="5"/>
  <c r="AC10" i="4"/>
  <c r="CK36" i="4"/>
  <c r="F89" i="1"/>
  <c r="F44" i="1"/>
  <c r="P19" i="4"/>
  <c r="BA72" i="4"/>
  <c r="CC8" i="4"/>
  <c r="F65" i="6"/>
  <c r="G42" i="21"/>
  <c r="F49" i="1"/>
  <c r="G52" i="4"/>
  <c r="CE40" i="4"/>
  <c r="D30" i="11"/>
  <c r="G38" i="23"/>
  <c r="J28" i="14"/>
  <c r="AY48" i="4"/>
  <c r="H33" i="23"/>
  <c r="M48" i="4"/>
  <c r="AI18" i="4"/>
  <c r="T41" i="5"/>
  <c r="BM30" i="4"/>
  <c r="I14" i="14"/>
  <c r="H32" i="6"/>
  <c r="BQ29" i="4"/>
  <c r="D32" i="10"/>
  <c r="E55" i="16"/>
  <c r="AE60" i="4"/>
  <c r="K40" i="4"/>
  <c r="I38" i="7"/>
  <c r="D69" i="15"/>
  <c r="G33" i="6"/>
  <c r="I25" i="14"/>
  <c r="E44" i="6"/>
  <c r="AV61" i="4"/>
  <c r="CU20" i="4"/>
  <c r="CI24" i="4"/>
  <c r="D106" i="1"/>
  <c r="M12" i="4"/>
  <c r="D65" i="19"/>
  <c r="L7" i="29"/>
  <c r="BM54" i="4"/>
  <c r="F99" i="1"/>
  <c r="BL61" i="4"/>
  <c r="AK28" i="4"/>
  <c r="BM29" i="4"/>
  <c r="AA26" i="4"/>
  <c r="H55" i="23"/>
  <c r="E9" i="20"/>
  <c r="BZ67" i="4"/>
  <c r="G71" i="6"/>
  <c r="E44" i="4"/>
  <c r="L69" i="5"/>
  <c r="AE40" i="4"/>
  <c r="E73" i="1"/>
  <c r="G36" i="5"/>
  <c r="K68" i="4"/>
  <c r="AV9" i="4"/>
  <c r="AE23" i="4"/>
  <c r="R65" i="4"/>
  <c r="G35" i="26"/>
  <c r="AW60" i="4"/>
  <c r="Q44" i="4"/>
  <c r="J16" i="23"/>
  <c r="AJ55" i="4"/>
  <c r="BG14" i="4"/>
  <c r="N55" i="4"/>
  <c r="O71" i="4"/>
  <c r="AM67" i="4"/>
  <c r="CC25" i="4"/>
  <c r="Z30" i="4"/>
  <c r="H65" i="14"/>
  <c r="H37" i="26"/>
  <c r="AP70" i="4"/>
  <c r="X20" i="4"/>
  <c r="F15" i="4"/>
  <c r="AB60" i="4"/>
  <c r="M22" i="5"/>
  <c r="R10" i="4"/>
  <c r="I35" i="4"/>
  <c r="CO66" i="4"/>
  <c r="G43" i="22"/>
  <c r="M58" i="7"/>
  <c r="AL48" i="4"/>
  <c r="R7" i="5"/>
  <c r="D62" i="10"/>
  <c r="BA41" i="4"/>
  <c r="BA40" i="4"/>
  <c r="N25" i="14"/>
  <c r="J60" i="5"/>
  <c r="X12" i="4"/>
  <c r="G74" i="7"/>
  <c r="BV69" i="4"/>
  <c r="M39" i="4"/>
  <c r="BD47" i="4"/>
  <c r="P50" i="4"/>
  <c r="E13" i="22"/>
  <c r="AD52" i="4"/>
  <c r="N32" i="4"/>
  <c r="D31" i="7"/>
  <c r="E13" i="6"/>
  <c r="E69" i="5"/>
  <c r="J13" i="29"/>
  <c r="E29" i="12"/>
  <c r="BP16" i="4"/>
  <c r="R74" i="5"/>
  <c r="BI68" i="4"/>
  <c r="T56" i="15"/>
  <c r="L20" i="20"/>
  <c r="Q57" i="20"/>
  <c r="J24" i="5"/>
  <c r="F42" i="4"/>
  <c r="AC70" i="4"/>
  <c r="AQ54" i="4"/>
  <c r="AD16" i="4"/>
  <c r="H27" i="5"/>
  <c r="G46" i="4"/>
  <c r="AS9" i="4"/>
  <c r="D34" i="23"/>
  <c r="AK61" i="4"/>
  <c r="F75" i="16"/>
  <c r="Y69" i="4"/>
  <c r="CE67" i="4"/>
  <c r="CU75" i="4"/>
  <c r="H22" i="5"/>
  <c r="F24" i="4"/>
  <c r="F46" i="22"/>
  <c r="CI71" i="4"/>
  <c r="AU28" i="4"/>
  <c r="AZ56" i="4"/>
  <c r="CO32" i="4"/>
  <c r="N49" i="14"/>
  <c r="G9" i="14"/>
  <c r="AF70" i="4"/>
  <c r="K49" i="4"/>
  <c r="S72" i="4"/>
  <c r="AU46" i="4"/>
  <c r="BA22" i="4"/>
  <c r="AD73" i="4"/>
  <c r="CB21" i="4"/>
  <c r="I18" i="14"/>
  <c r="CT14" i="4"/>
  <c r="G42" i="4"/>
  <c r="I31" i="14"/>
  <c r="E24" i="4"/>
  <c r="AY30" i="4"/>
  <c r="L48" i="15"/>
  <c r="K41" i="4"/>
  <c r="F9" i="6"/>
  <c r="D31" i="8"/>
  <c r="AM8" i="4"/>
  <c r="BI45" i="4"/>
  <c r="BZ60" i="4"/>
  <c r="M13" i="14"/>
  <c r="AH28" i="4"/>
  <c r="C51" i="1"/>
  <c r="AO52" i="4"/>
  <c r="I61" i="23"/>
  <c r="E18" i="16"/>
  <c r="T7" i="5"/>
  <c r="BH12" i="4"/>
  <c r="G63" i="20"/>
  <c r="F58" i="7"/>
  <c r="Q35" i="15"/>
  <c r="L34" i="4"/>
  <c r="L28" i="5"/>
  <c r="C112" i="1"/>
  <c r="D71" i="10"/>
  <c r="AN50" i="4"/>
  <c r="D56" i="1"/>
  <c r="AP42" i="4"/>
  <c r="E75" i="12"/>
  <c r="D48" i="5"/>
  <c r="E10" i="13"/>
  <c r="C107" i="1"/>
  <c r="Q63" i="20"/>
  <c r="O23" i="4"/>
  <c r="AQ51" i="4"/>
  <c r="BY49" i="4"/>
  <c r="BJ48" i="4"/>
  <c r="S65" i="4"/>
  <c r="G72" i="4"/>
  <c r="J72" i="15"/>
  <c r="E56" i="20"/>
  <c r="D60" i="8"/>
  <c r="G19" i="21"/>
  <c r="CT16" i="4"/>
  <c r="AP35" i="4"/>
  <c r="BB29" i="4"/>
  <c r="G39" i="23"/>
  <c r="L46" i="15"/>
  <c r="G74" i="14"/>
  <c r="D29" i="25"/>
  <c r="D75" i="2"/>
  <c r="M74" i="4"/>
  <c r="F128" i="1"/>
  <c r="BU22" i="4"/>
  <c r="H21" i="21"/>
  <c r="BC53" i="4"/>
  <c r="F22" i="22"/>
  <c r="F69" i="20"/>
  <c r="D41" i="19"/>
  <c r="BC71" i="4"/>
  <c r="E23" i="13"/>
  <c r="Y57" i="4"/>
  <c r="L11" i="14"/>
  <c r="AV27" i="4"/>
  <c r="E67" i="17"/>
  <c r="AN49" i="4"/>
  <c r="BY18" i="4"/>
  <c r="F10" i="4"/>
  <c r="BR24" i="4"/>
  <c r="E60" i="26"/>
  <c r="D52" i="17"/>
  <c r="AZ49" i="4"/>
  <c r="E65" i="26"/>
  <c r="G53" i="16"/>
  <c r="CH14" i="4"/>
  <c r="D21" i="15"/>
  <c r="AI14" i="4"/>
  <c r="BQ74" i="4"/>
  <c r="BV9" i="4"/>
  <c r="O11" i="4"/>
  <c r="BC25" i="4"/>
  <c r="E65" i="25"/>
  <c r="E57" i="16"/>
  <c r="D20" i="28"/>
  <c r="H11" i="20"/>
  <c r="E12" i="21"/>
  <c r="E11" i="21"/>
  <c r="S19" i="15"/>
  <c r="L20" i="23"/>
  <c r="G61" i="29"/>
  <c r="G37" i="7"/>
  <c r="P35" i="5"/>
  <c r="J36" i="26"/>
  <c r="Y40" i="4"/>
  <c r="BN60" i="4"/>
  <c r="I29" i="7"/>
  <c r="BH60" i="4"/>
  <c r="Q45" i="15"/>
  <c r="BP52" i="4"/>
  <c r="I42" i="26"/>
  <c r="CS67" i="4"/>
  <c r="D11" i="25"/>
  <c r="P12" i="4"/>
  <c r="F16" i="16"/>
  <c r="I66" i="23"/>
  <c r="CA42" i="4"/>
  <c r="D46" i="2"/>
  <c r="L12" i="14"/>
  <c r="O10" i="15"/>
  <c r="CR67" i="4"/>
  <c r="K43" i="26"/>
  <c r="G70" i="29"/>
  <c r="E31" i="12"/>
  <c r="G54" i="21"/>
  <c r="BB24" i="4"/>
  <c r="E35" i="21"/>
  <c r="E24" i="26"/>
  <c r="F16" i="4"/>
  <c r="CC59" i="4"/>
  <c r="BI73" i="4"/>
  <c r="I39" i="5"/>
  <c r="I71" i="20"/>
  <c r="D52" i="20"/>
  <c r="BV42" i="4"/>
  <c r="E77" i="1"/>
  <c r="I26" i="23"/>
  <c r="I42" i="23"/>
  <c r="O15" i="15"/>
  <c r="CH19" i="4"/>
  <c r="E67" i="15"/>
  <c r="D58" i="19"/>
  <c r="H30" i="4"/>
  <c r="Q42" i="15"/>
  <c r="BW10" i="4"/>
  <c r="I64" i="7"/>
  <c r="D19" i="2"/>
  <c r="AU19" i="4"/>
  <c r="BD18" i="4"/>
  <c r="BV50" i="4"/>
  <c r="I18" i="23"/>
  <c r="Z38" i="4"/>
  <c r="CT38" i="4"/>
  <c r="AD13" i="4"/>
  <c r="R71" i="15"/>
  <c r="AD34" i="4"/>
  <c r="K34" i="26"/>
  <c r="AO9" i="4"/>
  <c r="CK18" i="4"/>
  <c r="BZ14" i="4"/>
  <c r="D41" i="11"/>
  <c r="E53" i="20"/>
  <c r="I15" i="4"/>
  <c r="BX40" i="4"/>
  <c r="BD45" i="4"/>
  <c r="E52" i="6"/>
  <c r="F46" i="7"/>
  <c r="T31" i="4"/>
  <c r="F81" i="1"/>
  <c r="CH44" i="4"/>
  <c r="L27" i="4"/>
  <c r="K47" i="15"/>
  <c r="AY29" i="4"/>
  <c r="AA13" i="4"/>
  <c r="J69" i="4"/>
  <c r="AT75" i="4"/>
  <c r="AX33" i="4"/>
  <c r="CI30" i="4"/>
  <c r="I30" i="7"/>
  <c r="M37" i="4"/>
  <c r="H10" i="21"/>
  <c r="AO49" i="4"/>
  <c r="D118" i="1"/>
  <c r="CR70" i="4"/>
  <c r="AG9" i="4"/>
  <c r="E62" i="1"/>
  <c r="BH50" i="4"/>
  <c r="O72" i="20"/>
  <c r="AO74" i="4"/>
  <c r="D45" i="19"/>
  <c r="G18" i="21"/>
  <c r="AR33" i="4"/>
  <c r="M38" i="14"/>
  <c r="D18" i="26"/>
  <c r="T7" i="15"/>
  <c r="J30" i="23"/>
  <c r="E52" i="1"/>
  <c r="CA71" i="4"/>
  <c r="AO70" i="4"/>
  <c r="BH58" i="4"/>
  <c r="AK39" i="4"/>
  <c r="BY38" i="4"/>
  <c r="I46" i="30"/>
  <c r="U62" i="15"/>
  <c r="M47" i="14"/>
  <c r="P55" i="20"/>
  <c r="Q12" i="20"/>
  <c r="C122" i="1"/>
  <c r="D42" i="25"/>
  <c r="F46" i="29"/>
  <c r="BB72" i="4"/>
  <c r="F41" i="26"/>
  <c r="C102" i="1"/>
  <c r="BB60" i="4"/>
  <c r="K32" i="4"/>
  <c r="U34" i="4"/>
  <c r="M9" i="4"/>
  <c r="M37" i="7"/>
  <c r="N17" i="14"/>
  <c r="I61" i="21"/>
  <c r="K10" i="20"/>
  <c r="AM48" i="4"/>
  <c r="P7" i="20"/>
  <c r="L37" i="5"/>
  <c r="AI58" i="4"/>
  <c r="CK49" i="4"/>
  <c r="Q45" i="20"/>
  <c r="F35" i="5"/>
  <c r="AU27" i="4"/>
  <c r="E40" i="13"/>
  <c r="P55" i="4"/>
  <c r="E20" i="25"/>
  <c r="Q59" i="4"/>
  <c r="CF41" i="4"/>
  <c r="L16" i="5"/>
  <c r="AS52" i="4"/>
  <c r="F18" i="7"/>
  <c r="W70" i="4"/>
  <c r="AW63" i="4"/>
  <c r="D44" i="19"/>
  <c r="J75" i="23"/>
  <c r="M73" i="4"/>
  <c r="P72" i="5"/>
  <c r="D29" i="8"/>
  <c r="L63" i="5"/>
  <c r="H49" i="5"/>
  <c r="V11" i="4"/>
  <c r="R14" i="5"/>
  <c r="E8" i="20"/>
  <c r="L48" i="5"/>
  <c r="M8" i="29"/>
  <c r="BU39" i="4"/>
  <c r="K34" i="20"/>
  <c r="CT55" i="4"/>
  <c r="F69" i="14"/>
  <c r="AS62" i="4"/>
  <c r="BV75" i="4"/>
  <c r="T65" i="4"/>
  <c r="BZ13" i="4"/>
  <c r="CQ21" i="4"/>
  <c r="D17" i="8"/>
  <c r="BJ24" i="4"/>
  <c r="G17" i="6"/>
  <c r="K16" i="4"/>
  <c r="G59" i="22"/>
  <c r="E46" i="22"/>
  <c r="N49" i="7"/>
  <c r="I34" i="29"/>
  <c r="CS10" i="4"/>
  <c r="M7" i="29"/>
  <c r="V30" i="4"/>
  <c r="G34" i="7"/>
  <c r="CN32" i="4"/>
  <c r="G39" i="14"/>
  <c r="S14" i="15"/>
  <c r="AP23" i="4"/>
  <c r="Z8" i="4"/>
  <c r="I47" i="29"/>
  <c r="F13" i="21"/>
  <c r="BB46" i="4"/>
  <c r="AO7" i="4"/>
  <c r="E35" i="23"/>
  <c r="H68" i="14"/>
  <c r="CK55" i="4"/>
  <c r="AX20" i="4"/>
  <c r="P39" i="20"/>
  <c r="J53" i="23"/>
  <c r="Q74" i="4"/>
  <c r="D26" i="7"/>
  <c r="I36" i="20"/>
  <c r="BP8" i="4"/>
  <c r="E70" i="15"/>
  <c r="BZ65" i="4"/>
  <c r="S56" i="5"/>
  <c r="H17" i="4"/>
  <c r="P41" i="5"/>
  <c r="CQ64" i="4"/>
  <c r="CL28" i="4"/>
  <c r="BM14" i="4"/>
  <c r="J15" i="7"/>
  <c r="BM60" i="4"/>
  <c r="W62" i="4"/>
  <c r="BX24" i="4"/>
  <c r="R59" i="15"/>
  <c r="BA28" i="4"/>
  <c r="AS28" i="4"/>
  <c r="D36" i="7"/>
  <c r="H28" i="6"/>
  <c r="M27" i="5"/>
  <c r="G22" i="4"/>
  <c r="BQ47" i="4"/>
  <c r="Y67" i="4"/>
  <c r="E30" i="20"/>
  <c r="F13" i="22"/>
  <c r="F7" i="20"/>
  <c r="BX68" i="4"/>
  <c r="BI23" i="4"/>
  <c r="W27" i="4"/>
  <c r="J15" i="26"/>
  <c r="AC11" i="4"/>
  <c r="G13" i="27"/>
  <c r="I15" i="23"/>
  <c r="K7" i="4"/>
  <c r="D8" i="18"/>
  <c r="J69" i="23"/>
  <c r="H39" i="4"/>
  <c r="F68" i="12"/>
  <c r="I52" i="15"/>
  <c r="E15" i="5"/>
  <c r="CB30" i="4"/>
  <c r="G72" i="29"/>
  <c r="D41" i="26"/>
  <c r="P65" i="20"/>
  <c r="F11" i="6"/>
  <c r="R7" i="15"/>
  <c r="CG68" i="4"/>
  <c r="F62" i="21"/>
  <c r="H51" i="15"/>
  <c r="G63" i="27"/>
  <c r="M72" i="15"/>
  <c r="G50" i="26"/>
  <c r="H24" i="21"/>
  <c r="F61" i="23"/>
  <c r="AT56" i="4"/>
  <c r="BW18" i="4"/>
  <c r="AL73" i="4"/>
  <c r="BD12" i="4"/>
  <c r="D87" i="1"/>
  <c r="D123" i="1"/>
  <c r="CC21" i="4"/>
  <c r="E28" i="17"/>
  <c r="N57" i="20"/>
  <c r="CG19" i="4"/>
  <c r="BP46" i="4"/>
  <c r="D19" i="24"/>
  <c r="L48" i="14"/>
  <c r="BB59" i="4"/>
  <c r="BU15" i="4"/>
  <c r="G54" i="23"/>
  <c r="E40" i="4"/>
  <c r="CC63" i="4"/>
  <c r="CQ19" i="4"/>
  <c r="O24" i="4"/>
  <c r="D23" i="5"/>
  <c r="M24" i="7"/>
  <c r="BM36" i="4"/>
  <c r="M13" i="7"/>
  <c r="H54" i="26"/>
  <c r="AH71" i="4"/>
  <c r="BC70" i="4"/>
  <c r="S65" i="15"/>
  <c r="D72" i="11"/>
  <c r="H72" i="4"/>
  <c r="D61" i="15"/>
  <c r="F21" i="7"/>
  <c r="K55" i="4"/>
  <c r="P21" i="15"/>
  <c r="BG57" i="4"/>
  <c r="M43" i="29"/>
  <c r="G70" i="16"/>
  <c r="E11" i="12"/>
  <c r="D122" i="1"/>
  <c r="CE58" i="4"/>
  <c r="AZ29" i="4"/>
  <c r="F70" i="14"/>
  <c r="AR27" i="4"/>
  <c r="R25" i="15"/>
  <c r="E74" i="14"/>
  <c r="AW32" i="4"/>
  <c r="D89" i="1"/>
  <c r="CG39" i="4"/>
  <c r="CQ52" i="4"/>
  <c r="G73" i="29"/>
  <c r="W67" i="4"/>
  <c r="CH67" i="4"/>
  <c r="M10" i="7"/>
  <c r="BR41" i="4"/>
  <c r="S22" i="4"/>
  <c r="BZ58" i="4"/>
  <c r="D69" i="28"/>
  <c r="BC48" i="4"/>
  <c r="CL48" i="4"/>
  <c r="G10" i="5"/>
  <c r="BS52" i="4"/>
  <c r="I59" i="15"/>
  <c r="D59" i="26"/>
  <c r="J7" i="14"/>
  <c r="G21" i="30"/>
  <c r="F36" i="12"/>
  <c r="Q10" i="4"/>
  <c r="F37" i="30"/>
  <c r="J35" i="7"/>
  <c r="E116" i="1"/>
  <c r="F45" i="7"/>
  <c r="D26" i="18"/>
  <c r="E13" i="27"/>
  <c r="K9" i="15"/>
  <c r="BP23" i="4"/>
  <c r="AT74" i="4"/>
  <c r="G23" i="20"/>
  <c r="BA21" i="4"/>
  <c r="BK68" i="4"/>
  <c r="L39" i="7"/>
  <c r="M9" i="5"/>
  <c r="CQ45" i="4"/>
  <c r="Q34" i="4"/>
  <c r="AI62" i="4"/>
  <c r="N24" i="14"/>
  <c r="BH62" i="4"/>
  <c r="J32" i="30"/>
  <c r="L23" i="4"/>
  <c r="J71" i="7"/>
  <c r="BV25" i="4"/>
  <c r="G43" i="5"/>
  <c r="Z25" i="4"/>
  <c r="T40" i="15"/>
  <c r="L45" i="23"/>
  <c r="AQ75" i="4"/>
  <c r="D25" i="11"/>
  <c r="M11" i="20"/>
  <c r="E9" i="23"/>
  <c r="J23" i="14"/>
  <c r="BO15" i="4"/>
  <c r="AD42" i="4"/>
  <c r="R35" i="15"/>
  <c r="AV73" i="4"/>
  <c r="G9" i="16"/>
  <c r="AC22" i="4"/>
  <c r="K10" i="15"/>
  <c r="BE75" i="4"/>
  <c r="G64" i="7"/>
  <c r="CU17" i="4"/>
  <c r="BI19" i="4"/>
  <c r="H63" i="4"/>
  <c r="D57" i="1"/>
  <c r="K21" i="23"/>
  <c r="L14" i="14"/>
  <c r="C84" i="1"/>
  <c r="G10" i="20"/>
  <c r="K34" i="14"/>
  <c r="O20" i="15"/>
  <c r="AG11" i="4"/>
  <c r="K66" i="23"/>
  <c r="D30" i="12"/>
  <c r="E24" i="15"/>
  <c r="BT37" i="4"/>
  <c r="F65" i="1"/>
  <c r="N57" i="15"/>
  <c r="E68" i="26"/>
  <c r="G61" i="6"/>
  <c r="H58" i="5"/>
  <c r="CN29" i="4"/>
  <c r="D56" i="24"/>
  <c r="BE15" i="4"/>
  <c r="AB41" i="4"/>
  <c r="H70" i="23"/>
  <c r="BK49" i="4"/>
  <c r="AU12" i="4"/>
  <c r="E59" i="21"/>
  <c r="L49" i="4"/>
  <c r="G26" i="20"/>
  <c r="D63" i="12"/>
  <c r="T24" i="4"/>
  <c r="G51" i="14"/>
  <c r="R38" i="5"/>
  <c r="C81" i="1"/>
  <c r="AF28" i="4"/>
  <c r="CF58" i="4"/>
  <c r="E16" i="17"/>
  <c r="BI43" i="4"/>
  <c r="O13" i="5"/>
  <c r="AB35" i="4"/>
  <c r="D27" i="15"/>
  <c r="F13" i="16"/>
  <c r="I11" i="29"/>
  <c r="BI51" i="4"/>
  <c r="E48" i="22"/>
  <c r="D16" i="2"/>
  <c r="L70" i="5"/>
  <c r="CB35" i="4"/>
  <c r="D30" i="24"/>
  <c r="BP40" i="4"/>
  <c r="E46" i="4"/>
  <c r="BL17" i="4"/>
  <c r="M30" i="5"/>
  <c r="CS19" i="4"/>
  <c r="AE17" i="4"/>
  <c r="G72" i="5"/>
  <c r="BI26" i="4"/>
  <c r="Q11" i="20"/>
  <c r="H51" i="5"/>
  <c r="D90" i="1"/>
  <c r="CT51" i="4"/>
  <c r="CU27" i="4"/>
  <c r="BB43" i="4"/>
  <c r="E40" i="1"/>
  <c r="AE10" i="4"/>
  <c r="BT50" i="4"/>
  <c r="CU37" i="4"/>
  <c r="BE34" i="4"/>
  <c r="AP12" i="4"/>
  <c r="E28" i="1"/>
  <c r="F39" i="12"/>
  <c r="E23" i="14"/>
  <c r="M42" i="4"/>
  <c r="BH41" i="4"/>
  <c r="S11" i="4"/>
  <c r="H8" i="6"/>
  <c r="M68" i="5"/>
  <c r="D46" i="23"/>
  <c r="AH52" i="4"/>
  <c r="CN69" i="4"/>
  <c r="E63" i="27"/>
  <c r="AP47" i="4"/>
  <c r="I27" i="20"/>
  <c r="D65" i="11"/>
  <c r="AZ55" i="4"/>
  <c r="AA23" i="4"/>
  <c r="J75" i="20"/>
  <c r="H52" i="5"/>
  <c r="C94" i="1"/>
  <c r="BV54" i="4"/>
  <c r="D40" i="20"/>
  <c r="O58" i="5"/>
  <c r="L44" i="15"/>
  <c r="F56" i="23"/>
  <c r="H68" i="15"/>
  <c r="D58" i="22"/>
  <c r="AX45" i="4"/>
  <c r="F66" i="12"/>
  <c r="G73" i="23"/>
  <c r="AF53" i="4"/>
  <c r="BW52" i="4"/>
  <c r="K53" i="14"/>
  <c r="AL45" i="4"/>
  <c r="D44" i="25"/>
  <c r="AP17" i="4"/>
  <c r="CN75" i="4"/>
  <c r="P67" i="20"/>
  <c r="H64" i="4"/>
  <c r="F51" i="6"/>
  <c r="U30" i="4"/>
  <c r="CO7" i="4"/>
  <c r="AT45" i="4"/>
  <c r="H11" i="21"/>
  <c r="F9" i="5"/>
  <c r="G25" i="22"/>
  <c r="H11" i="5"/>
  <c r="BZ46" i="4"/>
  <c r="F20" i="22"/>
  <c r="CU65" i="4"/>
  <c r="CS31" i="4"/>
  <c r="BI58" i="4"/>
  <c r="AR51" i="4"/>
  <c r="AN18" i="4"/>
  <c r="K35" i="26"/>
  <c r="AR29" i="4"/>
  <c r="I12" i="26"/>
  <c r="L26" i="5"/>
  <c r="CF43" i="4"/>
  <c r="I10" i="5"/>
  <c r="P13" i="4"/>
  <c r="L29" i="7"/>
  <c r="E9" i="15"/>
  <c r="BM39" i="4"/>
  <c r="E53" i="4"/>
  <c r="I60" i="7"/>
  <c r="BY68" i="4"/>
  <c r="C49" i="1"/>
  <c r="AJ51" i="4"/>
  <c r="BX44" i="4"/>
  <c r="BK54" i="4"/>
  <c r="J62" i="23"/>
  <c r="N66" i="4"/>
  <c r="H59" i="26"/>
  <c r="I44" i="5"/>
  <c r="CC28" i="4"/>
  <c r="CU41" i="4"/>
  <c r="E18" i="21"/>
  <c r="I21" i="14"/>
  <c r="H44" i="14"/>
  <c r="K19" i="23"/>
  <c r="G26" i="22"/>
  <c r="J17" i="23"/>
  <c r="G75" i="26"/>
  <c r="G54" i="20"/>
  <c r="E37" i="20"/>
  <c r="G51" i="5"/>
  <c r="S21" i="4"/>
  <c r="H31" i="15"/>
  <c r="F29" i="23"/>
  <c r="J53" i="30"/>
  <c r="M35" i="7"/>
  <c r="E86" i="1"/>
  <c r="V38" i="4"/>
  <c r="BJ9" i="4"/>
  <c r="F34" i="7"/>
  <c r="E55" i="26"/>
  <c r="E49" i="15"/>
  <c r="AG21" i="4"/>
  <c r="K60" i="15"/>
  <c r="D9" i="20"/>
  <c r="D34" i="10"/>
  <c r="AH33" i="4"/>
  <c r="K10" i="23"/>
  <c r="D74" i="21"/>
  <c r="L50" i="7"/>
  <c r="U65" i="4"/>
  <c r="F15" i="20"/>
  <c r="K74" i="20"/>
  <c r="E121" i="1"/>
  <c r="CU18" i="4"/>
  <c r="D59" i="6"/>
  <c r="T56" i="4"/>
  <c r="BH25" i="4"/>
  <c r="CT27" i="4"/>
  <c r="F20" i="21"/>
  <c r="V48" i="4"/>
  <c r="CS56" i="4"/>
  <c r="BJ18" i="4"/>
  <c r="C99" i="1"/>
  <c r="AS74" i="4"/>
  <c r="D18" i="12"/>
  <c r="BS45" i="4"/>
  <c r="D11" i="6"/>
  <c r="D23" i="26"/>
  <c r="AM10" i="4"/>
  <c r="D49" i="6"/>
  <c r="O55" i="5"/>
  <c r="AZ30" i="4"/>
  <c r="CC17" i="4"/>
  <c r="AF18" i="4"/>
  <c r="F22" i="30"/>
  <c r="AP28" i="4"/>
  <c r="G74" i="20"/>
  <c r="BV21" i="4"/>
  <c r="CE46" i="4"/>
  <c r="BR53" i="4"/>
  <c r="CQ32" i="4"/>
  <c r="BQ75" i="4"/>
  <c r="D56" i="2"/>
  <c r="D73" i="28"/>
  <c r="D13" i="8"/>
  <c r="K60" i="20"/>
  <c r="AV22" i="4"/>
  <c r="BI60" i="4"/>
  <c r="CB66" i="4"/>
  <c r="M30" i="7"/>
  <c r="BS48" i="4"/>
  <c r="N30" i="4"/>
  <c r="G75" i="4"/>
  <c r="Q72" i="20"/>
  <c r="E69" i="26"/>
  <c r="O37" i="5"/>
  <c r="AF33" i="4"/>
  <c r="BB9" i="4"/>
  <c r="F36" i="4"/>
  <c r="Q18" i="4"/>
  <c r="F59" i="23"/>
  <c r="I54" i="7"/>
  <c r="F11" i="26"/>
  <c r="Z75" i="4"/>
  <c r="AN35" i="4"/>
  <c r="BA48" i="4"/>
  <c r="F50" i="12"/>
  <c r="F72" i="4"/>
  <c r="S42" i="5"/>
  <c r="CB14" i="4"/>
  <c r="V22" i="4"/>
  <c r="D56" i="21"/>
  <c r="AI10" i="4"/>
  <c r="AJ33" i="4"/>
  <c r="T10" i="5"/>
  <c r="T11" i="4"/>
  <c r="O23" i="20"/>
  <c r="N34" i="14"/>
  <c r="S48" i="5"/>
  <c r="R39" i="4"/>
  <c r="BK61" i="4"/>
  <c r="F12" i="12"/>
  <c r="BX23" i="4"/>
  <c r="H8" i="14"/>
  <c r="U13" i="15"/>
  <c r="O58" i="15"/>
  <c r="E30" i="16"/>
  <c r="V28" i="4"/>
  <c r="G11" i="26"/>
  <c r="F39" i="5"/>
  <c r="D22" i="29"/>
  <c r="K53" i="20"/>
  <c r="CS26" i="4"/>
  <c r="BC33" i="4"/>
  <c r="AL17" i="4"/>
  <c r="E33" i="28"/>
  <c r="Q64" i="15"/>
  <c r="P33" i="5"/>
  <c r="Q28" i="15"/>
  <c r="AO33" i="4"/>
  <c r="X15" i="4"/>
  <c r="D28" i="2"/>
  <c r="AX63" i="4"/>
  <c r="O28" i="15"/>
  <c r="M75" i="29"/>
  <c r="G18" i="6"/>
  <c r="T60" i="15"/>
  <c r="G64" i="23"/>
  <c r="CB24" i="4"/>
  <c r="E73" i="5"/>
  <c r="D13" i="23"/>
  <c r="CA17" i="4"/>
  <c r="BQ12" i="4"/>
  <c r="D17" i="11"/>
  <c r="E49" i="17"/>
  <c r="AU10" i="4"/>
  <c r="L22" i="4"/>
  <c r="AZ53" i="4"/>
  <c r="G45" i="6"/>
  <c r="BD29" i="4"/>
  <c r="N62" i="7"/>
  <c r="R36" i="15"/>
  <c r="E17" i="6"/>
  <c r="BK41" i="4"/>
  <c r="BU25" i="4"/>
  <c r="D70" i="17"/>
  <c r="E7" i="23"/>
  <c r="D10" i="10"/>
  <c r="F56" i="6"/>
  <c r="D49" i="8"/>
  <c r="I27" i="4"/>
  <c r="AP41" i="4"/>
  <c r="BA23" i="4"/>
  <c r="E60" i="4"/>
  <c r="D37" i="11"/>
  <c r="S75" i="5"/>
  <c r="W39" i="4"/>
  <c r="E63" i="6"/>
  <c r="AO22" i="4"/>
  <c r="CO28" i="4"/>
  <c r="AY12" i="4"/>
  <c r="D26" i="10"/>
  <c r="N69" i="7"/>
  <c r="CC68" i="4"/>
  <c r="D9" i="10"/>
  <c r="M14" i="5"/>
  <c r="G9" i="6"/>
  <c r="L38" i="14"/>
  <c r="D83" i="1"/>
  <c r="CE43" i="4"/>
  <c r="H73" i="6"/>
  <c r="L61" i="5"/>
  <c r="E67" i="12"/>
  <c r="T31" i="15"/>
  <c r="R10" i="5"/>
  <c r="C67" i="1"/>
  <c r="AH16" i="4"/>
  <c r="E66" i="4"/>
  <c r="N26" i="4"/>
  <c r="Z46" i="4"/>
  <c r="I22" i="15"/>
  <c r="D27" i="13"/>
  <c r="I32" i="26"/>
  <c r="I41" i="15"/>
  <c r="Z20" i="4"/>
  <c r="BY59" i="4"/>
  <c r="T17" i="4"/>
  <c r="D16" i="12"/>
  <c r="E21" i="27"/>
  <c r="D25" i="20"/>
  <c r="CH30" i="4"/>
  <c r="E16" i="6"/>
  <c r="F37" i="16"/>
  <c r="D24" i="2"/>
  <c r="F17" i="5"/>
  <c r="CT43" i="4"/>
  <c r="F47" i="29"/>
  <c r="E84" i="1"/>
  <c r="CE27" i="4"/>
  <c r="G46" i="15"/>
  <c r="E51" i="17"/>
  <c r="BU50" i="4"/>
  <c r="Z58" i="4"/>
  <c r="F15" i="29"/>
  <c r="CU49" i="4"/>
  <c r="D47" i="30"/>
  <c r="M22" i="4"/>
  <c r="D19" i="17"/>
  <c r="O67" i="20"/>
  <c r="E73" i="20"/>
  <c r="BU48" i="4"/>
  <c r="J45" i="23"/>
  <c r="H58" i="4"/>
  <c r="AJ63" i="4"/>
  <c r="M57" i="4"/>
  <c r="I21" i="4"/>
  <c r="AW42" i="4"/>
  <c r="AC60" i="4"/>
  <c r="CC34" i="4"/>
  <c r="M34" i="7"/>
  <c r="CU43" i="4"/>
  <c r="BM41" i="4"/>
  <c r="E61" i="16"/>
  <c r="K44" i="4"/>
  <c r="D45" i="27"/>
  <c r="U21" i="4"/>
  <c r="D32" i="11"/>
  <c r="BH73" i="4"/>
  <c r="D16" i="5"/>
  <c r="G66" i="4"/>
  <c r="H48" i="26"/>
  <c r="AI50" i="4"/>
  <c r="L65" i="29"/>
  <c r="F59" i="4"/>
  <c r="H7" i="14"/>
  <c r="F63" i="1"/>
  <c r="T73" i="5"/>
  <c r="I26" i="20"/>
  <c r="CH27" i="4"/>
  <c r="D7" i="28"/>
  <c r="AZ10" i="4"/>
  <c r="F32" i="12"/>
  <c r="J13" i="23"/>
  <c r="H63" i="5"/>
  <c r="D61" i="5"/>
  <c r="G22" i="21"/>
  <c r="AK44" i="4"/>
  <c r="I40" i="30"/>
  <c r="D10" i="27"/>
  <c r="F34" i="26"/>
  <c r="F17" i="12"/>
  <c r="D21" i="28"/>
  <c r="CL72" i="4"/>
  <c r="I46" i="21"/>
  <c r="V18" i="4"/>
  <c r="J25" i="23"/>
  <c r="CB71" i="4"/>
  <c r="J15" i="29"/>
  <c r="AH22" i="4"/>
  <c r="T48" i="4"/>
  <c r="F69" i="15"/>
  <c r="BB42" i="4"/>
  <c r="F23" i="23"/>
  <c r="J27" i="23"/>
  <c r="E25" i="22"/>
  <c r="CH8" i="4"/>
  <c r="E45" i="20"/>
  <c r="AT68" i="4"/>
  <c r="I43" i="15"/>
  <c r="E22" i="14"/>
  <c r="G51" i="20"/>
  <c r="Q13" i="15"/>
  <c r="D29" i="30"/>
  <c r="BS74" i="4"/>
  <c r="D50" i="21"/>
  <c r="E29" i="6"/>
  <c r="D20" i="21"/>
  <c r="E8" i="6"/>
  <c r="AF29" i="4"/>
  <c r="E64" i="4"/>
  <c r="E61" i="17"/>
  <c r="BZ55" i="4"/>
  <c r="R22" i="5"/>
  <c r="AU38" i="4"/>
  <c r="E10" i="1"/>
  <c r="D57" i="26"/>
  <c r="BO71" i="4"/>
  <c r="L67" i="4"/>
  <c r="U64" i="4"/>
  <c r="P54" i="5"/>
  <c r="D38" i="2"/>
  <c r="G62" i="6"/>
  <c r="I68" i="7"/>
  <c r="T8" i="4"/>
  <c r="D41" i="12"/>
  <c r="S59" i="4"/>
  <c r="AY8" i="4"/>
  <c r="AA61" i="4"/>
  <c r="S50" i="15"/>
  <c r="BI15" i="4"/>
  <c r="G44" i="5"/>
  <c r="E104" i="1"/>
  <c r="R23" i="5"/>
  <c r="F15" i="14"/>
  <c r="BD38" i="4"/>
  <c r="AW68" i="4"/>
  <c r="BQ20" i="4"/>
  <c r="BR26" i="4"/>
  <c r="D8" i="11"/>
  <c r="D56" i="8"/>
  <c r="E47" i="13"/>
  <c r="J54" i="5"/>
  <c r="E54" i="25"/>
  <c r="I18" i="20"/>
  <c r="M75" i="15"/>
  <c r="N36" i="7"/>
  <c r="H22" i="4"/>
  <c r="CH9" i="4"/>
  <c r="D59" i="29"/>
  <c r="E46" i="14"/>
  <c r="BL18" i="4"/>
  <c r="L27" i="20"/>
  <c r="J12" i="14"/>
  <c r="AN27" i="4"/>
  <c r="H51" i="30"/>
  <c r="BR29" i="4"/>
  <c r="O7" i="15"/>
  <c r="I27" i="23"/>
  <c r="BG40" i="4"/>
  <c r="J47" i="5"/>
  <c r="CT66" i="4"/>
  <c r="C54" i="1"/>
  <c r="H49" i="26"/>
  <c r="CG33" i="4"/>
  <c r="AV18" i="4"/>
  <c r="F38" i="5"/>
  <c r="F35" i="21"/>
  <c r="BS54" i="4"/>
  <c r="AY28" i="4"/>
  <c r="AX11" i="4"/>
  <c r="K61" i="4"/>
  <c r="S55" i="5"/>
  <c r="O62" i="20"/>
  <c r="CL55" i="4"/>
  <c r="CL19" i="4"/>
  <c r="H27" i="20"/>
  <c r="D24" i="5"/>
  <c r="D53" i="1"/>
  <c r="N61" i="7"/>
  <c r="J73" i="5"/>
  <c r="D21" i="20"/>
  <c r="BC58" i="4"/>
  <c r="BJ30" i="4"/>
  <c r="D59" i="13"/>
  <c r="L56" i="4"/>
  <c r="BD57" i="4"/>
  <c r="J42" i="20"/>
  <c r="D66" i="1"/>
  <c r="M68" i="4"/>
  <c r="E16" i="20"/>
  <c r="AU52" i="4"/>
  <c r="K19" i="14"/>
  <c r="P48" i="15"/>
  <c r="CH39" i="4"/>
  <c r="CC38" i="4"/>
  <c r="F50" i="23"/>
  <c r="F58" i="14"/>
  <c r="BT27" i="4"/>
  <c r="L36" i="7"/>
  <c r="L28" i="20"/>
  <c r="CH21" i="4"/>
  <c r="F22" i="16"/>
  <c r="E24" i="14"/>
  <c r="H19" i="6"/>
  <c r="AR59" i="4"/>
  <c r="BG25" i="4"/>
  <c r="I55" i="7"/>
  <c r="D69" i="5"/>
  <c r="AN38" i="4"/>
  <c r="D9" i="13"/>
  <c r="AP18" i="4"/>
  <c r="BF67" i="4"/>
  <c r="CE26" i="4"/>
  <c r="E13" i="1"/>
  <c r="AL26" i="4"/>
  <c r="AC30" i="4"/>
  <c r="AO41" i="4"/>
  <c r="AZ61" i="4"/>
  <c r="S21" i="5"/>
  <c r="AA54" i="4"/>
  <c r="F57" i="1"/>
  <c r="BU24" i="4"/>
  <c r="L29" i="29"/>
  <c r="F18" i="26"/>
  <c r="O30" i="15"/>
  <c r="G8" i="14"/>
  <c r="G64" i="5"/>
  <c r="D38" i="13"/>
  <c r="G69" i="20"/>
  <c r="F58" i="15"/>
  <c r="D31" i="17"/>
  <c r="BG46" i="4"/>
  <c r="M69" i="4"/>
  <c r="D10" i="7"/>
  <c r="I17" i="5"/>
  <c r="AR65" i="4"/>
  <c r="F65" i="22"/>
  <c r="J45" i="5"/>
  <c r="AH40" i="4"/>
  <c r="G57" i="22"/>
  <c r="AH46" i="4"/>
  <c r="E113" i="1"/>
  <c r="D42" i="15"/>
  <c r="F45" i="1"/>
  <c r="T68" i="5"/>
  <c r="J75" i="30"/>
  <c r="BE30" i="4"/>
  <c r="I51" i="14"/>
  <c r="AT19" i="4"/>
  <c r="AP59" i="4"/>
  <c r="G43" i="14"/>
  <c r="G72" i="15"/>
  <c r="H45" i="6"/>
  <c r="E41" i="4"/>
  <c r="R64" i="15"/>
  <c r="Q8" i="4"/>
  <c r="E45" i="5"/>
  <c r="L65" i="15"/>
  <c r="H61" i="6"/>
  <c r="CI61" i="4"/>
  <c r="E24" i="23"/>
  <c r="K68" i="23"/>
  <c r="AR49" i="4"/>
  <c r="D40" i="17"/>
  <c r="BS11" i="4"/>
  <c r="D35" i="9"/>
  <c r="BF72" i="4"/>
  <c r="D23" i="7"/>
  <c r="CQ57" i="4"/>
  <c r="J64" i="7"/>
  <c r="BV72" i="4"/>
  <c r="D7" i="7"/>
  <c r="N35" i="7"/>
  <c r="N46" i="4"/>
  <c r="E111" i="1"/>
  <c r="BM17" i="4"/>
  <c r="P71" i="5"/>
  <c r="G20" i="29"/>
  <c r="M59" i="15"/>
  <c r="N52" i="15"/>
  <c r="J64" i="23"/>
  <c r="BT21" i="4"/>
  <c r="E17" i="28"/>
  <c r="K27" i="15"/>
  <c r="BP36" i="4"/>
  <c r="BP26" i="4"/>
  <c r="BV15" i="4"/>
  <c r="L41" i="14"/>
  <c r="F24" i="22"/>
  <c r="M8" i="15"/>
  <c r="BO34" i="4"/>
  <c r="F22" i="4"/>
  <c r="F73" i="30"/>
  <c r="R9" i="15"/>
  <c r="BC51" i="4"/>
  <c r="AV45" i="4"/>
  <c r="D34" i="15"/>
  <c r="AM19" i="4"/>
  <c r="AR21" i="4"/>
  <c r="F39" i="23"/>
  <c r="D62" i="1"/>
  <c r="I62" i="14"/>
  <c r="BL62" i="4"/>
  <c r="H53" i="6"/>
  <c r="I21" i="15"/>
  <c r="G13" i="7"/>
  <c r="F29" i="14"/>
  <c r="M8" i="4"/>
  <c r="H58" i="15"/>
  <c r="I17" i="7"/>
  <c r="K15" i="15"/>
  <c r="E61" i="20"/>
  <c r="D15" i="30"/>
  <c r="I34" i="23"/>
  <c r="D27" i="2"/>
  <c r="BD15" i="4"/>
  <c r="AU56" i="4"/>
  <c r="BG69" i="4"/>
  <c r="D35" i="5"/>
  <c r="CG24" i="4"/>
  <c r="G65" i="14"/>
  <c r="CD15" i="4"/>
  <c r="BM22" i="4"/>
  <c r="BA25" i="4"/>
  <c r="J8" i="20"/>
  <c r="H62" i="5"/>
  <c r="H32" i="21"/>
  <c r="H75" i="30"/>
  <c r="W16" i="4"/>
  <c r="J61" i="23"/>
  <c r="AQ9" i="4"/>
  <c r="F55" i="1"/>
  <c r="M56" i="14"/>
  <c r="K72" i="14"/>
  <c r="M44" i="4"/>
  <c r="X69" i="4"/>
  <c r="W21" i="4"/>
  <c r="D58" i="6"/>
  <c r="I54" i="21"/>
  <c r="E36" i="20"/>
  <c r="AI73" i="4"/>
  <c r="O45" i="15"/>
  <c r="F55" i="20"/>
  <c r="BE35" i="4"/>
  <c r="M70" i="7"/>
  <c r="C119" i="1"/>
  <c r="AK21" i="4"/>
  <c r="E40" i="6"/>
  <c r="BD64" i="4"/>
  <c r="K33" i="15"/>
  <c r="P69" i="5"/>
  <c r="AZ42" i="4"/>
  <c r="M47" i="20"/>
  <c r="G30" i="6"/>
  <c r="I75" i="29"/>
  <c r="BA71" i="4"/>
  <c r="BN52" i="4"/>
  <c r="N11" i="20"/>
  <c r="D41" i="13"/>
  <c r="BN68" i="4"/>
  <c r="BI31" i="4"/>
  <c r="BC28" i="4"/>
  <c r="J43" i="15"/>
  <c r="AV33" i="4"/>
  <c r="BE26" i="4"/>
  <c r="BN43" i="4"/>
  <c r="N8" i="14"/>
  <c r="CD39" i="4"/>
  <c r="Y13" i="4"/>
  <c r="D9" i="7"/>
  <c r="T33" i="4"/>
  <c r="BT12" i="4"/>
  <c r="K48" i="15"/>
  <c r="I62" i="7"/>
  <c r="P33" i="15"/>
  <c r="Z13" i="4"/>
  <c r="E54" i="12"/>
  <c r="BN72" i="4"/>
  <c r="G27" i="20"/>
  <c r="G58" i="26"/>
  <c r="O8" i="4"/>
  <c r="D31" i="22"/>
  <c r="BL47" i="4"/>
  <c r="BQ38" i="4"/>
  <c r="E52" i="28"/>
  <c r="F43" i="16"/>
  <c r="E71" i="13"/>
  <c r="BY28" i="4"/>
  <c r="I75" i="20"/>
  <c r="BI18" i="4"/>
  <c r="BK43" i="4"/>
  <c r="P48" i="5"/>
  <c r="U71" i="15"/>
  <c r="F10" i="5"/>
  <c r="D16" i="25"/>
  <c r="T32" i="15"/>
  <c r="BY54" i="4"/>
  <c r="D32" i="2"/>
  <c r="Y22" i="4"/>
  <c r="CT58" i="4"/>
  <c r="D81" i="1"/>
  <c r="F126" i="1"/>
  <c r="M62" i="5"/>
  <c r="BS63" i="4"/>
  <c r="N38" i="14"/>
  <c r="CD26" i="4"/>
  <c r="E24" i="28"/>
  <c r="Q25" i="4"/>
  <c r="O52" i="5"/>
  <c r="M15" i="4"/>
  <c r="P47" i="5"/>
  <c r="H13" i="6"/>
  <c r="G31" i="14"/>
  <c r="BA19" i="4"/>
  <c r="W63" i="4"/>
  <c r="AB24" i="4"/>
  <c r="AK25" i="4"/>
  <c r="U58" i="4"/>
  <c r="N73" i="14"/>
  <c r="D51" i="2"/>
  <c r="AU50" i="4"/>
  <c r="D44" i="6"/>
  <c r="J71" i="15"/>
  <c r="E31" i="13"/>
  <c r="M57" i="14"/>
  <c r="J52" i="14"/>
  <c r="G39" i="4"/>
  <c r="I14" i="20"/>
  <c r="BN9" i="4"/>
  <c r="BV7" i="4"/>
  <c r="AC16" i="4"/>
  <c r="BM33" i="4"/>
  <c r="J62" i="7"/>
  <c r="K27" i="14"/>
  <c r="R9" i="5"/>
  <c r="H46" i="23"/>
  <c r="I10" i="4"/>
  <c r="T44" i="5"/>
  <c r="AD9" i="4"/>
  <c r="CK65" i="4"/>
  <c r="CE51" i="4"/>
  <c r="BX7" i="4"/>
  <c r="J15" i="14"/>
  <c r="BA31" i="4"/>
  <c r="AP48" i="4"/>
  <c r="D64" i="21"/>
  <c r="D48" i="27"/>
  <c r="BX48" i="4"/>
  <c r="E61" i="8"/>
  <c r="U7" i="15"/>
  <c r="G68" i="21"/>
  <c r="G46" i="5"/>
  <c r="F67" i="16"/>
  <c r="N51" i="4"/>
  <c r="D33" i="25"/>
  <c r="S13" i="5"/>
  <c r="T38" i="15"/>
  <c r="BM52" i="4"/>
  <c r="H32" i="15"/>
  <c r="BT69" i="4"/>
  <c r="I64" i="5"/>
  <c r="U17" i="4"/>
  <c r="G15" i="6"/>
  <c r="Y60" i="4"/>
  <c r="R69" i="5"/>
  <c r="BE28" i="4"/>
  <c r="D53" i="13"/>
  <c r="BA49" i="4"/>
  <c r="CD74" i="4"/>
  <c r="Q18" i="15"/>
  <c r="O44" i="4"/>
  <c r="AL27" i="4"/>
  <c r="E61" i="5"/>
  <c r="K45" i="4"/>
  <c r="H61" i="21"/>
  <c r="D60" i="12"/>
  <c r="AF48" i="4"/>
  <c r="AS68" i="4"/>
  <c r="O43" i="4"/>
  <c r="D13" i="16"/>
  <c r="E53" i="6"/>
  <c r="AA64" i="4"/>
  <c r="BQ15" i="4"/>
  <c r="BD35" i="4"/>
  <c r="CH15" i="4"/>
  <c r="F74" i="21"/>
  <c r="D12" i="5"/>
  <c r="AD64" i="4"/>
  <c r="T36" i="5"/>
  <c r="BO14" i="4"/>
  <c r="AG44" i="4"/>
  <c r="CR22" i="4"/>
  <c r="D75" i="24"/>
  <c r="I75" i="23"/>
  <c r="G59" i="16"/>
  <c r="G26" i="23"/>
  <c r="BF45" i="4"/>
  <c r="AE33" i="4"/>
  <c r="E41" i="17"/>
  <c r="AN12" i="4"/>
  <c r="I70" i="4"/>
  <c r="D62" i="12"/>
  <c r="U21" i="15"/>
  <c r="F75" i="20"/>
  <c r="AO11" i="4"/>
  <c r="M72" i="14"/>
  <c r="S69" i="5"/>
  <c r="CC66" i="4"/>
  <c r="D8" i="10"/>
  <c r="I29" i="20"/>
  <c r="F50" i="5"/>
  <c r="E42" i="21"/>
  <c r="BT58" i="4"/>
  <c r="E128" i="1"/>
  <c r="I20" i="5"/>
  <c r="AX56" i="4"/>
  <c r="O16" i="20"/>
  <c r="CR46" i="4"/>
  <c r="BZ24" i="4"/>
  <c r="CI25" i="4"/>
  <c r="AS75" i="4"/>
  <c r="AV37" i="4"/>
  <c r="G32" i="22"/>
  <c r="CL7" i="4"/>
  <c r="F54" i="16"/>
  <c r="D69" i="12"/>
  <c r="K56" i="15"/>
  <c r="AK33" i="4"/>
  <c r="M14" i="7"/>
  <c r="N70" i="20"/>
  <c r="L68" i="5"/>
  <c r="N8" i="4"/>
  <c r="H19" i="21"/>
  <c r="H53" i="4"/>
  <c r="F61" i="29"/>
  <c r="G73" i="4"/>
  <c r="L41" i="4"/>
  <c r="BU19" i="4"/>
  <c r="G70" i="15"/>
  <c r="D8" i="21"/>
  <c r="D28" i="24"/>
  <c r="F70" i="7"/>
  <c r="E53" i="16"/>
  <c r="BW9" i="4"/>
  <c r="U53" i="4"/>
  <c r="M75" i="14"/>
  <c r="AM31" i="4"/>
  <c r="J62" i="29"/>
  <c r="D41" i="25"/>
  <c r="E54" i="13"/>
  <c r="AW13" i="4"/>
  <c r="K39" i="15"/>
  <c r="I68" i="4"/>
  <c r="E57" i="14"/>
  <c r="L70" i="20"/>
  <c r="J51" i="14"/>
  <c r="F45" i="16"/>
  <c r="AO64" i="4"/>
  <c r="N13" i="14"/>
  <c r="M15" i="14"/>
  <c r="H69" i="14"/>
  <c r="D59" i="23"/>
  <c r="BT19" i="4"/>
  <c r="K15" i="14"/>
  <c r="D42" i="7"/>
  <c r="F34" i="6"/>
  <c r="D28" i="10"/>
  <c r="F35" i="15"/>
  <c r="E62" i="5"/>
  <c r="P15" i="4"/>
  <c r="H75" i="14"/>
  <c r="AS47" i="4"/>
  <c r="AO12" i="4"/>
  <c r="I43" i="7"/>
  <c r="O49" i="20"/>
  <c r="F26" i="21"/>
  <c r="J14" i="26"/>
  <c r="C111" i="1"/>
  <c r="AP31" i="4"/>
  <c r="J50" i="26"/>
  <c r="N24" i="7"/>
  <c r="G70" i="6"/>
  <c r="E67" i="22"/>
  <c r="I27" i="14"/>
  <c r="AH19" i="4"/>
  <c r="K69" i="26"/>
  <c r="F49" i="16"/>
  <c r="G54" i="6"/>
  <c r="CF51" i="4"/>
  <c r="D20" i="10"/>
  <c r="D66" i="18"/>
  <c r="AA18" i="4"/>
  <c r="D14" i="10"/>
  <c r="AF24" i="4"/>
  <c r="H71" i="6"/>
  <c r="D61" i="9"/>
  <c r="BJ58" i="4"/>
  <c r="AA8" i="4"/>
  <c r="I37" i="5"/>
  <c r="BS44" i="4"/>
  <c r="F48" i="1"/>
  <c r="M38" i="7"/>
  <c r="I41" i="14"/>
  <c r="BD16" i="4"/>
  <c r="CF7" i="4"/>
  <c r="AC12" i="4"/>
  <c r="L51" i="15"/>
  <c r="N75" i="4"/>
  <c r="CO46" i="4"/>
  <c r="T12" i="4"/>
  <c r="V27" i="4"/>
  <c r="E17" i="14"/>
  <c r="AY10" i="4"/>
  <c r="CF20" i="4"/>
  <c r="AF45" i="4"/>
  <c r="L26" i="20"/>
  <c r="AG16" i="4"/>
  <c r="CN64" i="4"/>
  <c r="F40" i="16"/>
  <c r="CA10" i="4"/>
  <c r="P12" i="5"/>
  <c r="L52" i="7"/>
  <c r="P68" i="4"/>
  <c r="AU74" i="4"/>
  <c r="BX54" i="4"/>
  <c r="S68" i="5"/>
  <c r="I11" i="15"/>
  <c r="BD54" i="4"/>
  <c r="BJ7" i="4"/>
  <c r="R37" i="4"/>
  <c r="BH74" i="4"/>
  <c r="P31" i="4"/>
  <c r="J55" i="5"/>
  <c r="AU33" i="4"/>
  <c r="F42" i="14"/>
  <c r="K59" i="14"/>
  <c r="G15" i="23"/>
  <c r="E83" i="1"/>
  <c r="AQ60" i="4"/>
  <c r="R72" i="4"/>
  <c r="F15" i="23"/>
  <c r="M33" i="14"/>
  <c r="F34" i="22"/>
  <c r="AK15" i="4"/>
  <c r="D18" i="13"/>
  <c r="BQ41" i="4"/>
  <c r="BQ11" i="4"/>
  <c r="BM70" i="4"/>
  <c r="D74" i="25"/>
  <c r="BP64" i="4"/>
  <c r="D124" i="1"/>
  <c r="BO33" i="4"/>
  <c r="BC35" i="4"/>
  <c r="BR75" i="4"/>
  <c r="D7" i="16"/>
  <c r="E17" i="26"/>
  <c r="CE55" i="4"/>
  <c r="CO8" i="4"/>
  <c r="AA7" i="4"/>
  <c r="H60" i="5"/>
  <c r="S7" i="5"/>
  <c r="U9" i="4"/>
  <c r="CI65" i="4"/>
  <c r="K63" i="23"/>
  <c r="D48" i="8"/>
  <c r="F30" i="1"/>
  <c r="F30" i="14"/>
  <c r="M20" i="4"/>
  <c r="E45" i="28"/>
  <c r="BO42" i="4"/>
  <c r="P63" i="5"/>
  <c r="E23" i="1"/>
  <c r="D33" i="5"/>
  <c r="K29" i="15"/>
  <c r="D43" i="5"/>
  <c r="BO48" i="4"/>
  <c r="F43" i="15"/>
  <c r="H73" i="30"/>
  <c r="BI25" i="4"/>
  <c r="V26" i="4"/>
  <c r="D101" i="1"/>
  <c r="AI75" i="4"/>
  <c r="D19" i="16"/>
  <c r="T55" i="15"/>
  <c r="D32" i="19"/>
  <c r="S9" i="4"/>
  <c r="E25" i="26"/>
  <c r="D73" i="17"/>
  <c r="BB7" i="4"/>
  <c r="AK27" i="4"/>
  <c r="H15" i="14"/>
  <c r="P12" i="20"/>
  <c r="F121" i="1"/>
  <c r="J21" i="29"/>
  <c r="V9" i="4"/>
  <c r="M30" i="29"/>
  <c r="AH73" i="4"/>
  <c r="F58" i="20"/>
  <c r="D25" i="25"/>
  <c r="L55" i="20"/>
  <c r="G42" i="26"/>
  <c r="K59" i="15"/>
  <c r="Z27" i="4"/>
  <c r="R42" i="4"/>
  <c r="BR9" i="4"/>
  <c r="CG48" i="4"/>
  <c r="AN64" i="4"/>
  <c r="CC46" i="4"/>
  <c r="I50" i="7"/>
  <c r="Q69" i="15"/>
  <c r="G59" i="20"/>
  <c r="H58" i="14"/>
  <c r="CB53" i="4"/>
  <c r="J37" i="15"/>
  <c r="AY69" i="4"/>
  <c r="I27" i="15"/>
  <c r="I63" i="14"/>
  <c r="J9" i="23"/>
  <c r="G52" i="15"/>
  <c r="G13" i="26"/>
  <c r="C46" i="1"/>
  <c r="BS39" i="4"/>
  <c r="AC41" i="4"/>
  <c r="X39" i="4"/>
  <c r="E32" i="4"/>
  <c r="L21" i="14"/>
  <c r="AA14" i="4"/>
  <c r="D46" i="22"/>
  <c r="CC24" i="4"/>
  <c r="D12" i="24"/>
  <c r="D61" i="1"/>
  <c r="BM31" i="4"/>
  <c r="E11" i="27"/>
  <c r="D54" i="19"/>
  <c r="D50" i="17"/>
  <c r="F19" i="30"/>
  <c r="O75" i="20"/>
  <c r="F53" i="1"/>
  <c r="BN15" i="4"/>
  <c r="X22" i="4"/>
  <c r="AX7" i="4"/>
  <c r="D15" i="12"/>
  <c r="AZ60" i="4"/>
  <c r="Z12" i="4"/>
  <c r="D41" i="18"/>
  <c r="G45" i="4"/>
  <c r="P75" i="15"/>
  <c r="G18" i="7"/>
  <c r="F44" i="7"/>
  <c r="P71" i="4"/>
  <c r="R50" i="5"/>
  <c r="AT8" i="4"/>
  <c r="E13" i="16"/>
  <c r="E60" i="21"/>
  <c r="X71" i="4"/>
  <c r="AU61" i="4"/>
  <c r="F77" i="1"/>
  <c r="D13" i="24"/>
  <c r="E26" i="1"/>
  <c r="BE40" i="4"/>
  <c r="BA59" i="4"/>
  <c r="CE17" i="4"/>
  <c r="Y31" i="4"/>
  <c r="AL32" i="4"/>
  <c r="BS69" i="4"/>
  <c r="R29" i="15"/>
  <c r="G23" i="22"/>
  <c r="F31" i="5"/>
  <c r="BZ7" i="4"/>
  <c r="F59" i="15"/>
  <c r="BB19" i="4"/>
  <c r="D54" i="1"/>
  <c r="CF75" i="4"/>
  <c r="F67" i="29"/>
  <c r="H14" i="14"/>
  <c r="L51" i="7"/>
  <c r="L20" i="4"/>
  <c r="BE13" i="4"/>
  <c r="E55" i="20"/>
  <c r="AA10" i="4"/>
  <c r="E68" i="14"/>
  <c r="CF18" i="4"/>
  <c r="J59" i="26"/>
  <c r="AX67" i="4"/>
  <c r="BU73" i="4"/>
  <c r="M46" i="20"/>
  <c r="AH41" i="4"/>
  <c r="Q34" i="20"/>
  <c r="M46" i="14"/>
  <c r="BI42" i="4"/>
  <c r="D85" i="1"/>
  <c r="AR60" i="4"/>
  <c r="AT33" i="4"/>
  <c r="P29" i="4"/>
  <c r="F35" i="4"/>
  <c r="CI73" i="4"/>
  <c r="CF38" i="4"/>
  <c r="T34" i="15"/>
  <c r="D37" i="24"/>
  <c r="AC25" i="4"/>
  <c r="J51" i="15"/>
  <c r="R19" i="15"/>
  <c r="M71" i="20"/>
  <c r="U22" i="4"/>
  <c r="CO16" i="4"/>
  <c r="CK25" i="4"/>
  <c r="CE64" i="4"/>
  <c r="E9" i="4"/>
  <c r="L21" i="7"/>
  <c r="AJ73" i="4"/>
  <c r="D72" i="24"/>
  <c r="F16" i="15"/>
  <c r="D24" i="23"/>
  <c r="U53" i="15"/>
  <c r="BX75" i="4"/>
  <c r="E22" i="16"/>
  <c r="F75" i="22"/>
  <c r="CQ35" i="4"/>
  <c r="BW35" i="4"/>
  <c r="I16" i="23"/>
  <c r="D75" i="6"/>
  <c r="D55" i="18"/>
  <c r="AJ27" i="4"/>
  <c r="F9" i="1"/>
  <c r="Q57" i="15"/>
  <c r="F41" i="12"/>
  <c r="F59" i="26"/>
  <c r="U68" i="4"/>
  <c r="K75" i="4"/>
  <c r="Q27" i="20"/>
  <c r="N74" i="14"/>
  <c r="I51" i="21"/>
  <c r="AK18" i="4"/>
  <c r="BH67" i="4"/>
  <c r="CA58" i="4"/>
  <c r="AN25" i="4"/>
  <c r="D49" i="11"/>
  <c r="S23" i="4"/>
  <c r="CO20" i="4"/>
  <c r="BG49" i="4"/>
  <c r="T62" i="5"/>
  <c r="AN47" i="4"/>
  <c r="G24" i="20"/>
  <c r="BZ29" i="4"/>
  <c r="J72" i="7"/>
  <c r="BJ60" i="4"/>
  <c r="T30" i="4"/>
  <c r="D60" i="6"/>
  <c r="BX37" i="4"/>
  <c r="BI63" i="4"/>
  <c r="BA8" i="4"/>
  <c r="Q70" i="4"/>
  <c r="H75" i="26"/>
  <c r="BQ40" i="4"/>
  <c r="C60" i="1"/>
  <c r="H59" i="4"/>
  <c r="R53" i="5"/>
  <c r="E36" i="21"/>
  <c r="CH32" i="4"/>
  <c r="E31" i="20"/>
  <c r="D72" i="12"/>
  <c r="AA43" i="4"/>
  <c r="E33" i="27"/>
  <c r="AH65" i="4"/>
  <c r="I25" i="15"/>
  <c r="F11" i="27"/>
  <c r="T72" i="4"/>
  <c r="H51" i="4"/>
  <c r="G54" i="26"/>
  <c r="E22" i="20"/>
  <c r="U39" i="4"/>
  <c r="G32" i="5"/>
  <c r="D27" i="21"/>
  <c r="AP58" i="4"/>
  <c r="H40" i="23"/>
  <c r="D66" i="20"/>
  <c r="CD52" i="4"/>
  <c r="D15" i="25"/>
  <c r="R58" i="4"/>
  <c r="M67" i="29"/>
  <c r="M54" i="15"/>
  <c r="M21" i="7"/>
  <c r="BJ54" i="4"/>
  <c r="AG47" i="4"/>
  <c r="D58" i="7"/>
  <c r="AJ43" i="4"/>
  <c r="D21" i="13"/>
  <c r="E63" i="21"/>
  <c r="E28" i="16"/>
  <c r="AN65" i="4"/>
  <c r="BT8" i="4"/>
  <c r="AU63" i="4"/>
  <c r="O35" i="4"/>
  <c r="F29" i="21"/>
  <c r="F129" i="1"/>
  <c r="J72" i="20"/>
  <c r="BI34" i="4"/>
  <c r="BK14" i="4"/>
  <c r="BV14" i="4"/>
  <c r="CK12" i="4"/>
  <c r="AB49" i="4"/>
  <c r="BX20" i="4"/>
  <c r="U63" i="4"/>
  <c r="AC24" i="4"/>
  <c r="AA71" i="4"/>
  <c r="Q7" i="15"/>
  <c r="G45" i="14"/>
  <c r="H36" i="4"/>
  <c r="E16" i="23"/>
  <c r="AQ39" i="4"/>
  <c r="J63" i="20"/>
  <c r="AV41" i="4"/>
  <c r="AC52" i="4"/>
  <c r="G61" i="15"/>
  <c r="F64" i="7"/>
  <c r="N70" i="14"/>
  <c r="AO58" i="4"/>
  <c r="BO51" i="4"/>
  <c r="F15" i="16"/>
  <c r="BE58" i="4"/>
  <c r="BU11" i="4"/>
  <c r="F64" i="16"/>
  <c r="BH32" i="4"/>
  <c r="BL14" i="4"/>
  <c r="N55" i="15"/>
  <c r="I17" i="20"/>
  <c r="D53" i="9"/>
  <c r="U23" i="15"/>
  <c r="G14" i="4"/>
  <c r="I68" i="23"/>
  <c r="G71" i="26"/>
  <c r="G75" i="15"/>
  <c r="S63" i="5"/>
  <c r="AP40" i="4"/>
  <c r="I50" i="29"/>
  <c r="BP60" i="4"/>
  <c r="F15" i="1"/>
  <c r="F58" i="12"/>
  <c r="AT20" i="4"/>
  <c r="E58" i="20"/>
  <c r="M25" i="7"/>
  <c r="CF12" i="4"/>
  <c r="X14" i="4"/>
  <c r="W46" i="4"/>
  <c r="CN27" i="4"/>
  <c r="D12" i="11"/>
  <c r="CE19" i="4"/>
  <c r="BH9" i="4"/>
  <c r="AY43" i="4"/>
  <c r="E27" i="27"/>
  <c r="E19" i="26"/>
  <c r="N49" i="20"/>
  <c r="H18" i="14"/>
  <c r="BS26" i="4"/>
  <c r="L65" i="7"/>
  <c r="BV28" i="4"/>
  <c r="AK22" i="4"/>
  <c r="Y36" i="4"/>
  <c r="U58" i="15"/>
  <c r="Z33" i="4"/>
  <c r="E46" i="12"/>
  <c r="F16" i="26"/>
  <c r="CU42" i="4"/>
  <c r="K64" i="23"/>
  <c r="CA70" i="4"/>
  <c r="G9" i="4"/>
  <c r="D28" i="29"/>
  <c r="AY73" i="4"/>
  <c r="BE29" i="4"/>
  <c r="AU57" i="4"/>
  <c r="BG11" i="4"/>
  <c r="F7" i="22"/>
  <c r="AX25" i="4"/>
  <c r="J41" i="14"/>
  <c r="J10" i="7"/>
  <c r="BJ21" i="4"/>
  <c r="E21" i="21"/>
  <c r="AC29" i="4"/>
  <c r="I31" i="26"/>
  <c r="D19" i="23"/>
  <c r="E68" i="4"/>
  <c r="E35" i="16"/>
  <c r="D54" i="6"/>
  <c r="Y37" i="4"/>
  <c r="BY71" i="4"/>
  <c r="AR17" i="4"/>
  <c r="CR18" i="4"/>
  <c r="BE62" i="4"/>
  <c r="AO67" i="4"/>
  <c r="AQ68" i="4"/>
  <c r="AQ19" i="4"/>
  <c r="U50" i="4"/>
  <c r="H50" i="4"/>
  <c r="CN8" i="4"/>
  <c r="E29" i="5"/>
  <c r="J23" i="26"/>
  <c r="G18" i="23"/>
  <c r="CR35" i="4"/>
  <c r="E11" i="13"/>
  <c r="F63" i="30"/>
  <c r="C73" i="1"/>
  <c r="I35" i="7"/>
  <c r="J54" i="15"/>
  <c r="AN68" i="4"/>
  <c r="BP72" i="4"/>
  <c r="AT47" i="4"/>
  <c r="AG42" i="4"/>
  <c r="D68" i="22"/>
  <c r="F25" i="14"/>
  <c r="AV68" i="4"/>
  <c r="AE22" i="4"/>
  <c r="AT35" i="4"/>
  <c r="AZ18" i="4"/>
  <c r="S17" i="4"/>
  <c r="AM61" i="4"/>
  <c r="BS43" i="4"/>
  <c r="P59" i="5"/>
  <c r="L10" i="14"/>
  <c r="BK9" i="4"/>
  <c r="AJ38" i="4"/>
  <c r="CC71" i="4"/>
  <c r="G26" i="4"/>
  <c r="G43" i="7"/>
  <c r="BW38" i="4"/>
  <c r="D10" i="15"/>
  <c r="E29" i="17"/>
  <c r="BE22" i="4"/>
  <c r="L49" i="14"/>
  <c r="F63" i="21"/>
  <c r="L50" i="14"/>
  <c r="G57" i="7"/>
  <c r="U56" i="4"/>
  <c r="AH59" i="4"/>
  <c r="AW44" i="4"/>
  <c r="AJ71" i="4"/>
  <c r="F45" i="20"/>
  <c r="K19" i="15"/>
  <c r="G10" i="23"/>
  <c r="G21" i="4"/>
  <c r="BQ34" i="4"/>
  <c r="X35" i="4"/>
  <c r="AE66" i="4"/>
  <c r="J48" i="5"/>
  <c r="D46" i="27"/>
  <c r="BK35" i="4"/>
  <c r="S16" i="5"/>
  <c r="D30" i="20"/>
  <c r="AQ58" i="4"/>
  <c r="AS57" i="4"/>
  <c r="F66" i="29"/>
  <c r="AG38" i="4"/>
  <c r="AN7" i="4"/>
  <c r="R22" i="4"/>
  <c r="M11" i="15"/>
  <c r="C43" i="1"/>
  <c r="AV43" i="4"/>
  <c r="E60" i="23"/>
  <c r="K62" i="20"/>
  <c r="AM43" i="4"/>
  <c r="W61" i="4"/>
  <c r="P22" i="15"/>
  <c r="L27" i="7"/>
  <c r="K22" i="4"/>
  <c r="AN43" i="4"/>
  <c r="I20" i="7"/>
  <c r="AP67" i="4"/>
  <c r="AC71" i="4"/>
  <c r="BC23" i="4"/>
  <c r="H39" i="23"/>
  <c r="AX49" i="4"/>
  <c r="P41" i="20"/>
  <c r="F23" i="26"/>
  <c r="D34" i="27"/>
  <c r="H59" i="6"/>
  <c r="D63" i="10"/>
  <c r="S20" i="5"/>
  <c r="AH51" i="4"/>
  <c r="AC65" i="4"/>
  <c r="L46" i="5"/>
  <c r="F45" i="15"/>
  <c r="BH18" i="4"/>
  <c r="D36" i="2"/>
  <c r="L29" i="23"/>
  <c r="BA12" i="4"/>
  <c r="AZ68" i="4"/>
  <c r="E14" i="5"/>
  <c r="Y20" i="4"/>
  <c r="O30" i="20"/>
  <c r="CG60" i="4"/>
  <c r="BT49" i="4"/>
  <c r="R48" i="4"/>
  <c r="CE62" i="4"/>
  <c r="D32" i="7"/>
  <c r="I43" i="23"/>
  <c r="D68" i="13"/>
  <c r="BQ60" i="4"/>
  <c r="AG40" i="4"/>
  <c r="AS63" i="4"/>
  <c r="AH68" i="4"/>
  <c r="L8" i="5"/>
  <c r="S13" i="15"/>
  <c r="P42" i="4"/>
  <c r="E57" i="1"/>
  <c r="BT13" i="4"/>
  <c r="L51" i="5"/>
  <c r="D74" i="18"/>
  <c r="D42" i="9"/>
  <c r="CG28" i="4"/>
  <c r="E61" i="4"/>
  <c r="D40" i="5"/>
  <c r="E52" i="15"/>
  <c r="G71" i="4"/>
  <c r="E39" i="15"/>
  <c r="BP15" i="4"/>
  <c r="AE21" i="4"/>
  <c r="CN28" i="4"/>
  <c r="E7" i="12"/>
  <c r="BO28" i="4"/>
  <c r="CN54" i="4"/>
  <c r="R61" i="4"/>
  <c r="U35" i="15"/>
  <c r="P49" i="20"/>
  <c r="E90" i="1"/>
  <c r="K53" i="15"/>
  <c r="I61" i="7"/>
  <c r="L18" i="4"/>
  <c r="C118" i="1"/>
  <c r="AE30" i="4"/>
  <c r="L57" i="15"/>
  <c r="D73" i="9"/>
  <c r="CO47" i="4"/>
  <c r="S65" i="5"/>
  <c r="AH53" i="4"/>
  <c r="G37" i="15"/>
  <c r="E60" i="12"/>
  <c r="CN18" i="4"/>
  <c r="BI49" i="4"/>
  <c r="S41" i="4"/>
  <c r="D71" i="9"/>
  <c r="P43" i="5"/>
  <c r="O54" i="20"/>
  <c r="Q66" i="4"/>
  <c r="D61" i="25"/>
  <c r="BN24" i="4"/>
  <c r="E17" i="30"/>
  <c r="F13" i="23"/>
  <c r="F54" i="20"/>
  <c r="L16" i="7"/>
  <c r="BM21" i="4"/>
  <c r="BI69" i="4"/>
  <c r="E33" i="15"/>
  <c r="AF23" i="4"/>
  <c r="G50" i="5"/>
  <c r="F16" i="23"/>
  <c r="AM72" i="4"/>
  <c r="D72" i="23"/>
  <c r="E71" i="16"/>
  <c r="L11" i="7"/>
  <c r="F7" i="16"/>
  <c r="CU54" i="4"/>
  <c r="AL9" i="4"/>
  <c r="D33" i="21"/>
  <c r="F71" i="21"/>
  <c r="D71" i="13"/>
  <c r="J21" i="20"/>
  <c r="BW11" i="4"/>
  <c r="U17" i="15"/>
  <c r="E9" i="1"/>
  <c r="D103" i="1"/>
  <c r="E60" i="15"/>
  <c r="CC52" i="4"/>
  <c r="CI31" i="4"/>
  <c r="F37" i="12"/>
  <c r="F75" i="5"/>
  <c r="O66" i="5"/>
  <c r="BN35" i="4"/>
  <c r="CD47" i="4"/>
  <c r="J27" i="7"/>
  <c r="H28" i="30"/>
  <c r="CB65" i="4"/>
  <c r="E23" i="17"/>
  <c r="J35" i="4"/>
  <c r="F66" i="6"/>
  <c r="AI44" i="4"/>
  <c r="CQ70" i="4"/>
  <c r="D56" i="7"/>
  <c r="J10" i="4"/>
  <c r="E57" i="26"/>
  <c r="D40" i="26"/>
  <c r="AN74" i="4"/>
  <c r="K55" i="23"/>
  <c r="T15" i="5"/>
  <c r="BF56" i="4"/>
  <c r="I26" i="15"/>
  <c r="O54" i="4"/>
  <c r="E45" i="14"/>
  <c r="D51" i="20"/>
  <c r="CN17" i="4"/>
  <c r="H20" i="14"/>
  <c r="AG70" i="4"/>
  <c r="J9" i="4"/>
  <c r="CA34" i="4"/>
  <c r="Y54" i="4"/>
  <c r="E56" i="22"/>
  <c r="BN36" i="4"/>
  <c r="J72" i="5"/>
  <c r="AC40" i="4"/>
  <c r="BF52" i="4"/>
  <c r="BM18" i="4"/>
  <c r="H56" i="5"/>
  <c r="AT11" i="4"/>
  <c r="AA44" i="4"/>
  <c r="H63" i="23"/>
  <c r="F37" i="6"/>
  <c r="M26" i="29"/>
  <c r="R40" i="4"/>
  <c r="J53" i="4"/>
  <c r="D16" i="10"/>
  <c r="J51" i="29"/>
  <c r="M51" i="7"/>
  <c r="BH34" i="4"/>
  <c r="BQ33" i="4"/>
  <c r="O19" i="5"/>
  <c r="CO41" i="4"/>
  <c r="H8" i="5"/>
  <c r="F45" i="5"/>
  <c r="J70" i="30"/>
  <c r="BS31" i="4"/>
  <c r="G53" i="6"/>
  <c r="H25" i="5"/>
  <c r="G35" i="21"/>
  <c r="E73" i="8"/>
  <c r="AP7" i="4"/>
  <c r="W9" i="4"/>
  <c r="AY13" i="4"/>
  <c r="K32" i="26"/>
  <c r="J73" i="14"/>
  <c r="D48" i="6"/>
  <c r="W8" i="4"/>
  <c r="J38" i="4"/>
  <c r="BF16" i="4"/>
  <c r="CI34" i="4"/>
  <c r="E10" i="16"/>
  <c r="E49" i="20"/>
  <c r="CK14" i="4"/>
  <c r="G58" i="7"/>
  <c r="F53" i="5"/>
  <c r="M18" i="4"/>
  <c r="AP16" i="4"/>
  <c r="R56" i="15"/>
  <c r="Z17" i="4"/>
  <c r="CD40" i="4"/>
  <c r="D24" i="25"/>
  <c r="E70" i="17"/>
  <c r="E28" i="21"/>
  <c r="J20" i="26"/>
  <c r="D50" i="10"/>
  <c r="J13" i="30"/>
  <c r="AT38" i="4"/>
  <c r="CL54" i="4"/>
  <c r="N67" i="7"/>
  <c r="J29" i="15"/>
  <c r="F70" i="6"/>
  <c r="CR62" i="4"/>
  <c r="D12" i="15"/>
  <c r="M45" i="7"/>
  <c r="J13" i="26"/>
  <c r="J68" i="5"/>
  <c r="BC12" i="4"/>
  <c r="BG70" i="4"/>
  <c r="E9" i="5"/>
  <c r="AW49" i="4"/>
  <c r="BN67" i="4"/>
  <c r="U36" i="4"/>
  <c r="BL36" i="4"/>
  <c r="BW7" i="4"/>
  <c r="S8" i="15"/>
  <c r="T51" i="5"/>
  <c r="AO20" i="4"/>
  <c r="E60" i="5"/>
  <c r="CB37" i="4"/>
  <c r="E55" i="6"/>
  <c r="BN18" i="4"/>
  <c r="F15" i="30"/>
  <c r="CA69" i="4"/>
  <c r="F31" i="7"/>
  <c r="G11" i="16"/>
  <c r="AJ68" i="4"/>
  <c r="Q16" i="15"/>
  <c r="P55" i="5"/>
  <c r="AG68" i="4"/>
  <c r="E57" i="21"/>
  <c r="J41" i="7"/>
  <c r="R8" i="15"/>
  <c r="BR74" i="4"/>
  <c r="CI44" i="4"/>
  <c r="L51" i="4"/>
  <c r="BY65" i="4"/>
  <c r="CD33" i="4"/>
  <c r="CH17" i="4"/>
  <c r="J52" i="4"/>
  <c r="I63" i="21"/>
  <c r="BV73" i="4"/>
  <c r="D23" i="9"/>
  <c r="G29" i="4"/>
  <c r="F75" i="23"/>
  <c r="D25" i="27"/>
  <c r="T75" i="4"/>
  <c r="E64" i="16"/>
  <c r="AX72" i="4"/>
  <c r="BN13" i="4"/>
  <c r="N9" i="7"/>
  <c r="I8" i="23"/>
  <c r="K40" i="14"/>
  <c r="F61" i="15"/>
  <c r="D28" i="8"/>
  <c r="F31" i="15"/>
  <c r="T9" i="15"/>
  <c r="L37" i="7"/>
  <c r="BI12" i="4"/>
  <c r="BS13" i="4"/>
  <c r="J57" i="23"/>
  <c r="CC54" i="4"/>
  <c r="G49" i="26"/>
  <c r="CU24" i="4"/>
  <c r="AU26" i="4"/>
  <c r="CO68" i="4"/>
  <c r="N22" i="15"/>
  <c r="CK22" i="4"/>
  <c r="Q9" i="4"/>
  <c r="F11" i="4"/>
  <c r="O47" i="4"/>
  <c r="G14" i="23"/>
  <c r="P28" i="5"/>
  <c r="AS59" i="4"/>
  <c r="D70" i="27"/>
  <c r="E25" i="1"/>
  <c r="D40" i="15"/>
  <c r="BO47" i="4"/>
  <c r="J34" i="4"/>
  <c r="CQ42" i="4"/>
  <c r="S71" i="4"/>
  <c r="D65" i="8"/>
  <c r="E43" i="17"/>
  <c r="I46" i="23"/>
  <c r="F71" i="6"/>
  <c r="BH27" i="4"/>
  <c r="AW69" i="4"/>
  <c r="BU9" i="4"/>
  <c r="BU34" i="4"/>
  <c r="G42" i="7"/>
  <c r="D47" i="23"/>
  <c r="CE45" i="4"/>
  <c r="W38" i="4"/>
  <c r="E26" i="16"/>
  <c r="H37" i="6"/>
  <c r="CE15" i="4"/>
  <c r="F56" i="1"/>
  <c r="CT12" i="4"/>
  <c r="I22" i="30"/>
  <c r="BB11" i="4"/>
  <c r="Z63" i="4"/>
  <c r="AH11" i="4"/>
  <c r="AI32" i="4"/>
  <c r="O50" i="5"/>
  <c r="H65" i="21"/>
  <c r="AF51" i="4"/>
  <c r="G40" i="6"/>
  <c r="D45" i="12"/>
  <c r="M33" i="15"/>
  <c r="T34" i="5"/>
  <c r="D32" i="13"/>
  <c r="CA24" i="4"/>
  <c r="AE69" i="4"/>
  <c r="Q35" i="4"/>
  <c r="D22" i="10"/>
  <c r="F55" i="16"/>
  <c r="D71" i="12"/>
  <c r="BK13" i="4"/>
  <c r="I69" i="30"/>
  <c r="L21" i="5"/>
  <c r="W25" i="4"/>
  <c r="J47" i="7"/>
  <c r="AV57" i="4"/>
  <c r="AK74" i="4"/>
  <c r="E53" i="12"/>
  <c r="CG27" i="4"/>
  <c r="D50" i="5"/>
  <c r="AV64" i="4"/>
  <c r="CK24" i="4"/>
  <c r="M32" i="15"/>
  <c r="BX49" i="4"/>
  <c r="J64" i="4"/>
  <c r="BA70" i="4"/>
  <c r="P37" i="4"/>
  <c r="S16" i="4"/>
  <c r="G64" i="15"/>
  <c r="BQ35" i="4"/>
  <c r="D35" i="7"/>
  <c r="D50" i="13"/>
  <c r="N56" i="7"/>
  <c r="F21" i="22"/>
  <c r="CR31" i="4"/>
  <c r="P28" i="20"/>
  <c r="E21" i="22"/>
  <c r="H41" i="4"/>
  <c r="E57" i="23"/>
  <c r="D54" i="28"/>
  <c r="D58" i="10"/>
  <c r="E20" i="16"/>
  <c r="T19" i="5"/>
  <c r="AR69" i="4"/>
  <c r="AO71" i="4"/>
  <c r="BS58" i="4"/>
  <c r="CQ17" i="4"/>
  <c r="AC47" i="4"/>
  <c r="CG36" i="4"/>
  <c r="D53" i="6"/>
  <c r="AQ72" i="4"/>
  <c r="M20" i="7"/>
  <c r="AJ21" i="4"/>
  <c r="C92" i="1"/>
  <c r="AO42" i="4"/>
  <c r="CT74" i="4"/>
  <c r="M44" i="20"/>
  <c r="D38" i="10"/>
  <c r="BG43" i="4"/>
  <c r="BW62" i="4"/>
  <c r="D19" i="25"/>
  <c r="L35" i="15"/>
  <c r="K66" i="15"/>
  <c r="G72" i="23"/>
  <c r="AH7" i="4"/>
  <c r="M63" i="14"/>
  <c r="P8" i="4"/>
  <c r="L59" i="7"/>
  <c r="H17" i="5"/>
  <c r="AP15" i="4"/>
  <c r="F15" i="5"/>
  <c r="AI70" i="4"/>
  <c r="E22" i="13"/>
  <c r="G10" i="15"/>
  <c r="BM66" i="4"/>
  <c r="S8" i="5"/>
  <c r="O57" i="20"/>
  <c r="AG71" i="4"/>
  <c r="CE61" i="4"/>
  <c r="H50" i="14"/>
  <c r="Y24" i="4"/>
  <c r="D15" i="15"/>
  <c r="L7" i="4"/>
  <c r="BY57" i="4"/>
  <c r="I28" i="30"/>
  <c r="AA42" i="4"/>
  <c r="BE65" i="4"/>
  <c r="AJ9" i="4"/>
  <c r="H31" i="5"/>
  <c r="D62" i="30"/>
  <c r="F33" i="7"/>
  <c r="H55" i="6"/>
  <c r="E59" i="14"/>
  <c r="F19" i="5"/>
  <c r="F29" i="5"/>
  <c r="E33" i="1"/>
  <c r="BY47" i="4"/>
  <c r="BU61" i="4"/>
  <c r="K41" i="23"/>
  <c r="D51" i="10"/>
  <c r="AX36" i="4"/>
  <c r="G53" i="22"/>
  <c r="CK42" i="4"/>
  <c r="AY37" i="4"/>
  <c r="E42" i="4"/>
  <c r="M44" i="29"/>
  <c r="I72" i="5"/>
  <c r="O52" i="15"/>
  <c r="BA66" i="4"/>
  <c r="F36" i="15"/>
  <c r="BD27" i="4"/>
  <c r="I44" i="4"/>
  <c r="F29" i="7"/>
  <c r="G10" i="30"/>
  <c r="Z74" i="4"/>
  <c r="G75" i="22"/>
  <c r="BC11" i="4"/>
  <c r="AL20" i="4"/>
  <c r="AU20" i="4"/>
  <c r="S53" i="15"/>
  <c r="AJ69" i="4"/>
  <c r="BZ23" i="4"/>
  <c r="E52" i="14"/>
  <c r="Q27" i="15"/>
  <c r="X37" i="4"/>
  <c r="F43" i="4"/>
  <c r="S63" i="4"/>
  <c r="CR63" i="4"/>
  <c r="CA65" i="4"/>
  <c r="CT36" i="4"/>
  <c r="D49" i="9"/>
  <c r="D69" i="10"/>
  <c r="H42" i="4"/>
  <c r="I62" i="5"/>
  <c r="BF48" i="4"/>
  <c r="BQ62" i="4"/>
  <c r="BO30" i="4"/>
  <c r="D42" i="26"/>
  <c r="H22" i="30"/>
  <c r="R19" i="4"/>
  <c r="G65" i="21"/>
  <c r="D72" i="2"/>
  <c r="K38" i="15"/>
  <c r="G74" i="26"/>
  <c r="N72" i="7"/>
  <c r="H9" i="5"/>
  <c r="G15" i="5"/>
  <c r="D58" i="17"/>
  <c r="O67" i="4"/>
  <c r="M41" i="20"/>
  <c r="G69" i="29"/>
  <c r="G11" i="21"/>
  <c r="I24" i="14"/>
  <c r="M75" i="5"/>
  <c r="AM47" i="4"/>
  <c r="E20" i="14"/>
  <c r="F33" i="1"/>
  <c r="P10" i="4"/>
  <c r="CI38" i="4"/>
  <c r="D46" i="7"/>
  <c r="D41" i="7"/>
  <c r="AG73" i="4"/>
  <c r="E49" i="23"/>
  <c r="R60" i="4"/>
  <c r="BI44" i="4"/>
  <c r="D11" i="17"/>
  <c r="BU13" i="4"/>
  <c r="BF54" i="4"/>
  <c r="F55" i="30"/>
  <c r="D61" i="30"/>
  <c r="AU22" i="4"/>
  <c r="D14" i="15"/>
  <c r="K12" i="20"/>
  <c r="P24" i="5"/>
  <c r="M16" i="29"/>
  <c r="M22" i="7"/>
  <c r="T75" i="5"/>
  <c r="AN73" i="4"/>
  <c r="F74" i="23"/>
  <c r="M43" i="20"/>
  <c r="AV25" i="4"/>
  <c r="D74" i="2"/>
  <c r="H37" i="14"/>
  <c r="AT64" i="4"/>
  <c r="CI29" i="4"/>
  <c r="N53" i="15"/>
  <c r="D17" i="10"/>
  <c r="F45" i="14"/>
  <c r="E42" i="27"/>
  <c r="BE42" i="4"/>
  <c r="U50" i="15"/>
  <c r="G20" i="15"/>
  <c r="BH19" i="4"/>
  <c r="BQ42" i="4"/>
  <c r="P29" i="5"/>
  <c r="E35" i="6"/>
  <c r="BT31" i="4"/>
  <c r="G60" i="30"/>
  <c r="BN28" i="4"/>
  <c r="F56" i="21"/>
  <c r="BW67" i="4"/>
  <c r="I63" i="5"/>
  <c r="BZ9" i="4"/>
  <c r="N48" i="15"/>
  <c r="M35" i="14"/>
  <c r="H39" i="5"/>
  <c r="W49" i="4"/>
  <c r="R57" i="5"/>
  <c r="N35" i="20"/>
  <c r="BE56" i="4"/>
  <c r="E28" i="22"/>
  <c r="F49" i="20"/>
  <c r="P40" i="20"/>
  <c r="Q37" i="15"/>
  <c r="BG10" i="4"/>
  <c r="G42" i="5"/>
  <c r="M49" i="7"/>
  <c r="D56" i="18"/>
  <c r="R26" i="15"/>
  <c r="J8" i="4"/>
  <c r="AD66" i="4"/>
  <c r="AJ25" i="4"/>
  <c r="AS50" i="4"/>
  <c r="Q61" i="20"/>
  <c r="J28" i="7"/>
  <c r="CG22" i="4"/>
  <c r="O34" i="4"/>
  <c r="G10" i="16"/>
  <c r="D63" i="21"/>
  <c r="C13" i="1"/>
  <c r="BN11" i="4"/>
  <c r="BV8" i="4"/>
  <c r="CD51" i="4"/>
  <c r="F60" i="22"/>
  <c r="N43" i="20"/>
  <c r="I26" i="7"/>
  <c r="I60" i="29"/>
  <c r="L40" i="5"/>
  <c r="E59" i="6"/>
  <c r="E65" i="1"/>
  <c r="CT25" i="4"/>
  <c r="BP69" i="4"/>
  <c r="AX31" i="4"/>
  <c r="J29" i="7"/>
  <c r="M57" i="15"/>
  <c r="D11" i="9"/>
  <c r="F44" i="29"/>
  <c r="CD17" i="4"/>
  <c r="P61" i="5"/>
  <c r="AQ65" i="4"/>
  <c r="CQ33" i="4"/>
  <c r="F24" i="12"/>
  <c r="L60" i="15"/>
  <c r="CH48" i="4"/>
  <c r="AZ12" i="4"/>
  <c r="E55" i="4"/>
  <c r="CK10" i="4"/>
  <c r="CR15" i="4"/>
  <c r="CU8" i="4"/>
  <c r="E55" i="22"/>
  <c r="BR69" i="4"/>
  <c r="E12" i="22"/>
  <c r="AS60" i="4"/>
  <c r="L16" i="4"/>
  <c r="AM54" i="4"/>
  <c r="E21" i="15"/>
  <c r="O56" i="4"/>
  <c r="F40" i="23"/>
  <c r="I47" i="21"/>
  <c r="J47" i="15"/>
  <c r="J21" i="15"/>
  <c r="J62" i="20"/>
  <c r="F21" i="6"/>
  <c r="Y10" i="4"/>
  <c r="O29" i="4"/>
  <c r="N38" i="4"/>
  <c r="F95" i="1"/>
  <c r="M34" i="20"/>
  <c r="L23" i="7"/>
  <c r="F47" i="26"/>
  <c r="D69" i="24"/>
  <c r="J73" i="7"/>
  <c r="CU35" i="4"/>
  <c r="F51" i="20"/>
  <c r="W32" i="4"/>
  <c r="I53" i="5"/>
  <c r="BM11" i="4"/>
  <c r="M21" i="5"/>
  <c r="BV22" i="4"/>
  <c r="BQ22" i="4"/>
  <c r="CB68" i="4"/>
  <c r="CT72" i="4"/>
  <c r="E21" i="14"/>
  <c r="CG50" i="4"/>
  <c r="CA60" i="4"/>
  <c r="G29" i="22"/>
  <c r="AB56" i="4"/>
  <c r="BO21" i="4"/>
  <c r="F7" i="1"/>
  <c r="D64" i="17"/>
  <c r="E19" i="15"/>
  <c r="G18" i="4"/>
  <c r="AB36" i="4"/>
  <c r="F48" i="4"/>
  <c r="BX66" i="4"/>
  <c r="BJ57" i="4"/>
  <c r="AI38" i="4"/>
  <c r="CR12" i="4"/>
  <c r="AG45" i="4"/>
  <c r="K14" i="15"/>
  <c r="E64" i="8"/>
  <c r="BR10" i="4"/>
  <c r="G32" i="20"/>
  <c r="D36" i="23"/>
  <c r="W19" i="4"/>
  <c r="BT45" i="4"/>
  <c r="CB57" i="4"/>
  <c r="T53" i="5"/>
  <c r="G15" i="27"/>
  <c r="D18" i="2"/>
  <c r="AO17" i="4"/>
  <c r="CN45" i="4"/>
  <c r="CS14" i="4"/>
  <c r="K19" i="4"/>
  <c r="F68" i="22"/>
  <c r="S24" i="5"/>
  <c r="E9" i="14"/>
  <c r="CI72" i="4"/>
  <c r="CQ61" i="4"/>
  <c r="F34" i="4"/>
  <c r="H70" i="20"/>
  <c r="D35" i="23"/>
  <c r="CT30" i="4"/>
  <c r="AY49" i="4"/>
  <c r="I71" i="23"/>
  <c r="G14" i="6"/>
  <c r="AO73" i="4"/>
  <c r="Z43" i="4"/>
  <c r="CH43" i="4"/>
  <c r="D36" i="21"/>
  <c r="E20" i="6"/>
  <c r="L74" i="7"/>
  <c r="P57" i="15"/>
  <c r="CR7" i="4"/>
  <c r="D71" i="20"/>
  <c r="H38" i="5"/>
  <c r="D112" i="1"/>
  <c r="R26" i="5"/>
  <c r="W52" i="4"/>
  <c r="AR72" i="4"/>
  <c r="CU60" i="4"/>
  <c r="D65" i="6"/>
  <c r="AT7" i="4"/>
  <c r="E103" i="1"/>
  <c r="BE52" i="4"/>
  <c r="H32" i="20"/>
  <c r="E65" i="6"/>
  <c r="G60" i="4"/>
  <c r="AW9" i="4"/>
  <c r="CD10" i="4"/>
  <c r="N73" i="7"/>
  <c r="D14" i="9"/>
  <c r="AW34" i="4"/>
  <c r="CH24" i="4"/>
  <c r="I32" i="4"/>
  <c r="AW14" i="4"/>
  <c r="E118" i="1"/>
  <c r="CF26" i="4"/>
  <c r="AG59" i="4"/>
  <c r="CG56" i="4"/>
  <c r="E68" i="17"/>
  <c r="CD29" i="4"/>
  <c r="N12" i="14"/>
  <c r="CD16" i="4"/>
  <c r="BF14" i="4"/>
  <c r="BI24" i="4"/>
  <c r="S52" i="5"/>
  <c r="AK8" i="4"/>
  <c r="I19" i="5"/>
  <c r="BR34" i="4"/>
  <c r="I52" i="4"/>
  <c r="AS7" i="4"/>
  <c r="D14" i="8"/>
  <c r="E39" i="12"/>
  <c r="K34" i="4"/>
  <c r="BN55" i="4"/>
  <c r="BC65" i="4"/>
  <c r="H72" i="21"/>
  <c r="AE75" i="4"/>
  <c r="U75" i="4"/>
  <c r="D56" i="10"/>
  <c r="CL53" i="4"/>
  <c r="J51" i="4"/>
  <c r="BR61" i="4"/>
  <c r="R24" i="5"/>
  <c r="N45" i="7"/>
  <c r="CA37" i="4"/>
  <c r="G15" i="16"/>
  <c r="K67" i="4"/>
  <c r="E64" i="23"/>
  <c r="E38" i="8"/>
  <c r="BA56" i="4"/>
  <c r="F64" i="5"/>
  <c r="D42" i="22"/>
  <c r="I47" i="4"/>
  <c r="E29" i="25"/>
  <c r="BZ8" i="4"/>
  <c r="BB61" i="4"/>
  <c r="O48" i="15"/>
  <c r="J67" i="26"/>
  <c r="D59" i="18"/>
  <c r="L43" i="29"/>
  <c r="BY16" i="4"/>
  <c r="G47" i="15"/>
  <c r="K44" i="26"/>
  <c r="L35" i="4"/>
  <c r="BW54" i="4"/>
  <c r="AQ10" i="4"/>
  <c r="I11" i="7"/>
  <c r="N39" i="14"/>
  <c r="I23" i="21"/>
  <c r="X7" i="4"/>
  <c r="CE71" i="4"/>
  <c r="I50" i="23"/>
  <c r="E19" i="4"/>
  <c r="V66" i="4"/>
  <c r="F28" i="4"/>
  <c r="BD10" i="4"/>
  <c r="BO69" i="4"/>
  <c r="D68" i="7"/>
  <c r="D65" i="17"/>
  <c r="I49" i="30"/>
  <c r="AA19" i="4"/>
  <c r="E18" i="13"/>
  <c r="C18" i="1"/>
  <c r="K64" i="26"/>
  <c r="I41" i="20"/>
  <c r="T12" i="5"/>
  <c r="BU28" i="4"/>
  <c r="AY47" i="4"/>
  <c r="AC43" i="4"/>
  <c r="D129" i="1"/>
  <c r="R71" i="4"/>
  <c r="BO29" i="4"/>
  <c r="M8" i="14"/>
  <c r="F71" i="15"/>
  <c r="O38" i="4"/>
  <c r="F108" i="1"/>
  <c r="I46" i="4"/>
  <c r="P41" i="4"/>
  <c r="CN47" i="4"/>
  <c r="G18" i="26"/>
  <c r="O53" i="4"/>
  <c r="G21" i="7"/>
  <c r="AX38" i="4"/>
  <c r="CB10" i="4"/>
  <c r="AP11" i="4"/>
  <c r="J48" i="7"/>
  <c r="AS34" i="4"/>
  <c r="E33" i="30"/>
  <c r="AK43" i="4"/>
  <c r="F32" i="14"/>
  <c r="BQ64" i="4"/>
  <c r="D52" i="22"/>
  <c r="S68" i="15"/>
  <c r="CK40" i="4"/>
  <c r="H8" i="26"/>
  <c r="BF7" i="4"/>
  <c r="CR14" i="4"/>
  <c r="L55" i="4"/>
  <c r="F21" i="1"/>
  <c r="C8" i="1"/>
  <c r="BU14" i="4"/>
  <c r="CC70" i="4"/>
  <c r="D10" i="23"/>
  <c r="N13" i="7"/>
  <c r="D68" i="6"/>
  <c r="D17" i="13"/>
  <c r="BB64" i="4"/>
  <c r="E13" i="28"/>
  <c r="AF59" i="4"/>
  <c r="C109" i="1"/>
  <c r="U45" i="4"/>
  <c r="D74" i="10"/>
  <c r="BO56" i="4"/>
  <c r="AD53" i="4"/>
  <c r="AI57" i="4"/>
  <c r="N70" i="7"/>
  <c r="AE52" i="4"/>
  <c r="BA35" i="4"/>
  <c r="Q43" i="20"/>
  <c r="Z44" i="4"/>
  <c r="CQ9" i="4"/>
  <c r="BT56" i="4"/>
  <c r="D47" i="5"/>
  <c r="BM25" i="4"/>
  <c r="E41" i="13"/>
  <c r="AQ17" i="4"/>
  <c r="E7" i="20"/>
  <c r="D37" i="9"/>
  <c r="T19" i="15"/>
  <c r="BY9" i="4"/>
  <c r="O30" i="5"/>
  <c r="F10" i="30"/>
  <c r="L56" i="23"/>
  <c r="G69" i="26"/>
  <c r="C41" i="1"/>
  <c r="AG28" i="4"/>
  <c r="CC7" i="4"/>
  <c r="AE64" i="4"/>
  <c r="J42" i="4"/>
  <c r="AI56" i="4"/>
  <c r="E30" i="12"/>
  <c r="CU13" i="4"/>
  <c r="AH62" i="4"/>
  <c r="X52" i="4"/>
  <c r="L37" i="4"/>
  <c r="G39" i="5"/>
  <c r="I48" i="21"/>
  <c r="H13" i="21"/>
  <c r="AP24" i="4"/>
  <c r="BD41" i="4"/>
  <c r="CN23" i="4"/>
  <c r="T72" i="5"/>
  <c r="N63" i="14"/>
  <c r="N60" i="4"/>
  <c r="BY20" i="4"/>
  <c r="H27" i="4"/>
  <c r="Q12" i="4"/>
  <c r="K34" i="23"/>
  <c r="N10" i="15"/>
  <c r="N13" i="15"/>
  <c r="D15" i="10"/>
  <c r="D43" i="9"/>
  <c r="Q64" i="4"/>
  <c r="U71" i="4"/>
  <c r="AN32" i="4"/>
  <c r="J21" i="26"/>
  <c r="Z24" i="4"/>
  <c r="G29" i="5"/>
  <c r="E10" i="14"/>
  <c r="U45" i="15"/>
  <c r="D47" i="7"/>
  <c r="X31" i="4"/>
  <c r="AP65" i="4"/>
  <c r="BX12" i="4"/>
  <c r="E36" i="26"/>
  <c r="E68" i="25"/>
  <c r="CD46" i="4"/>
  <c r="Q43" i="4"/>
  <c r="AR10" i="4"/>
  <c r="AC48" i="4"/>
  <c r="F84" i="1"/>
  <c r="D12" i="2"/>
  <c r="F18" i="12"/>
  <c r="D13" i="27"/>
  <c r="M51" i="5"/>
  <c r="F13" i="6"/>
  <c r="AM50" i="4"/>
  <c r="J74" i="5"/>
  <c r="BU36" i="4"/>
  <c r="I69" i="21"/>
  <c r="D32" i="6"/>
  <c r="D50" i="9"/>
  <c r="F69" i="5"/>
  <c r="G28" i="22"/>
  <c r="J10" i="15"/>
  <c r="S64" i="15"/>
  <c r="J65" i="15"/>
  <c r="AK36" i="4"/>
  <c r="AD70" i="4"/>
  <c r="T18" i="4"/>
  <c r="D29" i="20"/>
  <c r="F8" i="16"/>
  <c r="CO58" i="4"/>
  <c r="F58" i="6"/>
  <c r="F26" i="5"/>
  <c r="BU26" i="4"/>
  <c r="I30" i="26"/>
  <c r="E42" i="12"/>
  <c r="BH69" i="4"/>
  <c r="D10" i="22"/>
  <c r="AK13" i="4"/>
  <c r="D75" i="12"/>
  <c r="D69" i="19"/>
  <c r="L68" i="4"/>
  <c r="Q24" i="15"/>
  <c r="Y66" i="4"/>
  <c r="E70" i="8"/>
  <c r="H69" i="6"/>
  <c r="F49" i="27"/>
  <c r="CI11" i="4"/>
  <c r="C88" i="1"/>
  <c r="BQ59" i="4"/>
  <c r="AN54" i="4"/>
  <c r="I49" i="21"/>
  <c r="D8" i="24"/>
  <c r="E70" i="22"/>
  <c r="M16" i="5"/>
  <c r="K26" i="4"/>
  <c r="E40" i="5"/>
  <c r="AE53" i="4"/>
  <c r="L41" i="23"/>
  <c r="P58" i="15"/>
  <c r="T37" i="15"/>
  <c r="AB38" i="4"/>
  <c r="AF31" i="4"/>
  <c r="E46" i="5"/>
  <c r="CK32" i="4"/>
  <c r="O73" i="20"/>
  <c r="AI53" i="4"/>
  <c r="I55" i="15"/>
  <c r="G57" i="20"/>
  <c r="D29" i="5"/>
  <c r="CS54" i="4"/>
  <c r="D26" i="24"/>
  <c r="CK33" i="4"/>
  <c r="D58" i="1"/>
  <c r="D59" i="19"/>
  <c r="E25" i="21"/>
  <c r="BL55" i="4"/>
  <c r="O40" i="20"/>
  <c r="BU74" i="4"/>
  <c r="O19" i="4"/>
  <c r="K39" i="26"/>
  <c r="F59" i="29"/>
  <c r="H27" i="23"/>
  <c r="O59" i="4"/>
  <c r="R44" i="15"/>
  <c r="H49" i="6"/>
  <c r="F55" i="14"/>
  <c r="AG23" i="4"/>
  <c r="BS71" i="4"/>
  <c r="F38" i="6"/>
  <c r="CS72" i="4"/>
  <c r="G67" i="26"/>
  <c r="Q18" i="20"/>
  <c r="S73" i="15"/>
  <c r="H14" i="4"/>
  <c r="BV12" i="4"/>
  <c r="D54" i="8"/>
  <c r="AR71" i="4"/>
  <c r="H33" i="4"/>
  <c r="D68" i="8"/>
  <c r="E25" i="4"/>
  <c r="G75" i="23"/>
  <c r="CD53" i="4"/>
  <c r="CK62" i="4"/>
  <c r="K29" i="20"/>
  <c r="CG30" i="4"/>
  <c r="Q30" i="4"/>
  <c r="H44" i="21"/>
  <c r="R21" i="5"/>
  <c r="CO26" i="4"/>
  <c r="CG20" i="4"/>
  <c r="AH21" i="4"/>
  <c r="AI40" i="4"/>
  <c r="AI26" i="4"/>
  <c r="AC45" i="4"/>
  <c r="AK48" i="4"/>
  <c r="O31" i="15"/>
  <c r="CS75" i="4"/>
  <c r="N49" i="15"/>
  <c r="D18" i="6"/>
  <c r="H70" i="21"/>
  <c r="O25" i="4"/>
  <c r="M39" i="14"/>
  <c r="V19" i="4"/>
  <c r="D88" i="1"/>
  <c r="D73" i="15"/>
  <c r="R27" i="15"/>
  <c r="G62" i="15"/>
  <c r="D72" i="22"/>
  <c r="F14" i="16"/>
  <c r="BX61" i="4"/>
  <c r="K49" i="15"/>
  <c r="G71" i="21"/>
  <c r="J54" i="7"/>
  <c r="AY38" i="4"/>
  <c r="O55" i="20"/>
  <c r="AX62" i="4"/>
  <c r="O28" i="5"/>
  <c r="D28" i="15"/>
  <c r="CI42" i="4"/>
  <c r="E54" i="4"/>
  <c r="CB23" i="4"/>
  <c r="AM55" i="4"/>
  <c r="G14" i="16"/>
  <c r="BQ46" i="4"/>
  <c r="D67" i="9"/>
  <c r="AN60" i="4"/>
  <c r="M59" i="7"/>
  <c r="J20" i="7"/>
  <c r="L42" i="7"/>
  <c r="F66" i="4"/>
  <c r="T25" i="4"/>
  <c r="Q54" i="15"/>
  <c r="CA36" i="4"/>
  <c r="AE27" i="4"/>
  <c r="X43" i="4"/>
  <c r="M43" i="4"/>
  <c r="R72" i="5"/>
  <c r="CB59" i="4"/>
  <c r="E112" i="1"/>
  <c r="O67" i="5"/>
  <c r="P67" i="4"/>
  <c r="AR40" i="4"/>
  <c r="BZ19" i="4"/>
  <c r="BQ58" i="4"/>
  <c r="P45" i="20"/>
  <c r="L15" i="7"/>
  <c r="D28" i="12"/>
  <c r="F8" i="7"/>
  <c r="CB40" i="4"/>
  <c r="L29" i="15"/>
  <c r="CT19" i="4"/>
  <c r="K7" i="26"/>
  <c r="AC64" i="4"/>
  <c r="CI53" i="4"/>
  <c r="H25" i="15"/>
  <c r="BF20" i="4"/>
  <c r="R15" i="5"/>
  <c r="BL53" i="4"/>
  <c r="H37" i="23"/>
  <c r="BF17" i="4"/>
  <c r="F44" i="23"/>
  <c r="K75" i="23"/>
  <c r="Q42" i="4"/>
  <c r="X19" i="4"/>
  <c r="D53" i="23"/>
  <c r="T52" i="4"/>
  <c r="S62" i="4"/>
  <c r="J59" i="23"/>
  <c r="F72" i="12"/>
  <c r="CD59" i="4"/>
  <c r="AW75" i="4"/>
  <c r="F79" i="1"/>
  <c r="E32" i="1"/>
  <c r="D67" i="16"/>
  <c r="M40" i="29"/>
  <c r="S33" i="4"/>
  <c r="AH70" i="4"/>
  <c r="BI72" i="4"/>
  <c r="I49" i="23"/>
  <c r="E34" i="22"/>
  <c r="BG73" i="4"/>
  <c r="BO70" i="4"/>
  <c r="CF16" i="4"/>
  <c r="D18" i="29"/>
  <c r="E11" i="4"/>
  <c r="D27" i="10"/>
  <c r="L59" i="15"/>
  <c r="CH13" i="4"/>
  <c r="S75" i="4"/>
  <c r="AD11" i="4"/>
  <c r="Y55" i="4"/>
  <c r="R19" i="5"/>
  <c r="G59" i="4"/>
  <c r="D65" i="30"/>
  <c r="G26" i="6"/>
  <c r="G69" i="7"/>
  <c r="L23" i="23"/>
  <c r="H39" i="14"/>
  <c r="BY48" i="4"/>
  <c r="BK17" i="4"/>
  <c r="X17" i="4"/>
  <c r="E30" i="1"/>
  <c r="S46" i="15"/>
  <c r="AC9" i="4"/>
  <c r="D28" i="1"/>
  <c r="Q15" i="15"/>
  <c r="L74" i="14"/>
  <c r="BK18" i="4"/>
  <c r="E58" i="6"/>
  <c r="AB43" i="4"/>
  <c r="CS32" i="4"/>
  <c r="U49" i="15"/>
  <c r="CL12" i="4"/>
  <c r="BR52" i="4"/>
  <c r="AR9" i="4"/>
  <c r="O39" i="4"/>
  <c r="N67" i="15"/>
  <c r="E47" i="5"/>
  <c r="AX66" i="4"/>
  <c r="AN14" i="4"/>
  <c r="AC37" i="4"/>
  <c r="AO15" i="4"/>
  <c r="J26" i="4"/>
  <c r="F61" i="16"/>
  <c r="AH9" i="4"/>
  <c r="CF62" i="4"/>
  <c r="O49" i="5"/>
  <c r="AF42" i="4"/>
  <c r="F101" i="1"/>
  <c r="I66" i="7"/>
  <c r="F66" i="14"/>
  <c r="G23" i="30"/>
  <c r="G32" i="29"/>
  <c r="E37" i="25"/>
  <c r="BL73" i="4"/>
  <c r="D75" i="20"/>
  <c r="U14" i="4"/>
  <c r="BF18" i="4"/>
  <c r="H46" i="4"/>
  <c r="AO13" i="4"/>
  <c r="L55" i="23"/>
  <c r="D62" i="17"/>
  <c r="N18" i="4"/>
  <c r="G57" i="15"/>
  <c r="T49" i="5"/>
  <c r="F8" i="23"/>
  <c r="AK40" i="4"/>
  <c r="E18" i="25"/>
  <c r="K12" i="14"/>
  <c r="F62" i="12"/>
  <c r="C89" i="1"/>
  <c r="D33" i="30"/>
  <c r="D46" i="21"/>
  <c r="D12" i="28"/>
  <c r="AM71" i="4"/>
  <c r="K49" i="14"/>
  <c r="L29" i="20"/>
  <c r="BX9" i="4"/>
  <c r="D73" i="27"/>
  <c r="S36" i="4"/>
  <c r="BW30" i="4"/>
  <c r="AL61" i="4"/>
  <c r="L39" i="4"/>
  <c r="D20" i="17"/>
  <c r="BM15" i="4"/>
  <c r="H69" i="21"/>
  <c r="E33" i="20"/>
  <c r="G33" i="22"/>
  <c r="AY23" i="4"/>
  <c r="O48" i="4"/>
  <c r="G35" i="6"/>
  <c r="BS32" i="4"/>
  <c r="D59" i="10"/>
  <c r="CF61" i="4"/>
  <c r="P57" i="20"/>
  <c r="J30" i="14"/>
  <c r="H35" i="20"/>
  <c r="I33" i="30"/>
  <c r="D71" i="17"/>
  <c r="E64" i="20"/>
  <c r="CA9" i="4"/>
  <c r="G32" i="21"/>
  <c r="BM8" i="4"/>
  <c r="G68" i="5"/>
  <c r="BS37" i="4"/>
  <c r="W22" i="4"/>
  <c r="F60" i="5"/>
  <c r="J18" i="5"/>
  <c r="CE21" i="4"/>
  <c r="BR68" i="4"/>
  <c r="F26" i="1"/>
  <c r="D56" i="17"/>
  <c r="BR59" i="4"/>
  <c r="AZ35" i="4"/>
  <c r="CU61" i="4"/>
  <c r="AQ42" i="4"/>
  <c r="G19" i="14"/>
  <c r="G18" i="16"/>
  <c r="I48" i="14"/>
  <c r="E70" i="12"/>
  <c r="BE60" i="4"/>
  <c r="BL8" i="4"/>
  <c r="N73" i="15"/>
  <c r="D15" i="19"/>
  <c r="E17" i="4"/>
  <c r="AB7" i="4"/>
  <c r="L73" i="7"/>
  <c r="AJ75" i="4"/>
  <c r="BX47" i="4"/>
  <c r="N17" i="4"/>
  <c r="D22" i="24"/>
  <c r="L73" i="29"/>
  <c r="AT16" i="4"/>
  <c r="D59" i="7"/>
  <c r="CO29" i="4"/>
  <c r="D51" i="23"/>
  <c r="D39" i="11"/>
  <c r="I50" i="15"/>
  <c r="U8" i="4"/>
  <c r="AQ63" i="4"/>
  <c r="F67" i="22"/>
  <c r="BB23" i="4"/>
  <c r="D49" i="1"/>
  <c r="F17" i="23"/>
  <c r="M56" i="20"/>
  <c r="BD36" i="4"/>
  <c r="T56" i="5"/>
  <c r="F40" i="4"/>
  <c r="F54" i="7"/>
  <c r="BJ11" i="4"/>
  <c r="H32" i="26"/>
  <c r="D25" i="17"/>
  <c r="CC27" i="4"/>
  <c r="D73" i="1"/>
  <c r="F12" i="21"/>
  <c r="U27" i="4"/>
  <c r="F33" i="29"/>
  <c r="N31" i="20"/>
  <c r="CU10" i="4"/>
  <c r="AJ62" i="4"/>
  <c r="CU59" i="4"/>
  <c r="J61" i="7"/>
  <c r="E75" i="6"/>
  <c r="CK20" i="4"/>
  <c r="BG16" i="4"/>
  <c r="AE34" i="4"/>
  <c r="D30" i="1"/>
  <c r="AY67" i="4"/>
  <c r="K27" i="23"/>
  <c r="W13" i="4"/>
  <c r="BM73" i="4"/>
  <c r="AS8" i="4"/>
  <c r="F40" i="22"/>
  <c r="J59" i="14"/>
  <c r="E54" i="30"/>
  <c r="AQ59" i="4"/>
  <c r="K73" i="15"/>
  <c r="G64" i="16"/>
  <c r="O17" i="15"/>
  <c r="F28" i="7"/>
  <c r="AT52" i="4"/>
  <c r="E70" i="6"/>
  <c r="CF36" i="4"/>
  <c r="CF25" i="4"/>
  <c r="BZ30" i="4"/>
  <c r="H37" i="21"/>
  <c r="AD37" i="4"/>
  <c r="BN17" i="4"/>
  <c r="F33" i="26"/>
  <c r="M73" i="20"/>
  <c r="U61" i="15"/>
  <c r="H61" i="15"/>
  <c r="BY25" i="4"/>
  <c r="BI11" i="4"/>
  <c r="G65" i="4"/>
  <c r="AA25" i="4"/>
  <c r="AZ72" i="4"/>
  <c r="E50" i="21"/>
  <c r="BD17" i="4"/>
  <c r="D11" i="23"/>
  <c r="CG26" i="4"/>
  <c r="AY56" i="4"/>
  <c r="F71" i="1"/>
  <c r="W31" i="4"/>
  <c r="CT45" i="4"/>
  <c r="BK20" i="4"/>
  <c r="Q66" i="20"/>
  <c r="K75" i="15"/>
  <c r="E7" i="27"/>
  <c r="O33" i="20"/>
  <c r="K52" i="14"/>
  <c r="E26" i="30"/>
  <c r="D21" i="19"/>
  <c r="AW25" i="4"/>
  <c r="C16" i="1"/>
  <c r="CA59" i="4"/>
  <c r="AG32" i="4"/>
  <c r="D60" i="1"/>
  <c r="AJ19" i="4"/>
  <c r="N64" i="20"/>
  <c r="D40" i="27"/>
  <c r="BL42" i="4"/>
  <c r="CE34" i="4"/>
  <c r="Z72" i="4"/>
  <c r="K70" i="14"/>
  <c r="X18" i="4"/>
  <c r="S64" i="4"/>
  <c r="D35" i="30"/>
  <c r="M26" i="14"/>
  <c r="L23" i="5"/>
  <c r="AW19" i="4"/>
  <c r="BA18" i="4"/>
  <c r="S35" i="5"/>
  <c r="D30" i="6"/>
  <c r="AL39" i="4"/>
  <c r="CA33" i="4"/>
  <c r="AB29" i="4"/>
  <c r="E43" i="8"/>
  <c r="AR23" i="4"/>
  <c r="G75" i="14"/>
  <c r="F9" i="30"/>
  <c r="D54" i="25"/>
  <c r="BZ52" i="4"/>
  <c r="E38" i="5"/>
  <c r="CE39" i="4"/>
  <c r="P60" i="20"/>
  <c r="BF68" i="4"/>
  <c r="BY33" i="4"/>
  <c r="CB15" i="4"/>
  <c r="AV15" i="4"/>
  <c r="F37" i="23"/>
  <c r="BO17" i="4"/>
  <c r="BY10" i="4"/>
  <c r="BX19" i="4"/>
  <c r="AX74" i="4"/>
  <c r="M47" i="7"/>
  <c r="G52" i="23"/>
  <c r="AX73" i="4"/>
  <c r="D19" i="5"/>
  <c r="D36" i="17"/>
  <c r="CG43" i="4"/>
  <c r="O37" i="4"/>
  <c r="BV62" i="4"/>
  <c r="D47" i="13"/>
  <c r="BS14" i="4"/>
  <c r="BG9" i="4"/>
  <c r="M56" i="15"/>
  <c r="L65" i="5"/>
  <c r="AQ33" i="4"/>
  <c r="G33" i="29"/>
  <c r="AE29" i="4"/>
  <c r="C19" i="1"/>
  <c r="D60" i="15"/>
  <c r="D48" i="24"/>
  <c r="BJ74" i="4"/>
  <c r="CN68" i="4"/>
  <c r="G20" i="6"/>
  <c r="L63" i="15"/>
  <c r="Q55" i="20"/>
  <c r="S9" i="5"/>
  <c r="D57" i="2"/>
  <c r="CO48" i="4"/>
  <c r="AS30" i="4"/>
  <c r="S63" i="15"/>
  <c r="AO46" i="4"/>
  <c r="CG32" i="4"/>
  <c r="H21" i="30"/>
  <c r="G69" i="5"/>
  <c r="D29" i="18"/>
  <c r="D35" i="16"/>
  <c r="BB10" i="4"/>
  <c r="AX24" i="4"/>
  <c r="K21" i="4"/>
  <c r="F67" i="26"/>
  <c r="O23" i="5"/>
  <c r="Z48" i="4"/>
  <c r="J38" i="15"/>
  <c r="K20" i="26"/>
  <c r="D44" i="21"/>
  <c r="E45" i="21"/>
  <c r="CS44" i="4"/>
  <c r="K63" i="4"/>
  <c r="G71" i="15"/>
  <c r="Q42" i="20"/>
  <c r="G28" i="6"/>
  <c r="D23" i="6"/>
  <c r="E49" i="13"/>
  <c r="J41" i="29"/>
  <c r="F57" i="14"/>
  <c r="AO36" i="4"/>
  <c r="AS53" i="4"/>
  <c r="T65" i="5"/>
  <c r="AW57" i="4"/>
  <c r="I15" i="29"/>
  <c r="AS64" i="4"/>
  <c r="D9" i="5"/>
  <c r="D66" i="13"/>
  <c r="BU63" i="4"/>
  <c r="CG38" i="4"/>
  <c r="AQ47" i="4"/>
  <c r="AX68" i="4"/>
  <c r="E68" i="8"/>
  <c r="CT42" i="4"/>
  <c r="E36" i="6"/>
  <c r="V29" i="4"/>
  <c r="E68" i="1"/>
  <c r="D37" i="16"/>
  <c r="AN17" i="4"/>
  <c r="M69" i="14"/>
  <c r="BW15" i="4"/>
  <c r="AQ22" i="4"/>
  <c r="O22" i="20"/>
  <c r="H37" i="5"/>
  <c r="I42" i="5"/>
  <c r="F48" i="16"/>
  <c r="L44" i="5"/>
  <c r="BO8" i="4"/>
  <c r="J33" i="30"/>
  <c r="H49" i="21"/>
  <c r="N43" i="4"/>
  <c r="I13" i="7"/>
  <c r="AO72" i="4"/>
  <c r="BA46" i="4"/>
  <c r="D54" i="7"/>
  <c r="BX73" i="4"/>
  <c r="P27" i="20"/>
  <c r="O30" i="4"/>
  <c r="O74" i="15"/>
  <c r="BD8" i="4"/>
  <c r="CK31" i="4"/>
  <c r="W75" i="4"/>
  <c r="BO23" i="4"/>
  <c r="K46" i="14"/>
  <c r="CI43" i="4"/>
  <c r="L23" i="14"/>
  <c r="F19" i="1"/>
  <c r="CS18" i="4"/>
  <c r="C32" i="1"/>
  <c r="J14" i="4"/>
  <c r="BF13" i="4"/>
  <c r="CF44" i="4"/>
  <c r="CL73" i="4"/>
  <c r="CS39" i="4"/>
  <c r="D12" i="20"/>
  <c r="AZ62" i="4"/>
  <c r="P60" i="5"/>
  <c r="L45" i="4"/>
  <c r="E14" i="16"/>
  <c r="BZ11" i="4"/>
  <c r="O45" i="5"/>
  <c r="K33" i="4"/>
  <c r="E16" i="4"/>
  <c r="BU31" i="4"/>
  <c r="AI49" i="4"/>
  <c r="D52" i="19"/>
  <c r="P18" i="5"/>
  <c r="AY72" i="4"/>
  <c r="AH39" i="4"/>
  <c r="Q48" i="4"/>
  <c r="K16" i="26"/>
  <c r="L28" i="4"/>
  <c r="E28" i="15"/>
  <c r="F36" i="23"/>
  <c r="I27" i="29"/>
  <c r="G26" i="15"/>
  <c r="G23" i="29"/>
  <c r="BK36" i="4"/>
  <c r="K54" i="26"/>
  <c r="BF69" i="4"/>
  <c r="CD58" i="4"/>
  <c r="E17" i="12"/>
  <c r="BV63" i="4"/>
  <c r="E60" i="6"/>
  <c r="K67" i="26"/>
  <c r="BU20" i="4"/>
  <c r="CS30" i="4"/>
  <c r="D46" i="12"/>
  <c r="AW67" i="4"/>
  <c r="D43" i="2"/>
  <c r="U16" i="4"/>
  <c r="BU56" i="4"/>
  <c r="I65" i="26"/>
  <c r="I55" i="5"/>
  <c r="AO55" i="4"/>
  <c r="AI31" i="4"/>
  <c r="AV46" i="4"/>
  <c r="CB63" i="4"/>
  <c r="I53" i="7"/>
  <c r="N22" i="4"/>
  <c r="AO31" i="4"/>
  <c r="Y38" i="4"/>
  <c r="M30" i="4"/>
  <c r="E37" i="13"/>
  <c r="CR37" i="4"/>
  <c r="CG74" i="4"/>
  <c r="CT63" i="4"/>
  <c r="D36" i="5"/>
  <c r="L9" i="5"/>
  <c r="M74" i="5"/>
  <c r="AG20" i="4"/>
  <c r="G73" i="6"/>
  <c r="AQ36" i="4"/>
  <c r="L64" i="20"/>
  <c r="J20" i="20"/>
  <c r="U34" i="15"/>
  <c r="K32" i="20"/>
  <c r="F34" i="12"/>
  <c r="M44" i="14"/>
  <c r="M35" i="20"/>
  <c r="D72" i="20"/>
  <c r="BX13" i="4"/>
  <c r="F51" i="14"/>
  <c r="BI16" i="4"/>
  <c r="L49" i="7"/>
  <c r="AG17" i="4"/>
  <c r="O47" i="5"/>
  <c r="BO66" i="4"/>
  <c r="W45" i="4"/>
  <c r="H48" i="4"/>
  <c r="D74" i="5"/>
  <c r="E68" i="6"/>
  <c r="J56" i="5"/>
  <c r="R46" i="4"/>
  <c r="M52" i="20"/>
  <c r="E58" i="13"/>
  <c r="E23" i="12"/>
  <c r="AA59" i="4"/>
  <c r="BI9" i="4"/>
  <c r="BZ17" i="4"/>
  <c r="CD28" i="4"/>
  <c r="E51" i="16"/>
  <c r="N47" i="14"/>
  <c r="BH45" i="4"/>
  <c r="AX8" i="4"/>
  <c r="AV58" i="4"/>
  <c r="Z45" i="4"/>
  <c r="CQ73" i="4"/>
  <c r="BP28" i="4"/>
  <c r="CR40" i="4"/>
  <c r="P28" i="15"/>
  <c r="G55" i="7"/>
  <c r="R39" i="5"/>
  <c r="L45" i="7"/>
  <c r="F62" i="22"/>
  <c r="U62" i="4"/>
  <c r="I17" i="4"/>
  <c r="P34" i="20"/>
  <c r="K74" i="4"/>
  <c r="T10" i="15"/>
  <c r="M34" i="5"/>
  <c r="D75" i="26"/>
  <c r="F35" i="6"/>
  <c r="D57" i="19"/>
  <c r="BQ72" i="4"/>
  <c r="D8" i="25"/>
  <c r="F28" i="15"/>
  <c r="D116" i="1"/>
  <c r="AH8" i="4"/>
  <c r="AR25" i="4"/>
  <c r="BU16" i="4"/>
  <c r="F55" i="21"/>
  <c r="AQ34" i="4"/>
  <c r="F62" i="5"/>
  <c r="T34" i="4"/>
  <c r="K43" i="4"/>
  <c r="J10" i="5"/>
  <c r="F63" i="23"/>
  <c r="J51" i="7"/>
  <c r="G18" i="15"/>
  <c r="K45" i="26"/>
  <c r="F31" i="29"/>
  <c r="D8" i="9"/>
  <c r="AL66" i="4"/>
  <c r="K20" i="20"/>
  <c r="AC49" i="4"/>
  <c r="M8" i="7"/>
  <c r="I26" i="4"/>
  <c r="E60" i="30"/>
  <c r="BM13" i="4"/>
  <c r="H65" i="5"/>
  <c r="BQ26" i="4"/>
  <c r="F75" i="30"/>
  <c r="J17" i="4"/>
  <c r="D21" i="5"/>
  <c r="AM38" i="4"/>
  <c r="E62" i="22"/>
  <c r="AI71" i="4"/>
  <c r="AF15" i="4"/>
  <c r="D16" i="1"/>
  <c r="E8" i="17"/>
  <c r="R74" i="15"/>
  <c r="BZ72" i="4"/>
  <c r="E7" i="22"/>
  <c r="J50" i="4"/>
  <c r="AH15" i="4"/>
  <c r="J43" i="26"/>
  <c r="J37" i="29"/>
  <c r="R45" i="5"/>
  <c r="BJ33" i="4"/>
  <c r="M66" i="7"/>
  <c r="D50" i="11"/>
  <c r="L8" i="15"/>
  <c r="K13" i="4"/>
  <c r="H28" i="23"/>
  <c r="D65" i="21"/>
  <c r="H9" i="21"/>
  <c r="O66" i="4"/>
  <c r="BA34" i="4"/>
  <c r="J16" i="4"/>
  <c r="H31" i="23"/>
  <c r="N20" i="7"/>
  <c r="S56" i="15"/>
  <c r="CO33" i="4"/>
  <c r="BK24" i="4"/>
  <c r="D71" i="7"/>
  <c r="R73" i="4"/>
  <c r="G57" i="16"/>
  <c r="F49" i="12"/>
  <c r="BS22" i="4"/>
  <c r="I67" i="5"/>
  <c r="AR70" i="4"/>
  <c r="AP54" i="4"/>
  <c r="AI21" i="4"/>
  <c r="J75" i="4"/>
  <c r="AN75" i="4"/>
  <c r="H7" i="21"/>
  <c r="AM44" i="4"/>
  <c r="H31" i="4"/>
  <c r="T20" i="4"/>
  <c r="D72" i="13"/>
  <c r="M12" i="14"/>
  <c r="AN48" i="4"/>
  <c r="S67" i="4"/>
  <c r="CA57" i="4"/>
  <c r="L70" i="4"/>
  <c r="J33" i="26"/>
  <c r="AI9" i="4"/>
  <c r="R7" i="4"/>
  <c r="AS67" i="4"/>
  <c r="N21" i="15"/>
  <c r="AB69" i="4"/>
  <c r="BL56" i="4"/>
  <c r="J7" i="5"/>
  <c r="L62" i="15"/>
  <c r="CT54" i="4"/>
  <c r="F57" i="22"/>
  <c r="D52" i="2"/>
  <c r="R20" i="15"/>
  <c r="F49" i="29"/>
  <c r="E70" i="4"/>
  <c r="K7" i="20"/>
  <c r="P40" i="5"/>
  <c r="CA40" i="4"/>
  <c r="D70" i="6"/>
  <c r="D59" i="9"/>
  <c r="CL71" i="4"/>
  <c r="AE63" i="4"/>
  <c r="L59" i="5"/>
  <c r="P11" i="4"/>
  <c r="BA33" i="4"/>
  <c r="D49" i="2"/>
  <c r="AM68" i="4"/>
  <c r="D24" i="7"/>
  <c r="N55" i="20"/>
  <c r="BS38" i="4"/>
  <c r="L47" i="20"/>
  <c r="AS15" i="4"/>
  <c r="CL61" i="4"/>
  <c r="CA27" i="4"/>
  <c r="CT33" i="4"/>
  <c r="CN71" i="4"/>
  <c r="D7" i="1"/>
  <c r="E75" i="25"/>
  <c r="AS44" i="4"/>
  <c r="I74" i="15"/>
  <c r="O21" i="15"/>
  <c r="J70" i="4"/>
  <c r="AG8" i="4"/>
  <c r="V62" i="4"/>
  <c r="BC40" i="4"/>
  <c r="G46" i="16"/>
  <c r="C106" i="1"/>
  <c r="F15" i="6"/>
  <c r="AM18" i="4"/>
  <c r="H30" i="21"/>
  <c r="BM61" i="4"/>
  <c r="BP57" i="4"/>
  <c r="AD17" i="4"/>
  <c r="D47" i="25"/>
  <c r="F119" i="1"/>
  <c r="O11" i="20"/>
  <c r="AM36" i="4"/>
  <c r="F60" i="20"/>
  <c r="AH32" i="4"/>
  <c r="P9" i="15"/>
  <c r="F39" i="20"/>
  <c r="Q41" i="4"/>
  <c r="M74" i="20"/>
  <c r="BO75" i="4"/>
  <c r="D71" i="6"/>
  <c r="E68" i="16"/>
  <c r="S47" i="4"/>
  <c r="E98" i="1"/>
  <c r="D68" i="10"/>
  <c r="P17" i="5"/>
  <c r="P30" i="15"/>
  <c r="G51" i="7"/>
  <c r="BT63" i="4"/>
  <c r="P63" i="15"/>
  <c r="Y44" i="4"/>
  <c r="AM25" i="4"/>
  <c r="M63" i="29"/>
  <c r="E16" i="16"/>
  <c r="O12" i="5"/>
  <c r="O64" i="20"/>
  <c r="CK57" i="4"/>
  <c r="AL19" i="4"/>
  <c r="BN49" i="4"/>
  <c r="N68" i="15"/>
  <c r="BO65" i="4"/>
  <c r="AH74" i="4"/>
  <c r="D63" i="2"/>
  <c r="AY65" i="4"/>
  <c r="AI68" i="4"/>
  <c r="E43" i="22"/>
  <c r="F70" i="23"/>
  <c r="L33" i="20"/>
  <c r="V10" i="4"/>
  <c r="I9" i="4"/>
  <c r="E58" i="15"/>
  <c r="E32" i="16"/>
  <c r="BU46" i="4"/>
  <c r="AK57" i="4"/>
  <c r="J39" i="26"/>
  <c r="F8" i="14"/>
  <c r="R27" i="5"/>
  <c r="I68" i="26"/>
  <c r="H30" i="6"/>
  <c r="K17" i="23"/>
  <c r="D20" i="6"/>
  <c r="CH20" i="4"/>
  <c r="T36" i="4"/>
  <c r="CE33" i="4"/>
  <c r="AY62" i="4"/>
  <c r="E47" i="14"/>
  <c r="AP36" i="4"/>
  <c r="N42" i="15"/>
  <c r="F125" i="1"/>
  <c r="L75" i="5"/>
  <c r="D66" i="28"/>
  <c r="L53" i="20"/>
  <c r="BH20" i="4"/>
  <c r="CF39" i="4"/>
  <c r="S31" i="4"/>
  <c r="BJ72" i="4"/>
  <c r="BH68" i="4"/>
  <c r="BG74" i="4"/>
  <c r="BY40" i="4"/>
  <c r="I54" i="20"/>
  <c r="E36" i="25"/>
  <c r="BV56" i="4"/>
  <c r="CL65" i="4"/>
  <c r="G9" i="22"/>
  <c r="F37" i="22"/>
  <c r="G53" i="20"/>
  <c r="AU25" i="4"/>
  <c r="M28" i="4"/>
  <c r="K68" i="15"/>
  <c r="CI40" i="4"/>
  <c r="E29" i="14"/>
  <c r="BG55" i="4"/>
  <c r="E33" i="25"/>
  <c r="AZ19" i="4"/>
  <c r="D25" i="1"/>
  <c r="N40" i="15"/>
  <c r="D55" i="16"/>
  <c r="O7" i="5"/>
  <c r="M19" i="20"/>
  <c r="E34" i="16"/>
  <c r="CB48" i="4"/>
  <c r="BC45" i="4"/>
  <c r="J60" i="29"/>
  <c r="AY31" i="4"/>
  <c r="G49" i="15"/>
  <c r="AU73" i="4"/>
  <c r="M38" i="4"/>
  <c r="BZ48" i="4"/>
  <c r="J19" i="4"/>
  <c r="O17" i="4"/>
  <c r="E17" i="16"/>
  <c r="F14" i="5"/>
  <c r="BH10" i="4"/>
  <c r="CC11" i="4"/>
  <c r="P73" i="4"/>
  <c r="BT33" i="4"/>
  <c r="CQ7" i="4"/>
  <c r="V58" i="4"/>
  <c r="CE69" i="4"/>
  <c r="E32" i="6"/>
  <c r="L39" i="15"/>
  <c r="CN65" i="4"/>
  <c r="E36" i="22"/>
  <c r="D64" i="8"/>
  <c r="BJ43" i="4"/>
  <c r="E29" i="4"/>
  <c r="J30" i="5"/>
  <c r="L12" i="4"/>
  <c r="BW26" i="4"/>
  <c r="J37" i="5"/>
  <c r="BR57" i="4"/>
  <c r="CD19" i="4"/>
  <c r="BE68" i="4"/>
  <c r="H56" i="14"/>
  <c r="E25" i="15"/>
  <c r="E55" i="13"/>
  <c r="AQ35" i="4"/>
  <c r="D59" i="5"/>
  <c r="D11" i="7"/>
  <c r="BW29" i="4"/>
  <c r="J65" i="14"/>
  <c r="C30" i="1"/>
  <c r="AV8" i="4"/>
  <c r="BX74" i="4"/>
  <c r="G40" i="15"/>
  <c r="M52" i="15"/>
  <c r="L40" i="7"/>
  <c r="W37" i="4"/>
  <c r="N44" i="4"/>
  <c r="AQ27" i="4"/>
  <c r="D51" i="30"/>
  <c r="BF59" i="4"/>
  <c r="T22" i="4"/>
  <c r="BS50" i="4"/>
  <c r="G61" i="4"/>
  <c r="D68" i="1"/>
  <c r="AZ66" i="4"/>
  <c r="CI49" i="4"/>
  <c r="L10" i="7"/>
  <c r="F64" i="1"/>
  <c r="C72" i="1"/>
  <c r="D74" i="24"/>
  <c r="CU14" i="4"/>
  <c r="F52" i="7"/>
  <c r="AM45" i="4"/>
  <c r="S61" i="5"/>
  <c r="S43" i="5"/>
  <c r="J38" i="23"/>
  <c r="CB16" i="4"/>
  <c r="D53" i="29"/>
  <c r="AL57" i="4"/>
  <c r="D59" i="16"/>
  <c r="M71" i="5"/>
  <c r="CN48" i="4"/>
  <c r="S8" i="4"/>
  <c r="CT18" i="4"/>
  <c r="E47" i="17"/>
  <c r="CF14" i="4"/>
  <c r="E67" i="26"/>
  <c r="CO34" i="4"/>
  <c r="F92" i="1"/>
  <c r="N14" i="4"/>
  <c r="D9" i="1"/>
  <c r="CL29" i="4"/>
  <c r="C37" i="1"/>
  <c r="G68" i="6"/>
  <c r="C7" i="1"/>
  <c r="E15" i="23"/>
  <c r="CL22" i="4"/>
  <c r="F96" i="1"/>
  <c r="H44" i="20"/>
  <c r="AR39" i="4"/>
  <c r="AG29" i="4"/>
  <c r="O13" i="4"/>
  <c r="AE45" i="4"/>
  <c r="G74" i="15"/>
  <c r="E56" i="12"/>
  <c r="BB25" i="4"/>
  <c r="D10" i="26"/>
  <c r="K56" i="20"/>
  <c r="G25" i="15"/>
  <c r="T21" i="5"/>
  <c r="D47" i="21"/>
  <c r="D33" i="19"/>
  <c r="D54" i="13"/>
  <c r="G33" i="20"/>
  <c r="BM49" i="4"/>
  <c r="K26" i="14"/>
  <c r="K51" i="4"/>
  <c r="V41" i="4"/>
  <c r="F97" i="1"/>
  <c r="AP56" i="4"/>
  <c r="AB42" i="4"/>
  <c r="BL43" i="4"/>
  <c r="M29" i="20"/>
  <c r="AP73" i="4"/>
  <c r="CT50" i="4"/>
  <c r="P10" i="20"/>
  <c r="S28" i="4"/>
  <c r="AU45" i="4"/>
  <c r="D31" i="6"/>
  <c r="CK59" i="4"/>
  <c r="AA24" i="4"/>
  <c r="J25" i="7"/>
  <c r="G14" i="14"/>
  <c r="D44" i="2"/>
  <c r="J10" i="29"/>
  <c r="O67" i="15"/>
  <c r="CA51" i="4"/>
  <c r="D54" i="18"/>
  <c r="CA15" i="4"/>
  <c r="M56" i="5"/>
  <c r="E59" i="26"/>
  <c r="F43" i="20"/>
  <c r="E52" i="8"/>
  <c r="Y52" i="4"/>
  <c r="L62" i="7"/>
  <c r="Z39" i="4"/>
  <c r="C129" i="1"/>
  <c r="K55" i="26"/>
  <c r="BS46" i="4"/>
  <c r="D21" i="27"/>
  <c r="F55" i="15"/>
  <c r="CC75" i="4"/>
  <c r="AR75" i="4"/>
  <c r="E68" i="13"/>
  <c r="CI37" i="4"/>
  <c r="D67" i="15"/>
  <c r="AK73" i="4"/>
  <c r="K73" i="20"/>
  <c r="BS7" i="4"/>
  <c r="Q36" i="15"/>
  <c r="N71" i="7"/>
  <c r="BG63" i="4"/>
  <c r="BB50" i="4"/>
  <c r="O42" i="5"/>
  <c r="I45" i="7"/>
  <c r="P72" i="15"/>
  <c r="C55" i="1"/>
  <c r="CF67" i="4"/>
  <c r="H26" i="6"/>
  <c r="J27" i="15"/>
  <c r="CE74" i="4"/>
  <c r="O45" i="20"/>
  <c r="F52" i="16"/>
  <c r="S45" i="5"/>
  <c r="AK19" i="4"/>
  <c r="F49" i="21"/>
  <c r="I57" i="29"/>
  <c r="E67" i="5"/>
  <c r="D60" i="5"/>
  <c r="AT17" i="4"/>
  <c r="D29" i="21"/>
  <c r="D55" i="7"/>
  <c r="CF37" i="4"/>
  <c r="R62" i="15"/>
  <c r="I53" i="23"/>
  <c r="BG34" i="4"/>
  <c r="G51" i="22"/>
  <c r="D42" i="18"/>
  <c r="I24" i="7"/>
  <c r="AW66" i="4"/>
  <c r="CG64" i="4"/>
  <c r="BJ73" i="4"/>
  <c r="E67" i="13"/>
  <c r="BE47" i="4"/>
  <c r="E66" i="14"/>
  <c r="BP41" i="4"/>
  <c r="BN54" i="4"/>
  <c r="CO17" i="4"/>
  <c r="S15" i="4"/>
  <c r="BL35" i="4"/>
  <c r="CD62" i="4"/>
  <c r="G57" i="4"/>
  <c r="G52" i="7"/>
  <c r="E54" i="26"/>
  <c r="F12" i="30"/>
  <c r="AW50" i="4"/>
  <c r="CK64" i="4"/>
  <c r="BK8" i="4"/>
  <c r="H45" i="5"/>
  <c r="D40" i="29"/>
  <c r="T63" i="4"/>
  <c r="AZ59" i="4"/>
  <c r="S70" i="4"/>
  <c r="H49" i="14"/>
  <c r="G48" i="26"/>
  <c r="BF58" i="4"/>
  <c r="C125" i="1"/>
  <c r="N74" i="4"/>
  <c r="S46" i="5"/>
  <c r="S67" i="5"/>
  <c r="D45" i="28"/>
  <c r="E57" i="4"/>
  <c r="CU7" i="4"/>
  <c r="E53" i="1"/>
  <c r="D52" i="15"/>
  <c r="D58" i="12"/>
  <c r="BO35" i="4"/>
  <c r="K51" i="23"/>
  <c r="BO57" i="4"/>
  <c r="E39" i="6"/>
  <c r="BC8" i="4"/>
  <c r="CL10" i="4"/>
  <c r="D82" i="1"/>
  <c r="AN19" i="4"/>
  <c r="E53" i="17"/>
  <c r="E47" i="8"/>
  <c r="I46" i="5"/>
  <c r="D20" i="12"/>
  <c r="D43" i="7"/>
  <c r="D22" i="28"/>
  <c r="F61" i="1"/>
  <c r="P56" i="4"/>
  <c r="H20" i="6"/>
  <c r="G9" i="20"/>
  <c r="P55" i="15"/>
  <c r="BV31" i="4"/>
  <c r="D48" i="21"/>
  <c r="CG37" i="4"/>
  <c r="C126" i="1"/>
  <c r="AI43" i="4"/>
  <c r="BE45" i="4"/>
  <c r="BL19" i="4"/>
  <c r="J68" i="30"/>
  <c r="E74" i="30"/>
  <c r="D22" i="25"/>
  <c r="D54" i="21"/>
  <c r="L32" i="23"/>
  <c r="AO24" i="4"/>
  <c r="L15" i="14"/>
  <c r="AJ45" i="4"/>
  <c r="L24" i="20"/>
  <c r="N59" i="7"/>
  <c r="E31" i="27"/>
  <c r="E30" i="6"/>
  <c r="BY22" i="4"/>
  <c r="AX15" i="4"/>
  <c r="CI60" i="4"/>
  <c r="N50" i="20"/>
  <c r="BK11" i="4"/>
  <c r="M54" i="4"/>
  <c r="L69" i="7"/>
  <c r="E46" i="13"/>
  <c r="CR73" i="4"/>
  <c r="M65" i="15"/>
  <c r="I29" i="15"/>
  <c r="BO27" i="4"/>
  <c r="N67" i="20"/>
  <c r="G67" i="22"/>
  <c r="D39" i="13"/>
  <c r="AB26" i="4"/>
  <c r="G10" i="4"/>
  <c r="AJ14" i="4"/>
  <c r="AK20" i="4"/>
  <c r="Q17" i="4"/>
  <c r="G66" i="14"/>
  <c r="CF22" i="4"/>
  <c r="M73" i="7"/>
  <c r="AI37" i="4"/>
  <c r="G29" i="26"/>
  <c r="BM48" i="4"/>
  <c r="D50" i="8"/>
  <c r="F65" i="5"/>
  <c r="H7" i="15"/>
  <c r="C85" i="1"/>
  <c r="D62" i="2"/>
  <c r="M32" i="4"/>
  <c r="L39" i="29"/>
  <c r="E52" i="22"/>
  <c r="E22" i="5"/>
  <c r="AG7" i="4"/>
  <c r="F9" i="26"/>
  <c r="F21" i="20"/>
  <c r="AG74" i="4"/>
  <c r="AP53" i="4"/>
  <c r="L17" i="7"/>
  <c r="F74" i="22"/>
  <c r="I30" i="5"/>
  <c r="CD57" i="4"/>
  <c r="E56" i="6"/>
  <c r="H60" i="21"/>
  <c r="N25" i="4"/>
  <c r="I63" i="4"/>
  <c r="BU55" i="4"/>
  <c r="F73" i="23"/>
  <c r="CE38" i="4"/>
  <c r="G53" i="4"/>
  <c r="CF59" i="4"/>
  <c r="S45" i="4"/>
  <c r="AL12" i="4"/>
  <c r="F51" i="16"/>
  <c r="BY72" i="4"/>
  <c r="AE57" i="4"/>
  <c r="CO13" i="4"/>
  <c r="L25" i="20"/>
  <c r="BT15" i="4"/>
  <c r="BZ22" i="4"/>
  <c r="F20" i="14"/>
  <c r="F45" i="6"/>
  <c r="Y48" i="4"/>
  <c r="I18" i="26"/>
  <c r="AD28" i="4"/>
  <c r="E18" i="22"/>
  <c r="S29" i="5"/>
  <c r="D9" i="15"/>
  <c r="T17" i="5"/>
  <c r="BZ61" i="4"/>
  <c r="AW20" i="4"/>
  <c r="BD30" i="4"/>
  <c r="BR8" i="4"/>
  <c r="G74" i="6"/>
  <c r="R47" i="15"/>
  <c r="CD27" i="4"/>
  <c r="G9" i="5"/>
  <c r="H74" i="23"/>
  <c r="BW23" i="4"/>
  <c r="N47" i="7"/>
  <c r="CC69" i="4"/>
  <c r="AO16" i="4"/>
  <c r="CE7" i="4"/>
  <c r="BD71" i="4"/>
  <c r="AW16" i="4"/>
  <c r="CH54" i="4"/>
  <c r="AX48" i="4"/>
  <c r="H50" i="6"/>
  <c r="AD67" i="4"/>
  <c r="E55" i="14"/>
  <c r="Q7" i="20"/>
  <c r="T65" i="15"/>
  <c r="BF22" i="4"/>
  <c r="BM38" i="4"/>
  <c r="AS29" i="4"/>
  <c r="CE31" i="4"/>
  <c r="AG35" i="4"/>
  <c r="BI54" i="4"/>
  <c r="G48" i="20"/>
  <c r="F36" i="21"/>
  <c r="AW56" i="4"/>
  <c r="C52" i="1"/>
  <c r="CU40" i="4"/>
  <c r="E37" i="27"/>
  <c r="BJ32" i="4"/>
  <c r="AU11" i="4"/>
  <c r="BY13" i="4"/>
  <c r="E35" i="30"/>
  <c r="AJ15" i="4"/>
  <c r="G70" i="4"/>
  <c r="G65" i="15"/>
  <c r="AX22" i="4"/>
  <c r="AX51" i="4"/>
  <c r="F71" i="16"/>
  <c r="E45" i="22"/>
  <c r="BD33" i="4"/>
  <c r="R54" i="4"/>
  <c r="F60" i="16"/>
  <c r="D48" i="13"/>
  <c r="G66" i="7"/>
  <c r="AO18" i="4"/>
  <c r="G55" i="14"/>
  <c r="D47" i="18"/>
  <c r="E21" i="16"/>
  <c r="I31" i="23"/>
  <c r="AZ65" i="4"/>
  <c r="F116" i="1"/>
  <c r="M68" i="15"/>
  <c r="U32" i="15"/>
  <c r="E17" i="13"/>
  <c r="T25" i="15"/>
  <c r="F16" i="1"/>
  <c r="H67" i="6"/>
  <c r="W73" i="4"/>
  <c r="BG31" i="4"/>
  <c r="F67" i="5"/>
  <c r="AO34" i="4"/>
  <c r="D23" i="1"/>
  <c r="BE11" i="4"/>
  <c r="BV27" i="4"/>
  <c r="F45" i="27"/>
  <c r="I62" i="20"/>
  <c r="CB58" i="4"/>
  <c r="I31" i="30"/>
  <c r="G14" i="7"/>
  <c r="P62" i="4"/>
  <c r="E75" i="26"/>
  <c r="F68" i="1"/>
  <c r="I70" i="5"/>
  <c r="M48" i="14"/>
  <c r="H71" i="4"/>
  <c r="I19" i="7"/>
  <c r="CG72" i="4"/>
  <c r="AL46" i="4"/>
  <c r="D65" i="12"/>
  <c r="F72" i="20"/>
  <c r="D38" i="11"/>
  <c r="AU15" i="4"/>
  <c r="O31" i="4"/>
  <c r="D37" i="6"/>
  <c r="AH61" i="4"/>
  <c r="CG49" i="4"/>
  <c r="BQ44" i="4"/>
  <c r="J50" i="14"/>
  <c r="CK71" i="4"/>
  <c r="K29" i="23"/>
  <c r="O75" i="15"/>
  <c r="L17" i="5"/>
  <c r="E11" i="17"/>
  <c r="R48" i="5"/>
  <c r="M49" i="14"/>
  <c r="AZ73" i="4"/>
  <c r="BR47" i="4"/>
  <c r="J15" i="5"/>
  <c r="AY19" i="4"/>
  <c r="K58" i="4"/>
  <c r="L13" i="5"/>
  <c r="F51" i="23"/>
  <c r="H19" i="5"/>
  <c r="BC16" i="4"/>
  <c r="CI74" i="4"/>
  <c r="BR14" i="4"/>
  <c r="N23" i="20"/>
  <c r="AA62" i="4"/>
  <c r="G16" i="23"/>
  <c r="D51" i="1"/>
  <c r="W57" i="4"/>
  <c r="D50" i="25"/>
  <c r="BE10" i="4"/>
  <c r="BT14" i="4"/>
  <c r="CC16" i="4"/>
  <c r="CF33" i="4"/>
  <c r="H66" i="21"/>
  <c r="E32" i="14"/>
  <c r="O66" i="20"/>
  <c r="J19" i="26"/>
  <c r="F42" i="5"/>
  <c r="CQ40" i="4"/>
  <c r="F35" i="26"/>
  <c r="BS70" i="4"/>
  <c r="H40" i="21"/>
  <c r="I53" i="4"/>
  <c r="H16" i="4"/>
  <c r="N14" i="20"/>
  <c r="D13" i="9"/>
  <c r="K31" i="4"/>
  <c r="N19" i="15"/>
  <c r="F7" i="5"/>
  <c r="AV13" i="4"/>
  <c r="G57" i="29"/>
  <c r="I7" i="4"/>
  <c r="CA52" i="4"/>
  <c r="L33" i="4"/>
  <c r="K40" i="23"/>
  <c r="F50" i="15"/>
  <c r="D55" i="9"/>
  <c r="I43" i="14"/>
  <c r="D18" i="9"/>
  <c r="G16" i="6"/>
  <c r="D41" i="6"/>
  <c r="F75" i="12"/>
  <c r="AI25" i="4"/>
  <c r="E119" i="1"/>
  <c r="CO25" i="4"/>
  <c r="CQ63" i="4"/>
  <c r="E75" i="15"/>
  <c r="E75" i="1"/>
  <c r="G33" i="7"/>
  <c r="D61" i="2"/>
  <c r="Q64" i="20"/>
  <c r="AJ12" i="4"/>
  <c r="BV67" i="4"/>
  <c r="E56" i="23"/>
  <c r="D70" i="1"/>
  <c r="H69" i="20"/>
  <c r="AL36" i="4"/>
  <c r="E39" i="22"/>
  <c r="H7" i="23"/>
  <c r="AC21" i="4"/>
  <c r="AC61" i="4"/>
  <c r="J29" i="4"/>
  <c r="BI61" i="4"/>
  <c r="AC35" i="4"/>
  <c r="T64" i="5"/>
  <c r="I60" i="5"/>
  <c r="BK62" i="4"/>
  <c r="BL59" i="4"/>
  <c r="U31" i="15"/>
  <c r="CL36" i="4"/>
  <c r="E34" i="5"/>
  <c r="I38" i="23"/>
  <c r="AA45" i="4"/>
  <c r="CI14" i="4"/>
  <c r="G35" i="29"/>
  <c r="CN33" i="4"/>
  <c r="L13" i="4"/>
  <c r="K37" i="4"/>
  <c r="AT27" i="4"/>
  <c r="S29" i="15"/>
  <c r="BM59" i="4"/>
  <c r="AF39" i="4"/>
  <c r="K56" i="4"/>
  <c r="F49" i="4"/>
  <c r="D19" i="9"/>
  <c r="S62" i="15"/>
  <c r="AT46" i="4"/>
  <c r="E43" i="13"/>
  <c r="E9" i="27"/>
  <c r="D14" i="25"/>
  <c r="D32" i="12"/>
  <c r="Q65" i="4"/>
  <c r="U57" i="4"/>
  <c r="N22" i="7"/>
  <c r="J74" i="7"/>
  <c r="I9" i="21"/>
  <c r="E32" i="12"/>
  <c r="BG30" i="4"/>
  <c r="F51" i="7"/>
  <c r="I34" i="5"/>
  <c r="F31" i="12"/>
  <c r="G7" i="14"/>
  <c r="H29" i="5"/>
  <c r="N11" i="4"/>
  <c r="D10" i="19"/>
  <c r="F41" i="16"/>
  <c r="E52" i="4"/>
  <c r="AF30" i="4"/>
  <c r="D42" i="28"/>
  <c r="D73" i="18"/>
  <c r="P23" i="4"/>
  <c r="H18" i="6"/>
  <c r="I50" i="4"/>
  <c r="G13" i="16"/>
  <c r="O20" i="4"/>
  <c r="BC21" i="4"/>
  <c r="AU13" i="4"/>
  <c r="H33" i="20"/>
  <c r="G12" i="21"/>
  <c r="BX18" i="4"/>
  <c r="AY71" i="4"/>
  <c r="D8" i="12"/>
  <c r="K64" i="20"/>
  <c r="H33" i="5"/>
  <c r="I38" i="15"/>
  <c r="E40" i="22"/>
  <c r="BO45" i="4"/>
  <c r="D56" i="29"/>
  <c r="AM20" i="4"/>
  <c r="K63" i="20"/>
  <c r="BH33" i="4"/>
  <c r="K62" i="26"/>
  <c r="BO61" i="4"/>
  <c r="D24" i="15"/>
  <c r="CF10" i="4"/>
  <c r="N7" i="7"/>
  <c r="AA55" i="4"/>
  <c r="H42" i="14"/>
  <c r="BA36" i="4"/>
  <c r="O11" i="5"/>
  <c r="AV62" i="4"/>
  <c r="AV16" i="4"/>
  <c r="R18" i="4"/>
  <c r="L47" i="7"/>
  <c r="F25" i="4"/>
  <c r="AE14" i="4"/>
  <c r="T14" i="5"/>
  <c r="CC12" i="4"/>
  <c r="D9" i="21"/>
  <c r="H9" i="6"/>
  <c r="AP61" i="4"/>
  <c r="I71" i="4"/>
  <c r="M71" i="15"/>
  <c r="BP9" i="4"/>
  <c r="M26" i="4"/>
  <c r="CF34" i="4"/>
  <c r="AE41" i="4"/>
  <c r="AY45" i="4"/>
  <c r="AQ23" i="4"/>
  <c r="AO50" i="4"/>
  <c r="BQ68" i="4"/>
  <c r="G11" i="4"/>
  <c r="AF71" i="4"/>
  <c r="BF11" i="4"/>
  <c r="AG52" i="4"/>
  <c r="P22" i="20"/>
  <c r="L34" i="14"/>
  <c r="S53" i="5"/>
  <c r="AR45" i="4"/>
  <c r="L30" i="5"/>
  <c r="R63" i="5"/>
  <c r="X40" i="4"/>
  <c r="AL31" i="4"/>
  <c r="R28" i="4"/>
  <c r="H18" i="4"/>
  <c r="BQ56" i="4"/>
  <c r="H46" i="21"/>
  <c r="CC60" i="4"/>
  <c r="CS15" i="4"/>
  <c r="BB35" i="4"/>
  <c r="O59" i="5"/>
  <c r="CD34" i="4"/>
  <c r="CG54" i="4"/>
  <c r="AI33" i="4"/>
  <c r="AX42" i="4"/>
  <c r="AH44" i="4"/>
  <c r="H42" i="21"/>
  <c r="F70" i="15"/>
  <c r="R17" i="15"/>
  <c r="BL25" i="4"/>
  <c r="I19" i="21"/>
  <c r="Q67" i="20"/>
  <c r="CB72" i="4"/>
  <c r="CK11" i="4"/>
  <c r="F58" i="23"/>
  <c r="BQ16" i="4"/>
  <c r="J26" i="30"/>
  <c r="BW73" i="4"/>
  <c r="E31" i="4"/>
  <c r="M74" i="15"/>
  <c r="BS62" i="4"/>
  <c r="AS70" i="4"/>
  <c r="BK55" i="4"/>
  <c r="AC36" i="4"/>
  <c r="U20" i="4"/>
  <c r="CF46" i="4"/>
  <c r="G17" i="15"/>
  <c r="D30" i="16"/>
  <c r="M32" i="5"/>
  <c r="BP53" i="4"/>
  <c r="J50" i="23"/>
  <c r="I16" i="15"/>
  <c r="D17" i="16"/>
  <c r="D23" i="11"/>
  <c r="AF11" i="4"/>
  <c r="CU71" i="4"/>
  <c r="D38" i="18"/>
  <c r="BD60" i="4"/>
  <c r="BB68" i="4"/>
  <c r="S26" i="5"/>
  <c r="AJ56" i="4"/>
  <c r="N68" i="7"/>
  <c r="CR49" i="4"/>
  <c r="L71" i="23"/>
  <c r="CG8" i="4"/>
  <c r="J75" i="5"/>
  <c r="D12" i="22"/>
  <c r="F58" i="16"/>
  <c r="D8" i="2"/>
  <c r="L71" i="5"/>
  <c r="BB66" i="4"/>
  <c r="AZ39" i="4"/>
  <c r="N57" i="7"/>
  <c r="AW30" i="4"/>
  <c r="AM73" i="4"/>
  <c r="O72" i="5"/>
  <c r="E36" i="30"/>
  <c r="AQ24" i="4"/>
  <c r="J29" i="14"/>
  <c r="CF21" i="4"/>
  <c r="J34" i="30"/>
  <c r="L15" i="5"/>
  <c r="G8" i="4"/>
  <c r="BK50" i="4"/>
  <c r="E23" i="23"/>
  <c r="G44" i="20"/>
  <c r="J63" i="5"/>
  <c r="E12" i="16"/>
  <c r="N37" i="7"/>
  <c r="J53" i="5"/>
  <c r="BY11" i="4"/>
  <c r="CR42" i="4"/>
  <c r="E64" i="5"/>
  <c r="G58" i="30"/>
  <c r="I15" i="21"/>
  <c r="D30" i="25"/>
  <c r="CN15" i="4"/>
  <c r="K9" i="14"/>
  <c r="D20" i="7"/>
  <c r="D15" i="6"/>
  <c r="BT73" i="4"/>
  <c r="BU30" i="4"/>
  <c r="J38" i="30"/>
  <c r="AH58" i="4"/>
  <c r="AK66" i="4"/>
  <c r="F111" i="1"/>
  <c r="G65" i="23"/>
  <c r="S11" i="5"/>
  <c r="F52" i="21"/>
  <c r="H52" i="14"/>
  <c r="L41" i="15"/>
  <c r="G58" i="15"/>
  <c r="D67" i="6"/>
  <c r="E39" i="27"/>
  <c r="F40" i="20"/>
  <c r="F46" i="14"/>
  <c r="D62" i="25"/>
  <c r="F64" i="20"/>
  <c r="E69" i="15"/>
  <c r="Q54" i="4"/>
  <c r="K52" i="20"/>
  <c r="R55" i="4"/>
  <c r="BE59" i="4"/>
  <c r="BP45" i="4"/>
  <c r="D22" i="6"/>
  <c r="U47" i="4"/>
  <c r="BF26" i="4"/>
  <c r="L73" i="20"/>
  <c r="Y68" i="4"/>
  <c r="H59" i="23"/>
  <c r="R58" i="5"/>
  <c r="CQ10" i="4"/>
  <c r="AZ36" i="4"/>
  <c r="J41" i="20"/>
  <c r="AA48" i="4"/>
  <c r="BM72" i="4"/>
  <c r="AF16" i="4"/>
  <c r="J24" i="15"/>
  <c r="BU54" i="4"/>
  <c r="G13" i="30"/>
  <c r="J56" i="7"/>
  <c r="AF9" i="4"/>
  <c r="CA53" i="4"/>
  <c r="W33" i="4"/>
  <c r="T37" i="5"/>
  <c r="R16" i="4"/>
  <c r="AQ56" i="4"/>
  <c r="G48" i="5"/>
  <c r="G22" i="14"/>
  <c r="AB31" i="4"/>
  <c r="M10" i="4"/>
  <c r="H15" i="5"/>
  <c r="AI63" i="4"/>
  <c r="E46" i="21"/>
  <c r="E75" i="20"/>
  <c r="F12" i="26"/>
  <c r="D7" i="20"/>
  <c r="T13" i="5"/>
  <c r="F25" i="1"/>
  <c r="J41" i="15"/>
  <c r="H20" i="4"/>
  <c r="D35" i="17"/>
  <c r="I43" i="5"/>
  <c r="Q30" i="20"/>
  <c r="BT36" i="4"/>
  <c r="AC15" i="4"/>
  <c r="F16" i="7"/>
  <c r="G23" i="4"/>
  <c r="E40" i="16"/>
  <c r="E69" i="20"/>
  <c r="E21" i="12"/>
  <c r="AL21" i="4"/>
  <c r="F49" i="6"/>
  <c r="T17" i="15"/>
  <c r="H73" i="21"/>
  <c r="H23" i="6"/>
  <c r="BL26" i="4"/>
  <c r="R25" i="4"/>
  <c r="E25" i="12"/>
  <c r="P42" i="5"/>
  <c r="Y14" i="4"/>
  <c r="L52" i="5"/>
  <c r="F63" i="7"/>
  <c r="H10" i="5"/>
  <c r="G8" i="16"/>
  <c r="D69" i="20"/>
  <c r="K20" i="15"/>
  <c r="AU43" i="4"/>
  <c r="S51" i="5"/>
  <c r="BU49" i="4"/>
  <c r="BA15" i="4"/>
  <c r="E57" i="15"/>
  <c r="D12" i="13"/>
  <c r="BF63" i="4"/>
  <c r="AD60" i="4"/>
  <c r="AD7" i="4"/>
  <c r="E33" i="21"/>
  <c r="L33" i="7"/>
  <c r="Q46" i="15"/>
  <c r="D60" i="28"/>
  <c r="BR44" i="4"/>
  <c r="S10" i="4"/>
  <c r="L63" i="4"/>
  <c r="AH35" i="4"/>
  <c r="F60" i="4"/>
  <c r="K65" i="23"/>
  <c r="D68" i="17"/>
  <c r="I36" i="5"/>
  <c r="E67" i="8"/>
  <c r="F58" i="1"/>
  <c r="D70" i="10"/>
  <c r="O13" i="20"/>
  <c r="AE12" i="4"/>
  <c r="Z7" i="4"/>
  <c r="D111" i="1"/>
  <c r="AF22" i="4"/>
  <c r="O18" i="20"/>
  <c r="K70" i="4"/>
  <c r="S9" i="15"/>
  <c r="M39" i="5"/>
  <c r="M62" i="29"/>
  <c r="D7" i="5"/>
  <c r="H57" i="30"/>
  <c r="L59" i="4"/>
  <c r="V32" i="4"/>
  <c r="L57" i="7"/>
  <c r="L44" i="4"/>
  <c r="D22" i="20"/>
  <c r="S40" i="4"/>
  <c r="O55" i="15"/>
  <c r="D47" i="9"/>
  <c r="BK65" i="4"/>
  <c r="I12" i="21"/>
  <c r="G17" i="21"/>
  <c r="G66" i="6"/>
  <c r="CI36" i="4"/>
  <c r="F48" i="5"/>
  <c r="BJ17" i="4"/>
  <c r="G50" i="15"/>
  <c r="J66" i="26"/>
  <c r="J56" i="15"/>
  <c r="F28" i="1"/>
  <c r="J16" i="30"/>
  <c r="X55" i="4"/>
  <c r="V14" i="4"/>
  <c r="E16" i="15"/>
  <c r="G50" i="20"/>
  <c r="AZ26" i="4"/>
  <c r="D58" i="20"/>
  <c r="G63" i="5"/>
  <c r="I57" i="30"/>
  <c r="H20" i="5"/>
  <c r="CN51" i="4"/>
  <c r="J19" i="30"/>
  <c r="CG9" i="4"/>
  <c r="BH55" i="4"/>
  <c r="K32" i="15"/>
  <c r="X58" i="4"/>
  <c r="BT18" i="4"/>
  <c r="AE9" i="4"/>
  <c r="N37" i="4"/>
  <c r="CC14" i="4"/>
  <c r="G40" i="23"/>
  <c r="I7" i="5"/>
  <c r="L68" i="23"/>
  <c r="E49" i="21"/>
  <c r="BE71" i="4"/>
  <c r="D43" i="15"/>
  <c r="H63" i="21"/>
  <c r="F52" i="5"/>
  <c r="D60" i="2"/>
  <c r="V65" i="4"/>
  <c r="BK25" i="4"/>
  <c r="D46" i="6"/>
  <c r="D11" i="16"/>
  <c r="AV47" i="4"/>
  <c r="D17" i="12"/>
  <c r="BZ66" i="4"/>
  <c r="D63" i="26"/>
  <c r="H35" i="15"/>
  <c r="H33" i="30"/>
  <c r="BF57" i="4"/>
  <c r="Q61" i="4"/>
  <c r="CR21" i="4"/>
  <c r="E60" i="28"/>
  <c r="F18" i="1"/>
  <c r="CC74" i="4"/>
  <c r="E11" i="5"/>
  <c r="BW8" i="4"/>
  <c r="AJ16" i="4"/>
  <c r="E39" i="23"/>
  <c r="AW51" i="4"/>
  <c r="E74" i="5"/>
  <c r="M32" i="7"/>
  <c r="G34" i="4"/>
  <c r="BE9" i="4"/>
  <c r="D64" i="15"/>
  <c r="CC44" i="4"/>
  <c r="AV70" i="4"/>
  <c r="BP12" i="4"/>
  <c r="D65" i="2"/>
  <c r="F22" i="1"/>
  <c r="W50" i="4"/>
  <c r="CG25" i="4"/>
  <c r="J67" i="7"/>
  <c r="BL15" i="4"/>
  <c r="F60" i="12"/>
  <c r="D36" i="25"/>
  <c r="F32" i="16"/>
  <c r="AH10" i="4"/>
  <c r="I42" i="30"/>
  <c r="E51" i="30"/>
  <c r="BR50" i="4"/>
  <c r="N19" i="20"/>
  <c r="N39" i="4"/>
  <c r="K50" i="14"/>
  <c r="L37" i="14"/>
  <c r="CA8" i="4"/>
  <c r="E55" i="8"/>
  <c r="BQ52" i="4"/>
  <c r="AJ7" i="4"/>
  <c r="E19" i="27"/>
  <c r="AJ76" i="4" l="1"/>
  <c r="F36" i="25"/>
  <c r="V64" i="15"/>
  <c r="F17" i="1"/>
  <c r="BF77" i="4"/>
  <c r="L63" i="26"/>
  <c r="G17" i="12"/>
  <c r="H11" i="16"/>
  <c r="I46" i="6"/>
  <c r="V43" i="15"/>
  <c r="I76" i="5"/>
  <c r="CM51" i="4"/>
  <c r="I77" i="30"/>
  <c r="R58" i="20"/>
  <c r="F29" i="1"/>
  <c r="R22" i="20"/>
  <c r="L77" i="7"/>
  <c r="K57" i="7"/>
  <c r="H77" i="30"/>
  <c r="D76" i="5"/>
  <c r="H111" i="1"/>
  <c r="Z76" i="4"/>
  <c r="F68" i="17"/>
  <c r="F60" i="28"/>
  <c r="K33" i="7"/>
  <c r="AD76" i="4"/>
  <c r="F12" i="13"/>
  <c r="E77" i="15"/>
  <c r="R69" i="20"/>
  <c r="F35" i="17"/>
  <c r="F27" i="1"/>
  <c r="D76" i="20"/>
  <c r="R7" i="20"/>
  <c r="CP10" i="4"/>
  <c r="Q58" i="5"/>
  <c r="I22" i="6"/>
  <c r="F62" i="25"/>
  <c r="I67" i="6"/>
  <c r="I15" i="6"/>
  <c r="CM15" i="4"/>
  <c r="F30" i="25"/>
  <c r="N72" i="5"/>
  <c r="N77" i="7"/>
  <c r="H12" i="22"/>
  <c r="H17" i="16"/>
  <c r="H30" i="16"/>
  <c r="D31" i="4"/>
  <c r="N59" i="5"/>
  <c r="K59" i="5" s="1"/>
  <c r="U59" i="5" s="1"/>
  <c r="Q63" i="5"/>
  <c r="J9" i="21"/>
  <c r="K47" i="7"/>
  <c r="N11" i="5"/>
  <c r="N76" i="7"/>
  <c r="V24" i="15"/>
  <c r="G8" i="12"/>
  <c r="F42" i="28"/>
  <c r="D52" i="4"/>
  <c r="G76" i="14"/>
  <c r="U77" i="4"/>
  <c r="G32" i="12"/>
  <c r="F14" i="25"/>
  <c r="CM33" i="4"/>
  <c r="H76" i="23"/>
  <c r="D74" i="1"/>
  <c r="H70" i="1"/>
  <c r="E76" i="1"/>
  <c r="CP63" i="4"/>
  <c r="I41" i="6"/>
  <c r="I76" i="4"/>
  <c r="G77" i="29"/>
  <c r="F76" i="5"/>
  <c r="CP40" i="4"/>
  <c r="D32" i="14"/>
  <c r="O32" i="14" s="1"/>
  <c r="F50" i="25"/>
  <c r="W77" i="4"/>
  <c r="D69" i="1"/>
  <c r="H51" i="1"/>
  <c r="Q48" i="5"/>
  <c r="I37" i="6"/>
  <c r="G65" i="12"/>
  <c r="H19" i="7"/>
  <c r="H23" i="1"/>
  <c r="F117" i="1"/>
  <c r="F48" i="13"/>
  <c r="G52" i="1"/>
  <c r="Q76" i="20"/>
  <c r="D55" i="14"/>
  <c r="O55" i="14" s="1"/>
  <c r="CE76" i="4"/>
  <c r="V9" i="15"/>
  <c r="AE77" i="4"/>
  <c r="CD77" i="4"/>
  <c r="K17" i="7"/>
  <c r="AG76" i="4"/>
  <c r="K39" i="29"/>
  <c r="G85" i="1"/>
  <c r="H76" i="15"/>
  <c r="H78" i="15" s="1"/>
  <c r="F50" i="8"/>
  <c r="F39" i="13"/>
  <c r="K69" i="7"/>
  <c r="J54" i="21"/>
  <c r="F22" i="25"/>
  <c r="G126" i="1"/>
  <c r="J48" i="21"/>
  <c r="F22" i="28"/>
  <c r="G20" i="12"/>
  <c r="H82" i="1"/>
  <c r="BO77" i="4"/>
  <c r="G58" i="12"/>
  <c r="V52" i="15"/>
  <c r="CU76" i="4"/>
  <c r="E77" i="4"/>
  <c r="D57" i="4"/>
  <c r="F45" i="28"/>
  <c r="G125" i="1"/>
  <c r="G77" i="4"/>
  <c r="D66" i="14"/>
  <c r="O66" i="14" s="1"/>
  <c r="H24" i="7"/>
  <c r="J29" i="21"/>
  <c r="H57" i="29"/>
  <c r="I77" i="29"/>
  <c r="G55" i="1"/>
  <c r="H45" i="7"/>
  <c r="E45" i="7" s="1"/>
  <c r="O45" i="7" s="1"/>
  <c r="N42" i="5"/>
  <c r="BS76" i="4"/>
  <c r="V67" i="15"/>
  <c r="H21" i="27"/>
  <c r="G129" i="1"/>
  <c r="K62" i="7"/>
  <c r="I31" i="6"/>
  <c r="F54" i="13"/>
  <c r="J47" i="21"/>
  <c r="L10" i="26"/>
  <c r="G7" i="1"/>
  <c r="C12" i="1"/>
  <c r="G37" i="1"/>
  <c r="H9" i="1"/>
  <c r="CM48" i="4"/>
  <c r="H59" i="16"/>
  <c r="AL77" i="4"/>
  <c r="G72" i="1"/>
  <c r="K10" i="7"/>
  <c r="H68" i="1"/>
  <c r="K51" i="30"/>
  <c r="K40" i="7"/>
  <c r="G30" i="1"/>
  <c r="C31" i="1"/>
  <c r="BR77" i="4"/>
  <c r="D29" i="4"/>
  <c r="F64" i="8"/>
  <c r="CM65" i="4"/>
  <c r="CP7" i="4"/>
  <c r="CQ76" i="4"/>
  <c r="O76" i="5"/>
  <c r="N7" i="5"/>
  <c r="H55" i="16"/>
  <c r="D27" i="1"/>
  <c r="H25" i="1"/>
  <c r="D29" i="14"/>
  <c r="O29" i="14" s="1"/>
  <c r="F66" i="28"/>
  <c r="D47" i="14"/>
  <c r="O47" i="14" s="1"/>
  <c r="I20" i="6"/>
  <c r="Q27" i="5"/>
  <c r="AK77" i="4"/>
  <c r="CK77" i="4"/>
  <c r="N12" i="5"/>
  <c r="I71" i="6"/>
  <c r="F47" i="25"/>
  <c r="BP77" i="4"/>
  <c r="G106" i="1"/>
  <c r="C115" i="1"/>
  <c r="D12" i="1"/>
  <c r="H7" i="1"/>
  <c r="CM71" i="4"/>
  <c r="I70" i="6"/>
  <c r="K76" i="20"/>
  <c r="D70" i="4"/>
  <c r="F77" i="22"/>
  <c r="J76" i="5"/>
  <c r="J78" i="5" s="1"/>
  <c r="R76" i="4"/>
  <c r="CA77" i="4"/>
  <c r="F72" i="13"/>
  <c r="H76" i="21"/>
  <c r="G77" i="16"/>
  <c r="J65" i="21"/>
  <c r="Q45" i="5"/>
  <c r="E76" i="22"/>
  <c r="H16" i="1"/>
  <c r="H116" i="1"/>
  <c r="D117" i="1"/>
  <c r="F8" i="25"/>
  <c r="D77" i="19"/>
  <c r="L75" i="26"/>
  <c r="K45" i="7"/>
  <c r="Q39" i="5"/>
  <c r="CP73" i="4"/>
  <c r="N47" i="5"/>
  <c r="K49" i="7"/>
  <c r="R72" i="20"/>
  <c r="H53" i="7"/>
  <c r="G46" i="12"/>
  <c r="H27" i="29"/>
  <c r="D16" i="4"/>
  <c r="N45" i="5"/>
  <c r="K45" i="5" s="1"/>
  <c r="U45" i="5" s="1"/>
  <c r="R12" i="20"/>
  <c r="C35" i="1"/>
  <c r="G32" i="1"/>
  <c r="H13" i="7"/>
  <c r="H37" i="16"/>
  <c r="F66" i="13"/>
  <c r="H15" i="29"/>
  <c r="AW77" i="4"/>
  <c r="F77" i="14"/>
  <c r="I23" i="6"/>
  <c r="J44" i="21"/>
  <c r="N23" i="5"/>
  <c r="H35" i="16"/>
  <c r="D77" i="2"/>
  <c r="CM68" i="4"/>
  <c r="CJ68" i="4" s="1"/>
  <c r="V60" i="15"/>
  <c r="G19" i="1"/>
  <c r="F47" i="13"/>
  <c r="F36" i="17"/>
  <c r="F54" i="25"/>
  <c r="I30" i="6"/>
  <c r="K35" i="30"/>
  <c r="H40" i="27"/>
  <c r="H60" i="1"/>
  <c r="G16" i="1"/>
  <c r="E76" i="27"/>
  <c r="M11" i="23"/>
  <c r="H30" i="1"/>
  <c r="D31" i="1"/>
  <c r="H73" i="1"/>
  <c r="F25" i="17"/>
  <c r="H49" i="1"/>
  <c r="M51" i="23"/>
  <c r="K73" i="29"/>
  <c r="K73" i="7"/>
  <c r="AB76" i="4"/>
  <c r="D17" i="4"/>
  <c r="F56" i="17"/>
  <c r="F71" i="17"/>
  <c r="P77" i="20"/>
  <c r="F20" i="17"/>
  <c r="H73" i="27"/>
  <c r="F12" i="28"/>
  <c r="J46" i="21"/>
  <c r="K33" i="30"/>
  <c r="G89" i="1"/>
  <c r="G77" i="15"/>
  <c r="F62" i="17"/>
  <c r="R75" i="20"/>
  <c r="H66" i="7"/>
  <c r="N49" i="5"/>
  <c r="H28" i="1"/>
  <c r="D29" i="1"/>
  <c r="E31" i="1"/>
  <c r="K65" i="30"/>
  <c r="Q19" i="5"/>
  <c r="D11" i="4"/>
  <c r="H67" i="16"/>
  <c r="E35" i="1"/>
  <c r="F93" i="1"/>
  <c r="M53" i="23"/>
  <c r="Q15" i="5"/>
  <c r="K76" i="26"/>
  <c r="G28" i="12"/>
  <c r="K15" i="7"/>
  <c r="N67" i="5"/>
  <c r="Q72" i="5"/>
  <c r="K42" i="7"/>
  <c r="D54" i="4"/>
  <c r="V28" i="15"/>
  <c r="N28" i="5"/>
  <c r="H72" i="22"/>
  <c r="V73" i="15"/>
  <c r="H88" i="1"/>
  <c r="I18" i="6"/>
  <c r="Q21" i="5"/>
  <c r="D25" i="4"/>
  <c r="F68" i="8"/>
  <c r="F54" i="8"/>
  <c r="H58" i="1"/>
  <c r="G77" i="20"/>
  <c r="G88" i="1"/>
  <c r="G75" i="12"/>
  <c r="H10" i="22"/>
  <c r="R29" i="20"/>
  <c r="I32" i="6"/>
  <c r="H13" i="27"/>
  <c r="D10" i="14"/>
  <c r="O10" i="14" s="1"/>
  <c r="CM23" i="4"/>
  <c r="CC76" i="4"/>
  <c r="G41" i="1"/>
  <c r="N30" i="5"/>
  <c r="E76" i="20"/>
  <c r="CP9" i="4"/>
  <c r="AI77" i="4"/>
  <c r="G109" i="1"/>
  <c r="F17" i="13"/>
  <c r="I68" i="6"/>
  <c r="M10" i="23"/>
  <c r="G8" i="1"/>
  <c r="F20" i="1"/>
  <c r="F14" i="1" s="1"/>
  <c r="F24" i="1" s="1"/>
  <c r="BF76" i="4"/>
  <c r="H52" i="22"/>
  <c r="CM47" i="4"/>
  <c r="H129" i="1"/>
  <c r="G18" i="1"/>
  <c r="C17" i="1"/>
  <c r="F65" i="17"/>
  <c r="D19" i="4"/>
  <c r="X76" i="4"/>
  <c r="H11" i="7"/>
  <c r="K43" i="29"/>
  <c r="H42" i="22"/>
  <c r="Q24" i="5"/>
  <c r="F14" i="8"/>
  <c r="AS76" i="4"/>
  <c r="E120" i="1"/>
  <c r="AT76" i="4"/>
  <c r="I65" i="6"/>
  <c r="Q26" i="5"/>
  <c r="H112" i="1"/>
  <c r="R71" i="20"/>
  <c r="CR76" i="4"/>
  <c r="P77" i="15"/>
  <c r="K74" i="7"/>
  <c r="J36" i="21"/>
  <c r="M35" i="23"/>
  <c r="CP61" i="4"/>
  <c r="D9" i="14"/>
  <c r="O9" i="14" s="1"/>
  <c r="CM45" i="4"/>
  <c r="CJ45" i="4" s="1"/>
  <c r="CB77" i="4"/>
  <c r="M36" i="23"/>
  <c r="BJ77" i="4"/>
  <c r="F64" i="17"/>
  <c r="F12" i="1"/>
  <c r="D21" i="14"/>
  <c r="O21" i="14" s="1"/>
  <c r="K23" i="7"/>
  <c r="D55" i="4"/>
  <c r="CP33" i="4"/>
  <c r="M77" i="15"/>
  <c r="H60" i="29"/>
  <c r="H26" i="7"/>
  <c r="G13" i="1"/>
  <c r="J63" i="21"/>
  <c r="R77" i="5"/>
  <c r="Q57" i="5"/>
  <c r="K57" i="5" s="1"/>
  <c r="U57" i="5" s="1"/>
  <c r="V14" i="15"/>
  <c r="K61" i="30"/>
  <c r="F11" i="17"/>
  <c r="D20" i="14"/>
  <c r="O20" i="14" s="1"/>
  <c r="F58" i="17"/>
  <c r="L42" i="26"/>
  <c r="D52" i="14"/>
  <c r="O52" i="14" s="1"/>
  <c r="D42" i="4"/>
  <c r="D59" i="14"/>
  <c r="O59" i="14" s="1"/>
  <c r="K62" i="30"/>
  <c r="BY77" i="4"/>
  <c r="L76" i="4"/>
  <c r="V15" i="15"/>
  <c r="O77" i="20"/>
  <c r="K59" i="7"/>
  <c r="AH76" i="4"/>
  <c r="F19" i="25"/>
  <c r="G92" i="1"/>
  <c r="I53" i="6"/>
  <c r="CP17" i="4"/>
  <c r="F54" i="28"/>
  <c r="E77" i="23"/>
  <c r="F50" i="13"/>
  <c r="AV77" i="4"/>
  <c r="G71" i="12"/>
  <c r="F32" i="13"/>
  <c r="G45" i="12"/>
  <c r="N50" i="5"/>
  <c r="M47" i="23"/>
  <c r="F65" i="8"/>
  <c r="CP42" i="4"/>
  <c r="V40" i="15"/>
  <c r="E27" i="1"/>
  <c r="H70" i="27"/>
  <c r="J77" i="23"/>
  <c r="K37" i="7"/>
  <c r="F28" i="8"/>
  <c r="H25" i="27"/>
  <c r="E77" i="21"/>
  <c r="BW76" i="4"/>
  <c r="V12" i="15"/>
  <c r="F24" i="25"/>
  <c r="I48" i="6"/>
  <c r="AP76" i="4"/>
  <c r="N19" i="5"/>
  <c r="K19" i="5" s="1"/>
  <c r="U19" i="5" s="1"/>
  <c r="CM17" i="4"/>
  <c r="CJ17" i="4" s="1"/>
  <c r="R51" i="20"/>
  <c r="D45" i="14"/>
  <c r="O45" i="14" s="1"/>
  <c r="L40" i="26"/>
  <c r="E77" i="26"/>
  <c r="CP70" i="4"/>
  <c r="N66" i="5"/>
  <c r="H103" i="1"/>
  <c r="F71" i="13"/>
  <c r="J33" i="21"/>
  <c r="F76" i="16"/>
  <c r="K11" i="7"/>
  <c r="M72" i="23"/>
  <c r="K16" i="7"/>
  <c r="F61" i="25"/>
  <c r="CM18" i="4"/>
  <c r="CJ18" i="4" s="1"/>
  <c r="CV18" i="4" s="1"/>
  <c r="L77" i="15"/>
  <c r="G118" i="1"/>
  <c r="C120" i="1"/>
  <c r="H61" i="7"/>
  <c r="CM54" i="4"/>
  <c r="E76" i="12"/>
  <c r="CM28" i="4"/>
  <c r="D61" i="4"/>
  <c r="F68" i="13"/>
  <c r="H34" i="27"/>
  <c r="H20" i="7"/>
  <c r="K27" i="7"/>
  <c r="G43" i="1"/>
  <c r="AN76" i="4"/>
  <c r="AS77" i="4"/>
  <c r="R30" i="20"/>
  <c r="H46" i="27"/>
  <c r="G77" i="7"/>
  <c r="V10" i="15"/>
  <c r="H68" i="22"/>
  <c r="H35" i="7"/>
  <c r="G73" i="1"/>
  <c r="CM8" i="4"/>
  <c r="I54" i="6"/>
  <c r="D68" i="4"/>
  <c r="M19" i="23"/>
  <c r="F76" i="22"/>
  <c r="AU77" i="4"/>
  <c r="K65" i="7"/>
  <c r="CM27" i="4"/>
  <c r="H50" i="29"/>
  <c r="Q76" i="15"/>
  <c r="Q78" i="15" s="1"/>
  <c r="F21" i="13"/>
  <c r="F15" i="25"/>
  <c r="R66" i="20"/>
  <c r="J27" i="21"/>
  <c r="G72" i="12"/>
  <c r="Q53" i="5"/>
  <c r="G60" i="1"/>
  <c r="I60" i="6"/>
  <c r="Q77" i="15"/>
  <c r="I75" i="6"/>
  <c r="CP35" i="4"/>
  <c r="M24" i="23"/>
  <c r="K21" i="7"/>
  <c r="D9" i="4"/>
  <c r="H85" i="1"/>
  <c r="D68" i="14"/>
  <c r="O68" i="14" s="1"/>
  <c r="K51" i="7"/>
  <c r="H54" i="1"/>
  <c r="BZ76" i="4"/>
  <c r="F78" i="1"/>
  <c r="Q50" i="5"/>
  <c r="G15" i="12"/>
  <c r="AX76" i="4"/>
  <c r="F50" i="17"/>
  <c r="H61" i="1"/>
  <c r="H46" i="22"/>
  <c r="D32" i="4"/>
  <c r="G46" i="1"/>
  <c r="H50" i="7"/>
  <c r="F25" i="25"/>
  <c r="F130" i="1"/>
  <c r="F132" i="1" s="1"/>
  <c r="BB76" i="4"/>
  <c r="F73" i="17"/>
  <c r="H19" i="16"/>
  <c r="H101" i="1"/>
  <c r="F31" i="1"/>
  <c r="F48" i="8"/>
  <c r="S76" i="5"/>
  <c r="AA76" i="4"/>
  <c r="D76" i="16"/>
  <c r="H7" i="16"/>
  <c r="H124" i="1"/>
  <c r="F74" i="25"/>
  <c r="F18" i="13"/>
  <c r="BJ76" i="4"/>
  <c r="K52" i="7"/>
  <c r="CM64" i="4"/>
  <c r="D17" i="14"/>
  <c r="O17" i="14" s="1"/>
  <c r="CF76" i="4"/>
  <c r="G111" i="1"/>
  <c r="H43" i="7"/>
  <c r="E43" i="7" s="1"/>
  <c r="O43" i="7" s="1"/>
  <c r="M59" i="23"/>
  <c r="D57" i="14"/>
  <c r="E77" i="14"/>
  <c r="F41" i="25"/>
  <c r="J8" i="21"/>
  <c r="G69" i="12"/>
  <c r="CL76" i="4"/>
  <c r="G62" i="12"/>
  <c r="H13" i="16"/>
  <c r="G60" i="12"/>
  <c r="F53" i="13"/>
  <c r="Q69" i="5"/>
  <c r="F33" i="25"/>
  <c r="U76" i="15"/>
  <c r="H48" i="27"/>
  <c r="J64" i="21"/>
  <c r="BX76" i="4"/>
  <c r="Q9" i="5"/>
  <c r="BV76" i="4"/>
  <c r="M77" i="14"/>
  <c r="I44" i="6"/>
  <c r="N52" i="5"/>
  <c r="K52" i="5" s="1"/>
  <c r="U52" i="5" s="1"/>
  <c r="H81" i="1"/>
  <c r="F16" i="25"/>
  <c r="H31" i="22"/>
  <c r="H62" i="7"/>
  <c r="F41" i="13"/>
  <c r="H75" i="29"/>
  <c r="G119" i="1"/>
  <c r="I58" i="6"/>
  <c r="K15" i="30"/>
  <c r="H17" i="7"/>
  <c r="E17" i="7" s="1"/>
  <c r="O17" i="7" s="1"/>
  <c r="H62" i="1"/>
  <c r="V34" i="15"/>
  <c r="D76" i="7"/>
  <c r="CP57" i="4"/>
  <c r="CQ77" i="4"/>
  <c r="F40" i="17"/>
  <c r="D41" i="4"/>
  <c r="V42" i="15"/>
  <c r="G77" i="22"/>
  <c r="F31" i="17"/>
  <c r="F38" i="13"/>
  <c r="K29" i="29"/>
  <c r="F9" i="13"/>
  <c r="H55" i="7"/>
  <c r="E55" i="7" s="1"/>
  <c r="O55" i="7" s="1"/>
  <c r="D24" i="14"/>
  <c r="O24" i="14" s="1"/>
  <c r="K36" i="7"/>
  <c r="H66" i="1"/>
  <c r="BD77" i="4"/>
  <c r="F59" i="13"/>
  <c r="R21" i="20"/>
  <c r="H53" i="1"/>
  <c r="G54" i="1"/>
  <c r="O76" i="15"/>
  <c r="D46" i="14"/>
  <c r="O46" i="14" s="1"/>
  <c r="F56" i="8"/>
  <c r="Q23" i="5"/>
  <c r="E105" i="1"/>
  <c r="G41" i="12"/>
  <c r="H68" i="7"/>
  <c r="D77" i="26"/>
  <c r="L57" i="26"/>
  <c r="Q22" i="5"/>
  <c r="D64" i="4"/>
  <c r="J20" i="21"/>
  <c r="J50" i="21"/>
  <c r="K29" i="30"/>
  <c r="D22" i="14"/>
  <c r="O22" i="14" s="1"/>
  <c r="F21" i="28"/>
  <c r="H10" i="27"/>
  <c r="D76" i="28"/>
  <c r="F7" i="28"/>
  <c r="H76" i="14"/>
  <c r="K65" i="29"/>
  <c r="H45" i="27"/>
  <c r="M77" i="4"/>
  <c r="F19" i="17"/>
  <c r="K47" i="30"/>
  <c r="R25" i="20"/>
  <c r="G16" i="12"/>
  <c r="F27" i="13"/>
  <c r="D66" i="4"/>
  <c r="G67" i="1"/>
  <c r="Q10" i="5"/>
  <c r="K10" i="5" s="1"/>
  <c r="U10" i="5" s="1"/>
  <c r="H83" i="1"/>
  <c r="D60" i="4"/>
  <c r="F49" i="8"/>
  <c r="E76" i="23"/>
  <c r="F70" i="17"/>
  <c r="M13" i="23"/>
  <c r="J56" i="21"/>
  <c r="H54" i="7"/>
  <c r="E54" i="7" s="1"/>
  <c r="O54" i="7" s="1"/>
  <c r="N37" i="5"/>
  <c r="F13" i="8"/>
  <c r="F73" i="28"/>
  <c r="CP32" i="4"/>
  <c r="N55" i="5"/>
  <c r="I49" i="6"/>
  <c r="L23" i="26"/>
  <c r="I11" i="6"/>
  <c r="G18" i="12"/>
  <c r="G99" i="1"/>
  <c r="I59" i="6"/>
  <c r="E130" i="1"/>
  <c r="E132" i="1" s="1"/>
  <c r="K50" i="7"/>
  <c r="J74" i="21"/>
  <c r="R9" i="20"/>
  <c r="G49" i="1"/>
  <c r="H60" i="7"/>
  <c r="D53" i="4"/>
  <c r="K29" i="7"/>
  <c r="CO76" i="4"/>
  <c r="CM75" i="4"/>
  <c r="F44" i="25"/>
  <c r="H58" i="22"/>
  <c r="N58" i="5"/>
  <c r="K58" i="5" s="1"/>
  <c r="U58" i="5" s="1"/>
  <c r="R40" i="20"/>
  <c r="C100" i="1"/>
  <c r="G94" i="1"/>
  <c r="CM69" i="4"/>
  <c r="M46" i="23"/>
  <c r="D23" i="14"/>
  <c r="O23" i="14" s="1"/>
  <c r="E29" i="1"/>
  <c r="E39" i="1"/>
  <c r="E50" i="1" s="1"/>
  <c r="H90" i="1"/>
  <c r="D46" i="4"/>
  <c r="H11" i="29"/>
  <c r="E11" i="29" s="1"/>
  <c r="N11" i="29" s="1"/>
  <c r="V27" i="15"/>
  <c r="N13" i="5"/>
  <c r="G81" i="1"/>
  <c r="Q38" i="5"/>
  <c r="G63" i="12"/>
  <c r="CM29" i="4"/>
  <c r="N77" i="15"/>
  <c r="G30" i="12"/>
  <c r="G84" i="1"/>
  <c r="H57" i="1"/>
  <c r="CP45" i="4"/>
  <c r="K39" i="7"/>
  <c r="E39" i="7" s="1"/>
  <c r="O39" i="7" s="1"/>
  <c r="E117" i="1"/>
  <c r="J76" i="14"/>
  <c r="L59" i="26"/>
  <c r="F69" i="28"/>
  <c r="CP52" i="4"/>
  <c r="H89" i="1"/>
  <c r="D74" i="14"/>
  <c r="O74" i="14" s="1"/>
  <c r="H122" i="1"/>
  <c r="BG77" i="4"/>
  <c r="V61" i="15"/>
  <c r="CP19" i="4"/>
  <c r="D40" i="4"/>
  <c r="N77" i="20"/>
  <c r="H123" i="1"/>
  <c r="H87" i="1"/>
  <c r="R76" i="15"/>
  <c r="R78" i="15" s="1"/>
  <c r="L41" i="26"/>
  <c r="K76" i="4"/>
  <c r="F76" i="20"/>
  <c r="CP64" i="4"/>
  <c r="AO76" i="4"/>
  <c r="H47" i="29"/>
  <c r="CM32" i="4"/>
  <c r="M76" i="29"/>
  <c r="H34" i="29"/>
  <c r="F17" i="8"/>
  <c r="CP21" i="4"/>
  <c r="Q14" i="5"/>
  <c r="F29" i="8"/>
  <c r="P76" i="20"/>
  <c r="G102" i="1"/>
  <c r="F42" i="25"/>
  <c r="G122" i="1"/>
  <c r="T76" i="15"/>
  <c r="L18" i="26"/>
  <c r="D120" i="1"/>
  <c r="H118" i="1"/>
  <c r="H30" i="7"/>
  <c r="H64" i="7"/>
  <c r="E78" i="1"/>
  <c r="R52" i="20"/>
  <c r="F11" i="25"/>
  <c r="H29" i="7"/>
  <c r="F20" i="28"/>
  <c r="E77" i="16"/>
  <c r="V21" i="15"/>
  <c r="F52" i="17"/>
  <c r="Y77" i="4"/>
  <c r="F29" i="25"/>
  <c r="F60" i="8"/>
  <c r="G107" i="1"/>
  <c r="H56" i="1"/>
  <c r="G112" i="1"/>
  <c r="T76" i="5"/>
  <c r="G51" i="1"/>
  <c r="C69" i="1"/>
  <c r="F31" i="8"/>
  <c r="D24" i="4"/>
  <c r="M34" i="23"/>
  <c r="Q77" i="20"/>
  <c r="Q74" i="5"/>
  <c r="R76" i="5"/>
  <c r="Q7" i="5"/>
  <c r="D44" i="4"/>
  <c r="L76" i="29"/>
  <c r="K7" i="29"/>
  <c r="D115" i="1"/>
  <c r="H106" i="1"/>
  <c r="V69" i="15"/>
  <c r="H38" i="7"/>
  <c r="H69" i="7"/>
  <c r="CP50" i="4"/>
  <c r="G64" i="1"/>
  <c r="D76" i="11"/>
  <c r="K41" i="7"/>
  <c r="R43" i="20"/>
  <c r="D76" i="15"/>
  <c r="V7" i="15"/>
  <c r="CM37" i="4"/>
  <c r="Q43" i="5"/>
  <c r="H75" i="7"/>
  <c r="G51" i="12"/>
  <c r="CM35" i="4"/>
  <c r="H15" i="22"/>
  <c r="R63" i="20"/>
  <c r="H19" i="1"/>
  <c r="H28" i="27"/>
  <c r="CM60" i="4"/>
  <c r="CP56" i="4"/>
  <c r="Q52" i="5"/>
  <c r="E12" i="1"/>
  <c r="D76" i="18"/>
  <c r="M74" i="23"/>
  <c r="CM10" i="4"/>
  <c r="N14" i="5"/>
  <c r="CE77" i="4"/>
  <c r="K76" i="15"/>
  <c r="J40" i="21"/>
  <c r="L53" i="26"/>
  <c r="CP30" i="4"/>
  <c r="D72" i="4"/>
  <c r="F71" i="25"/>
  <c r="H77" i="4"/>
  <c r="K69" i="30"/>
  <c r="K12" i="7"/>
  <c r="K71" i="7"/>
  <c r="N77" i="4"/>
  <c r="H76" i="6"/>
  <c r="R10" i="20"/>
  <c r="D58" i="4"/>
  <c r="G73" i="12"/>
  <c r="BX77" i="4"/>
  <c r="H34" i="22"/>
  <c r="D18" i="4"/>
  <c r="L12" i="26"/>
  <c r="G34" i="12"/>
  <c r="F36" i="28"/>
  <c r="AJ77" i="4"/>
  <c r="L66" i="26"/>
  <c r="F14" i="28"/>
  <c r="J34" i="21"/>
  <c r="H61" i="16"/>
  <c r="CG77" i="4"/>
  <c r="K36" i="30"/>
  <c r="L26" i="26"/>
  <c r="D67" i="4"/>
  <c r="CM36" i="4"/>
  <c r="M32" i="23"/>
  <c r="R62" i="20"/>
  <c r="Q18" i="5"/>
  <c r="F55" i="25"/>
  <c r="H66" i="22"/>
  <c r="F58" i="28"/>
  <c r="M68" i="23"/>
  <c r="N43" i="5"/>
  <c r="F42" i="17"/>
  <c r="CP12" i="4"/>
  <c r="G56" i="12"/>
  <c r="G76" i="29"/>
  <c r="F38" i="8"/>
  <c r="H73" i="16"/>
  <c r="L65" i="26"/>
  <c r="D58" i="14"/>
  <c r="O58" i="14" s="1"/>
  <c r="G83" i="1"/>
  <c r="V35" i="15"/>
  <c r="F49" i="28"/>
  <c r="Q64" i="5"/>
  <c r="F29" i="28"/>
  <c r="CA76" i="4"/>
  <c r="AU76" i="4"/>
  <c r="L16" i="26"/>
  <c r="F77" i="6"/>
  <c r="K35" i="7"/>
  <c r="K55" i="29"/>
  <c r="G12" i="12"/>
  <c r="H74" i="29"/>
  <c r="E74" i="29" s="1"/>
  <c r="N74" i="29" s="1"/>
  <c r="R65" i="20"/>
  <c r="K66" i="7"/>
  <c r="CP74" i="4"/>
  <c r="Y76" i="4"/>
  <c r="Y78" i="4" s="1"/>
  <c r="F66" i="25"/>
  <c r="I76" i="14"/>
  <c r="G15" i="1"/>
  <c r="CM39" i="4"/>
  <c r="L52" i="26"/>
  <c r="G76" i="15"/>
  <c r="G54" i="12"/>
  <c r="I77" i="4"/>
  <c r="H25" i="7"/>
  <c r="H49" i="7"/>
  <c r="H40" i="16"/>
  <c r="R35" i="20"/>
  <c r="M54" i="23"/>
  <c r="G22" i="1"/>
  <c r="M26" i="23"/>
  <c r="H9" i="29"/>
  <c r="H92" i="1"/>
  <c r="D43" i="4"/>
  <c r="CP48" i="4"/>
  <c r="F25" i="28"/>
  <c r="G45" i="1"/>
  <c r="F64" i="28"/>
  <c r="K75" i="29"/>
  <c r="E75" i="29" s="1"/>
  <c r="N75" i="29" s="1"/>
  <c r="V77" i="4"/>
  <c r="I24" i="6"/>
  <c r="K60" i="29"/>
  <c r="G77" i="5"/>
  <c r="N57" i="5"/>
  <c r="O77" i="5"/>
  <c r="G124" i="1"/>
  <c r="K75" i="7"/>
  <c r="Q35" i="5"/>
  <c r="F63" i="28"/>
  <c r="E77" i="8"/>
  <c r="G11" i="12"/>
  <c r="M60" i="23"/>
  <c r="CP67" i="4"/>
  <c r="F8" i="17"/>
  <c r="H39" i="27"/>
  <c r="BY76" i="4"/>
  <c r="CM70" i="4"/>
  <c r="F56" i="25"/>
  <c r="AK76" i="4"/>
  <c r="F53" i="8"/>
  <c r="CH77" i="4"/>
  <c r="K13" i="7"/>
  <c r="I39" i="6"/>
  <c r="F45" i="17"/>
  <c r="CM19" i="4"/>
  <c r="CM63" i="4"/>
  <c r="N33" i="5"/>
  <c r="K27" i="30"/>
  <c r="L74" i="26"/>
  <c r="F75" i="17"/>
  <c r="D75" i="14"/>
  <c r="O75" i="14" s="1"/>
  <c r="K63" i="29"/>
  <c r="H24" i="22"/>
  <c r="F34" i="28"/>
  <c r="H59" i="1"/>
  <c r="G108" i="1"/>
  <c r="F12" i="25"/>
  <c r="F13" i="28"/>
  <c r="CM52" i="4"/>
  <c r="G76" i="20"/>
  <c r="R77" i="15"/>
  <c r="K44" i="30"/>
  <c r="G42" i="12"/>
  <c r="CP51" i="4"/>
  <c r="K38" i="7"/>
  <c r="H37" i="29"/>
  <c r="E37" i="29" s="1"/>
  <c r="N37" i="29" s="1"/>
  <c r="G39" i="12"/>
  <c r="Q51" i="5"/>
  <c r="K22" i="7"/>
  <c r="K64" i="29"/>
  <c r="F17" i="28"/>
  <c r="F47" i="17"/>
  <c r="N35" i="5"/>
  <c r="H48" i="22"/>
  <c r="CP46" i="4"/>
  <c r="J73" i="21"/>
  <c r="H29" i="27"/>
  <c r="M9" i="23"/>
  <c r="F24" i="17"/>
  <c r="H51" i="22"/>
  <c r="H16" i="22"/>
  <c r="CP14" i="4"/>
  <c r="H51" i="16"/>
  <c r="F23" i="13"/>
  <c r="K41" i="29"/>
  <c r="AG77" i="4"/>
  <c r="R73" i="20"/>
  <c r="F73" i="25"/>
  <c r="G110" i="1"/>
  <c r="H46" i="29"/>
  <c r="E46" i="29" s="1"/>
  <c r="N46" i="29" s="1"/>
  <c r="H13" i="1"/>
  <c r="G42" i="1"/>
  <c r="D69" i="14"/>
  <c r="O69" i="14" s="1"/>
  <c r="H44" i="7"/>
  <c r="D105" i="1"/>
  <c r="H104" i="1"/>
  <c r="S76" i="15"/>
  <c r="D76" i="9"/>
  <c r="N26" i="5"/>
  <c r="H109" i="1"/>
  <c r="K54" i="30"/>
  <c r="N32" i="5"/>
  <c r="N75" i="5"/>
  <c r="K75" i="5" s="1"/>
  <c r="U75" i="5" s="1"/>
  <c r="K30" i="30"/>
  <c r="K77" i="15"/>
  <c r="G10" i="12"/>
  <c r="K48" i="7"/>
  <c r="N8" i="5"/>
  <c r="H76" i="30"/>
  <c r="H95" i="1"/>
  <c r="H127" i="1"/>
  <c r="I19" i="6"/>
  <c r="K66" i="29"/>
  <c r="H33" i="29"/>
  <c r="N16" i="5"/>
  <c r="L33" i="26"/>
  <c r="F20" i="25"/>
  <c r="G116" i="1"/>
  <c r="C117" i="1"/>
  <c r="J15" i="21"/>
  <c r="V45" i="15"/>
  <c r="F23" i="17"/>
  <c r="H38" i="29"/>
  <c r="H50" i="27"/>
  <c r="H76" i="4"/>
  <c r="L69" i="26"/>
  <c r="H31" i="27"/>
  <c r="D37" i="14"/>
  <c r="O37" i="14" s="1"/>
  <c r="E77" i="28"/>
  <c r="AY76" i="4"/>
  <c r="H21" i="29"/>
  <c r="F76" i="12"/>
  <c r="E77" i="17"/>
  <c r="H53" i="16"/>
  <c r="D71" i="4"/>
  <c r="F37" i="8"/>
  <c r="K18" i="29"/>
  <c r="G44" i="1"/>
  <c r="V22" i="15"/>
  <c r="K58" i="7"/>
  <c r="M39" i="23"/>
  <c r="D19" i="14"/>
  <c r="O19" i="14" s="1"/>
  <c r="CN77" i="4"/>
  <c r="CM57" i="4"/>
  <c r="J76" i="30"/>
  <c r="H32" i="22"/>
  <c r="F45" i="25"/>
  <c r="H18" i="16"/>
  <c r="D35" i="4"/>
  <c r="D53" i="14"/>
  <c r="O53" i="14" s="1"/>
  <c r="F49" i="17"/>
  <c r="Q30" i="5"/>
  <c r="K30" i="5" s="1"/>
  <c r="U30" i="5" s="1"/>
  <c r="D8" i="14"/>
  <c r="O8" i="14" s="1"/>
  <c r="J53" i="21"/>
  <c r="D77" i="10"/>
  <c r="F28" i="28"/>
  <c r="J76" i="7"/>
  <c r="H38" i="16"/>
  <c r="L20" i="26"/>
  <c r="F51" i="13"/>
  <c r="F44" i="13"/>
  <c r="D8" i="4"/>
  <c r="L56" i="26"/>
  <c r="F44" i="28"/>
  <c r="G61" i="1"/>
  <c r="D28" i="14"/>
  <c r="O28" i="14" s="1"/>
  <c r="H36" i="22"/>
  <c r="F65" i="13"/>
  <c r="D77" i="24"/>
  <c r="K74" i="29"/>
  <c r="M25" i="23"/>
  <c r="G23" i="1"/>
  <c r="K25" i="7"/>
  <c r="H49" i="29"/>
  <c r="E49" i="29" s="1"/>
  <c r="N49" i="29" s="1"/>
  <c r="H25" i="16"/>
  <c r="K16" i="29"/>
  <c r="CP72" i="4"/>
  <c r="CP41" i="4"/>
  <c r="J69" i="21"/>
  <c r="G38" i="12"/>
  <c r="Q34" i="5"/>
  <c r="M14" i="23"/>
  <c r="H77" i="20"/>
  <c r="H72" i="27"/>
  <c r="H63" i="7"/>
  <c r="H22" i="29"/>
  <c r="F47" i="8"/>
  <c r="V53" i="15"/>
  <c r="K48" i="30"/>
  <c r="I76" i="30"/>
  <c r="K9" i="30"/>
  <c r="I77" i="26"/>
  <c r="Q75" i="5"/>
  <c r="F100" i="1"/>
  <c r="F48" i="17"/>
  <c r="G113" i="1"/>
  <c r="CP8" i="4"/>
  <c r="F10" i="28"/>
  <c r="Q28" i="5"/>
  <c r="CP34" i="4"/>
  <c r="D50" i="14"/>
  <c r="O50" i="14" s="1"/>
  <c r="V66" i="15"/>
  <c r="H32" i="29"/>
  <c r="CM7" i="4"/>
  <c r="CN76" i="4"/>
  <c r="CM42" i="4"/>
  <c r="CJ42" i="4" s="1"/>
  <c r="D14" i="4"/>
  <c r="K72" i="29"/>
  <c r="H71" i="27"/>
  <c r="D30" i="4"/>
  <c r="D47" i="4"/>
  <c r="F72" i="25"/>
  <c r="D36" i="4"/>
  <c r="H77" i="5"/>
  <c r="H61" i="29"/>
  <c r="K61" i="7"/>
  <c r="V70" i="15"/>
  <c r="K46" i="7"/>
  <c r="K64" i="30"/>
  <c r="H46" i="7"/>
  <c r="E46" i="7" s="1"/>
  <c r="O46" i="7" s="1"/>
  <c r="V30" i="15"/>
  <c r="K7" i="7"/>
  <c r="L76" i="7"/>
  <c r="F74" i="8"/>
  <c r="G26" i="12"/>
  <c r="F77" i="27"/>
  <c r="AT77" i="4"/>
  <c r="H62" i="29"/>
  <c r="Q11" i="5"/>
  <c r="V8" i="15"/>
  <c r="K59" i="30"/>
  <c r="H70" i="7"/>
  <c r="E70" i="7" s="1"/>
  <c r="O70" i="7" s="1"/>
  <c r="CP37" i="4"/>
  <c r="V32" i="15"/>
  <c r="H51" i="27"/>
  <c r="F10" i="25"/>
  <c r="G66" i="1"/>
  <c r="AW76" i="4"/>
  <c r="F9" i="28"/>
  <c r="P76" i="15"/>
  <c r="F43" i="25"/>
  <c r="F12" i="8"/>
  <c r="L77" i="4"/>
  <c r="G40" i="12"/>
  <c r="L76" i="15"/>
  <c r="H64" i="16"/>
  <c r="L55" i="26"/>
  <c r="F37" i="13"/>
  <c r="N54" i="5"/>
  <c r="D18" i="14"/>
  <c r="O18" i="14" s="1"/>
  <c r="F76" i="29"/>
  <c r="F105" i="1"/>
  <c r="L76" i="23"/>
  <c r="H42" i="7"/>
  <c r="E42" i="7" s="1"/>
  <c r="O42" i="7" s="1"/>
  <c r="D48" i="4"/>
  <c r="E76" i="8"/>
  <c r="AL76" i="4"/>
  <c r="AL78" i="4" s="1"/>
  <c r="G77" i="27"/>
  <c r="I61" i="6"/>
  <c r="G80" i="1"/>
  <c r="J10" i="21"/>
  <c r="F70" i="25"/>
  <c r="F38" i="17"/>
  <c r="G63" i="1"/>
  <c r="F65" i="25"/>
  <c r="N60" i="5"/>
  <c r="CM34" i="4"/>
  <c r="CJ34" i="4" s="1"/>
  <c r="H27" i="16"/>
  <c r="I8" i="6"/>
  <c r="H107" i="1"/>
  <c r="H70" i="29"/>
  <c r="N31" i="5"/>
  <c r="E77" i="25"/>
  <c r="I33" i="6"/>
  <c r="D67" i="14"/>
  <c r="O67" i="14" s="1"/>
  <c r="G76" i="7"/>
  <c r="H24" i="27"/>
  <c r="R53" i="20"/>
  <c r="R24" i="20"/>
  <c r="H20" i="22"/>
  <c r="F77" i="20"/>
  <c r="Q16" i="5"/>
  <c r="L67" i="26"/>
  <c r="F23" i="8"/>
  <c r="L24" i="26"/>
  <c r="R28" i="20"/>
  <c r="R27" i="20"/>
  <c r="F30" i="28"/>
  <c r="T77" i="15"/>
  <c r="F16" i="17"/>
  <c r="Q76" i="4"/>
  <c r="D49" i="4"/>
  <c r="CM30" i="4"/>
  <c r="CP75" i="4"/>
  <c r="H77" i="21"/>
  <c r="R49" i="20"/>
  <c r="F9" i="17"/>
  <c r="F14" i="13"/>
  <c r="BR76" i="4"/>
  <c r="Q67" i="5"/>
  <c r="K14" i="29"/>
  <c r="E14" i="29" s="1"/>
  <c r="N14" i="29" s="1"/>
  <c r="J60" i="21"/>
  <c r="E76" i="26"/>
  <c r="H44" i="1"/>
  <c r="Q12" i="5"/>
  <c r="M77" i="7"/>
  <c r="F59" i="8"/>
  <c r="D76" i="23"/>
  <c r="M7" i="23"/>
  <c r="G24" i="12"/>
  <c r="H40" i="29"/>
  <c r="H46" i="1"/>
  <c r="I63" i="6"/>
  <c r="N24" i="5"/>
  <c r="K24" i="5" s="1"/>
  <c r="U24" i="5" s="1"/>
  <c r="H9" i="16"/>
  <c r="H36" i="29"/>
  <c r="F29" i="17"/>
  <c r="H37" i="1"/>
  <c r="D33" i="14"/>
  <c r="O33" i="14" s="1"/>
  <c r="G123" i="1"/>
  <c r="F35" i="8"/>
  <c r="P76" i="4"/>
  <c r="F42" i="13"/>
  <c r="CP58" i="4"/>
  <c r="H70" i="22"/>
  <c r="CD76" i="4"/>
  <c r="CD78" i="4" s="1"/>
  <c r="BV77" i="4"/>
  <c r="H49" i="16"/>
  <c r="D39" i="14"/>
  <c r="O39" i="14" s="1"/>
  <c r="K52" i="29"/>
  <c r="H48" i="7"/>
  <c r="BL76" i="4"/>
  <c r="E76" i="14"/>
  <c r="D7" i="14"/>
  <c r="AR77" i="4"/>
  <c r="CP13" i="4"/>
  <c r="H24" i="29"/>
  <c r="G34" i="1"/>
  <c r="H76" i="26"/>
  <c r="M55" i="23"/>
  <c r="CM14" i="4"/>
  <c r="H37" i="7"/>
  <c r="H59" i="29"/>
  <c r="H29" i="22"/>
  <c r="CG76" i="4"/>
  <c r="M20" i="23"/>
  <c r="H41" i="1"/>
  <c r="BH77" i="4"/>
  <c r="J45" i="21"/>
  <c r="H18" i="22"/>
  <c r="K53" i="30"/>
  <c r="K26" i="29"/>
  <c r="E26" i="29" s="1"/>
  <c r="N26" i="29" s="1"/>
  <c r="AY77" i="4"/>
  <c r="R57" i="20"/>
  <c r="D77" i="20"/>
  <c r="CP68" i="4"/>
  <c r="H114" i="1"/>
  <c r="K51" i="29"/>
  <c r="J75" i="21"/>
  <c r="F67" i="25"/>
  <c r="L62" i="26"/>
  <c r="L46" i="26"/>
  <c r="BE77" i="4"/>
  <c r="G76" i="5"/>
  <c r="G103" i="1"/>
  <c r="L34" i="26"/>
  <c r="I77" i="20"/>
  <c r="G19" i="12"/>
  <c r="L39" i="26"/>
  <c r="H52" i="7"/>
  <c r="M76" i="20"/>
  <c r="AM77" i="4"/>
  <c r="F16" i="13"/>
  <c r="H99" i="1"/>
  <c r="CP29" i="4"/>
  <c r="F30" i="13"/>
  <c r="F35" i="25"/>
  <c r="H75" i="27"/>
  <c r="K19" i="29"/>
  <c r="E19" i="29" s="1"/>
  <c r="N19" i="29" s="1"/>
  <c r="F43" i="8"/>
  <c r="R60" i="20"/>
  <c r="H7" i="7"/>
  <c r="I76" i="7"/>
  <c r="E76" i="21"/>
  <c r="T77" i="5"/>
  <c r="E76" i="28"/>
  <c r="H70" i="16"/>
  <c r="Q77" i="4"/>
  <c r="F19" i="28"/>
  <c r="H59" i="27"/>
  <c r="G48" i="1"/>
  <c r="V55" i="15"/>
  <c r="E77" i="27"/>
  <c r="I7" i="6"/>
  <c r="D76" i="6"/>
  <c r="F69" i="1"/>
  <c r="H80" i="1"/>
  <c r="H65" i="1"/>
  <c r="BA76" i="4"/>
  <c r="CP25" i="4"/>
  <c r="I76" i="26"/>
  <c r="G114" i="1"/>
  <c r="H23" i="16"/>
  <c r="CM40" i="4"/>
  <c r="F40" i="8"/>
  <c r="G53" i="12"/>
  <c r="CM9" i="4"/>
  <c r="H14" i="7"/>
  <c r="E14" i="7" s="1"/>
  <c r="O14" i="7" s="1"/>
  <c r="M31" i="23"/>
  <c r="D22" i="4"/>
  <c r="F33" i="28"/>
  <c r="I66" i="6"/>
  <c r="H45" i="16"/>
  <c r="K77" i="26"/>
  <c r="H8" i="27"/>
  <c r="H125" i="1"/>
  <c r="CP43" i="4"/>
  <c r="F35" i="13"/>
  <c r="BK77" i="4"/>
  <c r="F74" i="1"/>
  <c r="M62" i="23"/>
  <c r="G76" i="22"/>
  <c r="BT77" i="4"/>
  <c r="N77" i="14"/>
  <c r="Q46" i="5"/>
  <c r="F60" i="25"/>
  <c r="H98" i="1"/>
  <c r="E38" i="1"/>
  <c r="L77" i="14"/>
  <c r="F35" i="1"/>
  <c r="H126" i="1"/>
  <c r="R36" i="20"/>
  <c r="G82" i="1"/>
  <c r="G29" i="12"/>
  <c r="W76" i="4"/>
  <c r="BE76" i="4"/>
  <c r="F69" i="25"/>
  <c r="N69" i="5"/>
  <c r="F61" i="8"/>
  <c r="L11" i="26"/>
  <c r="J17" i="21"/>
  <c r="I13" i="6"/>
  <c r="AQ77" i="4"/>
  <c r="F77" i="5"/>
  <c r="G11" i="1"/>
  <c r="D65" i="4"/>
  <c r="K17" i="30"/>
  <c r="H52" i="1"/>
  <c r="D10" i="4"/>
  <c r="D11" i="14"/>
  <c r="O11" i="14" s="1"/>
  <c r="CM72" i="4"/>
  <c r="F71" i="8"/>
  <c r="Q65" i="5"/>
  <c r="I56" i="6"/>
  <c r="K70" i="7"/>
  <c r="CR77" i="4"/>
  <c r="F73" i="8"/>
  <c r="Q29" i="5"/>
  <c r="J76" i="26"/>
  <c r="N71" i="5"/>
  <c r="K71" i="5" s="1"/>
  <c r="U71" i="5" s="1"/>
  <c r="K74" i="30"/>
  <c r="G77" i="21"/>
  <c r="L51" i="26"/>
  <c r="CP26" i="4"/>
  <c r="F10" i="8"/>
  <c r="H36" i="7"/>
  <c r="H41" i="7"/>
  <c r="I34" i="6"/>
  <c r="F39" i="17"/>
  <c r="L77" i="5"/>
  <c r="F53" i="28"/>
  <c r="AF77" i="4"/>
  <c r="D34" i="4"/>
  <c r="I73" i="6"/>
  <c r="K14" i="7"/>
  <c r="CP66" i="4"/>
  <c r="H74" i="7"/>
  <c r="K77" i="4"/>
  <c r="D130" i="1"/>
  <c r="H121" i="1"/>
  <c r="CM59" i="4"/>
  <c r="F63" i="25"/>
  <c r="CS76" i="4"/>
  <c r="D40" i="14"/>
  <c r="O40" i="14" s="1"/>
  <c r="H12" i="7"/>
  <c r="G68" i="12"/>
  <c r="I29" i="6"/>
  <c r="X77" i="4"/>
  <c r="F64" i="25"/>
  <c r="F55" i="8"/>
  <c r="V33" i="15"/>
  <c r="L54" i="26"/>
  <c r="K30" i="29"/>
  <c r="D76" i="2"/>
  <c r="I25" i="6"/>
  <c r="K37" i="29"/>
  <c r="T77" i="4"/>
  <c r="BN76" i="4"/>
  <c r="F52" i="28"/>
  <c r="G35" i="12"/>
  <c r="R31" i="20"/>
  <c r="CP39" i="4"/>
  <c r="F120" i="1"/>
  <c r="F22" i="17"/>
  <c r="H72" i="1"/>
  <c r="I47" i="6"/>
  <c r="BI77" i="4"/>
  <c r="G61" i="12"/>
  <c r="M42" i="23"/>
  <c r="G128" i="1"/>
  <c r="AM76" i="4"/>
  <c r="F33" i="8"/>
  <c r="BM76" i="4"/>
  <c r="M70" i="23"/>
  <c r="D60" i="14"/>
  <c r="O60" i="14" s="1"/>
  <c r="D45" i="4"/>
  <c r="G25" i="12"/>
  <c r="H40" i="22"/>
  <c r="K15" i="29"/>
  <c r="H52" i="29"/>
  <c r="M73" i="23"/>
  <c r="N56" i="5"/>
  <c r="R68" i="20"/>
  <c r="F64" i="13"/>
  <c r="F76" i="21"/>
  <c r="AO77" i="4"/>
  <c r="H27" i="7"/>
  <c r="F32" i="25"/>
  <c r="M43" i="23"/>
  <c r="F47" i="28"/>
  <c r="CP38" i="4"/>
  <c r="H9" i="7"/>
  <c r="V58" i="15"/>
  <c r="F28" i="17"/>
  <c r="L77" i="23"/>
  <c r="H86" i="1"/>
  <c r="D27" i="4"/>
  <c r="F29" i="13"/>
  <c r="H33" i="7"/>
  <c r="J13" i="21"/>
  <c r="K32" i="30"/>
  <c r="M52" i="23"/>
  <c r="K8" i="7"/>
  <c r="O77" i="4"/>
  <c r="D65" i="14"/>
  <c r="O65" i="14" s="1"/>
  <c r="F45" i="8"/>
  <c r="F58" i="25"/>
  <c r="F46" i="8"/>
  <c r="J38" i="21"/>
  <c r="M76" i="4"/>
  <c r="M78" i="4" s="1"/>
  <c r="G76" i="26"/>
  <c r="H16" i="16"/>
  <c r="J76" i="23"/>
  <c r="F68" i="28"/>
  <c r="D21" i="4"/>
  <c r="F33" i="13"/>
  <c r="K27" i="29"/>
  <c r="H11" i="27"/>
  <c r="D33" i="4"/>
  <c r="D76" i="27"/>
  <c r="H7" i="27"/>
  <c r="D63" i="4"/>
  <c r="K13" i="29"/>
  <c r="D73" i="14"/>
  <c r="O73" i="14" s="1"/>
  <c r="E77" i="13"/>
  <c r="H28" i="29"/>
  <c r="I77" i="23"/>
  <c r="H30" i="29"/>
  <c r="CM11" i="4"/>
  <c r="J11" i="21"/>
  <c r="F36" i="13"/>
  <c r="C27" i="1"/>
  <c r="G25" i="1"/>
  <c r="H69" i="27"/>
  <c r="F62" i="8"/>
  <c r="R17" i="20"/>
  <c r="V76" i="4"/>
  <c r="H53" i="29"/>
  <c r="V71" i="15"/>
  <c r="F48" i="28"/>
  <c r="H33" i="22"/>
  <c r="F71" i="28"/>
  <c r="H34" i="1"/>
  <c r="CM41" i="4"/>
  <c r="CJ41" i="4" s="1"/>
  <c r="I28" i="6"/>
  <c r="H65" i="16"/>
  <c r="F13" i="17"/>
  <c r="N76" i="20"/>
  <c r="F9" i="8"/>
  <c r="K30" i="7"/>
  <c r="K28" i="7"/>
  <c r="N9" i="5"/>
  <c r="F26" i="25"/>
  <c r="F74" i="13"/>
  <c r="F46" i="17"/>
  <c r="V59" i="15"/>
  <c r="K20" i="30"/>
  <c r="L15" i="26"/>
  <c r="F37" i="25"/>
  <c r="CP71" i="4"/>
  <c r="K58" i="29"/>
  <c r="H10" i="16"/>
  <c r="G77" i="26"/>
  <c r="F75" i="28"/>
  <c r="V38" i="15"/>
  <c r="H40" i="7"/>
  <c r="I51" i="6"/>
  <c r="F41" i="8"/>
  <c r="J35" i="21"/>
  <c r="F56" i="13"/>
  <c r="CP15" i="4"/>
  <c r="F46" i="28"/>
  <c r="H13" i="29"/>
  <c r="L31" i="26"/>
  <c r="R42" i="20"/>
  <c r="N39" i="5"/>
  <c r="I35" i="6"/>
  <c r="J76" i="15"/>
  <c r="Q25" i="5"/>
  <c r="F61" i="28"/>
  <c r="F25" i="8"/>
  <c r="I21" i="6"/>
  <c r="H66" i="27"/>
  <c r="F49" i="25"/>
  <c r="K33" i="29"/>
  <c r="H58" i="29"/>
  <c r="BB77" i="4"/>
  <c r="F67" i="13"/>
  <c r="G95" i="1"/>
  <c r="BG76" i="4"/>
  <c r="M63" i="23"/>
  <c r="H119" i="1"/>
  <c r="S76" i="4"/>
  <c r="V50" i="15"/>
  <c r="L70" i="26"/>
  <c r="AE76" i="4"/>
  <c r="I42" i="6"/>
  <c r="K76" i="23"/>
  <c r="D37" i="4"/>
  <c r="L35" i="26"/>
  <c r="CH76" i="4"/>
  <c r="F39" i="1"/>
  <c r="F50" i="1" s="1"/>
  <c r="H94" i="1"/>
  <c r="D100" i="1"/>
  <c r="H62" i="22"/>
  <c r="D49" i="14"/>
  <c r="O49" i="14" s="1"/>
  <c r="I72" i="6"/>
  <c r="H16" i="29"/>
  <c r="H102" i="1"/>
  <c r="V25" i="15"/>
  <c r="K8" i="30"/>
  <c r="K9" i="7"/>
  <c r="N36" i="5"/>
  <c r="BK76" i="4"/>
  <c r="F59" i="25"/>
  <c r="J22" i="21"/>
  <c r="H50" i="22"/>
  <c r="H22" i="27"/>
  <c r="G22" i="12"/>
  <c r="H50" i="16"/>
  <c r="I62" i="6"/>
  <c r="H8" i="1"/>
  <c r="L21" i="26"/>
  <c r="Q36" i="5"/>
  <c r="CP69" i="4"/>
  <c r="F27" i="25"/>
  <c r="H61" i="27"/>
  <c r="CM22" i="4"/>
  <c r="J30" i="21"/>
  <c r="D77" i="5"/>
  <c r="P76" i="5"/>
  <c r="D77" i="7"/>
  <c r="H19" i="27"/>
  <c r="Q41" i="5"/>
  <c r="F7" i="8"/>
  <c r="D76" i="8"/>
  <c r="F60" i="13"/>
  <c r="R45" i="20"/>
  <c r="D43" i="14"/>
  <c r="O43" i="14" s="1"/>
  <c r="R34" i="20"/>
  <c r="G77" i="30"/>
  <c r="D76" i="21"/>
  <c r="J7" i="21"/>
  <c r="G64" i="12"/>
  <c r="I74" i="6"/>
  <c r="G62" i="1"/>
  <c r="H64" i="29"/>
  <c r="F31" i="25"/>
  <c r="H8" i="7"/>
  <c r="D75" i="4"/>
  <c r="CP54" i="4"/>
  <c r="G56" i="1"/>
  <c r="H15" i="16"/>
  <c r="L8" i="26"/>
  <c r="F75" i="25"/>
  <c r="G74" i="12"/>
  <c r="G76" i="4"/>
  <c r="M49" i="23"/>
  <c r="R41" i="20"/>
  <c r="H45" i="1"/>
  <c r="M37" i="23"/>
  <c r="CM31" i="4"/>
  <c r="F54" i="17"/>
  <c r="F25" i="13"/>
  <c r="F40" i="28"/>
  <c r="H74" i="27"/>
  <c r="H68" i="29"/>
  <c r="K12" i="29"/>
  <c r="K7" i="30"/>
  <c r="D76" i="30"/>
  <c r="H52" i="16"/>
  <c r="H16" i="7"/>
  <c r="D76" i="29"/>
  <c r="BS77" i="4"/>
  <c r="H28" i="22"/>
  <c r="C130" i="1"/>
  <c r="G121" i="1"/>
  <c r="D7" i="4"/>
  <c r="E76" i="4"/>
  <c r="C39" i="1"/>
  <c r="G40" i="1"/>
  <c r="F76" i="1"/>
  <c r="H28" i="7"/>
  <c r="J51" i="21"/>
  <c r="M77" i="5"/>
  <c r="K67" i="29"/>
  <c r="M44" i="23"/>
  <c r="N62" i="5"/>
  <c r="Q62" i="5"/>
  <c r="F76" i="15"/>
  <c r="E76" i="5"/>
  <c r="P77" i="5"/>
  <c r="M15" i="23"/>
  <c r="H36" i="27"/>
  <c r="H63" i="1"/>
  <c r="G97" i="1"/>
  <c r="N27" i="5"/>
  <c r="L77" i="20"/>
  <c r="S77" i="4"/>
  <c r="H64" i="1"/>
  <c r="N61" i="5"/>
  <c r="F39" i="25"/>
  <c r="CB76" i="4"/>
  <c r="F70" i="28"/>
  <c r="H56" i="7"/>
  <c r="G58" i="1"/>
  <c r="D41" i="14"/>
  <c r="O41" i="14" s="1"/>
  <c r="D77" i="28"/>
  <c r="F57" i="28"/>
  <c r="H96" i="1"/>
  <c r="D77" i="25"/>
  <c r="F57" i="25"/>
  <c r="H35" i="27"/>
  <c r="F11" i="13"/>
  <c r="H10" i="7"/>
  <c r="G53" i="1"/>
  <c r="L30" i="26"/>
  <c r="L68" i="26"/>
  <c r="H63" i="22"/>
  <c r="G87" i="1"/>
  <c r="H42" i="1"/>
  <c r="H8" i="29"/>
  <c r="Q49" i="5"/>
  <c r="F38" i="28"/>
  <c r="BU77" i="4"/>
  <c r="D13" i="4"/>
  <c r="H18" i="27"/>
  <c r="BZ77" i="4"/>
  <c r="F18" i="25"/>
  <c r="H31" i="7"/>
  <c r="H10" i="1"/>
  <c r="Q33" i="5"/>
  <c r="G43" i="12"/>
  <c r="V11" i="15"/>
  <c r="J59" i="21"/>
  <c r="H26" i="1"/>
  <c r="E77" i="5"/>
  <c r="G86" i="1"/>
  <c r="G57" i="1"/>
  <c r="K40" i="29"/>
  <c r="Q55" i="5"/>
  <c r="K55" i="5" s="1"/>
  <c r="U55" i="5" s="1"/>
  <c r="I36" i="6"/>
  <c r="K63" i="7"/>
  <c r="H69" i="29"/>
  <c r="D73" i="4"/>
  <c r="N76" i="14"/>
  <c r="L47" i="26"/>
  <c r="E76" i="13"/>
  <c r="M57" i="23"/>
  <c r="D77" i="23"/>
  <c r="N48" i="5"/>
  <c r="F15" i="13"/>
  <c r="R37" i="20"/>
  <c r="CM16" i="4"/>
  <c r="E93" i="1"/>
  <c r="CP20" i="4"/>
  <c r="F14" i="17"/>
  <c r="CT77" i="4"/>
  <c r="N18" i="5"/>
  <c r="K62" i="29"/>
  <c r="V19" i="15"/>
  <c r="G21" i="1"/>
  <c r="C20" i="1"/>
  <c r="H76" i="5"/>
  <c r="D77" i="9"/>
  <c r="D12" i="4"/>
  <c r="H72" i="29"/>
  <c r="H18" i="1"/>
  <c r="D17" i="1"/>
  <c r="H113" i="1"/>
  <c r="F76" i="14"/>
  <c r="L60" i="26"/>
  <c r="J76" i="20"/>
  <c r="D76" i="10"/>
  <c r="D16" i="14"/>
  <c r="O16" i="14" s="1"/>
  <c r="BD76" i="4"/>
  <c r="BD78" i="4" s="1"/>
  <c r="N51" i="5"/>
  <c r="H43" i="27"/>
  <c r="L72" i="26"/>
  <c r="I77" i="5"/>
  <c r="G66" i="12"/>
  <c r="BH76" i="4"/>
  <c r="D62" i="4"/>
  <c r="F9" i="25"/>
  <c r="D51" i="4"/>
  <c r="F57" i="8"/>
  <c r="D77" i="8"/>
  <c r="F57" i="13"/>
  <c r="D77" i="13"/>
  <c r="H21" i="16"/>
  <c r="H74" i="22"/>
  <c r="L45" i="26"/>
  <c r="D30" i="14"/>
  <c r="O30" i="14" s="1"/>
  <c r="H56" i="16"/>
  <c r="M56" i="23"/>
  <c r="Q73" i="5"/>
  <c r="E77" i="20"/>
  <c r="H67" i="29"/>
  <c r="H45" i="22"/>
  <c r="H7" i="22"/>
  <c r="D76" i="22"/>
  <c r="F66" i="8"/>
  <c r="N17" i="5"/>
  <c r="F34" i="8"/>
  <c r="CP28" i="4"/>
  <c r="H128" i="1"/>
  <c r="L27" i="26"/>
  <c r="N76" i="4"/>
  <c r="G75" i="1"/>
  <c r="C76" i="1"/>
  <c r="CP16" i="4"/>
  <c r="G71" i="1"/>
  <c r="F67" i="8"/>
  <c r="G91" i="1"/>
  <c r="H71" i="1"/>
  <c r="Q70" i="5"/>
  <c r="V54" i="15"/>
  <c r="E115" i="1"/>
  <c r="I77" i="21"/>
  <c r="BW77" i="4"/>
  <c r="V51" i="15"/>
  <c r="H84" i="1"/>
  <c r="K24" i="29"/>
  <c r="F43" i="17"/>
  <c r="H44" i="22"/>
  <c r="G77" i="1"/>
  <c r="C78" i="1"/>
  <c r="H22" i="22"/>
  <c r="R11" i="20"/>
  <c r="H60" i="27"/>
  <c r="AQ76" i="4"/>
  <c r="F34" i="13"/>
  <c r="Q42" i="5"/>
  <c r="H18" i="7"/>
  <c r="J76" i="4"/>
  <c r="H49" i="27"/>
  <c r="F77" i="7"/>
  <c r="CM21" i="4"/>
  <c r="N40" i="5"/>
  <c r="K77" i="23"/>
  <c r="E17" i="1"/>
  <c r="D44" i="14"/>
  <c r="O44" i="14" s="1"/>
  <c r="H39" i="7"/>
  <c r="H108" i="1"/>
  <c r="M21" i="23"/>
  <c r="F20" i="13"/>
  <c r="M22" i="23"/>
  <c r="F17" i="25"/>
  <c r="G36" i="12"/>
  <c r="BC77" i="4"/>
  <c r="F24" i="13"/>
  <c r="CS77" i="4"/>
  <c r="L76" i="20"/>
  <c r="F45" i="13"/>
  <c r="H55" i="1"/>
  <c r="F63" i="13"/>
  <c r="F76" i="7"/>
  <c r="D71" i="14"/>
  <c r="O71" i="14" s="1"/>
  <c r="AA77" i="4"/>
  <c r="E76" i="16"/>
  <c r="L22" i="26"/>
  <c r="H14" i="27"/>
  <c r="U76" i="4"/>
  <c r="R33" i="20"/>
  <c r="H73" i="7"/>
  <c r="J72" i="21"/>
  <c r="G26" i="1"/>
  <c r="H42" i="27"/>
  <c r="R46" i="20"/>
  <c r="J42" i="21"/>
  <c r="AZ76" i="4"/>
  <c r="V18" i="15"/>
  <c r="H29" i="16"/>
  <c r="H91" i="1"/>
  <c r="F55" i="17"/>
  <c r="M50" i="23"/>
  <c r="H21" i="22"/>
  <c r="R16" i="20"/>
  <c r="CM13" i="4"/>
  <c r="R19" i="20"/>
  <c r="CP53" i="4"/>
  <c r="G33" i="1"/>
  <c r="H17" i="29"/>
  <c r="R47" i="20"/>
  <c r="F61" i="17"/>
  <c r="H60" i="16"/>
  <c r="D35" i="14"/>
  <c r="O35" i="14" s="1"/>
  <c r="J67" i="21"/>
  <c r="H38" i="22"/>
  <c r="M69" i="23"/>
  <c r="G68" i="1"/>
  <c r="D25" i="14"/>
  <c r="O25" i="14" s="1"/>
  <c r="J14" i="21"/>
  <c r="F62" i="28"/>
  <c r="J19" i="21"/>
  <c r="F28" i="13"/>
  <c r="K31" i="7"/>
  <c r="K68" i="7"/>
  <c r="G76" i="23"/>
  <c r="H55" i="29"/>
  <c r="CM66" i="4"/>
  <c r="AV76" i="4"/>
  <c r="CF77" i="4"/>
  <c r="D72" i="14"/>
  <c r="O72" i="14" s="1"/>
  <c r="G28" i="1"/>
  <c r="C29" i="1"/>
  <c r="H25" i="29"/>
  <c r="CP31" i="4"/>
  <c r="CP23" i="4"/>
  <c r="G37" i="12"/>
  <c r="AX77" i="4"/>
  <c r="CT76" i="4"/>
  <c r="CT78" i="4" s="1"/>
  <c r="F19" i="13"/>
  <c r="G79" i="1"/>
  <c r="C93" i="1"/>
  <c r="D38" i="1"/>
  <c r="H36" i="1"/>
  <c r="I12" i="6"/>
  <c r="V16" i="15"/>
  <c r="N74" i="5"/>
  <c r="F35" i="28"/>
  <c r="F68" i="25"/>
  <c r="F74" i="17"/>
  <c r="F30" i="8"/>
  <c r="G47" i="1"/>
  <c r="V63" i="15"/>
  <c r="F24" i="28"/>
  <c r="H65" i="7"/>
  <c r="H30" i="22"/>
  <c r="F77" i="15"/>
  <c r="G27" i="12"/>
  <c r="J24" i="21"/>
  <c r="K64" i="7"/>
  <c r="V75" i="15"/>
  <c r="H97" i="1"/>
  <c r="F38" i="1"/>
  <c r="H33" i="1"/>
  <c r="N10" i="5"/>
  <c r="D76" i="1"/>
  <c r="H75" i="1"/>
  <c r="CM53" i="4"/>
  <c r="CJ53" i="4" s="1"/>
  <c r="H26" i="22"/>
  <c r="CP62" i="4"/>
  <c r="J62" i="21"/>
  <c r="N21" i="5"/>
  <c r="BT76" i="4"/>
  <c r="CP22" i="4"/>
  <c r="V36" i="15"/>
  <c r="H41" i="16"/>
  <c r="H26" i="29"/>
  <c r="C74" i="1"/>
  <c r="G70" i="1"/>
  <c r="K72" i="7"/>
  <c r="G77" i="6"/>
  <c r="F19" i="8"/>
  <c r="D42" i="14"/>
  <c r="O42" i="14" s="1"/>
  <c r="R50" i="20"/>
  <c r="CM58" i="4"/>
  <c r="CJ58" i="4" s="1"/>
  <c r="BU76" i="4"/>
  <c r="H37" i="27"/>
  <c r="J77" i="15"/>
  <c r="F77" i="29"/>
  <c r="F23" i="25"/>
  <c r="N68" i="5"/>
  <c r="F41" i="28"/>
  <c r="K34" i="7"/>
  <c r="L64" i="26"/>
  <c r="J32" i="21"/>
  <c r="F53" i="17"/>
  <c r="R15" i="20"/>
  <c r="G9" i="12"/>
  <c r="F32" i="28"/>
  <c r="AC76" i="4"/>
  <c r="CI76" i="4"/>
  <c r="H60" i="22"/>
  <c r="J77" i="26"/>
  <c r="M38" i="23"/>
  <c r="H110" i="1"/>
  <c r="N38" i="5"/>
  <c r="F77" i="16"/>
  <c r="V48" i="15"/>
  <c r="I38" i="6"/>
  <c r="Q40" i="5"/>
  <c r="I77" i="15"/>
  <c r="I10" i="6"/>
  <c r="J26" i="21"/>
  <c r="D64" i="14"/>
  <c r="O64" i="14" s="1"/>
  <c r="F32" i="8"/>
  <c r="K60" i="7"/>
  <c r="E60" i="7" s="1"/>
  <c r="O60" i="7" s="1"/>
  <c r="H69" i="22"/>
  <c r="N70" i="5"/>
  <c r="R32" i="20"/>
  <c r="H36" i="16"/>
  <c r="I76" i="23"/>
  <c r="F27" i="17"/>
  <c r="D38" i="14"/>
  <c r="O38" i="14" s="1"/>
  <c r="M66" i="23"/>
  <c r="D76" i="13"/>
  <c r="F7" i="13"/>
  <c r="K23" i="29"/>
  <c r="D28" i="4"/>
  <c r="K72" i="30"/>
  <c r="H71" i="16"/>
  <c r="H15" i="7"/>
  <c r="G13" i="12"/>
  <c r="G10" i="1"/>
  <c r="K43" i="7"/>
  <c r="CP11" i="4"/>
  <c r="I45" i="6"/>
  <c r="K42" i="30"/>
  <c r="H40" i="1"/>
  <c r="D39" i="1"/>
  <c r="H31" i="16"/>
  <c r="R48" i="20"/>
  <c r="CK76" i="4"/>
  <c r="D59" i="4"/>
  <c r="D23" i="4"/>
  <c r="H52" i="27"/>
  <c r="F8" i="13"/>
  <c r="F58" i="8"/>
  <c r="H63" i="27"/>
  <c r="J70" i="21"/>
  <c r="F22" i="8"/>
  <c r="L48" i="26"/>
  <c r="H57" i="16"/>
  <c r="D77" i="16"/>
  <c r="H22" i="1"/>
  <c r="O77" i="15"/>
  <c r="H30" i="27"/>
  <c r="R70" i="20"/>
  <c r="AI76" i="4"/>
  <c r="R18" i="20"/>
  <c r="K24" i="7"/>
  <c r="D48" i="14"/>
  <c r="O48" i="14" s="1"/>
  <c r="G127" i="1"/>
  <c r="Q60" i="5"/>
  <c r="F26" i="8"/>
  <c r="H71" i="29"/>
  <c r="R13" i="20"/>
  <c r="CM55" i="4"/>
  <c r="G49" i="12"/>
  <c r="D38" i="4"/>
  <c r="CP47" i="4"/>
  <c r="J77" i="4"/>
  <c r="F65" i="28"/>
  <c r="J71" i="21"/>
  <c r="Z77" i="4"/>
  <c r="K31" i="29"/>
  <c r="F32" i="17"/>
  <c r="M45" i="23"/>
  <c r="Q71" i="5"/>
  <c r="V23" i="15"/>
  <c r="F51" i="8"/>
  <c r="AC77" i="4"/>
  <c r="CM12" i="4"/>
  <c r="H55" i="27"/>
  <c r="E74" i="1"/>
  <c r="H76" i="20"/>
  <c r="Q61" i="5"/>
  <c r="M67" i="23"/>
  <c r="O76" i="20"/>
  <c r="V37" i="15"/>
  <c r="H53" i="27"/>
  <c r="L76" i="14"/>
  <c r="CM25" i="4"/>
  <c r="K77" i="14"/>
  <c r="Q68" i="5"/>
  <c r="G50" i="12"/>
  <c r="H27" i="27"/>
  <c r="G59" i="12"/>
  <c r="F75" i="13"/>
  <c r="D70" i="14"/>
  <c r="O70" i="14" s="1"/>
  <c r="H72" i="7"/>
  <c r="E72" i="7" s="1"/>
  <c r="O72" i="7" s="1"/>
  <c r="F10" i="17"/>
  <c r="CP27" i="4"/>
  <c r="CP55" i="4"/>
  <c r="H51" i="29"/>
  <c r="CM61" i="4"/>
  <c r="CJ61" i="4" s="1"/>
  <c r="BQ77" i="4"/>
  <c r="H51" i="7"/>
  <c r="F77" i="23"/>
  <c r="BI76" i="4"/>
  <c r="CO77" i="4"/>
  <c r="R39" i="20"/>
  <c r="K28" i="29"/>
  <c r="J61" i="21"/>
  <c r="E76" i="17"/>
  <c r="H77" i="6"/>
  <c r="M48" i="23"/>
  <c r="K56" i="30"/>
  <c r="G57" i="12"/>
  <c r="D77" i="12"/>
  <c r="J77" i="20"/>
  <c r="D93" i="1"/>
  <c r="H79" i="1"/>
  <c r="H32" i="1"/>
  <c r="D35" i="1"/>
  <c r="I27" i="6"/>
  <c r="E69" i="1"/>
  <c r="O76" i="4"/>
  <c r="D78" i="1"/>
  <c r="H77" i="1"/>
  <c r="H11" i="1"/>
  <c r="F44" i="8"/>
  <c r="CM46" i="4"/>
  <c r="H33" i="27"/>
  <c r="L36" i="26"/>
  <c r="Q13" i="5"/>
  <c r="N64" i="5"/>
  <c r="K26" i="7"/>
  <c r="CP49" i="4"/>
  <c r="Q17" i="5"/>
  <c r="CM24" i="4"/>
  <c r="G76" i="30"/>
  <c r="N20" i="5"/>
  <c r="H43" i="1"/>
  <c r="F18" i="28"/>
  <c r="E100" i="1"/>
  <c r="F8" i="8"/>
  <c r="F76" i="26"/>
  <c r="D77" i="15"/>
  <c r="V57" i="15"/>
  <c r="F52" i="25"/>
  <c r="F115" i="1"/>
  <c r="H54" i="27"/>
  <c r="CC77" i="4"/>
  <c r="F62" i="13"/>
  <c r="K11" i="30"/>
  <c r="F72" i="28"/>
  <c r="R44" i="20"/>
  <c r="H10" i="29"/>
  <c r="F59" i="17"/>
  <c r="R64" i="20"/>
  <c r="D76" i="17"/>
  <c r="F7" i="17"/>
  <c r="D61" i="14"/>
  <c r="O61" i="14" s="1"/>
  <c r="F67" i="17"/>
  <c r="M23" i="23"/>
  <c r="J43" i="21"/>
  <c r="L29" i="26"/>
  <c r="K54" i="29"/>
  <c r="L9" i="26"/>
  <c r="L19" i="26"/>
  <c r="H43" i="16"/>
  <c r="H54" i="22"/>
  <c r="D76" i="24"/>
  <c r="K36" i="29"/>
  <c r="F27" i="28"/>
  <c r="H56" i="22"/>
  <c r="CM50" i="4"/>
  <c r="H69" i="16"/>
  <c r="S77" i="15"/>
  <c r="BC76" i="4"/>
  <c r="E76" i="25"/>
  <c r="E78" i="25" s="1"/>
  <c r="G70" i="12"/>
  <c r="L73" i="26"/>
  <c r="J18" i="21"/>
  <c r="CP65" i="4"/>
  <c r="G101" i="1"/>
  <c r="I55" i="6"/>
  <c r="Q54" i="5"/>
  <c r="J39" i="21"/>
  <c r="R26" i="20"/>
  <c r="K49" i="29"/>
  <c r="H23" i="22"/>
  <c r="F69" i="17"/>
  <c r="K39" i="30"/>
  <c r="K28" i="30"/>
  <c r="H16" i="27"/>
  <c r="CP44" i="4"/>
  <c r="H67" i="1"/>
  <c r="G47" i="12"/>
  <c r="F38" i="25"/>
  <c r="H23" i="29"/>
  <c r="N25" i="5"/>
  <c r="M58" i="23"/>
  <c r="H19" i="22"/>
  <c r="H21" i="1"/>
  <c r="D20" i="1"/>
  <c r="G98" i="1"/>
  <c r="H8" i="22"/>
  <c r="K60" i="30"/>
  <c r="H47" i="1"/>
  <c r="J25" i="21"/>
  <c r="K16" i="30"/>
  <c r="F21" i="25"/>
  <c r="V68" i="15"/>
  <c r="H14" i="22"/>
  <c r="K71" i="29"/>
  <c r="G48" i="12"/>
  <c r="V72" i="15"/>
  <c r="I26" i="6"/>
  <c r="H33" i="16"/>
  <c r="D77" i="18"/>
  <c r="G21" i="12"/>
  <c r="D12" i="14"/>
  <c r="O12" i="14" s="1"/>
  <c r="H66" i="29"/>
  <c r="D77" i="27"/>
  <c r="H57" i="27"/>
  <c r="H19" i="29"/>
  <c r="F40" i="25"/>
  <c r="L17" i="26"/>
  <c r="K20" i="7"/>
  <c r="R54" i="20"/>
  <c r="K67" i="7"/>
  <c r="J37" i="21"/>
  <c r="Q59" i="5"/>
  <c r="V74" i="15"/>
  <c r="C105" i="1"/>
  <c r="G104" i="1"/>
  <c r="H23" i="7"/>
  <c r="H41" i="29"/>
  <c r="H42" i="16"/>
  <c r="E20" i="1"/>
  <c r="F77" i="30"/>
  <c r="H15" i="1"/>
  <c r="F48" i="25"/>
  <c r="M8" i="23"/>
  <c r="R23" i="20"/>
  <c r="F20" i="8"/>
  <c r="F17" i="17"/>
  <c r="V46" i="15"/>
  <c r="L58" i="26"/>
  <c r="H23" i="27"/>
  <c r="H67" i="27"/>
  <c r="E76" i="15"/>
  <c r="E78" i="15" s="1"/>
  <c r="H39" i="29"/>
  <c r="D34" i="14"/>
  <c r="O34" i="14" s="1"/>
  <c r="F44" i="17"/>
  <c r="CU77" i="4"/>
  <c r="G77" i="14"/>
  <c r="G96" i="1"/>
  <c r="R61" i="20"/>
  <c r="F56" i="28"/>
  <c r="CI77" i="4"/>
  <c r="I17" i="6"/>
  <c r="M61" i="23"/>
  <c r="K38" i="30"/>
  <c r="CM62" i="4"/>
  <c r="D56" i="4"/>
  <c r="F58" i="13"/>
  <c r="F53" i="25"/>
  <c r="N34" i="5"/>
  <c r="D77" i="11"/>
  <c r="R67" i="20"/>
  <c r="J28" i="21"/>
  <c r="G33" i="12"/>
  <c r="F70" i="8"/>
  <c r="R8" i="20"/>
  <c r="K57" i="30"/>
  <c r="D77" i="30"/>
  <c r="K75" i="30"/>
  <c r="L50" i="26"/>
  <c r="R56" i="20"/>
  <c r="CM44" i="4"/>
  <c r="J41" i="21"/>
  <c r="I14" i="6"/>
  <c r="M76" i="7"/>
  <c r="H77" i="26"/>
  <c r="J58" i="21"/>
  <c r="N41" i="5"/>
  <c r="H77" i="23"/>
  <c r="CM56" i="4"/>
  <c r="D56" i="14"/>
  <c r="O56" i="14" s="1"/>
  <c r="F41" i="17"/>
  <c r="N76" i="15"/>
  <c r="H55" i="22"/>
  <c r="H75" i="16"/>
  <c r="K52" i="30"/>
  <c r="G76" i="16"/>
  <c r="G76" i="27"/>
  <c r="J68" i="21"/>
  <c r="K40" i="30"/>
  <c r="K26" i="30"/>
  <c r="H47" i="22"/>
  <c r="CP59" i="4"/>
  <c r="H20" i="16"/>
  <c r="H35" i="22"/>
  <c r="BA77" i="4"/>
  <c r="M76" i="5"/>
  <c r="M76" i="15"/>
  <c r="F11" i="8"/>
  <c r="AH77" i="4"/>
  <c r="H9" i="27"/>
  <c r="J21" i="21"/>
  <c r="F69" i="13"/>
  <c r="H63" i="16"/>
  <c r="AZ77" i="4"/>
  <c r="J23" i="21"/>
  <c r="I76" i="21"/>
  <c r="E77" i="22"/>
  <c r="BQ76" i="4"/>
  <c r="F76" i="30"/>
  <c r="K38" i="29"/>
  <c r="K45" i="30"/>
  <c r="V31" i="15"/>
  <c r="H28" i="16"/>
  <c r="H48" i="29"/>
  <c r="H65" i="22"/>
  <c r="L32" i="26"/>
  <c r="K76" i="14"/>
  <c r="H75" i="22"/>
  <c r="K21" i="29"/>
  <c r="F46" i="25"/>
  <c r="H42" i="29"/>
  <c r="M75" i="23"/>
  <c r="H65" i="27"/>
  <c r="F8" i="28"/>
  <c r="V17" i="15"/>
  <c r="F76" i="27"/>
  <c r="K18" i="30"/>
  <c r="H67" i="22"/>
  <c r="H47" i="27"/>
  <c r="L7" i="26"/>
  <c r="D76" i="26"/>
  <c r="K59" i="29"/>
  <c r="K73" i="30"/>
  <c r="K21" i="30"/>
  <c r="G67" i="12"/>
  <c r="N53" i="5"/>
  <c r="J77" i="14"/>
  <c r="V47" i="15"/>
  <c r="K70" i="30"/>
  <c r="Q31" i="5"/>
  <c r="J52" i="21"/>
  <c r="H64" i="27"/>
  <c r="F77" i="26"/>
  <c r="K71" i="30"/>
  <c r="N15" i="5"/>
  <c r="V13" i="15"/>
  <c r="F76" i="4"/>
  <c r="Q37" i="5"/>
  <c r="H20" i="29"/>
  <c r="BM77" i="4"/>
  <c r="F16" i="28"/>
  <c r="K50" i="30"/>
  <c r="M17" i="23"/>
  <c r="F52" i="8"/>
  <c r="F27" i="8"/>
  <c r="H77" i="14"/>
  <c r="N73" i="5"/>
  <c r="K73" i="5" s="1"/>
  <c r="U73" i="5" s="1"/>
  <c r="K22" i="29"/>
  <c r="D77" i="21"/>
  <c r="J57" i="21"/>
  <c r="R14" i="20"/>
  <c r="F16" i="8"/>
  <c r="H64" i="22"/>
  <c r="I43" i="6"/>
  <c r="BP76" i="4"/>
  <c r="D54" i="14"/>
  <c r="O54" i="14" s="1"/>
  <c r="K19" i="30"/>
  <c r="R20" i="20"/>
  <c r="J12" i="21"/>
  <c r="AB77" i="4"/>
  <c r="K77" i="20"/>
  <c r="CM49" i="4"/>
  <c r="R55" i="20"/>
  <c r="K53" i="7"/>
  <c r="AF76" i="4"/>
  <c r="CP24" i="4"/>
  <c r="F69" i="8"/>
  <c r="H63" i="29"/>
  <c r="V41" i="15"/>
  <c r="K47" i="29"/>
  <c r="F52" i="13"/>
  <c r="K49" i="30"/>
  <c r="F60" i="17"/>
  <c r="K19" i="7"/>
  <c r="H31" i="29"/>
  <c r="E31" i="29" s="1"/>
  <c r="N31" i="29" s="1"/>
  <c r="F43" i="28"/>
  <c r="Q66" i="5"/>
  <c r="K66" i="5" s="1"/>
  <c r="U66" i="5" s="1"/>
  <c r="H54" i="29"/>
  <c r="N22" i="5"/>
  <c r="H53" i="22"/>
  <c r="H44" i="16"/>
  <c r="F72" i="8"/>
  <c r="V20" i="15"/>
  <c r="J77" i="7"/>
  <c r="F51" i="17"/>
  <c r="Q32" i="5"/>
  <c r="V49" i="15"/>
  <c r="D62" i="14"/>
  <c r="O62" i="14" s="1"/>
  <c r="J55" i="21"/>
  <c r="F46" i="13"/>
  <c r="F26" i="13"/>
  <c r="K32" i="7"/>
  <c r="F34" i="17"/>
  <c r="H7" i="29"/>
  <c r="I76" i="29"/>
  <c r="H14" i="29"/>
  <c r="H56" i="27"/>
  <c r="J77" i="30"/>
  <c r="F76" i="6"/>
  <c r="F78" i="6" s="1"/>
  <c r="M28" i="23"/>
  <c r="CL77" i="4"/>
  <c r="K10" i="30"/>
  <c r="I64" i="6"/>
  <c r="CM26" i="4"/>
  <c r="CJ26" i="4" s="1"/>
  <c r="D15" i="4"/>
  <c r="F50" i="28"/>
  <c r="CM73" i="4"/>
  <c r="F33" i="17"/>
  <c r="M65" i="23"/>
  <c r="F75" i="8"/>
  <c r="H48" i="1"/>
  <c r="K24" i="30"/>
  <c r="J49" i="21"/>
  <c r="G77" i="23"/>
  <c r="F77" i="12"/>
  <c r="H13" i="22"/>
  <c r="K56" i="29"/>
  <c r="K31" i="30"/>
  <c r="F31" i="13"/>
  <c r="F13" i="13"/>
  <c r="H29" i="29"/>
  <c r="H32" i="16"/>
  <c r="R77" i="4"/>
  <c r="C38" i="1"/>
  <c r="G36" i="1"/>
  <c r="D36" i="14"/>
  <c r="O36" i="14" s="1"/>
  <c r="K46" i="30"/>
  <c r="H77" i="15"/>
  <c r="L28" i="26"/>
  <c r="H22" i="7"/>
  <c r="G76" i="6"/>
  <c r="F51" i="25"/>
  <c r="H38" i="27"/>
  <c r="J16" i="21"/>
  <c r="K63" i="30"/>
  <c r="M33" i="23"/>
  <c r="F26" i="17"/>
  <c r="V39" i="15"/>
  <c r="I50" i="6"/>
  <c r="D77" i="6"/>
  <c r="I57" i="6"/>
  <c r="F24" i="8"/>
  <c r="BN77" i="4"/>
  <c r="F70" i="13"/>
  <c r="I76" i="15"/>
  <c r="F18" i="8"/>
  <c r="D77" i="22"/>
  <c r="H57" i="22"/>
  <c r="H62" i="27"/>
  <c r="R59" i="20"/>
  <c r="L14" i="26"/>
  <c r="L43" i="26"/>
  <c r="G31" i="12"/>
  <c r="H20" i="27"/>
  <c r="M16" i="23"/>
  <c r="H74" i="16"/>
  <c r="F76" i="23"/>
  <c r="F78" i="23" s="1"/>
  <c r="F49" i="13"/>
  <c r="Q8" i="5"/>
  <c r="K8" i="5" s="1"/>
  <c r="U8" i="5" s="1"/>
  <c r="H17" i="27"/>
  <c r="F37" i="17"/>
  <c r="H58" i="27"/>
  <c r="F28" i="25"/>
  <c r="H41" i="27"/>
  <c r="CM43" i="4"/>
  <c r="CJ43" i="4" s="1"/>
  <c r="CP18" i="4"/>
  <c r="G65" i="1"/>
  <c r="S77" i="5"/>
  <c r="AR76" i="4"/>
  <c r="R74" i="20"/>
  <c r="BO76" i="4"/>
  <c r="G44" i="12"/>
  <c r="H47" i="16"/>
  <c r="K55" i="30"/>
  <c r="T76" i="4"/>
  <c r="Q44" i="5"/>
  <c r="P77" i="4"/>
  <c r="N63" i="5"/>
  <c r="H56" i="29"/>
  <c r="E56" i="29" s="1"/>
  <c r="N56" i="29" s="1"/>
  <c r="H32" i="7"/>
  <c r="AN77" i="4"/>
  <c r="J76" i="29"/>
  <c r="D20" i="4"/>
  <c r="H15" i="27"/>
  <c r="CP36" i="4"/>
  <c r="CJ36" i="4" s="1"/>
  <c r="D69" i="4"/>
  <c r="K50" i="29"/>
  <c r="L13" i="26"/>
  <c r="F34" i="25"/>
  <c r="E76" i="6"/>
  <c r="M77" i="29"/>
  <c r="F39" i="8"/>
  <c r="M27" i="23"/>
  <c r="F22" i="13"/>
  <c r="CM67" i="4"/>
  <c r="J31" i="21"/>
  <c r="I77" i="14"/>
  <c r="K25" i="30"/>
  <c r="Q20" i="5"/>
  <c r="G59" i="1"/>
  <c r="V56" i="15"/>
  <c r="Q56" i="5"/>
  <c r="K56" i="5" s="1"/>
  <c r="U56" i="5" s="1"/>
  <c r="G55" i="12"/>
  <c r="F36" i="8"/>
  <c r="H12" i="27"/>
  <c r="I52" i="6"/>
  <c r="F66" i="17"/>
  <c r="J77" i="29"/>
  <c r="K20" i="29"/>
  <c r="G76" i="21"/>
  <c r="D50" i="4"/>
  <c r="H27" i="22"/>
  <c r="K31" i="5"/>
  <c r="U31" i="5" s="1"/>
  <c r="H67" i="7"/>
  <c r="G23" i="12"/>
  <c r="L38" i="26"/>
  <c r="H26" i="16"/>
  <c r="F77" i="21"/>
  <c r="K23" i="30"/>
  <c r="F23" i="28"/>
  <c r="F15" i="8"/>
  <c r="D26" i="4"/>
  <c r="Q47" i="5"/>
  <c r="H21" i="7"/>
  <c r="V44" i="15"/>
  <c r="L44" i="26"/>
  <c r="G90" i="1"/>
  <c r="H39" i="16"/>
  <c r="K69" i="29"/>
  <c r="J66" i="21"/>
  <c r="H47" i="7"/>
  <c r="D31" i="14"/>
  <c r="O31" i="14" s="1"/>
  <c r="G52" i="12"/>
  <c r="M71" i="23"/>
  <c r="D13" i="14"/>
  <c r="O13" i="14" s="1"/>
  <c r="E61" i="7"/>
  <c r="O61" i="7" s="1"/>
  <c r="N65" i="5"/>
  <c r="K65" i="5" s="1"/>
  <c r="U65" i="5" s="1"/>
  <c r="L71" i="26"/>
  <c r="D74" i="4"/>
  <c r="D14" i="14"/>
  <c r="O14" i="14" s="1"/>
  <c r="K42" i="29"/>
  <c r="G9" i="1"/>
  <c r="F40" i="13"/>
  <c r="D27" i="14"/>
  <c r="O27" i="14" s="1"/>
  <c r="BL77" i="4"/>
  <c r="F55" i="13"/>
  <c r="CM20" i="4"/>
  <c r="CJ20" i="4" s="1"/>
  <c r="CV20" i="4" s="1"/>
  <c r="D76" i="19"/>
  <c r="D78" i="19" s="1"/>
  <c r="F63" i="17"/>
  <c r="CP60" i="4"/>
  <c r="M41" i="23"/>
  <c r="V62" i="15"/>
  <c r="H26" i="27"/>
  <c r="CM74" i="4"/>
  <c r="H12" i="16"/>
  <c r="H22" i="16"/>
  <c r="V26" i="15"/>
  <c r="K10" i="29"/>
  <c r="K53" i="29"/>
  <c r="D76" i="12"/>
  <c r="G7" i="12"/>
  <c r="I16" i="6"/>
  <c r="K13" i="30"/>
  <c r="H43" i="29"/>
  <c r="D39" i="4"/>
  <c r="H54" i="16"/>
  <c r="K41" i="30"/>
  <c r="F43" i="13"/>
  <c r="K9" i="29"/>
  <c r="H59" i="7"/>
  <c r="K61" i="29"/>
  <c r="H34" i="7"/>
  <c r="M40" i="23"/>
  <c r="M30" i="23"/>
  <c r="V65" i="15"/>
  <c r="F13" i="25"/>
  <c r="F51" i="28"/>
  <c r="H46" i="16"/>
  <c r="H12" i="29"/>
  <c r="L76" i="5"/>
  <c r="H71" i="7"/>
  <c r="F11" i="28"/>
  <c r="H49" i="22"/>
  <c r="N46" i="5"/>
  <c r="L37" i="26"/>
  <c r="L49" i="26"/>
  <c r="F74" i="28"/>
  <c r="H65" i="29"/>
  <c r="L77" i="29"/>
  <c r="K57" i="29"/>
  <c r="H44" i="29"/>
  <c r="E77" i="12"/>
  <c r="K58" i="30"/>
  <c r="H73" i="29"/>
  <c r="I40" i="6"/>
  <c r="F37" i="28"/>
  <c r="F21" i="8"/>
  <c r="K18" i="7"/>
  <c r="K66" i="30"/>
  <c r="H41" i="22"/>
  <c r="F72" i="17"/>
  <c r="F10" i="13"/>
  <c r="K11" i="29"/>
  <c r="H34" i="16"/>
  <c r="H61" i="22"/>
  <c r="K32" i="29"/>
  <c r="H32" i="27"/>
  <c r="F77" i="4"/>
  <c r="H25" i="22"/>
  <c r="F18" i="17"/>
  <c r="N29" i="5"/>
  <c r="F67" i="28"/>
  <c r="M29" i="23"/>
  <c r="E76" i="30"/>
  <c r="D77" i="29"/>
  <c r="AD77" i="4"/>
  <c r="M18" i="23"/>
  <c r="L25" i="26"/>
  <c r="H58" i="7"/>
  <c r="N44" i="5"/>
  <c r="K44" i="5" s="1"/>
  <c r="U44" i="5" s="1"/>
  <c r="F63" i="8"/>
  <c r="G14" i="12"/>
  <c r="K43" i="30"/>
  <c r="I76" i="20"/>
  <c r="CM38" i="4"/>
  <c r="H68" i="27"/>
  <c r="D63" i="14"/>
  <c r="O63" i="14" s="1"/>
  <c r="K56" i="7"/>
  <c r="H73" i="22"/>
  <c r="D26" i="14"/>
  <c r="O26" i="14" s="1"/>
  <c r="F15" i="17"/>
  <c r="K46" i="29"/>
  <c r="H45" i="29"/>
  <c r="K67" i="30"/>
  <c r="F55" i="28"/>
  <c r="H72" i="16"/>
  <c r="M64" i="23"/>
  <c r="H8" i="16"/>
  <c r="K44" i="7"/>
  <c r="H35" i="29"/>
  <c r="K55" i="7"/>
  <c r="F42" i="8"/>
  <c r="K22" i="30"/>
  <c r="H66" i="16"/>
  <c r="M76" i="14"/>
  <c r="M78" i="14" s="1"/>
  <c r="R38" i="20"/>
  <c r="M12" i="23"/>
  <c r="H18" i="29"/>
  <c r="H37" i="22"/>
  <c r="D51" i="14"/>
  <c r="O51" i="14" s="1"/>
  <c r="K44" i="29"/>
  <c r="J77" i="5"/>
  <c r="K25" i="29"/>
  <c r="H14" i="16"/>
  <c r="F59" i="28"/>
  <c r="H17" i="22"/>
  <c r="E77" i="30"/>
  <c r="F30" i="17"/>
  <c r="E77" i="6"/>
  <c r="K12" i="30"/>
  <c r="H9" i="22"/>
  <c r="H48" i="16"/>
  <c r="F12" i="17"/>
  <c r="K54" i="7"/>
  <c r="F26" i="28"/>
  <c r="D76" i="25"/>
  <c r="F7" i="25"/>
  <c r="D15" i="14"/>
  <c r="O15" i="14" s="1"/>
  <c r="K48" i="29"/>
  <c r="K45" i="29"/>
  <c r="L61" i="26"/>
  <c r="K70" i="29"/>
  <c r="K68" i="29"/>
  <c r="F73" i="13"/>
  <c r="H68" i="16"/>
  <c r="F31" i="28"/>
  <c r="H43" i="22"/>
  <c r="K34" i="29"/>
  <c r="K8" i="29"/>
  <c r="E8" i="29" s="1"/>
  <c r="N8" i="29" s="1"/>
  <c r="K34" i="30"/>
  <c r="K37" i="30"/>
  <c r="D77" i="17"/>
  <c r="F57" i="17"/>
  <c r="H44" i="27"/>
  <c r="H62" i="16"/>
  <c r="I77" i="7"/>
  <c r="H57" i="7"/>
  <c r="H71" i="22"/>
  <c r="F21" i="17"/>
  <c r="H58" i="16"/>
  <c r="F61" i="13"/>
  <c r="I9" i="6"/>
  <c r="I69" i="6"/>
  <c r="M77" i="20"/>
  <c r="K14" i="30"/>
  <c r="F39" i="28"/>
  <c r="U77" i="15"/>
  <c r="H11" i="22"/>
  <c r="H24" i="16"/>
  <c r="H39" i="22"/>
  <c r="K68" i="30"/>
  <c r="H59" i="22"/>
  <c r="V29" i="15"/>
  <c r="K17" i="29"/>
  <c r="AP77" i="4"/>
  <c r="K35" i="29"/>
  <c r="F15" i="28"/>
  <c r="E28" i="7" l="1"/>
  <c r="O28" i="7" s="1"/>
  <c r="CV58" i="4"/>
  <c r="E21" i="7"/>
  <c r="O21" i="7" s="1"/>
  <c r="J78" i="23"/>
  <c r="K74" i="5"/>
  <c r="U74" i="5" s="1"/>
  <c r="CJ28" i="4"/>
  <c r="CV28" i="4" s="1"/>
  <c r="CJ10" i="4"/>
  <c r="CV10" i="4" s="1"/>
  <c r="J78" i="29"/>
  <c r="E20" i="29"/>
  <c r="N20" i="29" s="1"/>
  <c r="E20" i="7"/>
  <c r="O20" i="7" s="1"/>
  <c r="AR78" i="4"/>
  <c r="I78" i="15"/>
  <c r="H78" i="20"/>
  <c r="CJ13" i="4"/>
  <c r="CV13" i="4" s="1"/>
  <c r="K18" i="5"/>
  <c r="U18" i="5" s="1"/>
  <c r="CJ54" i="4"/>
  <c r="CJ63" i="4"/>
  <c r="CV63" i="4" s="1"/>
  <c r="E29" i="7"/>
  <c r="O29" i="7" s="1"/>
  <c r="CJ23" i="4"/>
  <c r="K47" i="5"/>
  <c r="U47" i="5" s="1"/>
  <c r="CE78" i="4"/>
  <c r="K11" i="5"/>
  <c r="U11" i="5" s="1"/>
  <c r="E72" i="29"/>
  <c r="N72" i="29" s="1"/>
  <c r="T78" i="4"/>
  <c r="H78" i="26"/>
  <c r="E16" i="29"/>
  <c r="N16" i="29" s="1"/>
  <c r="E27" i="29"/>
  <c r="N27" i="29" s="1"/>
  <c r="E33" i="7"/>
  <c r="O33" i="7" s="1"/>
  <c r="E28" i="29"/>
  <c r="N28" i="29" s="1"/>
  <c r="K34" i="5"/>
  <c r="U34" i="5" s="1"/>
  <c r="BO78" i="4"/>
  <c r="E39" i="29"/>
  <c r="N39" i="29" s="1"/>
  <c r="CJ38" i="4"/>
  <c r="CV38" i="4" s="1"/>
  <c r="E69" i="29"/>
  <c r="N69" i="29" s="1"/>
  <c r="E19" i="7"/>
  <c r="O19" i="7" s="1"/>
  <c r="K68" i="5"/>
  <c r="U68" i="5" s="1"/>
  <c r="E65" i="7"/>
  <c r="O65" i="7" s="1"/>
  <c r="H38" i="1"/>
  <c r="N78" i="4"/>
  <c r="CJ48" i="4"/>
  <c r="CV48" i="4" s="1"/>
  <c r="K29" i="5"/>
  <c r="U29" i="5" s="1"/>
  <c r="E32" i="7"/>
  <c r="O32" i="7" s="1"/>
  <c r="E41" i="29"/>
  <c r="N41" i="29" s="1"/>
  <c r="CJ46" i="4"/>
  <c r="CV46" i="4" s="1"/>
  <c r="CA78" i="4"/>
  <c r="CJ56" i="4"/>
  <c r="CV56" i="4" s="1"/>
  <c r="E13" i="7"/>
  <c r="O13" i="7" s="1"/>
  <c r="V78" i="4"/>
  <c r="L78" i="4"/>
  <c r="E65" i="29"/>
  <c r="N65" i="29" s="1"/>
  <c r="K53" i="5"/>
  <c r="U53" i="5" s="1"/>
  <c r="K41" i="5"/>
  <c r="U41" i="5" s="1"/>
  <c r="CJ74" i="4"/>
  <c r="CV74" i="4" s="1"/>
  <c r="E48" i="29"/>
  <c r="N48" i="29" s="1"/>
  <c r="G78" i="26"/>
  <c r="K37" i="5"/>
  <c r="U37" i="5" s="1"/>
  <c r="E43" i="29"/>
  <c r="N43" i="29" s="1"/>
  <c r="P78" i="5"/>
  <c r="E24" i="29"/>
  <c r="N24" i="29" s="1"/>
  <c r="K13" i="5"/>
  <c r="U13" i="5" s="1"/>
  <c r="E50" i="7"/>
  <c r="O50" i="7" s="1"/>
  <c r="F78" i="21"/>
  <c r="H27" i="1"/>
  <c r="E53" i="29"/>
  <c r="N53" i="29" s="1"/>
  <c r="E14" i="1"/>
  <c r="E24" i="1" s="1"/>
  <c r="E131" i="1" s="1"/>
  <c r="E133" i="1" s="1"/>
  <c r="CJ22" i="4"/>
  <c r="CV22" i="4" s="1"/>
  <c r="H100" i="1"/>
  <c r="G27" i="1"/>
  <c r="E50" i="29"/>
  <c r="N50" i="29" s="1"/>
  <c r="F78" i="5"/>
  <c r="E47" i="29"/>
  <c r="N47" i="29" s="1"/>
  <c r="U78" i="4"/>
  <c r="J78" i="15"/>
  <c r="D78" i="18"/>
  <c r="BJ78" i="4"/>
  <c r="CJ73" i="4"/>
  <c r="CV73" i="4" s="1"/>
  <c r="D78" i="12"/>
  <c r="E41" i="7"/>
  <c r="O41" i="7" s="1"/>
  <c r="D78" i="27"/>
  <c r="G78" i="15"/>
  <c r="CJ32" i="4"/>
  <c r="H17" i="1"/>
  <c r="E21" i="29"/>
  <c r="N21" i="29" s="1"/>
  <c r="E75" i="7"/>
  <c r="O75" i="7" s="1"/>
  <c r="H117" i="1"/>
  <c r="K27" i="5"/>
  <c r="U27" i="5" s="1"/>
  <c r="BY78" i="4"/>
  <c r="E9" i="29"/>
  <c r="N9" i="29" s="1"/>
  <c r="CJ39" i="4"/>
  <c r="CV39" i="4" s="1"/>
  <c r="E78" i="17"/>
  <c r="E15" i="7"/>
  <c r="O15" i="7" s="1"/>
  <c r="K40" i="5"/>
  <c r="U40" i="5" s="1"/>
  <c r="E8" i="7"/>
  <c r="O8" i="7" s="1"/>
  <c r="K36" i="5"/>
  <c r="U36" i="5" s="1"/>
  <c r="CH78" i="4"/>
  <c r="CJ11" i="4"/>
  <c r="CV11" i="4" s="1"/>
  <c r="E22" i="7"/>
  <c r="O22" i="7" s="1"/>
  <c r="CJ52" i="4"/>
  <c r="CV52" i="4" s="1"/>
  <c r="K33" i="5"/>
  <c r="U33" i="5" s="1"/>
  <c r="E78" i="23"/>
  <c r="BB78" i="4"/>
  <c r="K72" i="5"/>
  <c r="U72" i="5" s="1"/>
  <c r="E53" i="7"/>
  <c r="O53" i="7" s="1"/>
  <c r="N78" i="7"/>
  <c r="E33" i="29"/>
  <c r="N33" i="29" s="1"/>
  <c r="AE78" i="4"/>
  <c r="G78" i="16"/>
  <c r="D78" i="21"/>
  <c r="CF78" i="4"/>
  <c r="CV17" i="4"/>
  <c r="K46" i="5"/>
  <c r="U46" i="5" s="1"/>
  <c r="D78" i="26"/>
  <c r="BR78" i="4"/>
  <c r="E57" i="29"/>
  <c r="N57" i="29" s="1"/>
  <c r="E55" i="29"/>
  <c r="N55" i="29" s="1"/>
  <c r="G117" i="1"/>
  <c r="AY78" i="4"/>
  <c r="E64" i="29"/>
  <c r="N64" i="29" s="1"/>
  <c r="E24" i="7"/>
  <c r="O24" i="7" s="1"/>
  <c r="Z78" i="4"/>
  <c r="E12" i="29"/>
  <c r="N12" i="29" s="1"/>
  <c r="E47" i="7"/>
  <c r="O47" i="7" s="1"/>
  <c r="CJ67" i="4"/>
  <c r="CV67" i="4" s="1"/>
  <c r="K70" i="5"/>
  <c r="U70" i="5" s="1"/>
  <c r="K38" i="5"/>
  <c r="U38" i="5" s="1"/>
  <c r="E64" i="7"/>
  <c r="O64" i="7" s="1"/>
  <c r="E48" i="7"/>
  <c r="O48" i="7" s="1"/>
  <c r="E70" i="29"/>
  <c r="N70" i="29" s="1"/>
  <c r="L78" i="7"/>
  <c r="K51" i="5"/>
  <c r="U51" i="5" s="1"/>
  <c r="BZ78" i="4"/>
  <c r="AH78" i="4"/>
  <c r="E15" i="29"/>
  <c r="N15" i="29" s="1"/>
  <c r="E78" i="22"/>
  <c r="K62" i="5"/>
  <c r="U62" i="5" s="1"/>
  <c r="N78" i="20"/>
  <c r="CJ59" i="4"/>
  <c r="CV59" i="4" s="1"/>
  <c r="CJ70" i="4"/>
  <c r="CV70" i="4" s="1"/>
  <c r="E45" i="29"/>
  <c r="N45" i="29" s="1"/>
  <c r="E27" i="7"/>
  <c r="O27" i="7" s="1"/>
  <c r="CV32" i="4"/>
  <c r="CV23" i="4"/>
  <c r="CV45" i="4"/>
  <c r="N78" i="14"/>
  <c r="K21" i="5"/>
  <c r="U21" i="5" s="1"/>
  <c r="E22" i="29"/>
  <c r="N22" i="29" s="1"/>
  <c r="E78" i="16"/>
  <c r="E78" i="28"/>
  <c r="CJ8" i="4"/>
  <c r="CV8" i="4" s="1"/>
  <c r="K16" i="5"/>
  <c r="U16" i="5" s="1"/>
  <c r="E35" i="7"/>
  <c r="O35" i="7" s="1"/>
  <c r="K78" i="20"/>
  <c r="I78" i="5"/>
  <c r="E58" i="7"/>
  <c r="O58" i="7" s="1"/>
  <c r="K63" i="5"/>
  <c r="U63" i="5" s="1"/>
  <c r="E74" i="7"/>
  <c r="O74" i="7" s="1"/>
  <c r="K60" i="5"/>
  <c r="U60" i="5" s="1"/>
  <c r="K32" i="5"/>
  <c r="U32" i="5" s="1"/>
  <c r="CJ19" i="4"/>
  <c r="CV19" i="4" s="1"/>
  <c r="CJ64" i="4"/>
  <c r="CV64" i="4" s="1"/>
  <c r="E59" i="7"/>
  <c r="O59" i="7" s="1"/>
  <c r="E10" i="29"/>
  <c r="N10" i="29" s="1"/>
  <c r="BG78" i="4"/>
  <c r="K25" i="5"/>
  <c r="U25" i="5" s="1"/>
  <c r="H78" i="4"/>
  <c r="CO78" i="4"/>
  <c r="E11" i="7"/>
  <c r="O11" i="7" s="1"/>
  <c r="CJ65" i="4"/>
  <c r="CV65" i="4" s="1"/>
  <c r="E71" i="7"/>
  <c r="O71" i="7" s="1"/>
  <c r="E59" i="29"/>
  <c r="N59" i="29" s="1"/>
  <c r="M78" i="7"/>
  <c r="F77" i="13"/>
  <c r="CJ16" i="4"/>
  <c r="CV16" i="4" s="1"/>
  <c r="E31" i="7"/>
  <c r="O31" i="7" s="1"/>
  <c r="K67" i="5"/>
  <c r="U67" i="5" s="1"/>
  <c r="CJ27" i="4"/>
  <c r="CV27" i="4" s="1"/>
  <c r="AB78" i="4"/>
  <c r="E49" i="7"/>
  <c r="O49" i="7" s="1"/>
  <c r="E26" i="7"/>
  <c r="O26" i="7" s="1"/>
  <c r="K28" i="5"/>
  <c r="U28" i="5" s="1"/>
  <c r="H78" i="21"/>
  <c r="E52" i="29"/>
  <c r="N52" i="29" s="1"/>
  <c r="E12" i="7"/>
  <c r="O12" i="7" s="1"/>
  <c r="E7" i="7"/>
  <c r="O7" i="7" s="1"/>
  <c r="E52" i="7"/>
  <c r="O52" i="7" s="1"/>
  <c r="E61" i="29"/>
  <c r="N61" i="29" s="1"/>
  <c r="E32" i="29"/>
  <c r="N32" i="29" s="1"/>
  <c r="E25" i="7"/>
  <c r="O25" i="7" s="1"/>
  <c r="K78" i="15"/>
  <c r="U78" i="15"/>
  <c r="E60" i="29"/>
  <c r="N60" i="29" s="1"/>
  <c r="K42" i="5"/>
  <c r="U42" i="5" s="1"/>
  <c r="E78" i="30"/>
  <c r="CJ24" i="4"/>
  <c r="CV24" i="4" s="1"/>
  <c r="H78" i="1"/>
  <c r="CJ12" i="4"/>
  <c r="CV12" i="4" s="1"/>
  <c r="D78" i="10"/>
  <c r="K48" i="5"/>
  <c r="U48" i="5" s="1"/>
  <c r="E10" i="7"/>
  <c r="O10" i="7" s="1"/>
  <c r="G78" i="4"/>
  <c r="CJ72" i="4"/>
  <c r="CV72" i="4" s="1"/>
  <c r="CJ40" i="4"/>
  <c r="CV40" i="4" s="1"/>
  <c r="AW78" i="4"/>
  <c r="J78" i="7"/>
  <c r="J78" i="30"/>
  <c r="S78" i="15"/>
  <c r="E63" i="29"/>
  <c r="N63" i="29" s="1"/>
  <c r="K35" i="5"/>
  <c r="U35" i="5" s="1"/>
  <c r="E30" i="7"/>
  <c r="O30" i="7" s="1"/>
  <c r="CJ69" i="4"/>
  <c r="E68" i="7"/>
  <c r="O68" i="7" s="1"/>
  <c r="G31" i="1"/>
  <c r="CU78" i="4"/>
  <c r="E13" i="29"/>
  <c r="N13" i="29" s="1"/>
  <c r="E34" i="29"/>
  <c r="N34" i="29" s="1"/>
  <c r="E67" i="7"/>
  <c r="O67" i="7" s="1"/>
  <c r="CJ37" i="4"/>
  <c r="CV37" i="4" s="1"/>
  <c r="E37" i="7"/>
  <c r="O37" i="7" s="1"/>
  <c r="H31" i="1"/>
  <c r="K12" i="5"/>
  <c r="U12" i="5" s="1"/>
  <c r="D78" i="25"/>
  <c r="F78" i="4"/>
  <c r="F77" i="28"/>
  <c r="BM78" i="4"/>
  <c r="Q78" i="4"/>
  <c r="AO78" i="4"/>
  <c r="O78" i="15"/>
  <c r="K78" i="26"/>
  <c r="AZ78" i="4"/>
  <c r="CV43" i="4"/>
  <c r="K15" i="5"/>
  <c r="U15" i="5" s="1"/>
  <c r="E42" i="29"/>
  <c r="N42" i="29" s="1"/>
  <c r="E23" i="7"/>
  <c r="O23" i="7" s="1"/>
  <c r="E63" i="7"/>
  <c r="O63" i="7" s="1"/>
  <c r="CJ60" i="4"/>
  <c r="CV60" i="4" s="1"/>
  <c r="E23" i="29"/>
  <c r="N23" i="29" s="1"/>
  <c r="D78" i="13"/>
  <c r="D78" i="6"/>
  <c r="K43" i="5"/>
  <c r="U43" i="5" s="1"/>
  <c r="K78" i="4"/>
  <c r="F78" i="16"/>
  <c r="CJ71" i="4"/>
  <c r="CV71" i="4" s="1"/>
  <c r="E44" i="7"/>
  <c r="O44" i="7" s="1"/>
  <c r="L78" i="5"/>
  <c r="CV69" i="4"/>
  <c r="K22" i="5"/>
  <c r="U22" i="5" s="1"/>
  <c r="K20" i="5"/>
  <c r="U20" i="5" s="1"/>
  <c r="E18" i="7"/>
  <c r="O18" i="7" s="1"/>
  <c r="E56" i="7"/>
  <c r="O56" i="7" s="1"/>
  <c r="I78" i="7"/>
  <c r="E38" i="29"/>
  <c r="N38" i="29" s="1"/>
  <c r="K26" i="5"/>
  <c r="U26" i="5" s="1"/>
  <c r="G17" i="1"/>
  <c r="E44" i="29"/>
  <c r="N44" i="29" s="1"/>
  <c r="E54" i="29"/>
  <c r="N54" i="29" s="1"/>
  <c r="G78" i="30"/>
  <c r="G93" i="1"/>
  <c r="E67" i="29"/>
  <c r="N67" i="29" s="1"/>
  <c r="E40" i="29"/>
  <c r="N40" i="29" s="1"/>
  <c r="K78" i="23"/>
  <c r="K39" i="5"/>
  <c r="U39" i="5" s="1"/>
  <c r="K9" i="5"/>
  <c r="U9" i="5" s="1"/>
  <c r="E30" i="29"/>
  <c r="N30" i="29" s="1"/>
  <c r="R78" i="5"/>
  <c r="E62" i="7"/>
  <c r="O62" i="7" s="1"/>
  <c r="AT78" i="4"/>
  <c r="K23" i="5"/>
  <c r="U23" i="5" s="1"/>
  <c r="E35" i="29"/>
  <c r="N35" i="29" s="1"/>
  <c r="F77" i="17"/>
  <c r="E18" i="29"/>
  <c r="N18" i="29" s="1"/>
  <c r="I78" i="20"/>
  <c r="G38" i="1"/>
  <c r="O78" i="4"/>
  <c r="E51" i="29"/>
  <c r="N51" i="29" s="1"/>
  <c r="CJ25" i="4"/>
  <c r="CV25" i="4" s="1"/>
  <c r="I78" i="23"/>
  <c r="CJ66" i="4"/>
  <c r="CV66" i="4" s="1"/>
  <c r="E73" i="7"/>
  <c r="O73" i="7" s="1"/>
  <c r="AQ78" i="4"/>
  <c r="J78" i="20"/>
  <c r="E68" i="29"/>
  <c r="N68" i="29" s="1"/>
  <c r="D78" i="2"/>
  <c r="CS78" i="4"/>
  <c r="CV36" i="4"/>
  <c r="I78" i="30"/>
  <c r="AK78" i="4"/>
  <c r="K14" i="5"/>
  <c r="U14" i="5" s="1"/>
  <c r="CJ35" i="4"/>
  <c r="E69" i="7"/>
  <c r="O69" i="7" s="1"/>
  <c r="E36" i="7"/>
  <c r="O36" i="7" s="1"/>
  <c r="CJ57" i="4"/>
  <c r="CV57" i="4" s="1"/>
  <c r="D78" i="16"/>
  <c r="AS78" i="4"/>
  <c r="G12" i="1"/>
  <c r="CJ33" i="4"/>
  <c r="CV33" i="4" s="1"/>
  <c r="K54" i="5"/>
  <c r="U54" i="5" s="1"/>
  <c r="D78" i="28"/>
  <c r="E36" i="29"/>
  <c r="N36" i="29" s="1"/>
  <c r="G78" i="23"/>
  <c r="L78" i="20"/>
  <c r="F77" i="8"/>
  <c r="G20" i="1"/>
  <c r="J76" i="21"/>
  <c r="P78" i="20"/>
  <c r="Q78" i="20"/>
  <c r="H69" i="1"/>
  <c r="H74" i="1"/>
  <c r="R76" i="20"/>
  <c r="D78" i="20"/>
  <c r="E78" i="6"/>
  <c r="G78" i="27"/>
  <c r="F76" i="13"/>
  <c r="E78" i="21"/>
  <c r="D78" i="7"/>
  <c r="H78" i="23"/>
  <c r="M78" i="15"/>
  <c r="D78" i="17"/>
  <c r="L78" i="14"/>
  <c r="AI78" i="4"/>
  <c r="CJ62" i="4"/>
  <c r="CV62" i="4" s="1"/>
  <c r="K69" i="5"/>
  <c r="U69" i="5" s="1"/>
  <c r="M78" i="20"/>
  <c r="F78" i="20"/>
  <c r="CJ75" i="4"/>
  <c r="CV75" i="4" s="1"/>
  <c r="D77" i="14"/>
  <c r="O57" i="14"/>
  <c r="O77" i="14" s="1"/>
  <c r="H76" i="16"/>
  <c r="N76" i="5"/>
  <c r="D78" i="5"/>
  <c r="CV26" i="4"/>
  <c r="BQ78" i="4"/>
  <c r="K64" i="5"/>
  <c r="U64" i="5" s="1"/>
  <c r="H35" i="1"/>
  <c r="D78" i="29"/>
  <c r="CV61" i="4"/>
  <c r="CJ47" i="4"/>
  <c r="CV47" i="4" s="1"/>
  <c r="E29" i="29"/>
  <c r="N29" i="29" s="1"/>
  <c r="AF78" i="4"/>
  <c r="L76" i="26"/>
  <c r="F78" i="26"/>
  <c r="CJ55" i="4"/>
  <c r="CV55" i="4" s="1"/>
  <c r="F78" i="14"/>
  <c r="CB78" i="4"/>
  <c r="H130" i="1"/>
  <c r="D132" i="1"/>
  <c r="H132" i="1" s="1"/>
  <c r="CM77" i="4"/>
  <c r="H78" i="30"/>
  <c r="AA78" i="4"/>
  <c r="AP78" i="4"/>
  <c r="K77" i="7"/>
  <c r="I78" i="21"/>
  <c r="E78" i="5"/>
  <c r="E16" i="7"/>
  <c r="O16" i="7" s="1"/>
  <c r="CJ31" i="4"/>
  <c r="CV31" i="4" s="1"/>
  <c r="P78" i="4"/>
  <c r="G78" i="7"/>
  <c r="L78" i="23"/>
  <c r="D78" i="15"/>
  <c r="H115" i="1"/>
  <c r="H120" i="1"/>
  <c r="BV78" i="4"/>
  <c r="H77" i="7"/>
  <c r="E25" i="29"/>
  <c r="N25" i="29" s="1"/>
  <c r="G78" i="6"/>
  <c r="E57" i="7"/>
  <c r="F77" i="25"/>
  <c r="E78" i="14"/>
  <c r="M76" i="23"/>
  <c r="CJ21" i="4"/>
  <c r="CV21" i="4" s="1"/>
  <c r="CL78" i="4"/>
  <c r="AN78" i="4"/>
  <c r="BF78" i="4"/>
  <c r="H12" i="1"/>
  <c r="G78" i="14"/>
  <c r="I77" i="6"/>
  <c r="BI78" i="4"/>
  <c r="CK78" i="4"/>
  <c r="D78" i="30"/>
  <c r="E9" i="7"/>
  <c r="O9" i="7" s="1"/>
  <c r="T78" i="15"/>
  <c r="I78" i="4"/>
  <c r="H76" i="29"/>
  <c r="J77" i="21"/>
  <c r="F78" i="27"/>
  <c r="K61" i="5"/>
  <c r="U61" i="5" s="1"/>
  <c r="H77" i="16"/>
  <c r="BU78" i="4"/>
  <c r="F78" i="7"/>
  <c r="E78" i="4"/>
  <c r="K76" i="30"/>
  <c r="F76" i="8"/>
  <c r="S78" i="4"/>
  <c r="BN78" i="4"/>
  <c r="G78" i="22"/>
  <c r="F78" i="29"/>
  <c r="P78" i="15"/>
  <c r="E62" i="29"/>
  <c r="N62" i="29" s="1"/>
  <c r="CN78" i="4"/>
  <c r="CJ14" i="4"/>
  <c r="CV14" i="4" s="1"/>
  <c r="G78" i="20"/>
  <c r="G78" i="29"/>
  <c r="D78" i="11"/>
  <c r="J78" i="14"/>
  <c r="L77" i="26"/>
  <c r="CV41" i="4"/>
  <c r="BX78" i="4"/>
  <c r="AX78" i="4"/>
  <c r="G120" i="1"/>
  <c r="BW78" i="4"/>
  <c r="CV42" i="4"/>
  <c r="F131" i="1"/>
  <c r="F133" i="1" s="1"/>
  <c r="CR78" i="4"/>
  <c r="G115" i="1"/>
  <c r="AD78" i="4"/>
  <c r="H39" i="1"/>
  <c r="D50" i="1"/>
  <c r="H50" i="1" s="1"/>
  <c r="H76" i="22"/>
  <c r="CV35" i="4"/>
  <c r="F76" i="28"/>
  <c r="D77" i="4"/>
  <c r="H77" i="22"/>
  <c r="K77" i="30"/>
  <c r="G76" i="1"/>
  <c r="H78" i="5"/>
  <c r="G130" i="1"/>
  <c r="C132" i="1"/>
  <c r="G132" i="1" s="1"/>
  <c r="CP77" i="4"/>
  <c r="K50" i="5"/>
  <c r="U50" i="5" s="1"/>
  <c r="CV34" i="4"/>
  <c r="K77" i="29"/>
  <c r="F78" i="30"/>
  <c r="D78" i="24"/>
  <c r="F76" i="17"/>
  <c r="F78" i="17" s="1"/>
  <c r="E78" i="26"/>
  <c r="E78" i="8"/>
  <c r="E66" i="7"/>
  <c r="O66" i="7" s="1"/>
  <c r="D14" i="1"/>
  <c r="H20" i="1"/>
  <c r="V77" i="15"/>
  <c r="E40" i="7"/>
  <c r="O40" i="7" s="1"/>
  <c r="H76" i="27"/>
  <c r="I76" i="6"/>
  <c r="K76" i="7"/>
  <c r="CJ30" i="4"/>
  <c r="CV30" i="4" s="1"/>
  <c r="CJ9" i="4"/>
  <c r="CV9" i="4" s="1"/>
  <c r="H77" i="29"/>
  <c r="F76" i="25"/>
  <c r="BP78" i="4"/>
  <c r="M78" i="5"/>
  <c r="CI78" i="4"/>
  <c r="M77" i="23"/>
  <c r="H76" i="7"/>
  <c r="L78" i="15"/>
  <c r="D78" i="9"/>
  <c r="E38" i="7"/>
  <c r="O38" i="7" s="1"/>
  <c r="E78" i="20"/>
  <c r="O78" i="5"/>
  <c r="H77" i="27"/>
  <c r="AC78" i="4"/>
  <c r="G74" i="1"/>
  <c r="E17" i="29"/>
  <c r="N17" i="29" s="1"/>
  <c r="BH78" i="4"/>
  <c r="E78" i="13"/>
  <c r="J78" i="26"/>
  <c r="F78" i="12"/>
  <c r="CJ51" i="4"/>
  <c r="CV51" i="4" s="1"/>
  <c r="N77" i="5"/>
  <c r="V76" i="15"/>
  <c r="G69" i="1"/>
  <c r="E78" i="27"/>
  <c r="CQ78" i="4"/>
  <c r="G78" i="21"/>
  <c r="K78" i="14"/>
  <c r="G29" i="1"/>
  <c r="G78" i="1"/>
  <c r="BE78" i="4"/>
  <c r="D76" i="14"/>
  <c r="D78" i="14" s="1"/>
  <c r="O7" i="14"/>
  <c r="O76" i="14" s="1"/>
  <c r="CJ29" i="4"/>
  <c r="CV29" i="4" s="1"/>
  <c r="S78" i="5"/>
  <c r="F78" i="22"/>
  <c r="E78" i="12"/>
  <c r="Q77" i="5"/>
  <c r="CV54" i="4"/>
  <c r="CP76" i="4"/>
  <c r="AG78" i="4"/>
  <c r="N78" i="15"/>
  <c r="CJ44" i="4"/>
  <c r="CV44" i="4" s="1"/>
  <c r="G105" i="1"/>
  <c r="E66" i="29"/>
  <c r="N66" i="29" s="1"/>
  <c r="BC78" i="4"/>
  <c r="H93" i="1"/>
  <c r="O78" i="20"/>
  <c r="E71" i="29"/>
  <c r="N71" i="29" s="1"/>
  <c r="CJ7" i="4"/>
  <c r="H76" i="1"/>
  <c r="W78" i="4"/>
  <c r="CG78" i="4"/>
  <c r="H105" i="1"/>
  <c r="H78" i="6"/>
  <c r="K76" i="29"/>
  <c r="CV53" i="4"/>
  <c r="CC78" i="4"/>
  <c r="G35" i="1"/>
  <c r="I78" i="29"/>
  <c r="CJ49" i="4"/>
  <c r="CV49" i="4" s="1"/>
  <c r="K17" i="5"/>
  <c r="U17" i="5" s="1"/>
  <c r="K49" i="5"/>
  <c r="U49" i="5" s="1"/>
  <c r="F78" i="15"/>
  <c r="G39" i="1"/>
  <c r="C50" i="1"/>
  <c r="G50" i="1" s="1"/>
  <c r="D78" i="8"/>
  <c r="E58" i="29"/>
  <c r="N58" i="29" s="1"/>
  <c r="AM78" i="4"/>
  <c r="I78" i="26"/>
  <c r="R77" i="20"/>
  <c r="BL78" i="4"/>
  <c r="D78" i="23"/>
  <c r="E7" i="29"/>
  <c r="C14" i="1"/>
  <c r="L78" i="29"/>
  <c r="T78" i="5"/>
  <c r="CV68" i="4"/>
  <c r="E73" i="29"/>
  <c r="N73" i="29" s="1"/>
  <c r="E34" i="7"/>
  <c r="O34" i="7" s="1"/>
  <c r="G76" i="12"/>
  <c r="CJ50" i="4"/>
  <c r="CV50" i="4" s="1"/>
  <c r="G77" i="12"/>
  <c r="E51" i="7"/>
  <c r="O51" i="7" s="1"/>
  <c r="BT78" i="4"/>
  <c r="AV78" i="4"/>
  <c r="J78" i="4"/>
  <c r="D78" i="22"/>
  <c r="D76" i="4"/>
  <c r="BK78" i="4"/>
  <c r="CJ15" i="4"/>
  <c r="CV15" i="4" s="1"/>
  <c r="BA78" i="4"/>
  <c r="G78" i="5"/>
  <c r="CM76" i="4"/>
  <c r="I78" i="14"/>
  <c r="AU78" i="4"/>
  <c r="K7" i="5"/>
  <c r="Q76" i="5"/>
  <c r="M78" i="29"/>
  <c r="G100" i="1"/>
  <c r="H78" i="14"/>
  <c r="X78" i="4"/>
  <c r="H29" i="1"/>
  <c r="R78" i="4"/>
  <c r="BS78" i="4"/>
  <c r="AJ78" i="4"/>
  <c r="CP78" i="4" l="1"/>
  <c r="H78" i="29"/>
  <c r="H78" i="7"/>
  <c r="N78" i="5"/>
  <c r="L78" i="26"/>
  <c r="K77" i="5"/>
  <c r="H78" i="27"/>
  <c r="CM78" i="4"/>
  <c r="M78" i="23"/>
  <c r="U77" i="5"/>
  <c r="F78" i="28"/>
  <c r="F78" i="13"/>
  <c r="CJ77" i="4"/>
  <c r="G78" i="12"/>
  <c r="H78" i="16"/>
  <c r="N77" i="29"/>
  <c r="K78" i="30"/>
  <c r="E77" i="7"/>
  <c r="O57" i="7"/>
  <c r="O77" i="7" s="1"/>
  <c r="E77" i="29"/>
  <c r="K76" i="5"/>
  <c r="U7" i="5"/>
  <c r="U76" i="5" s="1"/>
  <c r="CJ76" i="4"/>
  <c r="H14" i="1"/>
  <c r="D24" i="1"/>
  <c r="F78" i="25"/>
  <c r="D78" i="4"/>
  <c r="K78" i="29"/>
  <c r="V78" i="15"/>
  <c r="CV77" i="4"/>
  <c r="R78" i="20"/>
  <c r="H78" i="22"/>
  <c r="O78" i="14"/>
  <c r="K78" i="7"/>
  <c r="J78" i="21"/>
  <c r="O76" i="7"/>
  <c r="G14" i="1"/>
  <c r="C24" i="1"/>
  <c r="E76" i="29"/>
  <c r="N7" i="29"/>
  <c r="N76" i="29" s="1"/>
  <c r="CV7" i="4"/>
  <c r="CV76" i="4" s="1"/>
  <c r="Q78" i="5"/>
  <c r="I78" i="6"/>
  <c r="F78" i="8"/>
  <c r="E76" i="7"/>
  <c r="O78" i="7" l="1"/>
  <c r="K78" i="5"/>
  <c r="CJ78" i="4"/>
  <c r="U78" i="5"/>
  <c r="E78" i="7"/>
  <c r="N78" i="29"/>
  <c r="H24" i="1"/>
  <c r="D131" i="1"/>
  <c r="CV78" i="4"/>
  <c r="E78" i="29"/>
  <c r="G24" i="1"/>
  <c r="C131" i="1"/>
  <c r="G131" i="1" l="1"/>
  <c r="C133" i="1"/>
  <c r="G133" i="1" s="1"/>
  <c r="D133" i="1"/>
  <c r="H133" i="1" s="1"/>
  <c r="H131" i="1"/>
</calcChain>
</file>

<file path=xl/sharedStrings.xml><?xml version="1.0" encoding="utf-8"?>
<sst xmlns="http://schemas.openxmlformats.org/spreadsheetml/2006/main" count="6077" uniqueCount="369">
  <si>
    <t>PRİM ÜRETİMİ</t>
  </si>
  <si>
    <t>Genel</t>
  </si>
  <si>
    <t>TÜM ŞİRKETLER</t>
  </si>
  <si>
    <t>Lütfen Seçiminizi Yapınız</t>
  </si>
  <si>
    <t>Direkt</t>
  </si>
  <si>
    <t>Endirekt</t>
  </si>
  <si>
    <t>Toplam</t>
  </si>
  <si>
    <t>Branş Adı</t>
  </si>
  <si>
    <t>Branş Kodu</t>
  </si>
  <si>
    <t>Yurtiçi</t>
  </si>
  <si>
    <t>Yurtdışı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</si>
  <si>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</si>
  <si>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</si>
  <si>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</si>
  <si>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</si>
  <si>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</si>
  <si>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</si>
  <si>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</si>
  <si>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</si>
  <si>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</si>
  <si>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</si>
  <si>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</si>
  <si>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</si>
  <si>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</si>
  <si>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</si>
  <si>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</si>
  <si>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</si>
  <si>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</si>
  <si>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</si>
  <si>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</si>
  <si>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</si>
  <si>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</si>
  <si>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</si>
  <si>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</si>
  <si>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</si>
  <si>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</si>
  <si>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</si>
  <si>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</si>
  <si>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</si>
  <si>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</si>
  <si>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</si>
  <si>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</si>
  <si>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</si>
  <si>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</si>
  <si>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</si>
  <si>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</si>
  <si>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</si>
  <si>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</si>
  <si>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</si>
  <si>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</si>
  <si>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</si>
  <si>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</si>
  <si>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</si>
  <si>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</si>
  <si>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</si>
  <si>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</si>
  <si>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</si>
  <si>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</si>
  <si>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</si>
  <si>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</si>
  <si>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</si>
  <si>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</si>
  <si>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</si>
  <si>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</si>
  <si>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</si>
  <si>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</si>
  <si>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</si>
  <si>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</si>
  <si>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</si>
  <si>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</si>
  <si>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</si>
  <si>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</si>
  <si>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</si>
  <si>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</si>
  <si>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</si>
  <si>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</si>
  <si>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</si>
  <si>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</si>
  <si>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</si>
  <si>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</si>
  <si>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</si>
  <si>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</si>
  <si>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</si>
  <si>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</si>
  <si>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</si>
  <si>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</si>
  <si>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</si>
  <si>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</si>
  <si>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</si>
  <si>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</si>
  <si>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</si>
  <si>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</si>
  <si>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</si>
  <si>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</si>
  <si>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</si>
  <si>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</si>
  <si>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</si>
  <si>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</si>
  <si>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</si>
  <si>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</si>
  <si>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</si>
  <si>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</si>
  <si>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</si>
  <si>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</si>
  <si>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</si>
  <si>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</si>
  <si>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</si>
  <si>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</si>
  <si>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</si>
  <si>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</si>
  <si>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</si>
  <si>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</si>
  <si>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</si>
  <si>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</si>
  <si>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</si>
  <si>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</si>
  <si>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</si>
  <si>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</si>
  <si>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</si>
  <si>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</si>
  <si>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</si>
  <si>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</si>
  <si>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</si>
  <si>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</si>
  <si>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</si>
  <si>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</si>
  <si>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</si>
  <si>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</si>
  <si>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</si>
  <si>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</si>
  <si>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</si>
  <si>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</si>
  <si>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</si>
  <si>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</si>
  <si>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</si>
  <si>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</si>
  <si>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Branş Bazlı Analiz</t>
  </si>
  <si>
    <t>701-Yangın</t>
  </si>
  <si>
    <t>Lütfen Seçimlerinizi Yapınız</t>
  </si>
  <si>
    <t>702-Kar Kaybı</t>
  </si>
  <si>
    <t>703-Zorunlu Deprem</t>
  </si>
  <si>
    <t>Şirket Adı</t>
  </si>
  <si>
    <t>Şirket Kodu</t>
  </si>
  <si>
    <t>Şirket Tipi</t>
  </si>
  <si>
    <t>715-Zorunlu Trafik (Yeşil Kart Hariç)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</si>
  <si>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</si>
  <si>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</si>
  <si>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</si>
  <si>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</si>
  <si>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</si>
  <si>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</si>
  <si>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</si>
  <si>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</si>
  <si>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</si>
  <si>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</si>
  <si>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</si>
  <si>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</si>
  <si>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</si>
  <si>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</si>
  <si>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</si>
  <si>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715-Yeşilkart Hariç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</si>
  <si>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</si>
  <si>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</si>
  <si>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</si>
  <si>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</si>
  <si>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</si>
  <si>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</si>
  <si>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</si>
  <si>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</si>
  <si>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</si>
  <si>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</si>
  <si>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</si>
  <si>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720-Üçüncü Şahıslara Karşı Mali Sorumluluk</t>
  </si>
  <si>
    <t>Eureko Sigorta AŞ</t>
  </si>
  <si>
    <t>721-Asansör Kaza Üçüncü Şahıslara Karşı Mali Sorumluluk</t>
  </si>
  <si>
    <t>Referans Sigorta AŞ</t>
  </si>
  <si>
    <t>722-Çevre Kirliliği Mali Sorumluluk</t>
  </si>
  <si>
    <t>Türkiye Sigorta AŞ</t>
  </si>
  <si>
    <t>723-Cam Kırılması</t>
  </si>
  <si>
    <t>HDI Sigorta AŞ</t>
  </si>
  <si>
    <t>724-Hırsızlık</t>
  </si>
  <si>
    <t>Bereket Sigorta AŞ</t>
  </si>
  <si>
    <t>725-Tüpgaz Zorunlu Sorumluluk</t>
  </si>
  <si>
    <t>Magdeburger Sigorta AŞ</t>
  </si>
  <si>
    <t>726-Tehlikeli Maddeler Zorunlu Sorumluluk</t>
  </si>
  <si>
    <t>Mapfre Sigorta AŞ</t>
  </si>
  <si>
    <t>727-Uçak Tekne</t>
  </si>
  <si>
    <t>Neova Katılım Sigorta AŞ</t>
  </si>
  <si>
    <t>728-Uçak Mali Mesuliyet</t>
  </si>
  <si>
    <t>Orient Sigorta AŞ</t>
  </si>
  <si>
    <t>729-Uçak Yolcu Kaza</t>
  </si>
  <si>
    <t>Ray Sigorta AŞ</t>
  </si>
  <si>
    <t>730-Tıbbı Kötü Uygulamaya İlişkin ZMSS</t>
  </si>
  <si>
    <t>Şeker Sigorta AŞ</t>
  </si>
  <si>
    <t>731-Özel Güvenlik Mali Sorumluluk</t>
  </si>
  <si>
    <t>Sompo Sigorta AŞ</t>
  </si>
  <si>
    <t>732-Zorunlu Sertifika Mali Sorumluluk</t>
  </si>
  <si>
    <t>Doga Sigorta AŞ</t>
  </si>
  <si>
    <t>733-Mesleki Sorumluluk</t>
  </si>
  <si>
    <t>Koru Sigorta AŞ</t>
  </si>
  <si>
    <t>734-Kıyı Tesisleri Deniz Kirliliği Zorunlu Mali Sorumluluk</t>
  </si>
  <si>
    <t>GIG Sigorta AŞ</t>
  </si>
  <si>
    <t>735-Tekne Sorumluluk</t>
  </si>
  <si>
    <t>Türk Nippon Sigorta AŞ</t>
  </si>
  <si>
    <t>736-Doğrudan Kefalet</t>
  </si>
  <si>
    <t>Türk P&amp;I Sigorta AŞ</t>
  </si>
  <si>
    <t>737-Motorlu Kara Taşıtları Dışındaki Kara Taşıtları</t>
  </si>
  <si>
    <t>Zurich Sigorta AŞ</t>
  </si>
  <si>
    <t>738-Nehir Araçları</t>
  </si>
  <si>
    <t>Ethica Sigorta AŞ</t>
  </si>
  <si>
    <t>739-Göl Araçları</t>
  </si>
  <si>
    <t>Quick Sigorta AŞ</t>
  </si>
  <si>
    <t>740-İhtiyari Deprem</t>
  </si>
  <si>
    <t>SS Atlas Sigorta Kooperatifi</t>
  </si>
  <si>
    <t>741-Sel</t>
  </si>
  <si>
    <t>SS Mellce Karşılıklı Sigorta Kooperatifi</t>
  </si>
  <si>
    <t>742-Deprem ve Sel Dışındaki Doğal Afetler</t>
  </si>
  <si>
    <t>Türkiye Katılım Sigorta AŞ</t>
  </si>
  <si>
    <t>743-Nükleer Enerji</t>
  </si>
  <si>
    <t>Ana Sigorta AŞ</t>
  </si>
  <si>
    <t>744-Toprak Kayması</t>
  </si>
  <si>
    <t>Gri Sigorta AŞ</t>
  </si>
  <si>
    <t>745-Taksitli Kredi</t>
  </si>
  <si>
    <t>Arex Sigorta AŞ</t>
  </si>
  <si>
    <t>746-Uzun Vadeli Konut Kredisi</t>
  </si>
  <si>
    <t>Prive Sigorta AŞ</t>
  </si>
  <si>
    <t>747-Tarım Kredisi</t>
  </si>
  <si>
    <t>Hepiyi Sigorta AŞ</t>
  </si>
  <si>
    <t>748-İstihdam</t>
  </si>
  <si>
    <t>Aveon Global Sigorta AŞ</t>
  </si>
  <si>
    <t>749-Gelir Yetersizliği</t>
  </si>
  <si>
    <t>AcnTurk Sigorta AŞ</t>
  </si>
  <si>
    <t>750-Ferdi Kaza</t>
  </si>
  <si>
    <t>Emaa Sigorta AŞ</t>
  </si>
  <si>
    <t>751-Uzun Süreli Ferdi Kaza</t>
  </si>
  <si>
    <t>HDI Katılım Sigorta AŞ</t>
  </si>
  <si>
    <t>752-Hava Şartları</t>
  </si>
  <si>
    <t>Fiba Sigorta AŞ</t>
  </si>
  <si>
    <t>753-Genel Giderler</t>
  </si>
  <si>
    <t>Turkcell Dijital Sigorta AŞ</t>
  </si>
  <si>
    <t>754-Beklenmeyen Ticari Giderler</t>
  </si>
  <si>
    <t>Global World Sigorta AŞ</t>
  </si>
  <si>
    <t>755-Kredi</t>
  </si>
  <si>
    <t>Medisa Sigorta AŞ</t>
  </si>
  <si>
    <t>756-İhracat Kredi</t>
  </si>
  <si>
    <t>Bupa Acıbadem Sigorta AŞ</t>
  </si>
  <si>
    <t>757-Piyasa Değerindeki Kayıp</t>
  </si>
  <si>
    <t>BNP Paribas Cardif Hayat Sigorta AŞ</t>
  </si>
  <si>
    <t>H</t>
  </si>
  <si>
    <t>758-Kira Ve Gelir Kaybı</t>
  </si>
  <si>
    <t>Demir Sağlık ve Hayat Sigorta AŞ</t>
  </si>
  <si>
    <t>759-Diğer Finansal Kayıplar</t>
  </si>
  <si>
    <t>Zurich Yaşam ve Emeklilik AŞ</t>
  </si>
  <si>
    <t>E</t>
  </si>
  <si>
    <t>760-Hukuksal Koruma</t>
  </si>
  <si>
    <t>Türkiye Katılım Hayat AŞ</t>
  </si>
  <si>
    <t>761-Patlama</t>
  </si>
  <si>
    <t>Quick Hayat Sigorta AŞ</t>
  </si>
  <si>
    <t>765-Makine Kırılması</t>
  </si>
  <si>
    <t>Viennalife Emeklilik ve Hayat AŞ</t>
  </si>
  <si>
    <t>766-Montaj</t>
  </si>
  <si>
    <t>Allianz Hayat ve Emeklilik AŞ</t>
  </si>
  <si>
    <t>767-İnşaat</t>
  </si>
  <si>
    <t>Allianz Yaşam ve Emeklilik AŞ</t>
  </si>
  <si>
    <t>768-Elektronik Cihaz</t>
  </si>
  <si>
    <t>Anadolu Hayat Emeklilik AŞ</t>
  </si>
  <si>
    <t>769-Yapı Denetimi Zorunlu Mali Sorumluluk</t>
  </si>
  <si>
    <t>Bereket Emeklilik ve Hayat AŞ</t>
  </si>
  <si>
    <t>770-Deniz Yolu Yolcu Taşımacılığı ZMS</t>
  </si>
  <si>
    <t>AgeSA Hayat ve Emeklilik AŞ</t>
  </si>
  <si>
    <t>772-Devlet Destekli İpek Böceği Sigortası</t>
  </si>
  <si>
    <t>Axa Hayat ve Emeklilik AŞ</t>
  </si>
  <si>
    <t>773-Devlet Destekli Arıcılık</t>
  </si>
  <si>
    <t>BNP Paribas Cardif Emeklilik AŞ</t>
  </si>
  <si>
    <t>774-Su Ürünleri</t>
  </si>
  <si>
    <t>QNB Sağlık Hayat Sigorta ve Emeklilik AŞ</t>
  </si>
  <si>
    <t>775-Dolu Sera</t>
  </si>
  <si>
    <t>HDI Fiba Emeklilik ve Hayat AŞ</t>
  </si>
  <si>
    <t>776-Devlet Destekli Sera</t>
  </si>
  <si>
    <t>Garanti BBVA Emeklilik ve Hayat AŞ</t>
  </si>
  <si>
    <t>777-Devlet Destekli Bitkisel Ürün</t>
  </si>
  <si>
    <t>Katılım Emeklilik ve Hayat AŞ</t>
  </si>
  <si>
    <t>778-Devlet Destekli Su Ürünleri</t>
  </si>
  <si>
    <t>Metlife Emeklilik ve Hayat AŞ</t>
  </si>
  <si>
    <t>779-Devlet Destekli Hayvan Hayat</t>
  </si>
  <si>
    <t>Türkiye Hayat ve Emeklilik AŞ</t>
  </si>
  <si>
    <t>780-Hayvan Hayat</t>
  </si>
  <si>
    <t>TOPLAM (HAYAT DIŞI ŞİRKETLER)</t>
  </si>
  <si>
    <t>T (HD)</t>
  </si>
  <si>
    <t>781-Kümes Hayvan Hayat</t>
  </si>
  <si>
    <t>TOPLAM (HAYAT VE EMEKLİLİK ŞİRKETLERİ)</t>
  </si>
  <si>
    <t>T (H+E)</t>
  </si>
  <si>
    <t>782-Devlet Destekli Kümes Hayvan Hayat</t>
  </si>
  <si>
    <t>TOPLAM (HAYAT DIŞI ŞİRKETLER+HAYAT VE EMEKLİLİK ŞİRKETLERİ)</t>
  </si>
  <si>
    <t>T (HD+H+E)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</si>
  <si>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</si>
  <si>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</si>
  <si>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</si>
  <si>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</si>
  <si>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</si>
  <si>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</si>
  <si>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</si>
  <si>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</si>
  <si>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</si>
  <si>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</si>
  <si>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</si>
  <si>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</si>
  <si>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</si>
  <si>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</si>
  <si>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</si>
  <si>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771-Ürün Sorumluluk</t>
  </si>
  <si>
    <t>707-Devlet Destekli Alacak Sigortaları</t>
  </si>
  <si>
    <t>705-Doğrudan Kefalet</t>
  </si>
  <si>
    <t>708-Bina Tamamlama</t>
  </si>
  <si>
    <t>Karşılaştırmalı Prim Üretimi</t>
  </si>
  <si>
    <t>TOPLAM ÜRETİM</t>
  </si>
  <si>
    <t>DİREKT ÜRETİM</t>
  </si>
  <si>
    <t>Pay</t>
  </si>
  <si>
    <t>Değişim</t>
  </si>
  <si>
    <t>Reel Değişim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</si>
  <si>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</si>
  <si>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</si>
  <si>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</si>
  <si>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</si>
  <si>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</si>
  <si>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</si>
  <si>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</si>
  <si>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</si>
  <si>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</si>
  <si>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</si>
  <si>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</si>
  <si>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</si>
  <si>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</si>
  <si>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</si>
  <si>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</si>
  <si>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</si>
  <si>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</si>
  <si>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</si>
  <si>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Nakliyat Toplam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</si>
  <si>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</si>
  <si>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</si>
  <si>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</si>
  <si>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</si>
  <si>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</si>
  <si>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</si>
  <si>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</si>
  <si>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</si>
  <si>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</si>
  <si>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</si>
  <si>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</si>
  <si>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</si>
  <si>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</si>
  <si>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</si>
  <si>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</si>
  <si>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</si>
  <si>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</si>
  <si>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</si>
  <si>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</si>
  <si>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</si>
  <si>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</si>
  <si>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</si>
  <si>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</si>
  <si>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</si>
  <si>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</si>
  <si>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</si>
  <si>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01.01.2025-31.12.2025</t>
  </si>
  <si>
    <t>2025/12</t>
  </si>
  <si>
    <t>2024/12</t>
  </si>
  <si>
    <t>**Bu ve/veya ilgili sayfalardaki veriler 13.04.2026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</si>
</sst>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%\ 0.00"/>
    <numFmt numFmtId="166" formatCode="0_ ;\-0\ "/>
    <numFmt numFmtId="167" formatCode="0.0%"/>
  </numFmts>
  <fonts count="18">
    <font>
      <sz val="10"/>
      <name val="Arial Tur"/>
      <charset val="162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sz val="9"/>
      <name val="Geneva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99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0" xfId="0" applyFont="1" applyFill="1"/>
    <xf numFmtId="164" fontId="0" fillId="0" borderId="0" xfId="0" applyNumberFormat="1"/>
    <xf numFmtId="0" fontId="2" fillId="3" borderId="0" xfId="0" applyFont="1" applyFill="1"/>
    <xf numFmtId="14" fontId="2" fillId="2" borderId="0" xfId="0" applyNumberFormat="1" applyFont="1" applyFill="1" applyAlignment="1">
      <alignment horizontal="left"/>
    </xf>
    <xf numFmtId="0" fontId="0" fillId="4" borderId="0" xfId="0" applyFill="1"/>
    <xf numFmtId="0" fontId="7" fillId="4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5" fillId="4" borderId="0" xfId="2" applyNumberFormat="1" applyFont="1" applyFill="1" applyAlignment="1">
      <alignment horizontal="right"/>
    </xf>
    <xf numFmtId="0" fontId="8" fillId="7" borderId="5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3" fontId="5" fillId="4" borderId="0" xfId="2" applyNumberFormat="1" applyFont="1" applyFill="1" applyAlignment="1">
      <alignment horizontal="right"/>
    </xf>
    <xf numFmtId="0" fontId="8" fillId="7" borderId="8" xfId="0" applyFont="1" applyFill="1" applyBorder="1" applyAlignment="1">
      <alignment horizontal="left"/>
    </xf>
    <xf numFmtId="1" fontId="4" fillId="7" borderId="7" xfId="0" quotePrefix="1" applyNumberFormat="1" applyFont="1" applyFill="1" applyBorder="1" applyAlignment="1">
      <alignment horizontal="center"/>
    </xf>
    <xf numFmtId="38" fontId="11" fillId="8" borderId="7" xfId="0" applyNumberFormat="1" applyFont="1" applyFill="1" applyBorder="1" applyAlignment="1">
      <alignment horizontal="right"/>
    </xf>
    <xf numFmtId="3" fontId="4" fillId="7" borderId="7" xfId="0" applyNumberFormat="1" applyFont="1" applyFill="1" applyBorder="1" applyAlignment="1">
      <alignment horizontal="right"/>
    </xf>
    <xf numFmtId="3" fontId="4" fillId="7" borderId="11" xfId="0" applyNumberFormat="1" applyFont="1" applyFill="1" applyBorder="1" applyAlignment="1">
      <alignment horizontal="right"/>
    </xf>
    <xf numFmtId="0" fontId="8" fillId="7" borderId="12" xfId="0" applyFont="1" applyFill="1" applyBorder="1" applyAlignment="1">
      <alignment horizontal="left"/>
    </xf>
    <xf numFmtId="1" fontId="4" fillId="7" borderId="13" xfId="0" quotePrefix="1" applyNumberFormat="1" applyFont="1" applyFill="1" applyBorder="1" applyAlignment="1">
      <alignment horizontal="center"/>
    </xf>
    <xf numFmtId="38" fontId="11" fillId="8" borderId="13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0" fontId="8" fillId="7" borderId="14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 indent="2"/>
    </xf>
    <xf numFmtId="1" fontId="12" fillId="7" borderId="7" xfId="0" quotePrefix="1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left" indent="4"/>
    </xf>
    <xf numFmtId="1" fontId="14" fillId="7" borderId="7" xfId="0" quotePrefix="1" applyNumberFormat="1" applyFont="1" applyFill="1" applyBorder="1" applyAlignment="1">
      <alignment horizontal="center"/>
    </xf>
    <xf numFmtId="3" fontId="4" fillId="7" borderId="17" xfId="0" applyNumberFormat="1" applyFont="1" applyFill="1" applyBorder="1" applyAlignment="1">
      <alignment horizontal="right"/>
    </xf>
    <xf numFmtId="3" fontId="4" fillId="7" borderId="20" xfId="0" applyNumberFormat="1" applyFont="1" applyFill="1" applyBorder="1" applyAlignment="1">
      <alignment horizontal="right"/>
    </xf>
    <xf numFmtId="0" fontId="8" fillId="7" borderId="21" xfId="0" applyFont="1" applyFill="1" applyBorder="1" applyAlignment="1">
      <alignment horizontal="left"/>
    </xf>
    <xf numFmtId="0" fontId="11" fillId="7" borderId="21" xfId="0" applyFont="1" applyFill="1" applyBorder="1" applyAlignment="1">
      <alignment horizontal="left" indent="2"/>
    </xf>
    <xf numFmtId="1" fontId="12" fillId="7" borderId="13" xfId="0" quotePrefix="1" applyNumberFormat="1" applyFont="1" applyFill="1" applyBorder="1" applyAlignment="1">
      <alignment horizontal="center"/>
    </xf>
    <xf numFmtId="0" fontId="8" fillId="7" borderId="22" xfId="0" applyFont="1" applyFill="1" applyBorder="1" applyAlignment="1">
      <alignment horizontal="left"/>
    </xf>
    <xf numFmtId="1" fontId="4" fillId="7" borderId="23" xfId="0" quotePrefix="1" applyNumberFormat="1" applyFont="1" applyFill="1" applyBorder="1" applyAlignment="1">
      <alignment horizontal="center"/>
    </xf>
    <xf numFmtId="38" fontId="11" fillId="8" borderId="24" xfId="0" applyNumberFormat="1" applyFont="1" applyFill="1" applyBorder="1" applyAlignment="1">
      <alignment horizontal="right"/>
    </xf>
    <xf numFmtId="3" fontId="4" fillId="7" borderId="24" xfId="0" applyNumberFormat="1" applyFont="1" applyFill="1" applyBorder="1" applyAlignment="1">
      <alignment horizontal="right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37" fontId="5" fillId="5" borderId="25" xfId="0" applyNumberFormat="1" applyFont="1" applyFill="1" applyBorder="1" applyAlignment="1">
      <alignment vertical="center" wrapText="1"/>
    </xf>
    <xf numFmtId="166" fontId="15" fillId="5" borderId="26" xfId="0" applyNumberFormat="1" applyFont="1" applyFill="1" applyBorder="1" applyAlignment="1">
      <alignment horizontal="center" vertical="center" wrapText="1"/>
    </xf>
    <xf numFmtId="38" fontId="8" fillId="7" borderId="6" xfId="0" applyNumberFormat="1" applyFont="1" applyFill="1" applyBorder="1" applyAlignment="1">
      <alignment horizontal="right"/>
    </xf>
    <xf numFmtId="37" fontId="5" fillId="5" borderId="27" xfId="0" applyNumberFormat="1" applyFont="1" applyFill="1" applyBorder="1" applyAlignment="1">
      <alignment vertical="center" wrapText="1"/>
    </xf>
    <xf numFmtId="166" fontId="15" fillId="5" borderId="3" xfId="0" applyNumberFormat="1" applyFont="1" applyFill="1" applyBorder="1" applyAlignment="1">
      <alignment horizontal="center" vertical="center" wrapText="1"/>
    </xf>
    <xf numFmtId="38" fontId="8" fillId="7" borderId="7" xfId="0" applyNumberFormat="1" applyFont="1" applyFill="1" applyBorder="1" applyAlignment="1">
      <alignment horizontal="right"/>
    </xf>
    <xf numFmtId="37" fontId="5" fillId="5" borderId="9" xfId="0" applyNumberFormat="1" applyFont="1" applyFill="1" applyBorder="1" applyAlignment="1">
      <alignment vertical="center" wrapText="1"/>
    </xf>
    <xf numFmtId="166" fontId="15" fillId="5" borderId="10" xfId="0" applyNumberFormat="1" applyFont="1" applyFill="1" applyBorder="1" applyAlignment="1">
      <alignment horizontal="center" vertical="center" wrapText="1"/>
    </xf>
    <xf numFmtId="38" fontId="8" fillId="7" borderId="11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37" fontId="5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167" fontId="11" fillId="8" borderId="6" xfId="0" applyNumberFormat="1" applyFont="1" applyFill="1" applyBorder="1" applyAlignment="1">
      <alignment horizontal="right"/>
    </xf>
    <xf numFmtId="167" fontId="11" fillId="8" borderId="7" xfId="0" applyNumberFormat="1" applyFont="1" applyFill="1" applyBorder="1" applyAlignment="1">
      <alignment horizontal="right"/>
    </xf>
    <xf numFmtId="167" fontId="4" fillId="7" borderId="11" xfId="0" applyNumberFormat="1" applyFont="1" applyFill="1" applyBorder="1" applyAlignment="1">
      <alignment horizontal="right"/>
    </xf>
    <xf numFmtId="167" fontId="11" fillId="8" borderId="13" xfId="0" applyNumberFormat="1" applyFont="1" applyFill="1" applyBorder="1" applyAlignment="1">
      <alignment horizontal="right"/>
    </xf>
    <xf numFmtId="167" fontId="4" fillId="7" borderId="7" xfId="0" applyNumberFormat="1" applyFont="1" applyFill="1" applyBorder="1" applyAlignment="1">
      <alignment horizontal="right"/>
    </xf>
    <xf numFmtId="167" fontId="4" fillId="7" borderId="17" xfId="0" applyNumberFormat="1" applyFont="1" applyFill="1" applyBorder="1" applyAlignment="1">
      <alignment horizontal="right"/>
    </xf>
    <xf numFmtId="167" fontId="4" fillId="7" borderId="20" xfId="0" applyNumberFormat="1" applyFont="1" applyFill="1" applyBorder="1" applyAlignment="1">
      <alignment horizontal="right"/>
    </xf>
    <xf numFmtId="167" fontId="4" fillId="7" borderId="6" xfId="0" applyNumberFormat="1" applyFont="1" applyFill="1" applyBorder="1" applyAlignment="1">
      <alignment horizontal="right"/>
    </xf>
    <xf numFmtId="167" fontId="11" fillId="8" borderId="24" xfId="0" applyNumberFormat="1" applyFont="1" applyFill="1" applyBorder="1" applyAlignment="1">
      <alignment horizontal="right"/>
    </xf>
    <xf numFmtId="3" fontId="4" fillId="7" borderId="4" xfId="0" applyNumberFormat="1" applyFont="1" applyFill="1" applyBorder="1" applyAlignment="1">
      <alignment horizontal="right"/>
    </xf>
    <xf numFmtId="167" fontId="4" fillId="7" borderId="4" xfId="0" applyNumberFormat="1" applyFont="1" applyFill="1" applyBorder="1" applyAlignment="1">
      <alignment horizontal="right"/>
    </xf>
    <xf numFmtId="0" fontId="8" fillId="7" borderId="25" xfId="0" applyFont="1" applyFill="1" applyBorder="1" applyAlignment="1">
      <alignment horizontal="left"/>
    </xf>
    <xf numFmtId="1" fontId="4" fillId="7" borderId="30" xfId="0" quotePrefix="1" applyNumberFormat="1" applyFont="1" applyFill="1" applyBorder="1" applyAlignment="1">
      <alignment horizontal="center"/>
    </xf>
    <xf numFmtId="167" fontId="11" fillId="8" borderId="6" xfId="1" applyNumberFormat="1" applyFont="1" applyFill="1" applyBorder="1" applyAlignment="1">
      <alignment horizontal="right"/>
    </xf>
    <xf numFmtId="167" fontId="8" fillId="7" borderId="6" xfId="0" applyNumberFormat="1" applyFont="1" applyFill="1" applyBorder="1" applyAlignment="1">
      <alignment horizontal="right"/>
    </xf>
    <xf numFmtId="167" fontId="8" fillId="7" borderId="7" xfId="0" applyNumberFormat="1" applyFont="1" applyFill="1" applyBorder="1" applyAlignment="1">
      <alignment horizontal="right"/>
    </xf>
    <xf numFmtId="167" fontId="8" fillId="7" borderId="11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37" fontId="5" fillId="6" borderId="1" xfId="0" applyNumberFormat="1" applyFont="1" applyFill="1" applyBorder="1" applyAlignment="1">
      <alignment horizontal="center" vertical="center" wrapText="1"/>
    </xf>
    <xf numFmtId="37" fontId="5" fillId="6" borderId="2" xfId="0" applyNumberFormat="1" applyFont="1" applyFill="1" applyBorder="1" applyAlignment="1">
      <alignment horizontal="center" vertical="center" wrapText="1"/>
    </xf>
    <xf numFmtId="37" fontId="5" fillId="6" borderId="3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_2004_09_sigortacı gazetesisektör1" xfId="2" xr:uid="{97E2620F-DE64-4A38-AD0B-C914913EC3AA}"/>
    <cellStyle name="Yüzde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226219</xdr:colOff>
      <xdr:row>2</xdr:row>
      <xdr:rowOff>83345</xdr:rowOff>
    </xdr:from>
    <xdr:to>
      <xdr:col>8</xdr:col>
      <xdr:colOff>501915</xdr:colOff>
      <xdr:row>4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2F9563C-22B0-4AA4-9830-27C4AE41EA21}"/>
            </a:ext>
          </a:extLst>
        </xdr:cNvPr>
        <xdr:cNvSpPr/>
      </xdr:nvSpPr>
      <xdr:spPr bwMode="auto">
        <a:xfrm rot="16200000">
          <a:off x="11656272" y="578592"/>
          <a:ext cx="50419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242114</xdr:colOff>
      <xdr:row>0</xdr:row>
      <xdr:rowOff>177138</xdr:rowOff>
    </xdr:from>
    <xdr:to>
      <xdr:col>3</xdr:col>
      <xdr:colOff>981408</xdr:colOff>
      <xdr:row>3</xdr:row>
      <xdr:rowOff>18388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5DD03C28-FC1F-4F7F-AA61-7C360AD262BF}"/>
            </a:ext>
          </a:extLst>
        </xdr:cNvPr>
        <xdr:cNvSpPr/>
      </xdr:nvSpPr>
      <xdr:spPr bwMode="auto">
        <a:xfrm rot="17632075">
          <a:off x="6577586" y="1386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23812</xdr:colOff>
      <xdr:row>5</xdr:row>
      <xdr:rowOff>35718</xdr:rowOff>
    </xdr:from>
    <xdr:to>
      <xdr:col>4</xdr:col>
      <xdr:colOff>763106</xdr:colOff>
      <xdr:row>5</xdr:row>
      <xdr:rowOff>448468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07540215-9DDD-4083-9C4E-0D3DA885D422}"/>
            </a:ext>
          </a:extLst>
        </xdr:cNvPr>
        <xdr:cNvSpPr/>
      </xdr:nvSpPr>
      <xdr:spPr bwMode="auto">
        <a:xfrm rot="14094951">
          <a:off x="7433704" y="100782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9C2B2DF7-8284-4D25-9BDA-560F2027295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8974BA6-6D57-4C8C-899B-65BBF754256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08B864BF-3C03-494C-BA80-42FCDE54BA2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0D0DDF8-5BAE-4616-A1F3-72E5EEDE419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6B3284D-22DD-47E2-9F92-164D50A903B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6A42AFC-3467-4090-A740-A8F9AED9309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605B5EA-D822-4792-96A1-9A28BB396BE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4A48B2C-46F7-43CF-8A84-2671EBE08B4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7AB99A6-2600-430F-9508-B30A4372726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F700EB3-C4A6-46D9-BD27-D083F1B87A9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51C21FB-50E8-4F16-905C-72313303366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B13FF8AC-5901-4FE2-8232-97C59A93519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D7B2BF0-1432-497A-ABC5-8C7B1A84BCC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ADF7AA4-A70B-48EE-B1A5-9CB25826D6B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4F045E47-6E3E-4D8C-90D3-9197E010C0F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A7FE5F9-9134-4065-A780-63A829F810F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00BA870-E828-4A45-9607-967F52E75AF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B6F43A6-CAD4-4072-98BD-5FEB8364C0B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6E1B9EE6-EC64-4A30-A62B-69BC0025E36A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97659D7-84AE-47AB-A74A-70C159AB48F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65B4DA1-5DEB-4BD4-B67F-82E61919FB5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02E3BEF-E4E5-4416-B8DE-44F40E244CFC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E07B415-423C-417F-959C-BA6A9C0D3A2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3E51C84-142B-4BC7-8F45-99E4086226C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B7452DF-60AD-4A8D-A1BA-407CD30E394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2F93FD2A-8DFB-4CB7-A683-67973B89E3B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D65D14E-D322-4C93-9A97-EF3C600F3680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ral&#305;k%202025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1-Satış Kan. Baz. Satış Şek."/>
      <sheetName val="1003-Detay"/>
      <sheetName val="1003-Kasko"/>
      <sheetName val="1003-Trafik"/>
      <sheetName val="1003-ZKFK"/>
      <sheetName val="1003-Satış Kan. Baz. Satış Şek."/>
      <sheetName val="1004-Detay"/>
      <sheetName val="1004-Kasko"/>
      <sheetName val="1004-Trafik"/>
      <sheetName val="1004-ZKFK"/>
      <sheetName val="1004-Satış Kan. Baz. Satış Şek."/>
      <sheetName val="1005-Detay"/>
      <sheetName val="1005-Kasko"/>
      <sheetName val="1005-Trafik"/>
      <sheetName val="1005-ZKFK"/>
      <sheetName val="1005-Satış Kan. Baz. Satış Şek."/>
      <sheetName val="1006-Detay"/>
      <sheetName val="1006-Kasko"/>
      <sheetName val="1006-Trafik"/>
      <sheetName val="1006-ZKFK"/>
      <sheetName val="1006-Satış Kan. Baz. Satış Şek."/>
      <sheetName val="1007-Detay"/>
      <sheetName val="1007-Satış Kan. Baz. Satış Şek."/>
      <sheetName val="1008-Detay"/>
      <sheetName val="1008-Kasko"/>
      <sheetName val="1008-Trafik"/>
      <sheetName val="1008-Satış Kan. Baz. Satış Şek."/>
      <sheetName val="1009-Detay"/>
      <sheetName val="1009-Kasko"/>
      <sheetName val="1009-Trafik"/>
      <sheetName val="1009-ZKFK"/>
      <sheetName val="1009-Satış Kan. Baz. Satış Şek."/>
      <sheetName val="1010-Detay"/>
      <sheetName val="1010-Satış Kan. Baz. Satış Şek."/>
      <sheetName val="1011-Detay"/>
      <sheetName val="1011-Satış Kan. Baz. Satış Şek."/>
      <sheetName val="1012-Detay"/>
      <sheetName val="1012-Kasko"/>
      <sheetName val="1012-Trafik"/>
      <sheetName val="1012-ZKFK"/>
      <sheetName val="1012-Satış Kan. Baz. Satış Şek."/>
      <sheetName val="1013-Detay"/>
      <sheetName val="1013-Kasko"/>
      <sheetName val="1013-Satış Kan. Baz. Satış Şek."/>
      <sheetName val="1016-Detay"/>
      <sheetName val="1016-Satış Kan. Baz. Satış Şek."/>
      <sheetName val="1017-Detay"/>
      <sheetName val="1017-Kasko"/>
      <sheetName val="1017-Trafik"/>
      <sheetName val="1017-ZKFK"/>
      <sheetName val="1017-Satış Kan. Baz. Satış Şek."/>
      <sheetName val="1018-Detay"/>
      <sheetName val="1018-Kasko"/>
      <sheetName val="1018-Trafik"/>
      <sheetName val="1018-Satış Kan. Baz. Satış Şek."/>
      <sheetName val="1020-Detay"/>
      <sheetName val="1020-Kasko"/>
      <sheetName val="1020-Trafik"/>
      <sheetName val="1020-ZKFK"/>
      <sheetName val="1020-Satış Kan. Baz. Satış Şek."/>
      <sheetName val="1022-Detay"/>
      <sheetName val="1022-Kasko"/>
      <sheetName val="1022-Trafik"/>
      <sheetName val="1022-ZKFK"/>
      <sheetName val="1022-Satış Kan. Baz. Satış Şek."/>
      <sheetName val="1025-Detay"/>
      <sheetName val="1025-Kasko"/>
      <sheetName val="1025-Trafik"/>
      <sheetName val="1025-Satış Kan. Baz. Satış Şek."/>
      <sheetName val="1027-Detay"/>
      <sheetName val="1027-Kasko"/>
      <sheetName val="1027-Trafik"/>
      <sheetName val="1027-Satış Kan. Baz. Satış Şek."/>
      <sheetName val="1028-Detay"/>
      <sheetName val="1028-Kasko"/>
      <sheetName val="1028-Trafik"/>
      <sheetName val="1028-ZKFK"/>
      <sheetName val="1028-Satış Kan. Baz. Satış Şek."/>
      <sheetName val="1030-Detay"/>
      <sheetName val="1030-Kasko"/>
      <sheetName val="1030-Trafik"/>
      <sheetName val="1030-Satış Kan. Baz. Satış Şek."/>
      <sheetName val="1031-Detay"/>
      <sheetName val="1031-Kasko"/>
      <sheetName val="1031-Satış Kan. Baz. Satış Şek."/>
      <sheetName val="1032-Detay"/>
      <sheetName val="1032-Kasko"/>
      <sheetName val="1032-Trafik"/>
      <sheetName val="1032-ZKFK"/>
      <sheetName val="1032-Satış Kan. Baz. Satış Şek."/>
      <sheetName val="1034-Detay"/>
      <sheetName val="1034-Kasko"/>
      <sheetName val="1034-Trafik"/>
      <sheetName val="1034-Satış Kan. Baz. Satış Şek."/>
      <sheetName val="1035-Detay"/>
      <sheetName val="1035-Kasko"/>
      <sheetName val="1035-Trafik"/>
      <sheetName val="1035-ZKFK"/>
      <sheetName val="1035-Satış Kan. Baz. Satış Şek."/>
      <sheetName val="1036-Detay"/>
      <sheetName val="1036-Kasko"/>
      <sheetName val="1036-Trafik"/>
      <sheetName val="1036-ZKFK"/>
      <sheetName val="1036-Satış Kan. Baz. Satış Şek."/>
      <sheetName val="1037-Detay"/>
      <sheetName val="1037-Kasko"/>
      <sheetName val="1037-Trafik"/>
      <sheetName val="1037-ZKFK"/>
      <sheetName val="1037-Satış Kan. Baz. Satış Şek."/>
      <sheetName val="1038-Detay"/>
      <sheetName val="1038-Kasko"/>
      <sheetName val="1038-Trafik"/>
      <sheetName val="1038-Satış Kan. Baz. Satış Şek."/>
      <sheetName val="1039-Detay"/>
      <sheetName val="1039-Kasko"/>
      <sheetName val="1039-Trafik"/>
      <sheetName val="1039-ZKFK"/>
      <sheetName val="1039-Satış Kan. Baz. Satış Şek."/>
      <sheetName val="1040-Detay"/>
      <sheetName val="1040-Satış Kan. Baz. Satış Şek."/>
      <sheetName val="1043-Detay"/>
      <sheetName val="1043-Kasko"/>
      <sheetName val="1043-Trafik"/>
      <sheetName val="1043-ZKFK"/>
      <sheetName val="1043-Satış Kan. Baz. Satış Şek."/>
      <sheetName val="1044-Detay"/>
      <sheetName val="1044-Kasko"/>
      <sheetName val="1044-Trafik"/>
      <sheetName val="1044-Satış Kan. Baz. Satış Şek."/>
      <sheetName val="1045-Detay"/>
      <sheetName val="1045-Kasko"/>
      <sheetName val="1045-Trafik"/>
      <sheetName val="1045-Satış Kan. Baz. Satış Şek."/>
      <sheetName val="1046-Detay"/>
      <sheetName val="1046-Kasko"/>
      <sheetName val="1046-ZKFK"/>
      <sheetName val="1046-Satış Kan. Baz. Satış Şek."/>
      <sheetName val="1048-Detay"/>
      <sheetName val="1048-Kasko"/>
      <sheetName val="1048-Trafik"/>
      <sheetName val="1048-Satış Kan. Baz. Satış Şek."/>
      <sheetName val="1049-Detay"/>
      <sheetName val="1049-Kasko"/>
      <sheetName val="1049-Trafik"/>
      <sheetName val="1049-Satış Kan. Baz. Satış Şek."/>
      <sheetName val="1051-Detay"/>
      <sheetName val="1051-Kasko"/>
      <sheetName val="1051-ZKFK"/>
      <sheetName val="1051-Satış Kan. Baz. Satış Şek."/>
      <sheetName val="1052-Detay"/>
      <sheetName val="1052-Kasko"/>
      <sheetName val="1052-Satış Kan. Baz. Satış Şek."/>
      <sheetName val="1053-Detay"/>
      <sheetName val="1053-Kasko"/>
      <sheetName val="1053-Trafik"/>
      <sheetName val="1053-Satış Kan. Baz. Satış Şek."/>
      <sheetName val="1055-Detay"/>
      <sheetName val="1055-Kasko"/>
      <sheetName val="1055-Satış Kan. Baz. Satış Şek."/>
      <sheetName val="1056-Detay"/>
      <sheetName val="1056-Kasko"/>
      <sheetName val="1056-Trafik"/>
      <sheetName val="1056-Satış Kan. Baz. Satış Şek."/>
      <sheetName val="1057-Detay"/>
      <sheetName val="1057-Kasko"/>
      <sheetName val="1057-Satış Kan. Baz. Satış Şek."/>
      <sheetName val="1058-Detay"/>
      <sheetName val="1058-Kasko"/>
      <sheetName val="1058-Satış Kan. Baz. Satış Şek."/>
      <sheetName val="1059-Detay"/>
      <sheetName val="1059-Satış Kan. Baz. Satış Şek."/>
      <sheetName val="1060-Detay"/>
      <sheetName val="1060-Satış Kan. Baz. Satış Şek."/>
      <sheetName val="1061-Detay"/>
      <sheetName val="1061-Satış Kan. Baz. Satış Şek."/>
      <sheetName val="2001-Detay"/>
      <sheetName val="2001-Satış Kan. Baz. Satış Şek."/>
      <sheetName val="2002-Detay"/>
      <sheetName val="2002-Hayat"/>
      <sheetName val="2002-Satış Kan. Baz. Satış Şek."/>
      <sheetName val="2005-Detay"/>
      <sheetName val="2005-Hayat"/>
      <sheetName val="2005-Satış Kan. Baz. Satış Şek."/>
      <sheetName val="2006-Detay"/>
      <sheetName val="2006-Hayat"/>
      <sheetName val="2006-Satış Kan. Baz. Satış Şek."/>
      <sheetName val="2007-Detay"/>
      <sheetName val="2007-Hayat"/>
      <sheetName val="2007-Satış Kan. Baz. Satış Şek."/>
      <sheetName val="2008-Detay"/>
      <sheetName val="2008-Hayat"/>
      <sheetName val="2008-Satış Kan. Baz. Satış Şek."/>
      <sheetName val="3001-Detay"/>
      <sheetName val="3001-Hayat"/>
      <sheetName val="3001-Satış Kan. Baz. Satış Şek."/>
      <sheetName val="3002-Detay"/>
      <sheetName val="3002-Hayat"/>
      <sheetName val="3002-Satış Kan. Baz. Satış Şek."/>
      <sheetName val="3003-Detay"/>
      <sheetName val="3003-Hayat"/>
      <sheetName val="3003-Satış Kan. Baz. Satış Şek."/>
      <sheetName val="3004-Detay"/>
      <sheetName val="3004-Hayat"/>
      <sheetName val="3004-Satış Kan. Baz. Satış Şek."/>
      <sheetName val="3005-Detay"/>
      <sheetName val="3005-Hayat"/>
      <sheetName val="3005-Satış Kan. Baz. Satış Şek."/>
      <sheetName val="3006-Detay"/>
      <sheetName val="3006-Hayat"/>
      <sheetName val="3006-Satış Kan. Baz. Satış Şek."/>
      <sheetName val="3007-Detay"/>
      <sheetName val="3007-Hayat"/>
      <sheetName val="3007-Satış Kan. Baz. Satış Şek."/>
      <sheetName val="3008-Detay"/>
      <sheetName val="3008-Hayat"/>
      <sheetName val="3008-Satış Kan. Baz. Satış Şek."/>
      <sheetName val="3009-Detay"/>
      <sheetName val="3009-Hayat"/>
      <sheetName val="3009-Satış Kan. Baz. Satış Şek."/>
      <sheetName val="3011-Detay"/>
      <sheetName val="3011-Hayat"/>
      <sheetName val="3011-Satış Kan. Baz. Satış Şek."/>
      <sheetName val="3012-Detay"/>
      <sheetName val="3012-Hayat"/>
      <sheetName val="3012-Satış Kan. Baz. Satış Şek."/>
      <sheetName val="3016-Detay"/>
      <sheetName val="3016-Hayat"/>
      <sheetName val="3016-Satış Kan. Baz. Satış Şek."/>
      <sheetName val="3017-Detay"/>
      <sheetName val="3017-Hayat"/>
      <sheetName val="3017-Satış Kan. Baz. Satış Şek."/>
      <sheetName val="3018-Detay"/>
      <sheetName val="3018-Hayat"/>
      <sheetName val="3018-Satış Kan. Baz. Satış Şek.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7">
          <cell r="G7">
            <v>232520678.62000009</v>
          </cell>
        </row>
      </sheetData>
      <sheetData sheetId="6">
        <row r="3">
          <cell r="CQ3" t="str">
            <v>701-Yangın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 refreshError="1"/>
      <sheetData sheetId="208" refreshError="1"/>
      <sheetData sheetId="209" refreshError="1"/>
      <sheetData sheetId="210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7991F-7A20-48EC-AA03-C0EC2BC85B48}">
  <sheetPr>
    <tabColor theme="2" tint="-0.499984740745262"/>
  </sheetPr>
  <dimension ref="A1:N137"/>
  <sheetViews>
    <sheetView showGridLines="0" tabSelected="1" zoomScale="80" zoomScaleNormal="80" workbookViewId="0">
      <pane xSplit="2" ySplit="6" topLeftCell="C7" activePane="bottomRight" state="frozen"/>
      <selection activeCell="J134" sqref="J134"/>
      <selection pane="topRight" activeCell="J134" sqref="J134"/>
      <selection pane="bottomLeft" activeCell="J134" sqref="J134"/>
      <selection pane="bottomRight" activeCell="C4" sqref="C4:H4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9.88671875" style="3" bestFit="1" customWidth="1"/>
    <col min="10" max="10" width="9.109375" style="3"/>
    <col min="11" max="11" width="14.44140625" style="3" customWidth="1"/>
    <col min="12" max="16384" width="9.109375" style="3"/>
  </cols>
  <sheetData>
    <row r="1" spans="1:14" ht="15" customHeight="1">
      <c r="A1" s="1" t="s">
        <v>0</v>
      </c>
      <c r="B1" s="2"/>
    </row>
    <row r="2" spans="1:14" ht="15" customHeight="1">
      <c r="A2" s="1" t="s">
        <v>1</v>
      </c>
      <c r="B2" s="4"/>
    </row>
    <row r="3" spans="1:14" ht="15" customHeight="1">
      <c r="A3" s="5" t="s">
        <v>365</v>
      </c>
      <c r="B3" s="2"/>
    </row>
    <row r="4" spans="1:14" ht="22.5" customHeight="1">
      <c r="C4" s="84" t="s">
        <v>2</v>
      </c>
      <c r="D4" s="85"/>
      <c r="E4" s="85"/>
      <c r="F4" s="85"/>
      <c r="G4" s="85"/>
      <c r="H4" s="86"/>
      <c r="J4" s="87" t="s">
        <v>3</v>
      </c>
      <c r="K4" s="88"/>
      <c r="L4" s="89"/>
      <c r="M4" s="6"/>
      <c r="N4" s="6"/>
    </row>
    <row r="5" spans="1:14" ht="22.5" customHeight="1">
      <c r="C5" s="90" t="s">
        <v>4</v>
      </c>
      <c r="D5" s="91"/>
      <c r="E5" s="90" t="s">
        <v>5</v>
      </c>
      <c r="F5" s="91"/>
      <c r="G5" s="90" t="s">
        <v>6</v>
      </c>
      <c r="H5" s="91"/>
      <c r="J5" s="7"/>
      <c r="N5" s="6"/>
    </row>
    <row r="6" spans="1:14" ht="79.5" customHeight="1" thickBot="1">
      <c r="A6" s="8" t="s">
        <v>7</v>
      </c>
      <c r="B6" s="8" t="s">
        <v>8</v>
      </c>
      <c r="C6" s="9" t="s">
        <v>9</v>
      </c>
      <c r="D6" s="9" t="s">
        <v>10</v>
      </c>
      <c r="E6" s="9" t="s">
        <v>9</v>
      </c>
      <c r="F6" s="9" t="s">
        <v>10</v>
      </c>
      <c r="G6" s="9" t="s">
        <v>9</v>
      </c>
      <c r="H6" s="9" t="s">
        <v>10</v>
      </c>
      <c r="J6" s="7"/>
      <c r="K6" s="10"/>
      <c r="L6" s="6"/>
      <c r="M6" s="6"/>
      <c r="N6" s="6"/>
    </row>
    <row r="7" spans="1:14" ht="12.75" customHeight="1">
      <c r="A7" s="11" t="s">
        <v>11</v>
      </c>
      <c r="B7" s="12">
        <v>704</v>
      </c>
      <c r="C7" s="13">
        <f ca="1">IFERROR(INDIRECT("'"&amp;C$5&amp;"'!"&amp;ADDRESS(MATCH(IF($C$4="Tüm Şirketler",9003,IF($C$4="Hayatdışı Sigorta Şirketleri",9000,9001)),INDIRECT("'"&amp;C$5&amp;"'!$B$1:$B$1095"),0),MATCH($B7,INDIRECT("'"&amp;C$5&amp;"'!5:5"),0))),0)</f>
        <v>232520678.62000009</v>
      </c>
      <c r="D7" s="13">
        <f ca="1">IFERROR(INDIRECT("'"&amp;C$5&amp;"'!"&amp;ADDRESS(MATCH(IF($C$4="Tüm Şirketler",9003,IF($C$4="Hayatdışı Sigorta Şirketleri",9000,9001)),INDIRECT("'"&amp;C$5&amp;"'!$B$1:$B$1095"),0),MATCH($B7,INDIRECT("'"&amp;C$5&amp;"'!5:5"),0)+1)),0)</f>
        <v>0</v>
      </c>
      <c r="E7" s="13">
        <f ca="1">IFERROR(INDIRECT("'"&amp;E$5&amp;"'!"&amp;ADDRESS(MATCH(IF($C$4="Tüm Şirketler",9003,IF($C$4="Hayatdışı Sigorta Şirketleri",9000,9001)),INDIRECT("'"&amp;E$5&amp;"'!$B$1:$B$1095"),0),MATCH($B7,INDIRECT("'"&amp;E$5&amp;"'!5:5"),0))),0)</f>
        <v>0</v>
      </c>
      <c r="F7" s="13">
        <f ca="1">IFERROR(INDIRECT("'"&amp;E$5&amp;"'!"&amp;ADDRESS(MATCH(IF($C$4="Tüm Şirketler",9003,IF($C$4="Hayatdışı Sigorta Şirketleri",9000,9001)),INDIRECT("'"&amp;E$5&amp;"'!$B$1:$B$1095"),0),MATCH($B7,INDIRECT("'"&amp;E$5&amp;"'!5:5"),0)+1)),0)</f>
        <v>0</v>
      </c>
      <c r="G7" s="14">
        <f ca="1">+C7+E7</f>
        <v>232520678.62000009</v>
      </c>
      <c r="H7" s="14">
        <f ca="1">+D7+F7</f>
        <v>0</v>
      </c>
      <c r="K7" s="15"/>
      <c r="L7" s="15"/>
      <c r="M7" s="15"/>
      <c r="N7" s="6"/>
    </row>
    <row r="8" spans="1:14" ht="12.75" customHeight="1">
      <c r="A8" s="16" t="s">
        <v>12</v>
      </c>
      <c r="B8" s="17">
        <v>718</v>
      </c>
      <c r="C8" s="18">
        <f ca="1">IFERROR(INDIRECT("'"&amp;C$5&amp;"'!"&amp;ADDRESS(MATCH(IF($C$4="Tüm Şirketler",9003,IF($C$4="Hayatdışı Sigorta Şirketleri",9000,9001)),INDIRECT("'"&amp;C$5&amp;"'!$B$1:$B$1095"),0),MATCH($B8,INDIRECT("'"&amp;C$5&amp;"'!5:5"),0))),0)</f>
        <v>219846961.06984288</v>
      </c>
      <c r="D8" s="18">
        <f ca="1">IFERROR(INDIRECT("'"&amp;C$5&amp;"'!"&amp;ADDRESS(MATCH(IF($C$4="Tüm Şirketler",9003,IF($C$4="Hayatdışı Sigorta Şirketleri",9000,9001)),INDIRECT("'"&amp;C$5&amp;"'!$B$1:$B$1095"),0),MATCH($B8,INDIRECT("'"&amp;C$5&amp;"'!5:5"),0)+1)),0)</f>
        <v>0</v>
      </c>
      <c r="E8" s="18">
        <f ca="1">IFERROR(INDIRECT("'"&amp;E$5&amp;"'!"&amp;ADDRESS(MATCH(IF($C$4="Tüm Şirketler",9003,IF($C$4="Hayatdışı Sigorta Şirketleri",9000,9001)),INDIRECT("'"&amp;E$5&amp;"'!$B$1:$B$1095"),0),MATCH($B8,INDIRECT("'"&amp;E$5&amp;"'!5:5"),0))),0)</f>
        <v>0</v>
      </c>
      <c r="F8" s="18">
        <f ca="1">IFERROR(INDIRECT("'"&amp;E$5&amp;"'!"&amp;ADDRESS(MATCH(IF($C$4="Tüm Şirketler",9003,IF($C$4="Hayatdışı Sigorta Şirketleri",9000,9001)),INDIRECT("'"&amp;E$5&amp;"'!$B$1:$B$1095"),0),MATCH($B8,INDIRECT("'"&amp;E$5&amp;"'!5:5"),0)+1)),0)</f>
        <v>0</v>
      </c>
      <c r="G8" s="19">
        <f ca="1">+C8+E8</f>
        <v>219846961.06984288</v>
      </c>
      <c r="H8" s="19">
        <f ca="1">+D8+F8</f>
        <v>0</v>
      </c>
      <c r="K8" s="6"/>
      <c r="L8" s="6"/>
      <c r="M8" s="6"/>
      <c r="N8" s="6"/>
    </row>
    <row r="9" spans="1:14" ht="12.75" customHeight="1">
      <c r="A9" s="16" t="s">
        <v>13</v>
      </c>
      <c r="B9" s="17">
        <v>729</v>
      </c>
      <c r="C9" s="18">
        <f ca="1">IFERROR(INDIRECT("'"&amp;C$5&amp;"'!"&amp;ADDRESS(MATCH(IF($C$4="Tüm Şirketler",9003,IF($C$4="Hayatdışı Sigorta Şirketleri",9000,9001)),INDIRECT("'"&amp;C$5&amp;"'!$B$1:$B$1095"),0),MATCH($B9,INDIRECT("'"&amp;C$5&amp;"'!5:5"),0))),0)</f>
        <v>204481670.54089999</v>
      </c>
      <c r="D9" s="18">
        <f ca="1">IFERROR(INDIRECT("'"&amp;C$5&amp;"'!"&amp;ADDRESS(MATCH(IF($C$4="Tüm Şirketler",9003,IF($C$4="Hayatdışı Sigorta Şirketleri",9000,9001)),INDIRECT("'"&amp;C$5&amp;"'!$B$1:$B$1095"),0),MATCH($B9,INDIRECT("'"&amp;C$5&amp;"'!5:5"),0)+1)),0)</f>
        <v>0</v>
      </c>
      <c r="E9" s="18">
        <f ca="1">IFERROR(INDIRECT("'"&amp;E$5&amp;"'!"&amp;ADDRESS(MATCH(IF($C$4="Tüm Şirketler",9003,IF($C$4="Hayatdışı Sigorta Şirketleri",9000,9001)),INDIRECT("'"&amp;E$5&amp;"'!$B$1:$B$1095"),0),MATCH($B9,INDIRECT("'"&amp;E$5&amp;"'!5:5"),0))),0)</f>
        <v>-13223.6</v>
      </c>
      <c r="F9" s="18">
        <f ca="1">IFERROR(INDIRECT("'"&amp;E$5&amp;"'!"&amp;ADDRESS(MATCH(IF($C$4="Tüm Şirketler",9003,IF($C$4="Hayatdışı Sigorta Şirketleri",9000,9001)),INDIRECT("'"&amp;E$5&amp;"'!$B$1:$B$1095"),0),MATCH($B9,INDIRECT("'"&amp;E$5&amp;"'!5:5"),0)+1)),0)</f>
        <v>124431.3</v>
      </c>
      <c r="G9" s="19">
        <f t="shared" ref="G9:H73" ca="1" si="0">+C9+E9</f>
        <v>204468446.9409</v>
      </c>
      <c r="H9" s="19">
        <f t="shared" ca="1" si="0"/>
        <v>124431.3</v>
      </c>
      <c r="K9" s="6"/>
      <c r="L9" s="6"/>
      <c r="M9" s="6"/>
      <c r="N9" s="6"/>
    </row>
    <row r="10" spans="1:14" ht="12.75" customHeight="1">
      <c r="A10" s="16" t="s">
        <v>14</v>
      </c>
      <c r="B10" s="17">
        <v>750</v>
      </c>
      <c r="C10" s="18">
        <f ca="1">IFERROR(INDIRECT("'"&amp;C$5&amp;"'!"&amp;ADDRESS(MATCH(IF($C$4="Tüm Şirketler",9003,IF($C$4="Hayatdışı Sigorta Şirketleri",9000,9001)),INDIRECT("'"&amp;C$5&amp;"'!$B$1:$B$1095"),0),MATCH($B10,INDIRECT("'"&amp;C$5&amp;"'!5:5"),0))),0)</f>
        <v>21488880652.926281</v>
      </c>
      <c r="D10" s="18">
        <f ca="1">IFERROR(INDIRECT("'"&amp;C$5&amp;"'!"&amp;ADDRESS(MATCH(IF($C$4="Tüm Şirketler",9003,IF($C$4="Hayatdışı Sigorta Şirketleri",9000,9001)),INDIRECT("'"&amp;C$5&amp;"'!$B$1:$B$1095"),0),MATCH($B10,INDIRECT("'"&amp;C$5&amp;"'!5:5"),0)+1)),0)</f>
        <v>39846202.179517001</v>
      </c>
      <c r="E10" s="18">
        <f ca="1">IFERROR(INDIRECT("'"&amp;E$5&amp;"'!"&amp;ADDRESS(MATCH(IF($C$4="Tüm Şirketler",9003,IF($C$4="Hayatdışı Sigorta Şirketleri",9000,9001)),INDIRECT("'"&amp;E$5&amp;"'!$B$1:$B$1095"),0),MATCH($B10,INDIRECT("'"&amp;E$5&amp;"'!5:5"),0))),0)</f>
        <v>15950823.539999999</v>
      </c>
      <c r="F10" s="18">
        <f ca="1">IFERROR(INDIRECT("'"&amp;E$5&amp;"'!"&amp;ADDRESS(MATCH(IF($C$4="Tüm Şirketler",9003,IF($C$4="Hayatdışı Sigorta Şirketleri",9000,9001)),INDIRECT("'"&amp;E$5&amp;"'!$B$1:$B$1095"),0),MATCH($B10,INDIRECT("'"&amp;E$5&amp;"'!5:5"),0)+1)),0)</f>
        <v>50042315.519999996</v>
      </c>
      <c r="G10" s="19">
        <f t="shared" ca="1" si="0"/>
        <v>21504831476.466282</v>
      </c>
      <c r="H10" s="19">
        <f t="shared" ca="1" si="0"/>
        <v>89888517.699516997</v>
      </c>
    </row>
    <row r="11" spans="1:14" ht="12.75" customHeight="1">
      <c r="A11" s="16" t="s">
        <v>15</v>
      </c>
      <c r="B11" s="17">
        <v>751</v>
      </c>
      <c r="C11" s="18">
        <f ca="1">IFERROR(INDIRECT("'"&amp;C$5&amp;"'!"&amp;ADDRESS(MATCH(IF($C$4="Tüm Şirketler",9003,IF($C$4="Hayatdışı Sigorta Şirketleri",9000,9001)),INDIRECT("'"&amp;C$5&amp;"'!$B$1:$B$1095"),0),MATCH($B11,INDIRECT("'"&amp;C$5&amp;"'!5:5"),0))),0)</f>
        <v>881354961.41860187</v>
      </c>
      <c r="D11" s="18">
        <f ca="1">IFERROR(INDIRECT("'"&amp;C$5&amp;"'!"&amp;ADDRESS(MATCH(IF($C$4="Tüm Şirketler",9003,IF($C$4="Hayatdışı Sigorta Şirketleri",9000,9001)),INDIRECT("'"&amp;C$5&amp;"'!$B$1:$B$1095"),0),MATCH($B11,INDIRECT("'"&amp;C$5&amp;"'!5:5"),0)+1)),0)</f>
        <v>0</v>
      </c>
      <c r="E11" s="18">
        <f ca="1">IFERROR(INDIRECT("'"&amp;E$5&amp;"'!"&amp;ADDRESS(MATCH(IF($C$4="Tüm Şirketler",9003,IF($C$4="Hayatdışı Sigorta Şirketleri",9000,9001)),INDIRECT("'"&amp;E$5&amp;"'!$B$1:$B$1095"),0),MATCH($B11,INDIRECT("'"&amp;E$5&amp;"'!5:5"),0))),0)</f>
        <v>5313287.2699999455</v>
      </c>
      <c r="F11" s="18">
        <f ca="1">IFERROR(INDIRECT("'"&amp;E$5&amp;"'!"&amp;ADDRESS(MATCH(IF($C$4="Tüm Şirketler",9003,IF($C$4="Hayatdışı Sigorta Şirketleri",9000,9001)),INDIRECT("'"&amp;E$5&amp;"'!$B$1:$B$1095"),0),MATCH($B11,INDIRECT("'"&amp;E$5&amp;"'!5:5"),0)+1)),0)</f>
        <v>0</v>
      </c>
      <c r="G11" s="19">
        <f t="shared" ca="1" si="0"/>
        <v>886668248.68860185</v>
      </c>
      <c r="H11" s="19">
        <f t="shared" ca="1" si="0"/>
        <v>0</v>
      </c>
    </row>
    <row r="12" spans="1:14" ht="12.75" customHeight="1" thickBot="1">
      <c r="A12" s="78" t="s">
        <v>16</v>
      </c>
      <c r="B12" s="79"/>
      <c r="C12" s="20">
        <f t="shared" ref="C12:H12" ca="1" si="1">SUM(C7:C11)</f>
        <v>23027084924.575626</v>
      </c>
      <c r="D12" s="20">
        <f t="shared" ca="1" si="1"/>
        <v>39846202.179517001</v>
      </c>
      <c r="E12" s="20">
        <f t="shared" ca="1" si="1"/>
        <v>21250887.209999945</v>
      </c>
      <c r="F12" s="20">
        <f t="shared" ca="1" si="1"/>
        <v>50166746.819999993</v>
      </c>
      <c r="G12" s="20">
        <f t="shared" ca="1" si="1"/>
        <v>23048335811.785625</v>
      </c>
      <c r="H12" s="20">
        <f t="shared" ca="1" si="1"/>
        <v>90012948.999516994</v>
      </c>
    </row>
    <row r="13" spans="1:14" ht="12.75" customHeight="1">
      <c r="A13" s="21" t="s">
        <v>17</v>
      </c>
      <c r="B13" s="22">
        <v>784</v>
      </c>
      <c r="C13" s="23">
        <f ca="1">IFERROR(INDIRECT("'"&amp;C$5&amp;"'!"&amp;ADDRESS(MATCH(IF($C$4="Tüm Şirketler",9003,IF($C$4="Hayatdışı Sigorta Şirketleri",9000,9001)),INDIRECT("'"&amp;C$5&amp;"'!$B$1:$B$1095"),0),MATCH($B13,INDIRECT("'"&amp;C$5&amp;"'!5:5"),0))),0)</f>
        <v>1223233652.2259884</v>
      </c>
      <c r="D13" s="23">
        <f ca="1">IFERROR(INDIRECT("'"&amp;C$5&amp;"'!"&amp;ADDRESS(MATCH(IF($C$4="Tüm Şirketler",9003,IF($C$4="Hayatdışı Sigorta Şirketleri",9000,9001)),INDIRECT("'"&amp;C$5&amp;"'!$B$1:$B$1095"),0),MATCH($B13,INDIRECT("'"&amp;C$5&amp;"'!5:5"),0)+1)),0)</f>
        <v>0.1</v>
      </c>
      <c r="E13" s="23">
        <f ca="1">IFERROR(INDIRECT("'"&amp;E$5&amp;"'!"&amp;ADDRESS(MATCH(IF($C$4="Tüm Şirketler",9003,IF($C$4="Hayatdışı Sigorta Şirketleri",9000,9001)),INDIRECT("'"&amp;E$5&amp;"'!$B$1:$B$1095"),0),MATCH($B13,INDIRECT("'"&amp;E$5&amp;"'!5:5"),0))),0)</f>
        <v>0</v>
      </c>
      <c r="F13" s="23">
        <f ca="1">IFERROR(INDIRECT("'"&amp;E$5&amp;"'!"&amp;ADDRESS(MATCH(IF($C$4="Tüm Şirketler",9003,IF($C$4="Hayatdışı Sigorta Şirketleri",9000,9001)),INDIRECT("'"&amp;E$5&amp;"'!$B$1:$B$1095"),0),MATCH($B13,INDIRECT("'"&amp;E$5&amp;"'!5:5"),0)+1)),0)</f>
        <v>0</v>
      </c>
      <c r="G13" s="24">
        <f t="shared" ca="1" si="0"/>
        <v>1223233652.2259884</v>
      </c>
      <c r="H13" s="24">
        <f t="shared" ca="1" si="0"/>
        <v>0.1</v>
      </c>
    </row>
    <row r="14" spans="1:14" ht="12.75" customHeight="1">
      <c r="A14" s="25" t="s">
        <v>18</v>
      </c>
      <c r="B14" s="17">
        <v>785</v>
      </c>
      <c r="C14" s="19">
        <f ca="1">+C15+C16+C17+C20</f>
        <v>197688235778.72382</v>
      </c>
      <c r="D14" s="19">
        <f ca="1">+D15+D16+D17+D20</f>
        <v>101396950.73999998</v>
      </c>
      <c r="E14" s="19">
        <f ca="1">+E15+E16+E17+E20</f>
        <v>9866389711.3300686</v>
      </c>
      <c r="F14" s="19">
        <f ca="1">+F15+F16+F17+F20</f>
        <v>313376531.95999998</v>
      </c>
      <c r="G14" s="19">
        <f t="shared" ca="1" si="0"/>
        <v>207554625490.05389</v>
      </c>
      <c r="H14" s="19">
        <f t="shared" ca="1" si="0"/>
        <v>414773482.69999993</v>
      </c>
    </row>
    <row r="15" spans="1:14" ht="12.75" customHeight="1">
      <c r="A15" s="26" t="s">
        <v>19</v>
      </c>
      <c r="B15" s="27">
        <v>904</v>
      </c>
      <c r="C15" s="18">
        <f ca="1">IFERROR(INDIRECT("'"&amp;C$5&amp;"'!"&amp;ADDRESS(MATCH(IF($C$4="Tüm Şirketler",9003,IF($C$4="Hayatdışı Sigorta Şirketleri",9000,9001)),INDIRECT("'"&amp;C$5&amp;"'!$B$1:$B$1095"),0),MATCH($B15,INDIRECT("'"&amp;C$5&amp;"'!5:5"),0))),0)</f>
        <v>1594030591.8546824</v>
      </c>
      <c r="D15" s="18">
        <f ca="1">IFERROR(INDIRECT("'"&amp;C$5&amp;"'!"&amp;ADDRESS(MATCH(IF($C$4="Tüm Şirketler",9003,IF($C$4="Hayatdışı Sigorta Şirketleri",9000,9001)),INDIRECT("'"&amp;C$5&amp;"'!$B$1:$B$1095"),0),MATCH($B15,INDIRECT("'"&amp;C$5&amp;"'!5:5"),0)+1)),0)</f>
        <v>0</v>
      </c>
      <c r="E15" s="18">
        <f ca="1">IFERROR(INDIRECT("'"&amp;E$5&amp;"'!"&amp;ADDRESS(MATCH(IF($C$4="Tüm Şirketler",9003,IF($C$4="Hayatdışı Sigorta Şirketleri",9000,9001)),INDIRECT("'"&amp;E$5&amp;"'!$B$1:$B$1095"),0),MATCH($B15,INDIRECT("'"&amp;E$5&amp;"'!5:5"),0))),0)</f>
        <v>221696.71000003815</v>
      </c>
      <c r="F15" s="18">
        <f ca="1">IFERROR(INDIRECT("'"&amp;E$5&amp;"'!"&amp;ADDRESS(MATCH(IF($C$4="Tüm Şirketler",9003,IF($C$4="Hayatdışı Sigorta Şirketleri",9000,9001)),INDIRECT("'"&amp;E$5&amp;"'!$B$1:$B$1095"),0),MATCH($B15,INDIRECT("'"&amp;E$5&amp;"'!5:5"),0)+1)),0)</f>
        <v>22880.959999999999</v>
      </c>
      <c r="G15" s="19">
        <f t="shared" ca="1" si="0"/>
        <v>1594252288.5646825</v>
      </c>
      <c r="H15" s="19">
        <f t="shared" ca="1" si="0"/>
        <v>22880.959999999999</v>
      </c>
    </row>
    <row r="16" spans="1:14" ht="12.75" customHeight="1">
      <c r="A16" s="26" t="s">
        <v>20</v>
      </c>
      <c r="B16" s="27">
        <v>905</v>
      </c>
      <c r="C16" s="18">
        <f ca="1">IFERROR(INDIRECT("'"&amp;C$5&amp;"'!"&amp;ADDRESS(MATCH(IF($C$4="Tüm Şirketler",9003,IF($C$4="Hayatdışı Sigorta Şirketleri",9000,9001)),INDIRECT("'"&amp;C$5&amp;"'!$B$1:$B$1095"),0),MATCH($B16,INDIRECT("'"&amp;C$5&amp;"'!5:5"),0))),0)</f>
        <v>1017190687.9999999</v>
      </c>
      <c r="D16" s="18">
        <f ca="1">IFERROR(INDIRECT("'"&amp;C$5&amp;"'!"&amp;ADDRESS(MATCH(IF($C$4="Tüm Şirketler",9003,IF($C$4="Hayatdışı Sigorta Şirketleri",9000,9001)),INDIRECT("'"&amp;C$5&amp;"'!$B$1:$B$1095"),0),MATCH($B16,INDIRECT("'"&amp;C$5&amp;"'!5:5"),0)+1)),0)</f>
        <v>0</v>
      </c>
      <c r="E16" s="18">
        <f ca="1">IFERROR(INDIRECT("'"&amp;E$5&amp;"'!"&amp;ADDRESS(MATCH(IF($C$4="Tüm Şirketler",9003,IF($C$4="Hayatdışı Sigorta Şirketleri",9000,9001)),INDIRECT("'"&amp;E$5&amp;"'!$B$1:$B$1095"),0),MATCH($B16,INDIRECT("'"&amp;E$5&amp;"'!5:5"),0))),0)</f>
        <v>366608.79999999993</v>
      </c>
      <c r="F16" s="18">
        <f ca="1">IFERROR(INDIRECT("'"&amp;E$5&amp;"'!"&amp;ADDRESS(MATCH(IF($C$4="Tüm Şirketler",9003,IF($C$4="Hayatdışı Sigorta Şirketleri",9000,9001)),INDIRECT("'"&amp;E$5&amp;"'!$B$1:$B$1095"),0),MATCH($B16,INDIRECT("'"&amp;E$5&amp;"'!5:5"),0)+1)),0)</f>
        <v>0</v>
      </c>
      <c r="G16" s="19">
        <f t="shared" ca="1" si="0"/>
        <v>1017557296.7999998</v>
      </c>
      <c r="H16" s="19">
        <f t="shared" ca="1" si="0"/>
        <v>0</v>
      </c>
    </row>
    <row r="17" spans="1:8" ht="12.75" customHeight="1">
      <c r="A17" s="26" t="s">
        <v>21</v>
      </c>
      <c r="B17" s="27">
        <v>906</v>
      </c>
      <c r="C17" s="19">
        <f ca="1">+C18+C19</f>
        <v>79893458376.278305</v>
      </c>
      <c r="D17" s="19">
        <f ca="1">+D18+D19</f>
        <v>0</v>
      </c>
      <c r="E17" s="19">
        <f ca="1">+E18+E19</f>
        <v>3518471945.8189998</v>
      </c>
      <c r="F17" s="19">
        <f ca="1">+F18+F19</f>
        <v>0</v>
      </c>
      <c r="G17" s="19">
        <f t="shared" ca="1" si="0"/>
        <v>83411930322.097305</v>
      </c>
      <c r="H17" s="19">
        <f t="shared" ca="1" si="0"/>
        <v>0</v>
      </c>
    </row>
    <row r="18" spans="1:8" ht="12.75" customHeight="1">
      <c r="A18" s="28" t="s">
        <v>22</v>
      </c>
      <c r="B18" s="29">
        <v>90601</v>
      </c>
      <c r="C18" s="18">
        <f ca="1">IFERROR(INDIRECT("'"&amp;C$5&amp;"'!"&amp;ADDRESS(MATCH(IF($C$4="Tüm Şirketler",9003,IF($C$4="Hayatdışı Sigorta Şirketleri",9000,9001)),INDIRECT("'"&amp;C$5&amp;"'!$B$1:$B$1095"),0),MATCH($B18,INDIRECT("'"&amp;C$5&amp;"'!5:5"),0))),0)</f>
        <v>10422143208.65773</v>
      </c>
      <c r="D18" s="18">
        <f ca="1">IFERROR(INDIRECT("'"&amp;C$5&amp;"'!"&amp;ADDRESS(MATCH(IF($C$4="Tüm Şirketler",9003,IF($C$4="Hayatdışı Sigorta Şirketleri",9000,9001)),INDIRECT("'"&amp;C$5&amp;"'!$B$1:$B$1095"),0),MATCH($B18,INDIRECT("'"&amp;C$5&amp;"'!5:5"),0)+1)),0)</f>
        <v>0</v>
      </c>
      <c r="E18" s="18">
        <f ca="1">IFERROR(INDIRECT("'"&amp;E$5&amp;"'!"&amp;ADDRESS(MATCH(IF($C$4="Tüm Şirketler",9003,IF($C$4="Hayatdışı Sigorta Şirketleri",9000,9001)),INDIRECT("'"&amp;E$5&amp;"'!$B$1:$B$1095"),0),MATCH($B18,INDIRECT("'"&amp;E$5&amp;"'!5:5"),0))),0)</f>
        <v>182149470.67488354</v>
      </c>
      <c r="F18" s="18">
        <f ca="1">IFERROR(INDIRECT("'"&amp;E$5&amp;"'!"&amp;ADDRESS(MATCH(IF($C$4="Tüm Şirketler",9003,IF($C$4="Hayatdışı Sigorta Şirketleri",9000,9001)),INDIRECT("'"&amp;E$5&amp;"'!$B$1:$B$1095"),0),MATCH($B18,INDIRECT("'"&amp;E$5&amp;"'!5:5"),0)+1)),0)</f>
        <v>0</v>
      </c>
      <c r="G18" s="19">
        <f t="shared" ca="1" si="0"/>
        <v>10604292679.332613</v>
      </c>
      <c r="H18" s="19">
        <f t="shared" ca="1" si="0"/>
        <v>0</v>
      </c>
    </row>
    <row r="19" spans="1:8" ht="12.75" customHeight="1">
      <c r="A19" s="28" t="s">
        <v>23</v>
      </c>
      <c r="B19" s="29">
        <v>90602</v>
      </c>
      <c r="C19" s="18">
        <f ca="1">IFERROR(INDIRECT("'"&amp;C$5&amp;"'!"&amp;ADDRESS(MATCH(IF($C$4="Tüm Şirketler",9003,IF($C$4="Hayatdışı Sigorta Şirketleri",9000,9001)),INDIRECT("'"&amp;C$5&amp;"'!$B$1:$B$1095"),0),MATCH($B19,INDIRECT("'"&amp;C$5&amp;"'!5:5"),0))),0)</f>
        <v>69471315167.620575</v>
      </c>
      <c r="D19" s="18">
        <f ca="1">IFERROR(INDIRECT("'"&amp;C$5&amp;"'!"&amp;ADDRESS(MATCH(IF($C$4="Tüm Şirketler",9003,IF($C$4="Hayatdışı Sigorta Şirketleri",9000,9001)),INDIRECT("'"&amp;C$5&amp;"'!$B$1:$B$1095"),0),MATCH($B19,INDIRECT("'"&amp;C$5&amp;"'!5:5"),0)+1)),0)</f>
        <v>0</v>
      </c>
      <c r="E19" s="18">
        <f ca="1">IFERROR(INDIRECT("'"&amp;E$5&amp;"'!"&amp;ADDRESS(MATCH(IF($C$4="Tüm Şirketler",9003,IF($C$4="Hayatdışı Sigorta Şirketleri",9000,9001)),INDIRECT("'"&amp;E$5&amp;"'!$B$1:$B$1095"),0),MATCH($B19,INDIRECT("'"&amp;E$5&amp;"'!5:5"),0))),0)</f>
        <v>3336322475.1441164</v>
      </c>
      <c r="F19" s="18">
        <f ca="1">IFERROR(INDIRECT("'"&amp;E$5&amp;"'!"&amp;ADDRESS(MATCH(IF($C$4="Tüm Şirketler",9003,IF($C$4="Hayatdışı Sigorta Şirketleri",9000,9001)),INDIRECT("'"&amp;E$5&amp;"'!$B$1:$B$1095"),0),MATCH($B19,INDIRECT("'"&amp;E$5&amp;"'!5:5"),0)+1)),0)</f>
        <v>0</v>
      </c>
      <c r="G19" s="19">
        <f t="shared" ca="1" si="0"/>
        <v>72807637642.764694</v>
      </c>
      <c r="H19" s="19">
        <f t="shared" ca="1" si="0"/>
        <v>0</v>
      </c>
    </row>
    <row r="20" spans="1:8" ht="12.75" customHeight="1">
      <c r="A20" s="26" t="s">
        <v>24</v>
      </c>
      <c r="B20" s="27">
        <v>907</v>
      </c>
      <c r="C20" s="19">
        <f ca="1">+C21+C22</f>
        <v>115183556122.59084</v>
      </c>
      <c r="D20" s="19">
        <f ca="1">+D21+D22</f>
        <v>101396950.73999998</v>
      </c>
      <c r="E20" s="19">
        <f ca="1">+E21+E22</f>
        <v>6347329460.0010681</v>
      </c>
      <c r="F20" s="19">
        <f ca="1">+F21+F22</f>
        <v>313353651</v>
      </c>
      <c r="G20" s="19">
        <f t="shared" ca="1" si="0"/>
        <v>121530885582.5919</v>
      </c>
      <c r="H20" s="19">
        <f t="shared" ca="1" si="0"/>
        <v>414750601.74000001</v>
      </c>
    </row>
    <row r="21" spans="1:8" ht="12.75" customHeight="1">
      <c r="A21" s="28" t="s">
        <v>22</v>
      </c>
      <c r="B21" s="29">
        <v>90701</v>
      </c>
      <c r="C21" s="18">
        <f ca="1">IFERROR(INDIRECT("'"&amp;C$5&amp;"'!"&amp;ADDRESS(MATCH(IF($C$4="Tüm Şirketler",9003,IF($C$4="Hayatdışı Sigorta Şirketleri",9000,9001)),INDIRECT("'"&amp;C$5&amp;"'!$B$1:$B$1095"),0),MATCH($B21,INDIRECT("'"&amp;C$5&amp;"'!5:5"),0))),0)</f>
        <v>26370907335.815815</v>
      </c>
      <c r="D21" s="18">
        <f ca="1">IFERROR(INDIRECT("'"&amp;C$5&amp;"'!"&amp;ADDRESS(MATCH(IF($C$4="Tüm Şirketler",9003,IF($C$4="Hayatdışı Sigorta Şirketleri",9000,9001)),INDIRECT("'"&amp;C$5&amp;"'!$B$1:$B$1095"),0),MATCH($B21,INDIRECT("'"&amp;C$5&amp;"'!5:5"),0)+1)),0)</f>
        <v>16012276.039999999</v>
      </c>
      <c r="E21" s="18">
        <f ca="1">IFERROR(INDIRECT("'"&amp;E$5&amp;"'!"&amp;ADDRESS(MATCH(IF($C$4="Tüm Şirketler",9003,IF($C$4="Hayatdışı Sigorta Şirketleri",9000,9001)),INDIRECT("'"&amp;E$5&amp;"'!$B$1:$B$1095"),0),MATCH($B21,INDIRECT("'"&amp;E$5&amp;"'!5:5"),0))),0)</f>
        <v>1808477513.6733327</v>
      </c>
      <c r="F21" s="18">
        <f ca="1">IFERROR(INDIRECT("'"&amp;E$5&amp;"'!"&amp;ADDRESS(MATCH(IF($C$4="Tüm Şirketler",9003,IF($C$4="Hayatdışı Sigorta Şirketleri",9000,9001)),INDIRECT("'"&amp;E$5&amp;"'!$B$1:$B$1095"),0),MATCH($B21,INDIRECT("'"&amp;E$5&amp;"'!5:5"),0)+1)),0)</f>
        <v>58477625.899999999</v>
      </c>
      <c r="G21" s="19">
        <f t="shared" ca="1" si="0"/>
        <v>28179384849.489147</v>
      </c>
      <c r="H21" s="19">
        <f t="shared" ca="1" si="0"/>
        <v>74489901.939999998</v>
      </c>
    </row>
    <row r="22" spans="1:8" ht="12.75" customHeight="1">
      <c r="A22" s="28" t="s">
        <v>23</v>
      </c>
      <c r="B22" s="29">
        <v>90702</v>
      </c>
      <c r="C22" s="18">
        <f ca="1">IFERROR(INDIRECT("'"&amp;C$5&amp;"'!"&amp;ADDRESS(MATCH(IF($C$4="Tüm Şirketler",9003,IF($C$4="Hayatdışı Sigorta Şirketleri",9000,9001)),INDIRECT("'"&amp;C$5&amp;"'!$B$1:$B$1095"),0),MATCH($B22,INDIRECT("'"&amp;C$5&amp;"'!5:5"),0))),0)</f>
        <v>88812648786.775024</v>
      </c>
      <c r="D22" s="18">
        <f ca="1">IFERROR(INDIRECT("'"&amp;C$5&amp;"'!"&amp;ADDRESS(MATCH(IF($C$4="Tüm Şirketler",9003,IF($C$4="Hayatdışı Sigorta Şirketleri",9000,9001)),INDIRECT("'"&amp;C$5&amp;"'!$B$1:$B$1095"),0),MATCH($B22,INDIRECT("'"&amp;C$5&amp;"'!5:5"),0)+1)),0)</f>
        <v>85384674.699999988</v>
      </c>
      <c r="E22" s="18">
        <f ca="1">IFERROR(INDIRECT("'"&amp;E$5&amp;"'!"&amp;ADDRESS(MATCH(IF($C$4="Tüm Şirketler",9003,IF($C$4="Hayatdışı Sigorta Şirketleri",9000,9001)),INDIRECT("'"&amp;E$5&amp;"'!$B$1:$B$1095"),0),MATCH($B22,INDIRECT("'"&amp;E$5&amp;"'!5:5"),0))),0)</f>
        <v>4538851946.3277359</v>
      </c>
      <c r="F22" s="18">
        <f ca="1">IFERROR(INDIRECT("'"&amp;E$5&amp;"'!"&amp;ADDRESS(MATCH(IF($C$4="Tüm Şirketler",9003,IF($C$4="Hayatdışı Sigorta Şirketleri",9000,9001)),INDIRECT("'"&amp;E$5&amp;"'!$B$1:$B$1095"),0),MATCH($B22,INDIRECT("'"&amp;E$5&amp;"'!5:5"),0)+1)),0)</f>
        <v>254876025.10000002</v>
      </c>
      <c r="G22" s="19">
        <f t="shared" ca="1" si="0"/>
        <v>93351500733.102753</v>
      </c>
      <c r="H22" s="19">
        <f t="shared" ca="1" si="0"/>
        <v>340260699.80000001</v>
      </c>
    </row>
    <row r="23" spans="1:8" ht="12.75" customHeight="1">
      <c r="A23" s="25" t="s">
        <v>25</v>
      </c>
      <c r="B23" s="17">
        <v>786</v>
      </c>
      <c r="C23" s="18">
        <f ca="1">IFERROR(INDIRECT("'"&amp;C$5&amp;"'!"&amp;ADDRESS(MATCH(IF($C$4="Tüm Şirketler",9003,IF($C$4="Hayatdışı Sigorta Şirketleri",9000,9001)),INDIRECT("'"&amp;C$5&amp;"'!$B$1:$B$1095"),0),MATCH($B23,INDIRECT("'"&amp;C$5&amp;"'!5:5"),0))),0)</f>
        <v>2673453556.3528681</v>
      </c>
      <c r="D23" s="18">
        <f ca="1">IFERROR(INDIRECT("'"&amp;C$5&amp;"'!"&amp;ADDRESS(MATCH(IF($C$4="Tüm Şirketler",9003,IF($C$4="Hayatdışı Sigorta Şirketleri",9000,9001)),INDIRECT("'"&amp;C$5&amp;"'!$B$1:$B$1095"),0),MATCH($B23,INDIRECT("'"&amp;C$5&amp;"'!5:5"),0)+1)),0)</f>
        <v>716014.45</v>
      </c>
      <c r="E23" s="18">
        <f ca="1">IFERROR(INDIRECT("'"&amp;E$5&amp;"'!"&amp;ADDRESS(MATCH(IF($C$4="Tüm Şirketler",9003,IF($C$4="Hayatdışı Sigorta Şirketleri",9000,9001)),INDIRECT("'"&amp;E$5&amp;"'!$B$1:$B$1095"),0),MATCH($B23,INDIRECT("'"&amp;E$5&amp;"'!5:5"),0))),0)</f>
        <v>662678.21000000194</v>
      </c>
      <c r="F23" s="18">
        <f ca="1">IFERROR(INDIRECT("'"&amp;E$5&amp;"'!"&amp;ADDRESS(MATCH(IF($C$4="Tüm Şirketler",9003,IF($C$4="Hayatdışı Sigorta Şirketleri",9000,9001)),INDIRECT("'"&amp;E$5&amp;"'!$B$1:$B$1095"),0),MATCH($B23,INDIRECT("'"&amp;E$5&amp;"'!5:5"),0)+1)),0)</f>
        <v>1952896.7099999981</v>
      </c>
      <c r="G23" s="19">
        <f t="shared" ca="1" si="0"/>
        <v>2674116234.5628681</v>
      </c>
      <c r="H23" s="19">
        <f t="shared" ca="1" si="0"/>
        <v>2668911.1599999983</v>
      </c>
    </row>
    <row r="24" spans="1:8" ht="12.75" customHeight="1" thickBot="1">
      <c r="A24" s="80" t="s">
        <v>26</v>
      </c>
      <c r="B24" s="81"/>
      <c r="C24" s="30">
        <f ca="1">+C13+C14+C23</f>
        <v>201584922987.30267</v>
      </c>
      <c r="D24" s="30">
        <f ca="1">+D13+D14+D23</f>
        <v>102112965.28999998</v>
      </c>
      <c r="E24" s="30">
        <f ca="1">+E13+E14+E23</f>
        <v>9867052389.5400677</v>
      </c>
      <c r="F24" s="30">
        <f ca="1">+F13+F14+F23</f>
        <v>315329428.66999996</v>
      </c>
      <c r="G24" s="30">
        <f t="shared" ca="1" si="0"/>
        <v>211451975376.84274</v>
      </c>
      <c r="H24" s="30">
        <f t="shared" ca="1" si="0"/>
        <v>417442393.95999992</v>
      </c>
    </row>
    <row r="25" spans="1:8" ht="12.75" customHeight="1">
      <c r="A25" s="11" t="s">
        <v>27</v>
      </c>
      <c r="B25" s="12">
        <v>717</v>
      </c>
      <c r="C25" s="13">
        <f ca="1">IFERROR(INDIRECT("'"&amp;C$5&amp;"'!"&amp;ADDRESS(MATCH(IF($C$4="Tüm Şirketler",9003,IF($C$4="Hayatdışı Sigorta Şirketleri",9000,9001)),INDIRECT("'"&amp;C$5&amp;"'!$B$1:$B$1095"),0),MATCH($B25,INDIRECT("'"&amp;C$5&amp;"'!5:5"),0))),0)</f>
        <v>146609729672.89313</v>
      </c>
      <c r="D25" s="13">
        <f ca="1">IFERROR(INDIRECT("'"&amp;C$5&amp;"'!"&amp;ADDRESS(MATCH(IF($C$4="Tüm Şirketler",9003,IF($C$4="Hayatdışı Sigorta Şirketleri",9000,9001)),INDIRECT("'"&amp;C$5&amp;"'!$B$1:$B$1095"),0),MATCH($B25,INDIRECT("'"&amp;C$5&amp;"'!5:5"),0)+1)),0)</f>
        <v>514177097.22000015</v>
      </c>
      <c r="E25" s="13">
        <f ca="1">IFERROR(INDIRECT("'"&amp;E$5&amp;"'!"&amp;ADDRESS(MATCH(IF($C$4="Tüm Şirketler",9003,IF($C$4="Hayatdışı Sigorta Şirketleri",9000,9001)),INDIRECT("'"&amp;E$5&amp;"'!$B$1:$B$1095"),0),MATCH($B25,INDIRECT("'"&amp;E$5&amp;"'!5:5"),0))),0)</f>
        <v>0</v>
      </c>
      <c r="F25" s="13">
        <f ca="1">IFERROR(INDIRECT("'"&amp;E$5&amp;"'!"&amp;ADDRESS(MATCH(IF($C$4="Tüm Şirketler",9003,IF($C$4="Hayatdışı Sigorta Şirketleri",9000,9001)),INDIRECT("'"&amp;E$5&amp;"'!$B$1:$B$1095"),0),MATCH($B25,INDIRECT("'"&amp;E$5&amp;"'!5:5"),0)+1)),0)</f>
        <v>444293305.32999998</v>
      </c>
      <c r="G25" s="14">
        <f t="shared" ca="1" si="0"/>
        <v>146609729672.89313</v>
      </c>
      <c r="H25" s="14">
        <f t="shared" ca="1" si="0"/>
        <v>958470402.55000019</v>
      </c>
    </row>
    <row r="26" spans="1:8" ht="12.75" customHeight="1">
      <c r="A26" s="16" t="s">
        <v>28</v>
      </c>
      <c r="B26" s="17">
        <v>737</v>
      </c>
      <c r="C26" s="18">
        <f ca="1">IFERROR(INDIRECT("'"&amp;C$5&amp;"'!"&amp;ADDRESS(MATCH(IF($C$4="Tüm Şirketler",9003,IF($C$4="Hayatdışı Sigorta Şirketleri",9000,9001)),INDIRECT("'"&amp;C$5&amp;"'!$B$1:$B$1095"),0),MATCH($B26,INDIRECT("'"&amp;C$5&amp;"'!5:5"),0))),0)</f>
        <v>0</v>
      </c>
      <c r="D26" s="18">
        <f ca="1">IFERROR(INDIRECT("'"&amp;C$5&amp;"'!"&amp;ADDRESS(MATCH(IF($C$4="Tüm Şirketler",9003,IF($C$4="Hayatdışı Sigorta Şirketleri",9000,9001)),INDIRECT("'"&amp;C$5&amp;"'!$B$1:$B$1095"),0),MATCH($B26,INDIRECT("'"&amp;C$5&amp;"'!5:5"),0)+1)),0)</f>
        <v>0</v>
      </c>
      <c r="E26" s="18">
        <f ca="1">IFERROR(INDIRECT("'"&amp;E$5&amp;"'!"&amp;ADDRESS(MATCH(IF($C$4="Tüm Şirketler",9003,IF($C$4="Hayatdışı Sigorta Şirketleri",9000,9001)),INDIRECT("'"&amp;E$5&amp;"'!$B$1:$B$1095"),0),MATCH($B26,INDIRECT("'"&amp;E$5&amp;"'!5:5"),0))),0)</f>
        <v>0</v>
      </c>
      <c r="F26" s="18">
        <f ca="1">IFERROR(INDIRECT("'"&amp;E$5&amp;"'!"&amp;ADDRESS(MATCH(IF($C$4="Tüm Şirketler",9003,IF($C$4="Hayatdışı Sigorta Şirketleri",9000,9001)),INDIRECT("'"&amp;E$5&amp;"'!$B$1:$B$1095"),0),MATCH($B26,INDIRECT("'"&amp;E$5&amp;"'!5:5"),0)+1)),0)</f>
        <v>0</v>
      </c>
      <c r="G26" s="19">
        <f t="shared" ca="1" si="0"/>
        <v>0</v>
      </c>
      <c r="H26" s="19">
        <f t="shared" ca="1" si="0"/>
        <v>0</v>
      </c>
    </row>
    <row r="27" spans="1:8" ht="12.75" customHeight="1" thickBot="1">
      <c r="A27" s="78" t="s">
        <v>29</v>
      </c>
      <c r="B27" s="79"/>
      <c r="C27" s="20">
        <f ca="1">+C25+C26</f>
        <v>146609729672.89313</v>
      </c>
      <c r="D27" s="20">
        <f ca="1">+D25+D26</f>
        <v>514177097.22000015</v>
      </c>
      <c r="E27" s="20">
        <f ca="1">+E25+E26</f>
        <v>0</v>
      </c>
      <c r="F27" s="20">
        <f ca="1">+F25+F26</f>
        <v>444293305.32999998</v>
      </c>
      <c r="G27" s="20">
        <f t="shared" ca="1" si="0"/>
        <v>146609729672.89313</v>
      </c>
      <c r="H27" s="20">
        <f t="shared" ca="1" si="0"/>
        <v>958470402.55000019</v>
      </c>
    </row>
    <row r="28" spans="1:8" ht="12.75" customHeight="1">
      <c r="A28" s="21" t="s">
        <v>30</v>
      </c>
      <c r="B28" s="22">
        <v>713</v>
      </c>
      <c r="C28" s="23">
        <f ca="1">IFERROR(INDIRECT("'"&amp;C$5&amp;"'!"&amp;ADDRESS(MATCH(IF($C$4="Tüm Şirketler",9003,IF($C$4="Hayatdışı Sigorta Şirketleri",9000,9001)),INDIRECT("'"&amp;C$5&amp;"'!$B$1:$B$1095"),0),MATCH($B28,INDIRECT("'"&amp;C$5&amp;"'!5:5"),0))),0)</f>
        <v>0</v>
      </c>
      <c r="D28" s="23">
        <f ca="1">IFERROR(INDIRECT("'"&amp;C$5&amp;"'!"&amp;ADDRESS(MATCH(IF($C$4="Tüm Şirketler",9003,IF($C$4="Hayatdışı Sigorta Şirketleri",9000,9001)),INDIRECT("'"&amp;C$5&amp;"'!$B$1:$B$1095"),0),MATCH($B28,INDIRECT("'"&amp;C$5&amp;"'!5:5"),0)+1)),0)</f>
        <v>0</v>
      </c>
      <c r="E28" s="23">
        <f ca="1">IFERROR(INDIRECT("'"&amp;E$5&amp;"'!"&amp;ADDRESS(MATCH(IF($C$4="Tüm Şirketler",9003,IF($C$4="Hayatdışı Sigorta Şirketleri",9000,9001)),INDIRECT("'"&amp;E$5&amp;"'!$B$1:$B$1095"),0),MATCH($B28,INDIRECT("'"&amp;E$5&amp;"'!5:5"),0))),0)</f>
        <v>0</v>
      </c>
      <c r="F28" s="23">
        <f ca="1">IFERROR(INDIRECT("'"&amp;E$5&amp;"'!"&amp;ADDRESS(MATCH(IF($C$4="Tüm Şirketler",9003,IF($C$4="Hayatdışı Sigorta Şirketleri",9000,9001)),INDIRECT("'"&amp;E$5&amp;"'!$B$1:$B$1095"),0),MATCH($B28,INDIRECT("'"&amp;E$5&amp;"'!5:5"),0)+1)),0)</f>
        <v>0</v>
      </c>
      <c r="G28" s="24">
        <f t="shared" ca="1" si="0"/>
        <v>0</v>
      </c>
      <c r="H28" s="24">
        <f t="shared" ca="1" si="0"/>
        <v>0</v>
      </c>
    </row>
    <row r="29" spans="1:8" ht="12.75" customHeight="1" thickBot="1">
      <c r="A29" s="82" t="s">
        <v>31</v>
      </c>
      <c r="B29" s="83"/>
      <c r="C29" s="31">
        <f ca="1">C28</f>
        <v>0</v>
      </c>
      <c r="D29" s="31">
        <f ca="1">D28</f>
        <v>0</v>
      </c>
      <c r="E29" s="31">
        <f ca="1">E28</f>
        <v>0</v>
      </c>
      <c r="F29" s="31">
        <f ca="1">F28</f>
        <v>0</v>
      </c>
      <c r="G29" s="31">
        <f t="shared" ca="1" si="0"/>
        <v>0</v>
      </c>
      <c r="H29" s="31">
        <f t="shared" ca="1" si="0"/>
        <v>0</v>
      </c>
    </row>
    <row r="30" spans="1:8" ht="12.75" customHeight="1">
      <c r="A30" s="21" t="s">
        <v>32</v>
      </c>
      <c r="B30" s="22">
        <v>727</v>
      </c>
      <c r="C30" s="23">
        <f ca="1">IFERROR(INDIRECT("'"&amp;C$5&amp;"'!"&amp;ADDRESS(MATCH(IF($C$4="Tüm Şirketler",9003,IF($C$4="Hayatdışı Sigorta Şirketleri",9000,9001)),INDIRECT("'"&amp;C$5&amp;"'!$B$1:$B$1095"),0),MATCH($B30,INDIRECT("'"&amp;C$5&amp;"'!5:5"),0))),0)</f>
        <v>2247641642.3898797</v>
      </c>
      <c r="D30" s="23">
        <f ca="1">IFERROR(INDIRECT("'"&amp;C$5&amp;"'!"&amp;ADDRESS(MATCH(IF($C$4="Tüm Şirketler",9003,IF($C$4="Hayatdışı Sigorta Şirketleri",9000,9001)),INDIRECT("'"&amp;C$5&amp;"'!$B$1:$B$1095"),0),MATCH($B30,INDIRECT("'"&amp;C$5&amp;"'!5:5"),0)+1)),0)</f>
        <v>0</v>
      </c>
      <c r="E30" s="23">
        <f ca="1">IFERROR(INDIRECT("'"&amp;E$5&amp;"'!"&amp;ADDRESS(MATCH(IF($C$4="Tüm Şirketler",9003,IF($C$4="Hayatdışı Sigorta Şirketleri",9000,9001)),INDIRECT("'"&amp;E$5&amp;"'!$B$1:$B$1095"),0),MATCH($B30,INDIRECT("'"&amp;E$5&amp;"'!5:5"),0))),0)</f>
        <v>-22898.98</v>
      </c>
      <c r="F30" s="23">
        <f ca="1">IFERROR(INDIRECT("'"&amp;E$5&amp;"'!"&amp;ADDRESS(MATCH(IF($C$4="Tüm Şirketler",9003,IF($C$4="Hayatdışı Sigorta Şirketleri",9000,9001)),INDIRECT("'"&amp;E$5&amp;"'!$B$1:$B$1095"),0),MATCH($B30,INDIRECT("'"&amp;E$5&amp;"'!5:5"),0)+1)),0)</f>
        <v>114586784.75</v>
      </c>
      <c r="G30" s="24">
        <f t="shared" ca="1" si="0"/>
        <v>2247618743.4098797</v>
      </c>
      <c r="H30" s="24">
        <f t="shared" ca="1" si="0"/>
        <v>114586784.75</v>
      </c>
    </row>
    <row r="31" spans="1:8" ht="12.75" customHeight="1" thickBot="1">
      <c r="A31" s="82" t="s">
        <v>33</v>
      </c>
      <c r="B31" s="83"/>
      <c r="C31" s="31">
        <f ca="1">C30</f>
        <v>2247641642.3898797</v>
      </c>
      <c r="D31" s="31">
        <f ca="1">D30</f>
        <v>0</v>
      </c>
      <c r="E31" s="31">
        <f ca="1">E30</f>
        <v>-22898.98</v>
      </c>
      <c r="F31" s="31">
        <f ca="1">F30</f>
        <v>114586784.75</v>
      </c>
      <c r="G31" s="31">
        <f t="shared" ca="1" si="0"/>
        <v>2247618743.4098797</v>
      </c>
      <c r="H31" s="31">
        <f t="shared" ca="1" si="0"/>
        <v>114586784.75</v>
      </c>
    </row>
    <row r="32" spans="1:8" ht="12.75" customHeight="1">
      <c r="A32" s="11" t="s">
        <v>34</v>
      </c>
      <c r="B32" s="12">
        <v>712</v>
      </c>
      <c r="C32" s="13">
        <f ca="1">IFERROR(INDIRECT("'"&amp;C$5&amp;"'!"&amp;ADDRESS(MATCH(IF($C$4="Tüm Şirketler",9003,IF($C$4="Hayatdışı Sigorta Şirketleri",9000,9001)),INDIRECT("'"&amp;C$5&amp;"'!$B$1:$B$1095"),0),MATCH($B32,INDIRECT("'"&amp;C$5&amp;"'!5:5"),0))),0)</f>
        <v>6908247548.7496729</v>
      </c>
      <c r="D32" s="13">
        <f ca="1">IFERROR(INDIRECT("'"&amp;C$5&amp;"'!"&amp;ADDRESS(MATCH(IF($C$4="Tüm Şirketler",9003,IF($C$4="Hayatdışı Sigorta Şirketleri",9000,9001)),INDIRECT("'"&amp;C$5&amp;"'!$B$1:$B$1095"),0),MATCH($B32,INDIRECT("'"&amp;C$5&amp;"'!5:5"),0)+1)),0)</f>
        <v>398975195.73390108</v>
      </c>
      <c r="E32" s="13">
        <f ca="1">IFERROR(INDIRECT("'"&amp;E$5&amp;"'!"&amp;ADDRESS(MATCH(IF($C$4="Tüm Şirketler",9003,IF($C$4="Hayatdışı Sigorta Şirketleri",9000,9001)),INDIRECT("'"&amp;E$5&amp;"'!$B$1:$B$1095"),0),MATCH($B32,INDIRECT("'"&amp;E$5&amp;"'!5:5"),0))),0)</f>
        <v>363192425.21999997</v>
      </c>
      <c r="F32" s="13">
        <f ca="1">IFERROR(INDIRECT("'"&amp;E$5&amp;"'!"&amp;ADDRESS(MATCH(IF($C$4="Tüm Şirketler",9003,IF($C$4="Hayatdışı Sigorta Şirketleri",9000,9001)),INDIRECT("'"&amp;E$5&amp;"'!$B$1:$B$1095"),0),MATCH($B32,INDIRECT("'"&amp;E$5&amp;"'!5:5"),0)+1)),0)</f>
        <v>1036908323.1099999</v>
      </c>
      <c r="G32" s="14">
        <f t="shared" ca="1" si="0"/>
        <v>7271439973.9696732</v>
      </c>
      <c r="H32" s="14">
        <f t="shared" ca="1" si="0"/>
        <v>1435883518.8439009</v>
      </c>
    </row>
    <row r="33" spans="1:8" ht="12.75" customHeight="1">
      <c r="A33" s="32" t="s">
        <v>35</v>
      </c>
      <c r="B33" s="22">
        <v>738</v>
      </c>
      <c r="C33" s="23">
        <f ca="1">IFERROR(INDIRECT("'"&amp;C$5&amp;"'!"&amp;ADDRESS(MATCH(IF($C$4="Tüm Şirketler",9003,IF($C$4="Hayatdışı Sigorta Şirketleri",9000,9001)),INDIRECT("'"&amp;C$5&amp;"'!$B$1:$B$1095"),0),MATCH($B33,INDIRECT("'"&amp;C$5&amp;"'!5:5"),0))),0)</f>
        <v>0</v>
      </c>
      <c r="D33" s="23">
        <f ca="1">IFERROR(INDIRECT("'"&amp;C$5&amp;"'!"&amp;ADDRESS(MATCH(IF($C$4="Tüm Şirketler",9003,IF($C$4="Hayatdışı Sigorta Şirketleri",9000,9001)),INDIRECT("'"&amp;C$5&amp;"'!$B$1:$B$1095"),0),MATCH($B33,INDIRECT("'"&amp;C$5&amp;"'!5:5"),0)+1)),0)</f>
        <v>0</v>
      </c>
      <c r="E33" s="23">
        <f ca="1">IFERROR(INDIRECT("'"&amp;E$5&amp;"'!"&amp;ADDRESS(MATCH(IF($C$4="Tüm Şirketler",9003,IF($C$4="Hayatdışı Sigorta Şirketleri",9000,9001)),INDIRECT("'"&amp;E$5&amp;"'!$B$1:$B$1095"),0),MATCH($B33,INDIRECT("'"&amp;E$5&amp;"'!5:5"),0))),0)</f>
        <v>0</v>
      </c>
      <c r="F33" s="23">
        <f ca="1">IFERROR(INDIRECT("'"&amp;E$5&amp;"'!"&amp;ADDRESS(MATCH(IF($C$4="Tüm Şirketler",9003,IF($C$4="Hayatdışı Sigorta Şirketleri",9000,9001)),INDIRECT("'"&amp;E$5&amp;"'!$B$1:$B$1095"),0),MATCH($B33,INDIRECT("'"&amp;E$5&amp;"'!5:5"),0)+1)),0)</f>
        <v>0</v>
      </c>
      <c r="G33" s="24">
        <f t="shared" ca="1" si="0"/>
        <v>0</v>
      </c>
      <c r="H33" s="24">
        <f t="shared" ca="1" si="0"/>
        <v>0</v>
      </c>
    </row>
    <row r="34" spans="1:8" ht="12.75" customHeight="1">
      <c r="A34" s="16" t="s">
        <v>36</v>
      </c>
      <c r="B34" s="17">
        <v>739</v>
      </c>
      <c r="C34" s="18">
        <f ca="1">IFERROR(INDIRECT("'"&amp;C$5&amp;"'!"&amp;ADDRESS(MATCH(IF($C$4="Tüm Şirketler",9003,IF($C$4="Hayatdışı Sigorta Şirketleri",9000,9001)),INDIRECT("'"&amp;C$5&amp;"'!$B$1:$B$1095"),0),MATCH($B34,INDIRECT("'"&amp;C$5&amp;"'!5:5"),0))),0)</f>
        <v>0</v>
      </c>
      <c r="D34" s="18">
        <f ca="1">IFERROR(INDIRECT("'"&amp;C$5&amp;"'!"&amp;ADDRESS(MATCH(IF($C$4="Tüm Şirketler",9003,IF($C$4="Hayatdışı Sigorta Şirketleri",9000,9001)),INDIRECT("'"&amp;C$5&amp;"'!$B$1:$B$1095"),0),MATCH($B34,INDIRECT("'"&amp;C$5&amp;"'!5:5"),0)+1)),0)</f>
        <v>0</v>
      </c>
      <c r="E34" s="18">
        <f ca="1">IFERROR(INDIRECT("'"&amp;E$5&amp;"'!"&amp;ADDRESS(MATCH(IF($C$4="Tüm Şirketler",9003,IF($C$4="Hayatdışı Sigorta Şirketleri",9000,9001)),INDIRECT("'"&amp;E$5&amp;"'!$B$1:$B$1095"),0),MATCH($B34,INDIRECT("'"&amp;E$5&amp;"'!5:5"),0))),0)</f>
        <v>0</v>
      </c>
      <c r="F34" s="18">
        <f ca="1">IFERROR(INDIRECT("'"&amp;E$5&amp;"'!"&amp;ADDRESS(MATCH(IF($C$4="Tüm Şirketler",9003,IF($C$4="Hayatdışı Sigorta Şirketleri",9000,9001)),INDIRECT("'"&amp;E$5&amp;"'!$B$1:$B$1095"),0),MATCH($B34,INDIRECT("'"&amp;E$5&amp;"'!5:5"),0)+1)),0)</f>
        <v>0</v>
      </c>
      <c r="G34" s="19">
        <f t="shared" ca="1" si="0"/>
        <v>0</v>
      </c>
      <c r="H34" s="19">
        <f t="shared" ca="1" si="0"/>
        <v>0</v>
      </c>
    </row>
    <row r="35" spans="1:8" ht="12.75" customHeight="1" thickBot="1">
      <c r="A35" s="78" t="s">
        <v>37</v>
      </c>
      <c r="B35" s="79"/>
      <c r="C35" s="20">
        <f ca="1">SUM(C32:C34)</f>
        <v>6908247548.7496729</v>
      </c>
      <c r="D35" s="20">
        <f ca="1">SUM(D32:D34)</f>
        <v>398975195.73390108</v>
      </c>
      <c r="E35" s="20">
        <f ca="1">SUM(E32:E34)</f>
        <v>363192425.21999997</v>
      </c>
      <c r="F35" s="20">
        <f ca="1">SUM(F32:F34)</f>
        <v>1036908323.1099999</v>
      </c>
      <c r="G35" s="20">
        <f t="shared" ca="1" si="0"/>
        <v>7271439973.9696732</v>
      </c>
      <c r="H35" s="20">
        <f t="shared" ca="1" si="0"/>
        <v>1435883518.8439009</v>
      </c>
    </row>
    <row r="36" spans="1:8" ht="12.75" customHeight="1">
      <c r="A36" s="11" t="s">
        <v>38</v>
      </c>
      <c r="B36" s="12">
        <v>710</v>
      </c>
      <c r="C36" s="13">
        <f ca="1">IFERROR(INDIRECT("'"&amp;C$5&amp;"'!"&amp;ADDRESS(MATCH(IF($C$4="Tüm Şirketler",9003,IF($C$4="Hayatdışı Sigorta Şirketleri",9000,9001)),INDIRECT("'"&amp;C$5&amp;"'!$B$1:$B$1095"),0),MATCH($B36,INDIRECT("'"&amp;C$5&amp;"'!5:5"),0))),0)</f>
        <v>11849532218.824638</v>
      </c>
      <c r="D36" s="13">
        <f ca="1">IFERROR(INDIRECT("'"&amp;C$5&amp;"'!"&amp;ADDRESS(MATCH(IF($C$4="Tüm Şirketler",9003,IF($C$4="Hayatdışı Sigorta Şirketleri",9000,9001)),INDIRECT("'"&amp;C$5&amp;"'!$B$1:$B$1095"),0),MATCH($B36,INDIRECT("'"&amp;C$5&amp;"'!5:5"),0)+1)),0)</f>
        <v>42209140.549178779</v>
      </c>
      <c r="E36" s="13">
        <f ca="1">IFERROR(INDIRECT("'"&amp;E$5&amp;"'!"&amp;ADDRESS(MATCH(IF($C$4="Tüm Şirketler",9003,IF($C$4="Hayatdışı Sigorta Şirketleri",9000,9001)),INDIRECT("'"&amp;E$5&amp;"'!$B$1:$B$1095"),0),MATCH($B36,INDIRECT("'"&amp;E$5&amp;"'!5:5"),0))),0)</f>
        <v>267276923.14000002</v>
      </c>
      <c r="F36" s="13">
        <f ca="1">IFERROR(INDIRECT("'"&amp;E$5&amp;"'!"&amp;ADDRESS(MATCH(IF($C$4="Tüm Şirketler",9003,IF($C$4="Hayatdışı Sigorta Şirketleri",9000,9001)),INDIRECT("'"&amp;E$5&amp;"'!$B$1:$B$1095"),0),MATCH($B36,INDIRECT("'"&amp;E$5&amp;"'!5:5"),0)+1)),0)</f>
        <v>261827770.66</v>
      </c>
      <c r="G36" s="14">
        <f t="shared" ca="1" si="0"/>
        <v>12116809141.964638</v>
      </c>
      <c r="H36" s="14">
        <f t="shared" ca="1" si="0"/>
        <v>304036911.20917881</v>
      </c>
    </row>
    <row r="37" spans="1:8" ht="12.75" customHeight="1">
      <c r="A37" s="16" t="s">
        <v>39</v>
      </c>
      <c r="B37" s="17">
        <v>711</v>
      </c>
      <c r="C37" s="18">
        <f ca="1">IFERROR(INDIRECT("'"&amp;C$5&amp;"'!"&amp;ADDRESS(MATCH(IF($C$4="Tüm Şirketler",9003,IF($C$4="Hayatdışı Sigorta Şirketleri",9000,9001)),INDIRECT("'"&amp;C$5&amp;"'!$B$1:$B$1095"),0),MATCH($B37,INDIRECT("'"&amp;C$5&amp;"'!5:5"),0))),0)</f>
        <v>29669919.190000001</v>
      </c>
      <c r="D37" s="18">
        <f ca="1">IFERROR(INDIRECT("'"&amp;C$5&amp;"'!"&amp;ADDRESS(MATCH(IF($C$4="Tüm Şirketler",9003,IF($C$4="Hayatdışı Sigorta Şirketleri",9000,9001)),INDIRECT("'"&amp;C$5&amp;"'!$B$1:$B$1095"),0),MATCH($B37,INDIRECT("'"&amp;C$5&amp;"'!5:5"),0)+1)),0)</f>
        <v>32500</v>
      </c>
      <c r="E37" s="18">
        <f ca="1">IFERROR(INDIRECT("'"&amp;E$5&amp;"'!"&amp;ADDRESS(MATCH(IF($C$4="Tüm Şirketler",9003,IF($C$4="Hayatdışı Sigorta Şirketleri",9000,9001)),INDIRECT("'"&amp;E$5&amp;"'!$B$1:$B$1095"),0),MATCH($B37,INDIRECT("'"&amp;E$5&amp;"'!5:5"),0))),0)</f>
        <v>0</v>
      </c>
      <c r="F37" s="18">
        <f ca="1">IFERROR(INDIRECT("'"&amp;E$5&amp;"'!"&amp;ADDRESS(MATCH(IF($C$4="Tüm Şirketler",9003,IF($C$4="Hayatdışı Sigorta Şirketleri",9000,9001)),INDIRECT("'"&amp;E$5&amp;"'!$B$1:$B$1095"),0),MATCH($B37,INDIRECT("'"&amp;E$5&amp;"'!5:5"),0)+1)),0)</f>
        <v>0</v>
      </c>
      <c r="G37" s="19">
        <f t="shared" ca="1" si="0"/>
        <v>29669919.190000001</v>
      </c>
      <c r="H37" s="19">
        <f t="shared" ca="1" si="0"/>
        <v>32500</v>
      </c>
    </row>
    <row r="38" spans="1:8" ht="12.75" customHeight="1" thickBot="1">
      <c r="A38" s="78" t="s">
        <v>40</v>
      </c>
      <c r="B38" s="79"/>
      <c r="C38" s="20">
        <f ca="1">SUM(C36:C37)</f>
        <v>11879202138.014639</v>
      </c>
      <c r="D38" s="20">
        <f ca="1">SUM(D36:D37)</f>
        <v>42241640.549178779</v>
      </c>
      <c r="E38" s="20">
        <f ca="1">SUM(E36:E37)</f>
        <v>267276923.14000002</v>
      </c>
      <c r="F38" s="20">
        <f ca="1">SUM(F36:F37)</f>
        <v>261827770.66</v>
      </c>
      <c r="G38" s="20">
        <f t="shared" ca="1" si="0"/>
        <v>12146479061.154638</v>
      </c>
      <c r="H38" s="20">
        <f t="shared" ca="1" si="0"/>
        <v>304069411.20917881</v>
      </c>
    </row>
    <row r="39" spans="1:8" ht="12.75" customHeight="1">
      <c r="A39" s="11" t="s">
        <v>41</v>
      </c>
      <c r="B39" s="12">
        <v>701</v>
      </c>
      <c r="C39" s="14">
        <f ca="1">SUM(C40:C42)</f>
        <v>100437924049.96785</v>
      </c>
      <c r="D39" s="14">
        <f ca="1">SUM(D40:D42)</f>
        <v>311547578.66341317</v>
      </c>
      <c r="E39" s="14">
        <f ca="1">SUM(E40:E42)</f>
        <v>2429383894.0159006</v>
      </c>
      <c r="F39" s="14">
        <f ca="1">SUM(F40:F42)</f>
        <v>4764612156.3199997</v>
      </c>
      <c r="G39" s="14">
        <f t="shared" ca="1" si="0"/>
        <v>102867307943.98375</v>
      </c>
      <c r="H39" s="14">
        <f t="shared" ca="1" si="0"/>
        <v>5076159734.9834127</v>
      </c>
    </row>
    <row r="40" spans="1:8" ht="12.75" customHeight="1">
      <c r="A40" s="33" t="s">
        <v>42</v>
      </c>
      <c r="B40" s="34">
        <v>900</v>
      </c>
      <c r="C40" s="23">
        <f t="shared" ref="C40:C49" ca="1" si="2">IFERROR(INDIRECT("'"&amp;C$5&amp;"'!"&amp;ADDRESS(MATCH(IF($C$4="Tüm Şirketler",9003,IF($C$4="Hayatdışı Sigorta Şirketleri",9000,9001)),INDIRECT("'"&amp;C$5&amp;"'!$B$1:$B$1095"),0),MATCH($B40,INDIRECT("'"&amp;C$5&amp;"'!5:5"),0))),0)</f>
        <v>23243333631.2598</v>
      </c>
      <c r="D40" s="23">
        <f t="shared" ref="D40:D49" ca="1" si="3">IFERROR(INDIRECT("'"&amp;C$5&amp;"'!"&amp;ADDRESS(MATCH(IF($C$4="Tüm Şirketler",9003,IF($C$4="Hayatdışı Sigorta Şirketleri",9000,9001)),INDIRECT("'"&amp;C$5&amp;"'!$B$1:$B$1095"),0),MATCH($B40,INDIRECT("'"&amp;C$5&amp;"'!5:5"),0)+1)),0)</f>
        <v>53965804.490775235</v>
      </c>
      <c r="E40" s="23">
        <f t="shared" ref="E40:E49" ca="1" si="4">IFERROR(INDIRECT("'"&amp;E$5&amp;"'!"&amp;ADDRESS(MATCH(IF($C$4="Tüm Şirketler",9003,IF($C$4="Hayatdışı Sigorta Şirketleri",9000,9001)),INDIRECT("'"&amp;E$5&amp;"'!$B$1:$B$1095"),0),MATCH($B40,INDIRECT("'"&amp;E$5&amp;"'!5:5"),0))),0)</f>
        <v>122981884.79193644</v>
      </c>
      <c r="F40" s="23">
        <f t="shared" ref="F40:F49" ca="1" si="5">IFERROR(INDIRECT("'"&amp;E$5&amp;"'!"&amp;ADDRESS(MATCH(IF($C$4="Tüm Şirketler",9003,IF($C$4="Hayatdışı Sigorta Şirketleri",9000,9001)),INDIRECT("'"&amp;E$5&amp;"'!$B$1:$B$1095"),0),MATCH($B40,INDIRECT("'"&amp;E$5&amp;"'!5:5"),0)+1)),0)</f>
        <v>450515272.18048638</v>
      </c>
      <c r="G40" s="24">
        <f t="shared" ca="1" si="0"/>
        <v>23366315516.051735</v>
      </c>
      <c r="H40" s="24">
        <f t="shared" ca="1" si="0"/>
        <v>504481076.67126161</v>
      </c>
    </row>
    <row r="41" spans="1:8" ht="12.75" customHeight="1">
      <c r="A41" s="33" t="s">
        <v>43</v>
      </c>
      <c r="B41" s="34">
        <v>901</v>
      </c>
      <c r="C41" s="23">
        <f t="shared" ca="1" si="2"/>
        <v>38190057237.746445</v>
      </c>
      <c r="D41" s="23">
        <f t="shared" ca="1" si="3"/>
        <v>89321041.845588759</v>
      </c>
      <c r="E41" s="23">
        <f t="shared" ca="1" si="4"/>
        <v>1367823946.61624</v>
      </c>
      <c r="F41" s="23">
        <f t="shared" ca="1" si="5"/>
        <v>1405950213.798429</v>
      </c>
      <c r="G41" s="24">
        <f t="shared" ca="1" si="0"/>
        <v>39557881184.362686</v>
      </c>
      <c r="H41" s="24">
        <f t="shared" ca="1" si="0"/>
        <v>1495271255.6440177</v>
      </c>
    </row>
    <row r="42" spans="1:8" ht="12.75" customHeight="1">
      <c r="A42" s="33" t="s">
        <v>44</v>
      </c>
      <c r="B42" s="34">
        <v>902</v>
      </c>
      <c r="C42" s="23">
        <f t="shared" ca="1" si="2"/>
        <v>39004533180.961609</v>
      </c>
      <c r="D42" s="23">
        <f t="shared" ca="1" si="3"/>
        <v>168260732.32704914</v>
      </c>
      <c r="E42" s="23">
        <f t="shared" ca="1" si="4"/>
        <v>938578062.60772431</v>
      </c>
      <c r="F42" s="23">
        <f t="shared" ca="1" si="5"/>
        <v>2908146670.341084</v>
      </c>
      <c r="G42" s="24">
        <f t="shared" ca="1" si="0"/>
        <v>39943111243.569336</v>
      </c>
      <c r="H42" s="24">
        <f t="shared" ca="1" si="0"/>
        <v>3076407402.6681333</v>
      </c>
    </row>
    <row r="43" spans="1:8" ht="12.75" customHeight="1">
      <c r="A43" s="32" t="s">
        <v>45</v>
      </c>
      <c r="B43" s="22">
        <v>703</v>
      </c>
      <c r="C43" s="23">
        <f t="shared" ca="1" si="2"/>
        <v>18240577281.929916</v>
      </c>
      <c r="D43" s="23">
        <f t="shared" ca="1" si="3"/>
        <v>0</v>
      </c>
      <c r="E43" s="23">
        <f t="shared" ca="1" si="4"/>
        <v>0</v>
      </c>
      <c r="F43" s="23">
        <f t="shared" ca="1" si="5"/>
        <v>0</v>
      </c>
      <c r="G43" s="24">
        <f t="shared" ca="1" si="0"/>
        <v>18240577281.929916</v>
      </c>
      <c r="H43" s="24">
        <f t="shared" ca="1" si="0"/>
        <v>0</v>
      </c>
    </row>
    <row r="44" spans="1:8" ht="12.75" customHeight="1">
      <c r="A44" s="32" t="s">
        <v>46</v>
      </c>
      <c r="B44" s="22">
        <v>740</v>
      </c>
      <c r="C44" s="23">
        <f t="shared" ca="1" si="2"/>
        <v>33653229462.180607</v>
      </c>
      <c r="D44" s="23">
        <f t="shared" ca="1" si="3"/>
        <v>76280977.370000005</v>
      </c>
      <c r="E44" s="23">
        <f t="shared" ca="1" si="4"/>
        <v>907875477.25180292</v>
      </c>
      <c r="F44" s="23">
        <f t="shared" ca="1" si="5"/>
        <v>65847838.710000001</v>
      </c>
      <c r="G44" s="24">
        <f t="shared" ca="1" si="0"/>
        <v>34561104939.432411</v>
      </c>
      <c r="H44" s="24">
        <f t="shared" ca="1" si="0"/>
        <v>142128816.08000001</v>
      </c>
    </row>
    <row r="45" spans="1:8" ht="12.75" customHeight="1">
      <c r="A45" s="32" t="s">
        <v>47</v>
      </c>
      <c r="B45" s="22">
        <v>741</v>
      </c>
      <c r="C45" s="23">
        <f t="shared" ca="1" si="2"/>
        <v>2874777864.2935472</v>
      </c>
      <c r="D45" s="23">
        <f t="shared" ca="1" si="3"/>
        <v>4297629.2699999996</v>
      </c>
      <c r="E45" s="23">
        <f t="shared" ca="1" si="4"/>
        <v>102163779.69899701</v>
      </c>
      <c r="F45" s="23">
        <f t="shared" ca="1" si="5"/>
        <v>13434349</v>
      </c>
      <c r="G45" s="24">
        <f t="shared" ca="1" si="0"/>
        <v>2976941643.9925442</v>
      </c>
      <c r="H45" s="24">
        <f t="shared" ca="1" si="0"/>
        <v>17731978.27</v>
      </c>
    </row>
    <row r="46" spans="1:8" ht="12.75" customHeight="1">
      <c r="A46" s="32" t="s">
        <v>48</v>
      </c>
      <c r="B46" s="22">
        <v>742</v>
      </c>
      <c r="C46" s="23">
        <f t="shared" ca="1" si="2"/>
        <v>976473358.05904269</v>
      </c>
      <c r="D46" s="23">
        <f t="shared" ca="1" si="3"/>
        <v>0</v>
      </c>
      <c r="E46" s="23">
        <f t="shared" ca="1" si="4"/>
        <v>51582978.490431003</v>
      </c>
      <c r="F46" s="23">
        <f t="shared" ca="1" si="5"/>
        <v>717699.11999999802</v>
      </c>
      <c r="G46" s="24">
        <f t="shared" ca="1" si="0"/>
        <v>1028056336.5494736</v>
      </c>
      <c r="H46" s="24">
        <f t="shared" ca="1" si="0"/>
        <v>717699.11999999802</v>
      </c>
    </row>
    <row r="47" spans="1:8" ht="12.75" customHeight="1">
      <c r="A47" s="32" t="s">
        <v>49</v>
      </c>
      <c r="B47" s="22">
        <v>743</v>
      </c>
      <c r="C47" s="23">
        <f t="shared" ca="1" si="2"/>
        <v>0</v>
      </c>
      <c r="D47" s="23">
        <f t="shared" ca="1" si="3"/>
        <v>0</v>
      </c>
      <c r="E47" s="23">
        <f t="shared" ca="1" si="4"/>
        <v>0</v>
      </c>
      <c r="F47" s="23">
        <f t="shared" ca="1" si="5"/>
        <v>0</v>
      </c>
      <c r="G47" s="24">
        <f t="shared" ca="1" si="0"/>
        <v>0</v>
      </c>
      <c r="H47" s="24">
        <f t="shared" ca="1" si="0"/>
        <v>0</v>
      </c>
    </row>
    <row r="48" spans="1:8" ht="12.75" customHeight="1">
      <c r="A48" s="32" t="s">
        <v>50</v>
      </c>
      <c r="B48" s="22">
        <v>744</v>
      </c>
      <c r="C48" s="23">
        <f t="shared" ca="1" si="2"/>
        <v>1175291075.1161509</v>
      </c>
      <c r="D48" s="23">
        <f t="shared" ca="1" si="3"/>
        <v>109.46</v>
      </c>
      <c r="E48" s="23">
        <f t="shared" ca="1" si="4"/>
        <v>80827818.960430995</v>
      </c>
      <c r="F48" s="23">
        <f t="shared" ca="1" si="5"/>
        <v>717732.56</v>
      </c>
      <c r="G48" s="24">
        <f t="shared" ca="1" si="0"/>
        <v>1256118894.076582</v>
      </c>
      <c r="H48" s="24">
        <f t="shared" ca="1" si="0"/>
        <v>717842.02</v>
      </c>
    </row>
    <row r="49" spans="1:8" ht="12.75" customHeight="1">
      <c r="A49" s="32" t="s">
        <v>51</v>
      </c>
      <c r="B49" s="22">
        <v>761</v>
      </c>
      <c r="C49" s="23">
        <f t="shared" ca="1" si="2"/>
        <v>0</v>
      </c>
      <c r="D49" s="23">
        <f t="shared" ca="1" si="3"/>
        <v>0</v>
      </c>
      <c r="E49" s="23">
        <f t="shared" ca="1" si="4"/>
        <v>0</v>
      </c>
      <c r="F49" s="23">
        <f t="shared" ca="1" si="5"/>
        <v>0</v>
      </c>
      <c r="G49" s="24">
        <f t="shared" ca="1" si="0"/>
        <v>0</v>
      </c>
      <c r="H49" s="24">
        <f t="shared" ca="1" si="0"/>
        <v>0</v>
      </c>
    </row>
    <row r="50" spans="1:8" ht="12.75" customHeight="1" thickBot="1">
      <c r="A50" s="78" t="s">
        <v>52</v>
      </c>
      <c r="B50" s="79"/>
      <c r="C50" s="20">
        <f ca="1">C39+SUM(C43:C49)</f>
        <v>157358273091.54712</v>
      </c>
      <c r="D50" s="20">
        <f ca="1">D39+SUM(D43:D49)</f>
        <v>392126294.76341319</v>
      </c>
      <c r="E50" s="20">
        <f ca="1">E39+SUM(E43:E49)</f>
        <v>3571833948.4175625</v>
      </c>
      <c r="F50" s="20">
        <f ca="1">F39+SUM(F43:F49)</f>
        <v>4845329775.71</v>
      </c>
      <c r="G50" s="20">
        <f t="shared" ca="1" si="0"/>
        <v>160930107039.96469</v>
      </c>
      <c r="H50" s="20">
        <f t="shared" ca="1" si="0"/>
        <v>5237456070.4734135</v>
      </c>
    </row>
    <row r="51" spans="1:8" ht="12.75" customHeight="1">
      <c r="A51" s="11" t="s">
        <v>53</v>
      </c>
      <c r="B51" s="12">
        <v>723</v>
      </c>
      <c r="C51" s="13">
        <f t="shared" ref="C51:C68" ca="1" si="6">IFERROR(INDIRECT("'"&amp;C$5&amp;"'!"&amp;ADDRESS(MATCH(IF($C$4="Tüm Şirketler",9003,IF($C$4="Hayatdışı Sigorta Şirketleri",9000,9001)),INDIRECT("'"&amp;C$5&amp;"'!$B$1:$B$1095"),0),MATCH($B51,INDIRECT("'"&amp;C$5&amp;"'!5:5"),0))),0)</f>
        <v>713310007.48782885</v>
      </c>
      <c r="D51" s="13">
        <f t="shared" ref="D51:D68" ca="1" si="7">IFERROR(INDIRECT("'"&amp;C$5&amp;"'!"&amp;ADDRESS(MATCH(IF($C$4="Tüm Şirketler",9003,IF($C$4="Hayatdışı Sigorta Şirketleri",9000,9001)),INDIRECT("'"&amp;C$5&amp;"'!$B$1:$B$1095"),0),MATCH($B51,INDIRECT("'"&amp;C$5&amp;"'!5:5"),0)+1)),0)</f>
        <v>5616194.2048961204</v>
      </c>
      <c r="E51" s="13">
        <f t="shared" ref="E51:E68" ca="1" si="8">IFERROR(INDIRECT("'"&amp;E$5&amp;"'!"&amp;ADDRESS(MATCH(IF($C$4="Tüm Şirketler",9003,IF($C$4="Hayatdışı Sigorta Şirketleri",9000,9001)),INDIRECT("'"&amp;E$5&amp;"'!$B$1:$B$1095"),0),MATCH($B51,INDIRECT("'"&amp;E$5&amp;"'!5:5"),0))),0)</f>
        <v>4096923.8099999996</v>
      </c>
      <c r="F51" s="13">
        <f t="shared" ref="F51:F68" ca="1" si="9">IFERROR(INDIRECT("'"&amp;E$5&amp;"'!"&amp;ADDRESS(MATCH(IF($C$4="Tüm Şirketler",9003,IF($C$4="Hayatdışı Sigorta Şirketleri",9000,9001)),INDIRECT("'"&amp;E$5&amp;"'!$B$1:$B$1095"),0),MATCH($B51,INDIRECT("'"&amp;E$5&amp;"'!5:5"),0)+1)),0)</f>
        <v>2851255.9899999998</v>
      </c>
      <c r="G51" s="14">
        <f t="shared" ca="1" si="0"/>
        <v>717406931.29782879</v>
      </c>
      <c r="H51" s="14">
        <f t="shared" ca="1" si="0"/>
        <v>8467450.1948961206</v>
      </c>
    </row>
    <row r="52" spans="1:8" ht="12.75" customHeight="1">
      <c r="A52" s="32" t="s">
        <v>54</v>
      </c>
      <c r="B52" s="22">
        <v>724</v>
      </c>
      <c r="C52" s="23">
        <f t="shared" ca="1" si="6"/>
        <v>3737818630.940917</v>
      </c>
      <c r="D52" s="23">
        <f t="shared" ca="1" si="7"/>
        <v>10928694.48810784</v>
      </c>
      <c r="E52" s="23">
        <f t="shared" ca="1" si="8"/>
        <v>33726562.004484989</v>
      </c>
      <c r="F52" s="23">
        <f t="shared" ca="1" si="9"/>
        <v>26507847.580000002</v>
      </c>
      <c r="G52" s="24">
        <f t="shared" ca="1" si="0"/>
        <v>3771545192.9454021</v>
      </c>
      <c r="H52" s="24">
        <f t="shared" ca="1" si="0"/>
        <v>37436542.068107843</v>
      </c>
    </row>
    <row r="53" spans="1:8" ht="12.75" customHeight="1">
      <c r="A53" s="32" t="s">
        <v>55</v>
      </c>
      <c r="B53" s="22">
        <v>765</v>
      </c>
      <c r="C53" s="23">
        <f t="shared" ca="1" si="6"/>
        <v>17548434572.480717</v>
      </c>
      <c r="D53" s="23">
        <f t="shared" ca="1" si="7"/>
        <v>34770797.731899992</v>
      </c>
      <c r="E53" s="23">
        <f t="shared" ca="1" si="8"/>
        <v>329147441.22000003</v>
      </c>
      <c r="F53" s="23">
        <f t="shared" ca="1" si="9"/>
        <v>30885489.550000001</v>
      </c>
      <c r="G53" s="24">
        <f t="shared" ca="1" si="0"/>
        <v>17877582013.700718</v>
      </c>
      <c r="H53" s="24">
        <f t="shared" ca="1" si="0"/>
        <v>65656287.281899989</v>
      </c>
    </row>
    <row r="54" spans="1:8" ht="12.75" customHeight="1">
      <c r="A54" s="32" t="s">
        <v>56</v>
      </c>
      <c r="B54" s="22">
        <v>766</v>
      </c>
      <c r="C54" s="23">
        <f t="shared" ca="1" si="6"/>
        <v>1598079009.5629365</v>
      </c>
      <c r="D54" s="23">
        <f t="shared" ca="1" si="7"/>
        <v>25389998.22526912</v>
      </c>
      <c r="E54" s="23">
        <f t="shared" ca="1" si="8"/>
        <v>32641618.780000001</v>
      </c>
      <c r="F54" s="23">
        <f t="shared" ca="1" si="9"/>
        <v>23001199.270000003</v>
      </c>
      <c r="G54" s="24">
        <f t="shared" ca="1" si="0"/>
        <v>1630720628.3429365</v>
      </c>
      <c r="H54" s="24">
        <f t="shared" ca="1" si="0"/>
        <v>48391197.49526912</v>
      </c>
    </row>
    <row r="55" spans="1:8" ht="12.75" customHeight="1">
      <c r="A55" s="32" t="s">
        <v>57</v>
      </c>
      <c r="B55" s="22">
        <v>767</v>
      </c>
      <c r="C55" s="23">
        <f t="shared" ca="1" si="6"/>
        <v>14348048469.560665</v>
      </c>
      <c r="D55" s="23">
        <f t="shared" ca="1" si="7"/>
        <v>43055759.967238605</v>
      </c>
      <c r="E55" s="23">
        <f t="shared" ca="1" si="8"/>
        <v>521792832.62106097</v>
      </c>
      <c r="F55" s="23">
        <f t="shared" ca="1" si="9"/>
        <v>290343200.49000007</v>
      </c>
      <c r="G55" s="24">
        <f t="shared" ca="1" si="0"/>
        <v>14869841302.181726</v>
      </c>
      <c r="H55" s="24">
        <f t="shared" ca="1" si="0"/>
        <v>333398960.45723867</v>
      </c>
    </row>
    <row r="56" spans="1:8" ht="12.75" customHeight="1">
      <c r="A56" s="32" t="s">
        <v>58</v>
      </c>
      <c r="B56" s="22">
        <v>768</v>
      </c>
      <c r="C56" s="23">
        <f t="shared" ca="1" si="6"/>
        <v>16815862947.67276</v>
      </c>
      <c r="D56" s="23">
        <f t="shared" ca="1" si="7"/>
        <v>51885740.159143992</v>
      </c>
      <c r="E56" s="23">
        <f t="shared" ca="1" si="8"/>
        <v>69199219.460479975</v>
      </c>
      <c r="F56" s="23">
        <f t="shared" ca="1" si="9"/>
        <v>12101936.66</v>
      </c>
      <c r="G56" s="24">
        <f t="shared" ca="1" si="0"/>
        <v>16885062167.13324</v>
      </c>
      <c r="H56" s="24">
        <f t="shared" ca="1" si="0"/>
        <v>63987676.819143996</v>
      </c>
    </row>
    <row r="57" spans="1:8" ht="12.75" customHeight="1">
      <c r="A57" s="32" t="s">
        <v>59</v>
      </c>
      <c r="B57" s="22">
        <v>772</v>
      </c>
      <c r="C57" s="23">
        <f t="shared" ca="1" si="6"/>
        <v>0</v>
      </c>
      <c r="D57" s="23">
        <f t="shared" ca="1" si="7"/>
        <v>0</v>
      </c>
      <c r="E57" s="23">
        <f t="shared" ca="1" si="8"/>
        <v>0</v>
      </c>
      <c r="F57" s="23">
        <f t="shared" ca="1" si="9"/>
        <v>0</v>
      </c>
      <c r="G57" s="24">
        <f t="shared" ca="1" si="0"/>
        <v>0</v>
      </c>
      <c r="H57" s="24">
        <f t="shared" ca="1" si="0"/>
        <v>0</v>
      </c>
    </row>
    <row r="58" spans="1:8" ht="12.75" customHeight="1">
      <c r="A58" s="32" t="s">
        <v>60</v>
      </c>
      <c r="B58" s="22">
        <v>773</v>
      </c>
      <c r="C58" s="23">
        <f t="shared" ca="1" si="6"/>
        <v>75214394.49000001</v>
      </c>
      <c r="D58" s="23">
        <f t="shared" ca="1" si="7"/>
        <v>0</v>
      </c>
      <c r="E58" s="23">
        <f t="shared" ca="1" si="8"/>
        <v>16692933.143000001</v>
      </c>
      <c r="F58" s="23">
        <f t="shared" ca="1" si="9"/>
        <v>0</v>
      </c>
      <c r="G58" s="24">
        <f t="shared" ca="1" si="0"/>
        <v>91907327.633000016</v>
      </c>
      <c r="H58" s="24">
        <f t="shared" ca="1" si="0"/>
        <v>0</v>
      </c>
    </row>
    <row r="59" spans="1:8" ht="12.75" customHeight="1">
      <c r="A59" s="32" t="s">
        <v>61</v>
      </c>
      <c r="B59" s="22">
        <v>774</v>
      </c>
      <c r="C59" s="23">
        <f t="shared" ca="1" si="6"/>
        <v>0</v>
      </c>
      <c r="D59" s="23">
        <f t="shared" ca="1" si="7"/>
        <v>0</v>
      </c>
      <c r="E59" s="23">
        <f t="shared" ca="1" si="8"/>
        <v>0</v>
      </c>
      <c r="F59" s="23">
        <f t="shared" ca="1" si="9"/>
        <v>0</v>
      </c>
      <c r="G59" s="24">
        <f t="shared" ca="1" si="0"/>
        <v>0</v>
      </c>
      <c r="H59" s="24">
        <f t="shared" ca="1" si="0"/>
        <v>0</v>
      </c>
    </row>
    <row r="60" spans="1:8" ht="12.75" customHeight="1">
      <c r="A60" s="32" t="s">
        <v>62</v>
      </c>
      <c r="B60" s="22">
        <v>775</v>
      </c>
      <c r="C60" s="23">
        <f t="shared" ca="1" si="6"/>
        <v>0</v>
      </c>
      <c r="D60" s="23">
        <f t="shared" ca="1" si="7"/>
        <v>0</v>
      </c>
      <c r="E60" s="23">
        <f t="shared" ca="1" si="8"/>
        <v>203061812.09</v>
      </c>
      <c r="F60" s="23">
        <f t="shared" ca="1" si="9"/>
        <v>158126872.50999999</v>
      </c>
      <c r="G60" s="24">
        <f t="shared" ca="1" si="0"/>
        <v>203061812.09</v>
      </c>
      <c r="H60" s="24">
        <f t="shared" ca="1" si="0"/>
        <v>158126872.50999999</v>
      </c>
    </row>
    <row r="61" spans="1:8" ht="12.75" customHeight="1">
      <c r="A61" s="32" t="s">
        <v>63</v>
      </c>
      <c r="B61" s="22">
        <v>776</v>
      </c>
      <c r="C61" s="23">
        <f t="shared" ca="1" si="6"/>
        <v>2150272101.54</v>
      </c>
      <c r="D61" s="23">
        <f t="shared" ca="1" si="7"/>
        <v>0</v>
      </c>
      <c r="E61" s="23">
        <f t="shared" ca="1" si="8"/>
        <v>457704408.18369997</v>
      </c>
      <c r="F61" s="23">
        <f t="shared" ca="1" si="9"/>
        <v>0</v>
      </c>
      <c r="G61" s="24">
        <f t="shared" ca="1" si="0"/>
        <v>2607976509.7237</v>
      </c>
      <c r="H61" s="24">
        <f t="shared" ca="1" si="0"/>
        <v>0</v>
      </c>
    </row>
    <row r="62" spans="1:8" ht="12.75" customHeight="1">
      <c r="A62" s="32" t="s">
        <v>64</v>
      </c>
      <c r="B62" s="22">
        <v>777</v>
      </c>
      <c r="C62" s="23">
        <f t="shared" ca="1" si="6"/>
        <v>27959517286.369831</v>
      </c>
      <c r="D62" s="23">
        <f t="shared" ca="1" si="7"/>
        <v>0</v>
      </c>
      <c r="E62" s="23">
        <f t="shared" ca="1" si="8"/>
        <v>6225504854.586401</v>
      </c>
      <c r="F62" s="23">
        <f t="shared" ca="1" si="9"/>
        <v>0</v>
      </c>
      <c r="G62" s="24">
        <f t="shared" ca="1" si="0"/>
        <v>34185022140.95623</v>
      </c>
      <c r="H62" s="24">
        <f t="shared" ca="1" si="0"/>
        <v>0</v>
      </c>
    </row>
    <row r="63" spans="1:8" ht="12.75" customHeight="1">
      <c r="A63" s="32" t="s">
        <v>65</v>
      </c>
      <c r="B63" s="22">
        <v>778</v>
      </c>
      <c r="C63" s="23">
        <f t="shared" ca="1" si="6"/>
        <v>382455525.10000002</v>
      </c>
      <c r="D63" s="23">
        <f t="shared" ca="1" si="7"/>
        <v>0</v>
      </c>
      <c r="E63" s="23">
        <f t="shared" ca="1" si="8"/>
        <v>56634773.809500001</v>
      </c>
      <c r="F63" s="23">
        <f t="shared" ca="1" si="9"/>
        <v>0</v>
      </c>
      <c r="G63" s="24">
        <f t="shared" ca="1" si="0"/>
        <v>439090298.9095</v>
      </c>
      <c r="H63" s="24">
        <f t="shared" ca="1" si="0"/>
        <v>0</v>
      </c>
    </row>
    <row r="64" spans="1:8" ht="12.75" customHeight="1">
      <c r="A64" s="32" t="s">
        <v>66</v>
      </c>
      <c r="B64" s="22">
        <v>779</v>
      </c>
      <c r="C64" s="23">
        <f t="shared" ca="1" si="6"/>
        <v>12401856241.140007</v>
      </c>
      <c r="D64" s="23">
        <f t="shared" ca="1" si="7"/>
        <v>0</v>
      </c>
      <c r="E64" s="23">
        <f t="shared" ca="1" si="8"/>
        <v>2682168847.9372997</v>
      </c>
      <c r="F64" s="23">
        <f t="shared" ca="1" si="9"/>
        <v>0</v>
      </c>
      <c r="G64" s="24">
        <f t="shared" ca="1" si="0"/>
        <v>15084025089.077307</v>
      </c>
      <c r="H64" s="24">
        <f t="shared" ca="1" si="0"/>
        <v>0</v>
      </c>
    </row>
    <row r="65" spans="1:8" ht="12.75" customHeight="1">
      <c r="A65" s="32" t="s">
        <v>67</v>
      </c>
      <c r="B65" s="22">
        <v>780</v>
      </c>
      <c r="C65" s="23">
        <f t="shared" ca="1" si="6"/>
        <v>13465728.260000002</v>
      </c>
      <c r="D65" s="23">
        <f t="shared" ca="1" si="7"/>
        <v>0</v>
      </c>
      <c r="E65" s="23">
        <f t="shared" ca="1" si="8"/>
        <v>94062.68</v>
      </c>
      <c r="F65" s="23">
        <f t="shared" ca="1" si="9"/>
        <v>31626565</v>
      </c>
      <c r="G65" s="24">
        <f t="shared" ca="1" si="0"/>
        <v>13559790.940000001</v>
      </c>
      <c r="H65" s="24">
        <f t="shared" ca="1" si="0"/>
        <v>31626565</v>
      </c>
    </row>
    <row r="66" spans="1:8" ht="12.75" customHeight="1">
      <c r="A66" s="32" t="s">
        <v>68</v>
      </c>
      <c r="B66" s="22">
        <v>781</v>
      </c>
      <c r="C66" s="23">
        <f t="shared" ca="1" si="6"/>
        <v>0</v>
      </c>
      <c r="D66" s="23">
        <f t="shared" ca="1" si="7"/>
        <v>0</v>
      </c>
      <c r="E66" s="23">
        <f t="shared" ca="1" si="8"/>
        <v>1993649.73</v>
      </c>
      <c r="F66" s="23">
        <f t="shared" ca="1" si="9"/>
        <v>0</v>
      </c>
      <c r="G66" s="24">
        <f t="shared" ca="1" si="0"/>
        <v>1993649.73</v>
      </c>
      <c r="H66" s="24">
        <f t="shared" ca="1" si="0"/>
        <v>0</v>
      </c>
    </row>
    <row r="67" spans="1:8" ht="12.75" customHeight="1">
      <c r="A67" s="32" t="s">
        <v>69</v>
      </c>
      <c r="B67" s="22">
        <v>782</v>
      </c>
      <c r="C67" s="23">
        <f t="shared" ca="1" si="6"/>
        <v>265808515.78000003</v>
      </c>
      <c r="D67" s="23">
        <f t="shared" ca="1" si="7"/>
        <v>0</v>
      </c>
      <c r="E67" s="23">
        <f t="shared" ca="1" si="8"/>
        <v>150802301.25674999</v>
      </c>
      <c r="F67" s="23">
        <f t="shared" ca="1" si="9"/>
        <v>0</v>
      </c>
      <c r="G67" s="24">
        <f t="shared" ca="1" si="0"/>
        <v>416610817.03675002</v>
      </c>
      <c r="H67" s="24">
        <f t="shared" ca="1" si="0"/>
        <v>0</v>
      </c>
    </row>
    <row r="68" spans="1:8" ht="12.75" customHeight="1">
      <c r="A68" s="32" t="s">
        <v>70</v>
      </c>
      <c r="B68" s="22">
        <v>783</v>
      </c>
      <c r="C68" s="23">
        <f t="shared" ca="1" si="6"/>
        <v>2114724329.4499998</v>
      </c>
      <c r="D68" s="23">
        <f t="shared" ca="1" si="7"/>
        <v>0</v>
      </c>
      <c r="E68" s="23">
        <f t="shared" ca="1" si="8"/>
        <v>472390801.21860003</v>
      </c>
      <c r="F68" s="23">
        <f t="shared" ca="1" si="9"/>
        <v>0</v>
      </c>
      <c r="G68" s="24">
        <f t="shared" ca="1" si="0"/>
        <v>2587115130.6686001</v>
      </c>
      <c r="H68" s="24">
        <f t="shared" ca="1" si="0"/>
        <v>0</v>
      </c>
    </row>
    <row r="69" spans="1:8" ht="12.75" customHeight="1" thickBot="1">
      <c r="A69" s="78" t="s">
        <v>71</v>
      </c>
      <c r="B69" s="79"/>
      <c r="C69" s="20">
        <f ca="1">SUM(C51:C68)</f>
        <v>100124867759.83566</v>
      </c>
      <c r="D69" s="20">
        <f ca="1">SUM(D51:D68)</f>
        <v>171647184.77655566</v>
      </c>
      <c r="E69" s="20">
        <f ca="1">SUM(E51:E68)</f>
        <v>11257653042.531277</v>
      </c>
      <c r="F69" s="20">
        <f ca="1">SUM(F51:F68)</f>
        <v>575444367.05000019</v>
      </c>
      <c r="G69" s="20">
        <f t="shared" ca="1" si="0"/>
        <v>111382520802.36694</v>
      </c>
      <c r="H69" s="20">
        <f t="shared" ca="1" si="0"/>
        <v>747091551.82655585</v>
      </c>
    </row>
    <row r="70" spans="1:8" ht="12.75" customHeight="1">
      <c r="A70" s="11" t="s">
        <v>72</v>
      </c>
      <c r="B70" s="12">
        <v>714</v>
      </c>
      <c r="C70" s="13">
        <f ca="1">IFERROR(INDIRECT("'"&amp;C$5&amp;"'!"&amp;ADDRESS(MATCH(IF($C$4="Tüm Şirketler",9003,IF($C$4="Hayatdışı Sigorta Şirketleri",9000,9001)),INDIRECT("'"&amp;C$5&amp;"'!$B$1:$B$1095"),0),MATCH($B70,INDIRECT("'"&amp;C$5&amp;"'!5:5"),0))),0)</f>
        <v>0</v>
      </c>
      <c r="D70" s="13">
        <f ca="1">IFERROR(INDIRECT("'"&amp;C$5&amp;"'!"&amp;ADDRESS(MATCH(IF($C$4="Tüm Şirketler",9003,IF($C$4="Hayatdışı Sigorta Şirketleri",9000,9001)),INDIRECT("'"&amp;C$5&amp;"'!$B$1:$B$1095"),0),MATCH($B70,INDIRECT("'"&amp;C$5&amp;"'!5:5"),0)+1)),0)</f>
        <v>0</v>
      </c>
      <c r="E70" s="13">
        <f ca="1">IFERROR(INDIRECT("'"&amp;E$5&amp;"'!"&amp;ADDRESS(MATCH(IF($C$4="Tüm Şirketler",9003,IF($C$4="Hayatdışı Sigorta Şirketleri",9000,9001)),INDIRECT("'"&amp;E$5&amp;"'!$B$1:$B$1095"),0),MATCH($B70,INDIRECT("'"&amp;E$5&amp;"'!5:5"),0))),0)</f>
        <v>0</v>
      </c>
      <c r="F70" s="13">
        <f ca="1">IFERROR(INDIRECT("'"&amp;E$5&amp;"'!"&amp;ADDRESS(MATCH(IF($C$4="Tüm Şirketler",9003,IF($C$4="Hayatdışı Sigorta Şirketleri",9000,9001)),INDIRECT("'"&amp;E$5&amp;"'!$B$1:$B$1095"),0),MATCH($B70,INDIRECT("'"&amp;E$5&amp;"'!5:5"),0)+1)),0)</f>
        <v>0</v>
      </c>
      <c r="G70" s="14">
        <f t="shared" ca="1" si="0"/>
        <v>0</v>
      </c>
      <c r="H70" s="14">
        <f t="shared" ca="1" si="0"/>
        <v>0</v>
      </c>
    </row>
    <row r="71" spans="1:8" ht="12.75" customHeight="1">
      <c r="A71" s="32" t="s">
        <v>73</v>
      </c>
      <c r="B71" s="22">
        <v>715</v>
      </c>
      <c r="C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Hariç",INDIRECT("'"&amp;C$5&amp;"'!5:5"),0))),0)</f>
        <v>241980740979.36093</v>
      </c>
      <c r="D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Hariç",INDIRECT("'"&amp;C$5&amp;"'!5:5"),0)+1)),0)</f>
        <v>9060627.9600000009</v>
      </c>
      <c r="E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Hariç",INDIRECT("'"&amp;E$5&amp;"'!5:5"),0))),0)</f>
        <v>15883676375.472397</v>
      </c>
      <c r="F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Hariç",INDIRECT("'"&amp;E$5&amp;"'!5:5"),0)+1)),0)</f>
        <v>162516.82999999801</v>
      </c>
      <c r="G71" s="24">
        <f t="shared" ca="1" si="0"/>
        <v>257864417354.83331</v>
      </c>
      <c r="H71" s="24">
        <f t="shared" ca="1" si="0"/>
        <v>9223144.7899999991</v>
      </c>
    </row>
    <row r="72" spans="1:8" ht="12.75" customHeight="1">
      <c r="A72" s="32" t="s">
        <v>74</v>
      </c>
      <c r="B72" s="22">
        <v>903</v>
      </c>
      <c r="C72" s="23">
        <f ca="1">IFERROR(INDIRECT("'"&amp;C$5&amp;"'!"&amp;ADDRESS(MATCH(IF($C$4="Tüm Şirketler",9003,IF($C$4="Hayatdışı Sigorta Şirketleri",9000,9001)),INDIRECT("'"&amp;C$5&amp;"'!$B$1:$B$1095"),0),MATCH($B72,INDIRECT("'"&amp;C$5&amp;"'!5:5"),0))),0)</f>
        <v>2157957538.6512079</v>
      </c>
      <c r="D72" s="23">
        <f ca="1">IFERROR(INDIRECT("'"&amp;C$5&amp;"'!"&amp;ADDRESS(MATCH(IF($C$4="Tüm Şirketler",9003,IF($C$4="Hayatdışı Sigorta Şirketleri",9000,9001)),INDIRECT("'"&amp;C$5&amp;"'!$B$1:$B$1095"),0),MATCH($B72,INDIRECT("'"&amp;C$5&amp;"'!5:5"),0)+1)),0)</f>
        <v>0</v>
      </c>
      <c r="E72" s="23">
        <f ca="1">IFERROR(INDIRECT("'"&amp;E$5&amp;"'!"&amp;ADDRESS(MATCH(IF($C$4="Tüm Şirketler",9003,IF($C$4="Hayatdışı Sigorta Şirketleri",9000,9001)),INDIRECT("'"&amp;E$5&amp;"'!$B$1:$B$1095"),0),MATCH($B72,INDIRECT("'"&amp;E$5&amp;"'!5:5"),0))),0)</f>
        <v>2026668225.0808554</v>
      </c>
      <c r="F72" s="23">
        <f ca="1">IFERROR(INDIRECT("'"&amp;E$5&amp;"'!"&amp;ADDRESS(MATCH(IF($C$4="Tüm Şirketler",9003,IF($C$4="Hayatdışı Sigorta Şirketleri",9000,9001)),INDIRECT("'"&amp;E$5&amp;"'!$B$1:$B$1095"),0),MATCH($B72,INDIRECT("'"&amp;E$5&amp;"'!5:5"),0)+1)),0)</f>
        <v>0</v>
      </c>
      <c r="G72" s="24">
        <f t="shared" ca="1" si="0"/>
        <v>4184625763.7320633</v>
      </c>
      <c r="H72" s="24">
        <f t="shared" ca="1" si="0"/>
        <v>0</v>
      </c>
    </row>
    <row r="73" spans="1:8" ht="12.75" customHeight="1">
      <c r="A73" s="16" t="s">
        <v>75</v>
      </c>
      <c r="B73" s="17">
        <v>716</v>
      </c>
      <c r="C73" s="18">
        <f ca="1">IFERROR(INDIRECT("'"&amp;C$5&amp;"'!"&amp;ADDRESS(MATCH(IF($C$4="Tüm Şirketler",9003,IF($C$4="Hayatdışı Sigorta Şirketleri",9000,9001)),INDIRECT("'"&amp;C$5&amp;"'!$B$1:$B$1095"),0),MATCH($B73,INDIRECT("'"&amp;C$5&amp;"'!5:5"),0))),0)</f>
        <v>47479439364.359024</v>
      </c>
      <c r="D73" s="18">
        <f ca="1">IFERROR(INDIRECT("'"&amp;C$5&amp;"'!"&amp;ADDRESS(MATCH(IF($C$4="Tüm Şirketler",9003,IF($C$4="Hayatdışı Sigorta Şirketleri",9000,9001)),INDIRECT("'"&amp;C$5&amp;"'!$B$1:$B$1095"),0),MATCH($B73,INDIRECT("'"&amp;C$5&amp;"'!5:5"),0)+1)),0)</f>
        <v>96709788.510000467</v>
      </c>
      <c r="E73" s="18">
        <f ca="1">IFERROR(INDIRECT("'"&amp;E$5&amp;"'!"&amp;ADDRESS(MATCH(IF($C$4="Tüm Şirketler",9003,IF($C$4="Hayatdışı Sigorta Şirketleri",9000,9001)),INDIRECT("'"&amp;E$5&amp;"'!$B$1:$B$1095"),0),MATCH($B73,INDIRECT("'"&amp;E$5&amp;"'!5:5"),0))),0)</f>
        <v>0</v>
      </c>
      <c r="F73" s="18">
        <f ca="1">IFERROR(INDIRECT("'"&amp;E$5&amp;"'!"&amp;ADDRESS(MATCH(IF($C$4="Tüm Şirketler",9003,IF($C$4="Hayatdışı Sigorta Şirketleri",9000,9001)),INDIRECT("'"&amp;E$5&amp;"'!$B$1:$B$1095"),0),MATCH($B73,INDIRECT("'"&amp;E$5&amp;"'!5:5"),0)+1)),0)</f>
        <v>571217842.38</v>
      </c>
      <c r="G73" s="19">
        <f t="shared" ca="1" si="0"/>
        <v>47479439364.359024</v>
      </c>
      <c r="H73" s="19">
        <f t="shared" ca="1" si="0"/>
        <v>667927630.89000046</v>
      </c>
    </row>
    <row r="74" spans="1:8" ht="12.75" customHeight="1" thickBot="1">
      <c r="A74" s="78" t="s">
        <v>76</v>
      </c>
      <c r="B74" s="79"/>
      <c r="C74" s="20">
        <f ca="1">SUM(C70:C73)</f>
        <v>291618137882.37115</v>
      </c>
      <c r="D74" s="20">
        <f ca="1">SUM(D70:D73)</f>
        <v>105770416.47000048</v>
      </c>
      <c r="E74" s="20">
        <f ca="1">SUM(E70:E73)</f>
        <v>17910344600.553253</v>
      </c>
      <c r="F74" s="20">
        <f ca="1">SUM(F70:F73)</f>
        <v>571380359.21000004</v>
      </c>
      <c r="G74" s="20">
        <f t="shared" ref="G74:H93" ca="1" si="10">+C74+E74</f>
        <v>309528482482.92444</v>
      </c>
      <c r="H74" s="20">
        <f t="shared" ca="1" si="10"/>
        <v>677150775.68000054</v>
      </c>
    </row>
    <row r="75" spans="1:8" ht="12.75" customHeight="1">
      <c r="A75" s="21" t="s">
        <v>77</v>
      </c>
      <c r="B75" s="22">
        <v>728</v>
      </c>
      <c r="C75" s="23">
        <f ca="1">IFERROR(INDIRECT("'"&amp;C$5&amp;"'!"&amp;ADDRESS(MATCH(IF($C$4="Tüm Şirketler",9003,IF($C$4="Hayatdışı Sigorta Şirketleri",9000,9001)),INDIRECT("'"&amp;C$5&amp;"'!$B$1:$B$1095"),0),MATCH($B75,INDIRECT("'"&amp;C$5&amp;"'!5:5"),0))),0)</f>
        <v>1820933437.9701202</v>
      </c>
      <c r="D75" s="23">
        <f ca="1">IFERROR(INDIRECT("'"&amp;C$5&amp;"'!"&amp;ADDRESS(MATCH(IF($C$4="Tüm Şirketler",9003,IF($C$4="Hayatdışı Sigorta Şirketleri",9000,9001)),INDIRECT("'"&amp;C$5&amp;"'!$B$1:$B$1095"),0),MATCH($B75,INDIRECT("'"&amp;C$5&amp;"'!5:5"),0)+1)),0)</f>
        <v>0</v>
      </c>
      <c r="E75" s="23">
        <f ca="1">IFERROR(INDIRECT("'"&amp;E$5&amp;"'!"&amp;ADDRESS(MATCH(IF($C$4="Tüm Şirketler",9003,IF($C$4="Hayatdışı Sigorta Şirketleri",9000,9001)),INDIRECT("'"&amp;E$5&amp;"'!$B$1:$B$1095"),0),MATCH($B75,INDIRECT("'"&amp;E$5&amp;"'!5:5"),0))),0)</f>
        <v>-200337.43</v>
      </c>
      <c r="F75" s="23">
        <f ca="1">IFERROR(INDIRECT("'"&amp;E$5&amp;"'!"&amp;ADDRESS(MATCH(IF($C$4="Tüm Şirketler",9003,IF($C$4="Hayatdışı Sigorta Şirketleri",9000,9001)),INDIRECT("'"&amp;E$5&amp;"'!$B$1:$B$1095"),0),MATCH($B75,INDIRECT("'"&amp;E$5&amp;"'!5:5"),0)+1)),0)</f>
        <v>14508192.890000001</v>
      </c>
      <c r="G75" s="24">
        <f t="shared" ca="1" si="10"/>
        <v>1820733100.5401201</v>
      </c>
      <c r="H75" s="24">
        <f t="shared" ca="1" si="10"/>
        <v>14508192.890000001</v>
      </c>
    </row>
    <row r="76" spans="1:8" ht="12.75" customHeight="1" thickBot="1">
      <c r="A76" s="82" t="s">
        <v>78</v>
      </c>
      <c r="B76" s="83"/>
      <c r="C76" s="31">
        <f ca="1">C75</f>
        <v>1820933437.9701202</v>
      </c>
      <c r="D76" s="31">
        <f ca="1">D75</f>
        <v>0</v>
      </c>
      <c r="E76" s="31">
        <f ca="1">E75</f>
        <v>-200337.43</v>
      </c>
      <c r="F76" s="31">
        <f ca="1">F75</f>
        <v>14508192.890000001</v>
      </c>
      <c r="G76" s="31">
        <f t="shared" ca="1" si="10"/>
        <v>1820733100.5401201</v>
      </c>
      <c r="H76" s="31">
        <f t="shared" ca="1" si="10"/>
        <v>14508192.890000001</v>
      </c>
    </row>
    <row r="77" spans="1:8" ht="12.75" customHeight="1">
      <c r="A77" s="21" t="s">
        <v>79</v>
      </c>
      <c r="B77" s="22">
        <v>735</v>
      </c>
      <c r="C77" s="23">
        <f ca="1">IFERROR(INDIRECT("'"&amp;C$5&amp;"'!"&amp;ADDRESS(MATCH(IF($C$4="Tüm Şirketler",9003,IF($C$4="Hayatdışı Sigorta Şirketleri",9000,9001)),INDIRECT("'"&amp;C$5&amp;"'!$B$1:$B$1095"),0),MATCH($B77,INDIRECT("'"&amp;C$5&amp;"'!5:5"),0))),0)</f>
        <v>483908661.11000299</v>
      </c>
      <c r="D77" s="23">
        <f ca="1">IFERROR(INDIRECT("'"&amp;C$5&amp;"'!"&amp;ADDRESS(MATCH(IF($C$4="Tüm Şirketler",9003,IF($C$4="Hayatdışı Sigorta Şirketleri",9000,9001)),INDIRECT("'"&amp;C$5&amp;"'!$B$1:$B$1095"),0),MATCH($B77,INDIRECT("'"&amp;C$5&amp;"'!5:5"),0)+1)),0)</f>
        <v>720834421.37</v>
      </c>
      <c r="E77" s="23">
        <f ca="1">IFERROR(INDIRECT("'"&amp;E$5&amp;"'!"&amp;ADDRESS(MATCH(IF($C$4="Tüm Şirketler",9003,IF($C$4="Hayatdışı Sigorta Şirketleri",9000,9001)),INDIRECT("'"&amp;E$5&amp;"'!$B$1:$B$1095"),0),MATCH($B77,INDIRECT("'"&amp;E$5&amp;"'!5:5"),0))),0)</f>
        <v>903685.7</v>
      </c>
      <c r="F77" s="23">
        <f ca="1">IFERROR(INDIRECT("'"&amp;E$5&amp;"'!"&amp;ADDRESS(MATCH(IF($C$4="Tüm Şirketler",9003,IF($C$4="Hayatdışı Sigorta Şirketleri",9000,9001)),INDIRECT("'"&amp;E$5&amp;"'!$B$1:$B$1095"),0),MATCH($B77,INDIRECT("'"&amp;E$5&amp;"'!5:5"),0)+1)),0)</f>
        <v>7559341.4299999997</v>
      </c>
      <c r="G77" s="24">
        <f t="shared" ca="1" si="10"/>
        <v>484812346.81000298</v>
      </c>
      <c r="H77" s="24">
        <f t="shared" ca="1" si="10"/>
        <v>728393762.79999995</v>
      </c>
    </row>
    <row r="78" spans="1:8" ht="12.75" customHeight="1" thickBot="1">
      <c r="A78" s="82" t="s">
        <v>80</v>
      </c>
      <c r="B78" s="83"/>
      <c r="C78" s="31">
        <f ca="1">C77</f>
        <v>483908661.11000299</v>
      </c>
      <c r="D78" s="31">
        <f ca="1">D77</f>
        <v>720834421.37</v>
      </c>
      <c r="E78" s="31">
        <f ca="1">E77</f>
        <v>903685.7</v>
      </c>
      <c r="F78" s="31">
        <f ca="1">F77</f>
        <v>7559341.4299999997</v>
      </c>
      <c r="G78" s="31">
        <f t="shared" ca="1" si="10"/>
        <v>484812346.81000298</v>
      </c>
      <c r="H78" s="31">
        <f t="shared" ca="1" si="10"/>
        <v>728393762.79999995</v>
      </c>
    </row>
    <row r="79" spans="1:8" ht="12.75" customHeight="1">
      <c r="A79" s="11" t="s">
        <v>81</v>
      </c>
      <c r="B79" s="12">
        <v>719</v>
      </c>
      <c r="C79" s="13">
        <f t="shared" ref="C79:C92" ca="1" si="11">IFERROR(INDIRECT("'"&amp;C$5&amp;"'!"&amp;ADDRESS(MATCH(IF($C$4="Tüm Şirketler",9003,IF($C$4="Hayatdışı Sigorta Şirketleri",9000,9001)),INDIRECT("'"&amp;C$5&amp;"'!$B$1:$B$1095"),0),MATCH($B79,INDIRECT("'"&amp;C$5&amp;"'!5:5"),0))),0)</f>
        <v>6255496769.3824863</v>
      </c>
      <c r="D79" s="13">
        <f t="shared" ref="D79:D92" ca="1" si="12">IFERROR(INDIRECT("'"&amp;C$5&amp;"'!"&amp;ADDRESS(MATCH(IF($C$4="Tüm Şirketler",9003,IF($C$4="Hayatdışı Sigorta Şirketleri",9000,9001)),INDIRECT("'"&amp;C$5&amp;"'!$B$1:$B$1095"),0),MATCH($B79,INDIRECT("'"&amp;C$5&amp;"'!5:5"),0)+1)),0)</f>
        <v>4915589.4969999995</v>
      </c>
      <c r="E79" s="13">
        <f t="shared" ref="E79:E92" ca="1" si="13">IFERROR(INDIRECT("'"&amp;E$5&amp;"'!"&amp;ADDRESS(MATCH(IF($C$4="Tüm Şirketler",9003,IF($C$4="Hayatdışı Sigorta Şirketleri",9000,9001)),INDIRECT("'"&amp;E$5&amp;"'!$B$1:$B$1095"),0),MATCH($B79,INDIRECT("'"&amp;E$5&amp;"'!5:5"),0))),0)</f>
        <v>34317844.090000004</v>
      </c>
      <c r="F79" s="13">
        <f t="shared" ref="F79:F92" ca="1" si="14">IFERROR(INDIRECT("'"&amp;E$5&amp;"'!"&amp;ADDRESS(MATCH(IF($C$4="Tüm Şirketler",9003,IF($C$4="Hayatdışı Sigorta Şirketleri",9000,9001)),INDIRECT("'"&amp;E$5&amp;"'!$B$1:$B$1095"),0),MATCH($B79,INDIRECT("'"&amp;E$5&amp;"'!5:5"),0)+1)),0)</f>
        <v>84696264.250000015</v>
      </c>
      <c r="G79" s="14">
        <f t="shared" ca="1" si="10"/>
        <v>6289814613.4724865</v>
      </c>
      <c r="H79" s="14">
        <f t="shared" ca="1" si="10"/>
        <v>89611853.747000009</v>
      </c>
    </row>
    <row r="80" spans="1:8" ht="12.75" customHeight="1">
      <c r="A80" s="32" t="s">
        <v>82</v>
      </c>
      <c r="B80" s="22">
        <v>720</v>
      </c>
      <c r="C80" s="23">
        <f t="shared" ca="1" si="11"/>
        <v>7151453782.6673908</v>
      </c>
      <c r="D80" s="23">
        <f t="shared" ca="1" si="12"/>
        <v>15423060.74058</v>
      </c>
      <c r="E80" s="23">
        <f t="shared" ca="1" si="13"/>
        <v>294838491.42999989</v>
      </c>
      <c r="F80" s="23">
        <f t="shared" ca="1" si="14"/>
        <v>643614779.76999998</v>
      </c>
      <c r="G80" s="24">
        <f t="shared" ca="1" si="10"/>
        <v>7446292274.0973911</v>
      </c>
      <c r="H80" s="24">
        <f t="shared" ca="1" si="10"/>
        <v>659037840.51057994</v>
      </c>
    </row>
    <row r="81" spans="1:8" ht="12.75" customHeight="1">
      <c r="A81" s="32" t="s">
        <v>83</v>
      </c>
      <c r="B81" s="22">
        <v>721</v>
      </c>
      <c r="C81" s="23">
        <f t="shared" ca="1" si="11"/>
        <v>1943136.1599999995</v>
      </c>
      <c r="D81" s="23">
        <f t="shared" ca="1" si="12"/>
        <v>2982.65</v>
      </c>
      <c r="E81" s="23">
        <f t="shared" ca="1" si="13"/>
        <v>0</v>
      </c>
      <c r="F81" s="23">
        <f t="shared" ca="1" si="14"/>
        <v>349494.77</v>
      </c>
      <c r="G81" s="24">
        <f t="shared" ca="1" si="10"/>
        <v>1943136.1599999995</v>
      </c>
      <c r="H81" s="24">
        <f t="shared" ca="1" si="10"/>
        <v>352477.42000000004</v>
      </c>
    </row>
    <row r="82" spans="1:8" ht="12.75" customHeight="1">
      <c r="A82" s="32" t="s">
        <v>84</v>
      </c>
      <c r="B82" s="22">
        <v>722</v>
      </c>
      <c r="C82" s="23">
        <f t="shared" ca="1" si="11"/>
        <v>20617444.059999999</v>
      </c>
      <c r="D82" s="23">
        <f t="shared" ca="1" si="12"/>
        <v>0</v>
      </c>
      <c r="E82" s="23">
        <f t="shared" ca="1" si="13"/>
        <v>1260346.5</v>
      </c>
      <c r="F82" s="23">
        <f t="shared" ca="1" si="14"/>
        <v>9548005.2799999993</v>
      </c>
      <c r="G82" s="24">
        <f t="shared" ca="1" si="10"/>
        <v>21877790.559999999</v>
      </c>
      <c r="H82" s="24">
        <f t="shared" ca="1" si="10"/>
        <v>9548005.2799999993</v>
      </c>
    </row>
    <row r="83" spans="1:8" ht="12.75" customHeight="1">
      <c r="A83" s="32" t="s">
        <v>85</v>
      </c>
      <c r="B83" s="22">
        <v>725</v>
      </c>
      <c r="C83" s="23">
        <f t="shared" ca="1" si="11"/>
        <v>32010007.239999</v>
      </c>
      <c r="D83" s="23">
        <f t="shared" ca="1" si="12"/>
        <v>0</v>
      </c>
      <c r="E83" s="23">
        <f t="shared" ca="1" si="13"/>
        <v>0</v>
      </c>
      <c r="F83" s="23">
        <f t="shared" ca="1" si="14"/>
        <v>0</v>
      </c>
      <c r="G83" s="24">
        <f t="shared" ca="1" si="10"/>
        <v>32010007.239999</v>
      </c>
      <c r="H83" s="24">
        <f t="shared" ca="1" si="10"/>
        <v>0</v>
      </c>
    </row>
    <row r="84" spans="1:8" ht="12.75" customHeight="1">
      <c r="A84" s="32" t="s">
        <v>86</v>
      </c>
      <c r="B84" s="22">
        <v>726</v>
      </c>
      <c r="C84" s="23">
        <f t="shared" ca="1" si="11"/>
        <v>517360677.38024592</v>
      </c>
      <c r="D84" s="23">
        <f t="shared" ca="1" si="12"/>
        <v>0</v>
      </c>
      <c r="E84" s="23">
        <f t="shared" ca="1" si="13"/>
        <v>0</v>
      </c>
      <c r="F84" s="23">
        <f t="shared" ca="1" si="14"/>
        <v>0</v>
      </c>
      <c r="G84" s="24">
        <f t="shared" ca="1" si="10"/>
        <v>517360677.38024592</v>
      </c>
      <c r="H84" s="24">
        <f t="shared" ca="1" si="10"/>
        <v>0</v>
      </c>
    </row>
    <row r="85" spans="1:8" ht="12.75" customHeight="1">
      <c r="A85" s="32" t="s">
        <v>87</v>
      </c>
      <c r="B85" s="22">
        <v>730</v>
      </c>
      <c r="C85" s="23">
        <f t="shared" ca="1" si="11"/>
        <v>125033159.34000008</v>
      </c>
      <c r="D85" s="23">
        <f t="shared" ca="1" si="12"/>
        <v>0</v>
      </c>
      <c r="E85" s="23">
        <f t="shared" ca="1" si="13"/>
        <v>104699676.78718968</v>
      </c>
      <c r="F85" s="23">
        <f t="shared" ca="1" si="14"/>
        <v>1090928.01</v>
      </c>
      <c r="G85" s="24">
        <f t="shared" ca="1" si="10"/>
        <v>229732836.12718976</v>
      </c>
      <c r="H85" s="24">
        <f t="shared" ca="1" si="10"/>
        <v>1090928.01</v>
      </c>
    </row>
    <row r="86" spans="1:8" ht="12.75" customHeight="1">
      <c r="A86" s="32" t="s">
        <v>88</v>
      </c>
      <c r="B86" s="22">
        <v>731</v>
      </c>
      <c r="C86" s="23">
        <f t="shared" ca="1" si="11"/>
        <v>44495395.250096992</v>
      </c>
      <c r="D86" s="23">
        <f t="shared" ca="1" si="12"/>
        <v>0</v>
      </c>
      <c r="E86" s="23">
        <f t="shared" ca="1" si="13"/>
        <v>0</v>
      </c>
      <c r="F86" s="23">
        <f t="shared" ca="1" si="14"/>
        <v>0</v>
      </c>
      <c r="G86" s="24">
        <f t="shared" ca="1" si="10"/>
        <v>44495395.250096992</v>
      </c>
      <c r="H86" s="24">
        <f t="shared" ca="1" si="10"/>
        <v>0</v>
      </c>
    </row>
    <row r="87" spans="1:8" ht="12.75" customHeight="1">
      <c r="A87" s="32" t="s">
        <v>89</v>
      </c>
      <c r="B87" s="22">
        <v>732</v>
      </c>
      <c r="C87" s="23">
        <f t="shared" ca="1" si="11"/>
        <v>0</v>
      </c>
      <c r="D87" s="23">
        <f t="shared" ca="1" si="12"/>
        <v>0</v>
      </c>
      <c r="E87" s="23">
        <f t="shared" ca="1" si="13"/>
        <v>0</v>
      </c>
      <c r="F87" s="23">
        <f t="shared" ca="1" si="14"/>
        <v>0</v>
      </c>
      <c r="G87" s="24">
        <f t="shared" ca="1" si="10"/>
        <v>0</v>
      </c>
      <c r="H87" s="24">
        <f t="shared" ca="1" si="10"/>
        <v>0</v>
      </c>
    </row>
    <row r="88" spans="1:8" ht="12.75" customHeight="1">
      <c r="A88" s="32" t="s">
        <v>90</v>
      </c>
      <c r="B88" s="22">
        <v>733</v>
      </c>
      <c r="C88" s="23">
        <f t="shared" ca="1" si="11"/>
        <v>2801057838.7059493</v>
      </c>
      <c r="D88" s="23">
        <f t="shared" ca="1" si="12"/>
        <v>452822.59</v>
      </c>
      <c r="E88" s="23">
        <f t="shared" ca="1" si="13"/>
        <v>86469878</v>
      </c>
      <c r="F88" s="23">
        <f t="shared" ca="1" si="14"/>
        <v>251412206.69999999</v>
      </c>
      <c r="G88" s="24">
        <f t="shared" ca="1" si="10"/>
        <v>2887527716.7059493</v>
      </c>
      <c r="H88" s="24">
        <f t="shared" ca="1" si="10"/>
        <v>251865029.28999999</v>
      </c>
    </row>
    <row r="89" spans="1:8" ht="12.75" customHeight="1">
      <c r="A89" s="32" t="s">
        <v>91</v>
      </c>
      <c r="B89" s="22">
        <v>734</v>
      </c>
      <c r="C89" s="23">
        <f t="shared" ca="1" si="11"/>
        <v>32788038.940001</v>
      </c>
      <c r="D89" s="23">
        <f t="shared" ca="1" si="12"/>
        <v>26055</v>
      </c>
      <c r="E89" s="23">
        <f t="shared" ca="1" si="13"/>
        <v>0</v>
      </c>
      <c r="F89" s="23">
        <f t="shared" ca="1" si="14"/>
        <v>0</v>
      </c>
      <c r="G89" s="24">
        <f t="shared" ca="1" si="10"/>
        <v>32788038.940001</v>
      </c>
      <c r="H89" s="24">
        <f t="shared" ca="1" si="10"/>
        <v>26055</v>
      </c>
    </row>
    <row r="90" spans="1:8" ht="12.75" customHeight="1">
      <c r="A90" s="32" t="s">
        <v>92</v>
      </c>
      <c r="B90" s="22">
        <v>769</v>
      </c>
      <c r="C90" s="23">
        <f t="shared" ca="1" si="11"/>
        <v>0</v>
      </c>
      <c r="D90" s="23">
        <f t="shared" ca="1" si="12"/>
        <v>0</v>
      </c>
      <c r="E90" s="23">
        <f t="shared" ca="1" si="13"/>
        <v>0</v>
      </c>
      <c r="F90" s="23">
        <f t="shared" ca="1" si="14"/>
        <v>0</v>
      </c>
      <c r="G90" s="24">
        <f t="shared" ca="1" si="10"/>
        <v>0</v>
      </c>
      <c r="H90" s="24">
        <f t="shared" ca="1" si="10"/>
        <v>0</v>
      </c>
    </row>
    <row r="91" spans="1:8" ht="12.75" customHeight="1">
      <c r="A91" s="32" t="s">
        <v>93</v>
      </c>
      <c r="B91" s="22">
        <v>770</v>
      </c>
      <c r="C91" s="23">
        <f t="shared" ca="1" si="11"/>
        <v>189369.87</v>
      </c>
      <c r="D91" s="23">
        <f t="shared" ca="1" si="12"/>
        <v>0</v>
      </c>
      <c r="E91" s="23">
        <f t="shared" ca="1" si="13"/>
        <v>0</v>
      </c>
      <c r="F91" s="23">
        <f t="shared" ca="1" si="14"/>
        <v>0</v>
      </c>
      <c r="G91" s="24">
        <f t="shared" ca="1" si="10"/>
        <v>189369.87</v>
      </c>
      <c r="H91" s="24">
        <f t="shared" ca="1" si="10"/>
        <v>0</v>
      </c>
    </row>
    <row r="92" spans="1:8" ht="12.75" customHeight="1">
      <c r="A92" s="35" t="s">
        <v>94</v>
      </c>
      <c r="B92" s="36">
        <v>771</v>
      </c>
      <c r="C92" s="37">
        <f t="shared" ca="1" si="11"/>
        <v>2248201203.2182059</v>
      </c>
      <c r="D92" s="37">
        <f t="shared" ca="1" si="12"/>
        <v>169785.62</v>
      </c>
      <c r="E92" s="37">
        <f t="shared" ca="1" si="13"/>
        <v>36451094.410000004</v>
      </c>
      <c r="F92" s="37">
        <f t="shared" ca="1" si="14"/>
        <v>19043.470000000005</v>
      </c>
      <c r="G92" s="38">
        <f t="shared" ca="1" si="10"/>
        <v>2284652297.6282058</v>
      </c>
      <c r="H92" s="38">
        <f t="shared" ca="1" si="10"/>
        <v>188829.09</v>
      </c>
    </row>
    <row r="93" spans="1:8" ht="12.75" customHeight="1" thickBot="1">
      <c r="A93" s="78" t="s">
        <v>95</v>
      </c>
      <c r="B93" s="79"/>
      <c r="C93" s="20">
        <f ca="1">SUM(C79:C92)</f>
        <v>19230646822.214375</v>
      </c>
      <c r="D93" s="20">
        <f ca="1">SUM(D79:D92)</f>
        <v>20990296.097580001</v>
      </c>
      <c r="E93" s="20">
        <f ca="1">SUM(E79:E92)</f>
        <v>558037331.21718955</v>
      </c>
      <c r="F93" s="20">
        <f ca="1">SUM(F79:F92)</f>
        <v>990730722.25</v>
      </c>
      <c r="G93" s="20">
        <f t="shared" ca="1" si="10"/>
        <v>19788684153.431564</v>
      </c>
      <c r="H93" s="20">
        <f t="shared" ca="1" si="10"/>
        <v>1011721018.34758</v>
      </c>
    </row>
    <row r="94" spans="1:8" ht="12.75" customHeight="1">
      <c r="A94" s="32" t="s">
        <v>96</v>
      </c>
      <c r="B94" s="22">
        <v>707</v>
      </c>
      <c r="C94" s="23">
        <f t="shared" ref="C94:C99" ca="1" si="15">IFERROR(INDIRECT("'"&amp;C$5&amp;"'!"&amp;ADDRESS(MATCH(IF($C$4="Tüm Şirketler",9003,IF($C$4="Hayatdışı Sigorta Şirketleri",9000,9001)),INDIRECT("'"&amp;C$5&amp;"'!$B$1:$B$1095"),0),MATCH($B94,INDIRECT("'"&amp;C$5&amp;"'!5:5"),0))),0)</f>
        <v>95390470.210000008</v>
      </c>
      <c r="D94" s="23">
        <f t="shared" ref="D94:D99" ca="1" si="16">IFERROR(INDIRECT("'"&amp;C$5&amp;"'!"&amp;ADDRESS(MATCH(IF($C$4="Tüm Şirketler",9003,IF($C$4="Hayatdışı Sigorta Şirketleri",9000,9001)),INDIRECT("'"&amp;C$5&amp;"'!$B$1:$B$1095"),0),MATCH($B94,INDIRECT("'"&amp;C$5&amp;"'!5:5"),0)+1)),0)</f>
        <v>0</v>
      </c>
      <c r="E94" s="23">
        <f t="shared" ref="E94:E99" ca="1" si="17">IFERROR(INDIRECT("'"&amp;E$5&amp;"'!"&amp;ADDRESS(MATCH(IF($C$4="Tüm Şirketler",9003,IF($C$4="Hayatdışı Sigorta Şirketleri",9000,9001)),INDIRECT("'"&amp;E$5&amp;"'!$B$1:$B$1095"),0),MATCH($B94,INDIRECT("'"&amp;E$5&amp;"'!5:5"),0))),0)</f>
        <v>0</v>
      </c>
      <c r="F94" s="23">
        <f t="shared" ref="F94:F99" ca="1" si="18">IFERROR(INDIRECT("'"&amp;E$5&amp;"'!"&amp;ADDRESS(MATCH(IF($C$4="Tüm Şirketler",9003,IF($C$4="Hayatdışı Sigorta Şirketleri",9000,9001)),INDIRECT("'"&amp;E$5&amp;"'!$B$1:$B$1095"),0),MATCH($B94,INDIRECT("'"&amp;E$5&amp;"'!5:5"),0)+1)),0)</f>
        <v>0</v>
      </c>
      <c r="G94" s="24">
        <f t="shared" ref="G94:H109" ca="1" si="19">+C94+E94</f>
        <v>95390470.210000008</v>
      </c>
      <c r="H94" s="24">
        <f t="shared" ca="1" si="19"/>
        <v>0</v>
      </c>
    </row>
    <row r="95" spans="1:8" ht="12.75" customHeight="1">
      <c r="A95" s="32" t="s">
        <v>97</v>
      </c>
      <c r="B95" s="22">
        <v>745</v>
      </c>
      <c r="C95" s="23">
        <f t="shared" ca="1" si="15"/>
        <v>0</v>
      </c>
      <c r="D95" s="23">
        <f t="shared" ca="1" si="16"/>
        <v>0</v>
      </c>
      <c r="E95" s="23">
        <f t="shared" ca="1" si="17"/>
        <v>0</v>
      </c>
      <c r="F95" s="23">
        <f t="shared" ca="1" si="18"/>
        <v>0</v>
      </c>
      <c r="G95" s="24">
        <f t="shared" ca="1" si="19"/>
        <v>0</v>
      </c>
      <c r="H95" s="24">
        <f t="shared" ca="1" si="19"/>
        <v>0</v>
      </c>
    </row>
    <row r="96" spans="1:8" ht="12.75" customHeight="1">
      <c r="A96" s="32" t="s">
        <v>98</v>
      </c>
      <c r="B96" s="22">
        <v>746</v>
      </c>
      <c r="C96" s="23">
        <f t="shared" ca="1" si="15"/>
        <v>0</v>
      </c>
      <c r="D96" s="23">
        <f t="shared" ca="1" si="16"/>
        <v>0</v>
      </c>
      <c r="E96" s="23">
        <f t="shared" ca="1" si="17"/>
        <v>0</v>
      </c>
      <c r="F96" s="23">
        <f t="shared" ca="1" si="18"/>
        <v>0</v>
      </c>
      <c r="G96" s="24">
        <f t="shared" ca="1" si="19"/>
        <v>0</v>
      </c>
      <c r="H96" s="24">
        <f t="shared" ca="1" si="19"/>
        <v>0</v>
      </c>
    </row>
    <row r="97" spans="1:8" ht="12.75" customHeight="1">
      <c r="A97" s="32" t="s">
        <v>99</v>
      </c>
      <c r="B97" s="22">
        <v>747</v>
      </c>
      <c r="C97" s="23">
        <f t="shared" ca="1" si="15"/>
        <v>0</v>
      </c>
      <c r="D97" s="23">
        <f t="shared" ca="1" si="16"/>
        <v>0</v>
      </c>
      <c r="E97" s="23">
        <f t="shared" ca="1" si="17"/>
        <v>0</v>
      </c>
      <c r="F97" s="23">
        <f t="shared" ca="1" si="18"/>
        <v>0</v>
      </c>
      <c r="G97" s="24">
        <f t="shared" ca="1" si="19"/>
        <v>0</v>
      </c>
      <c r="H97" s="24">
        <f t="shared" ca="1" si="19"/>
        <v>0</v>
      </c>
    </row>
    <row r="98" spans="1:8" ht="12.75" customHeight="1">
      <c r="A98" s="32" t="s">
        <v>100</v>
      </c>
      <c r="B98" s="22">
        <v>755</v>
      </c>
      <c r="C98" s="23">
        <f t="shared" ca="1" si="15"/>
        <v>2175842329.7311554</v>
      </c>
      <c r="D98" s="23">
        <f t="shared" ca="1" si="16"/>
        <v>89309976.150000006</v>
      </c>
      <c r="E98" s="23">
        <f t="shared" ca="1" si="17"/>
        <v>5978956.9350000024</v>
      </c>
      <c r="F98" s="23">
        <f t="shared" ca="1" si="18"/>
        <v>63783351.390000001</v>
      </c>
      <c r="G98" s="24">
        <f t="shared" ca="1" si="19"/>
        <v>2181821286.6661553</v>
      </c>
      <c r="H98" s="24">
        <f t="shared" ca="1" si="19"/>
        <v>153093327.54000002</v>
      </c>
    </row>
    <row r="99" spans="1:8" ht="12.75" customHeight="1">
      <c r="A99" s="16" t="s">
        <v>101</v>
      </c>
      <c r="B99" s="17">
        <v>756</v>
      </c>
      <c r="C99" s="18">
        <f t="shared" ca="1" si="15"/>
        <v>59555221.74569501</v>
      </c>
      <c r="D99" s="18">
        <f t="shared" ca="1" si="16"/>
        <v>441824935.13390493</v>
      </c>
      <c r="E99" s="18">
        <f t="shared" ca="1" si="17"/>
        <v>0</v>
      </c>
      <c r="F99" s="18">
        <f t="shared" ca="1" si="18"/>
        <v>11985668.711431451</v>
      </c>
      <c r="G99" s="19">
        <f t="shared" ca="1" si="19"/>
        <v>59555221.74569501</v>
      </c>
      <c r="H99" s="19">
        <f t="shared" ca="1" si="19"/>
        <v>453810603.84533638</v>
      </c>
    </row>
    <row r="100" spans="1:8" ht="12.75" customHeight="1" thickBot="1">
      <c r="A100" s="39" t="s">
        <v>102</v>
      </c>
      <c r="B100" s="40"/>
      <c r="C100" s="20">
        <f ca="1">SUM(C94:C99)</f>
        <v>2330788021.6868505</v>
      </c>
      <c r="D100" s="20">
        <f ca="1">SUM(D94:D99)</f>
        <v>531134911.28390491</v>
      </c>
      <c r="E100" s="20">
        <f ca="1">SUM(E94:E99)</f>
        <v>5978956.9350000024</v>
      </c>
      <c r="F100" s="20">
        <f ca="1">SUM(F94:F99)</f>
        <v>75769020.101431459</v>
      </c>
      <c r="G100" s="20">
        <f t="shared" ca="1" si="19"/>
        <v>2336766978.6218505</v>
      </c>
      <c r="H100" s="20">
        <f t="shared" ca="1" si="19"/>
        <v>606903931.3853364</v>
      </c>
    </row>
    <row r="101" spans="1:8" ht="12.75" customHeight="1">
      <c r="A101" s="11" t="s">
        <v>103</v>
      </c>
      <c r="B101" s="12">
        <v>705</v>
      </c>
      <c r="C101" s="23">
        <f ca="1">IFERROR(INDIRECT("'"&amp;C$5&amp;"'!"&amp;ADDRESS(MATCH(IF($C$4="Tüm Şirketler",9003,IF($C$4="Hayatdışı Sigorta Şirketleri",9000,9001)),INDIRECT("'"&amp;C$5&amp;"'!$B$1:$B$1095"),0),MATCH($B101,INDIRECT("'"&amp;C$5&amp;"'!5:5"),0))),0)</f>
        <v>622900854.78708005</v>
      </c>
      <c r="D101" s="23">
        <f ca="1">IFERROR(INDIRECT("'"&amp;C$5&amp;"'!"&amp;ADDRESS(MATCH(IF($C$4="Tüm Şirketler",9003,IF($C$4="Hayatdışı Sigorta Şirketleri",9000,9001)),INDIRECT("'"&amp;C$5&amp;"'!$B$1:$B$1095"),0),MATCH($B101,INDIRECT("'"&amp;C$5&amp;"'!5:5"),0)+1)),0)</f>
        <v>0</v>
      </c>
      <c r="E101" s="23">
        <f ca="1">IFERROR(INDIRECT("'"&amp;E$5&amp;"'!"&amp;ADDRESS(MATCH(IF($C$4="Tüm Şirketler",9003,IF($C$4="Hayatdışı Sigorta Şirketleri",9000,9001)),INDIRECT("'"&amp;E$5&amp;"'!$B$1:$B$1095"),0),MATCH($B101,INDIRECT("'"&amp;E$5&amp;"'!5:5"),0))),0)</f>
        <v>0</v>
      </c>
      <c r="F101" s="23">
        <f ca="1">IFERROR(INDIRECT("'"&amp;E$5&amp;"'!"&amp;ADDRESS(MATCH(IF($C$4="Tüm Şirketler",9003,IF($C$4="Hayatdışı Sigorta Şirketleri",9000,9001)),INDIRECT("'"&amp;E$5&amp;"'!$B$1:$B$1095"),0),MATCH($B101,INDIRECT("'"&amp;E$5&amp;"'!5:5"),0)+1)),0)</f>
        <v>24025185.280000001</v>
      </c>
      <c r="G101" s="24">
        <f t="shared" ca="1" si="19"/>
        <v>622900854.78708005</v>
      </c>
      <c r="H101" s="24">
        <f t="shared" ca="1" si="19"/>
        <v>24025185.280000001</v>
      </c>
    </row>
    <row r="102" spans="1:8" ht="12.75" customHeight="1">
      <c r="A102" s="32" t="s">
        <v>104</v>
      </c>
      <c r="B102" s="22">
        <v>706</v>
      </c>
      <c r="C102" s="23">
        <f ca="1">IFERROR(INDIRECT("'"&amp;C$5&amp;"'!"&amp;ADDRESS(MATCH(IF($C$4="Tüm Şirketler",9003,IF($C$4="Hayatdışı Sigorta Şirketleri",9000,9001)),INDIRECT("'"&amp;C$5&amp;"'!$B$1:$B$1095"),0),MATCH($B102,INDIRECT("'"&amp;C$5&amp;"'!5:5"),0))),0)</f>
        <v>17506304.715758987</v>
      </c>
      <c r="D102" s="23">
        <f ca="1">IFERROR(INDIRECT("'"&amp;C$5&amp;"'!"&amp;ADDRESS(MATCH(IF($C$4="Tüm Şirketler",9003,IF($C$4="Hayatdışı Sigorta Şirketleri",9000,9001)),INDIRECT("'"&amp;C$5&amp;"'!$B$1:$B$1095"),0),MATCH($B102,INDIRECT("'"&amp;C$5&amp;"'!5:5"),0)+1)),0)</f>
        <v>0</v>
      </c>
      <c r="E102" s="23">
        <f ca="1">IFERROR(INDIRECT("'"&amp;E$5&amp;"'!"&amp;ADDRESS(MATCH(IF($C$4="Tüm Şirketler",9003,IF($C$4="Hayatdışı Sigorta Şirketleri",9000,9001)),INDIRECT("'"&amp;E$5&amp;"'!$B$1:$B$1095"),0),MATCH($B102,INDIRECT("'"&amp;E$5&amp;"'!5:5"),0))),0)</f>
        <v>0</v>
      </c>
      <c r="F102" s="23">
        <f ca="1">IFERROR(INDIRECT("'"&amp;E$5&amp;"'!"&amp;ADDRESS(MATCH(IF($C$4="Tüm Şirketler",9003,IF($C$4="Hayatdışı Sigorta Şirketleri",9000,9001)),INDIRECT("'"&amp;E$5&amp;"'!$B$1:$B$1095"),0),MATCH($B102,INDIRECT("'"&amp;E$5&amp;"'!5:5"),0)+1)),0)</f>
        <v>0</v>
      </c>
      <c r="G102" s="24">
        <f t="shared" ca="1" si="19"/>
        <v>17506304.715758987</v>
      </c>
      <c r="H102" s="24">
        <f t="shared" ca="1" si="19"/>
        <v>0</v>
      </c>
    </row>
    <row r="103" spans="1:8" ht="12.75" customHeight="1">
      <c r="A103" s="21" t="s">
        <v>105</v>
      </c>
      <c r="B103" s="22">
        <v>708</v>
      </c>
      <c r="C103" s="23">
        <f ca="1">IFERROR(INDIRECT("'"&amp;C$5&amp;"'!"&amp;ADDRESS(MATCH(IF($C$4="Tüm Şirketler",9003,IF($C$4="Hayatdışı Sigorta Şirketleri",9000,9001)),INDIRECT("'"&amp;C$5&amp;"'!$B$1:$B$1095"),0),MATCH($B103,INDIRECT("'"&amp;C$5&amp;"'!5:5"),0))),0)</f>
        <v>17874584.030000001</v>
      </c>
      <c r="D103" s="23">
        <f ca="1">IFERROR(INDIRECT("'"&amp;C$5&amp;"'!"&amp;ADDRESS(MATCH(IF($C$4="Tüm Şirketler",9003,IF($C$4="Hayatdışı Sigorta Şirketleri",9000,9001)),INDIRECT("'"&amp;C$5&amp;"'!$B$1:$B$1095"),0),MATCH($B103,INDIRECT("'"&amp;C$5&amp;"'!5:5"),0)+1)),0)</f>
        <v>0</v>
      </c>
      <c r="E103" s="23">
        <f ca="1">IFERROR(INDIRECT("'"&amp;E$5&amp;"'!"&amp;ADDRESS(MATCH(IF($C$4="Tüm Şirketler",9003,IF($C$4="Hayatdışı Sigorta Şirketleri",9000,9001)),INDIRECT("'"&amp;E$5&amp;"'!$B$1:$B$1095"),0),MATCH($B103,INDIRECT("'"&amp;E$5&amp;"'!5:5"),0))),0)</f>
        <v>0</v>
      </c>
      <c r="F103" s="23">
        <f ca="1">IFERROR(INDIRECT("'"&amp;E$5&amp;"'!"&amp;ADDRESS(MATCH(IF($C$4="Tüm Şirketler",9003,IF($C$4="Hayatdışı Sigorta Şirketleri",9000,9001)),INDIRECT("'"&amp;E$5&amp;"'!$B$1:$B$1095"),0),MATCH($B103,INDIRECT("'"&amp;E$5&amp;"'!5:5"),0)+1)),0)</f>
        <v>0</v>
      </c>
      <c r="G103" s="24">
        <f t="shared" ca="1" si="19"/>
        <v>17874584.030000001</v>
      </c>
      <c r="H103" s="24">
        <f t="shared" ca="1" si="19"/>
        <v>0</v>
      </c>
    </row>
    <row r="104" spans="1:8" ht="12.75" customHeight="1">
      <c r="A104" s="21" t="s">
        <v>106</v>
      </c>
      <c r="B104" s="22">
        <v>736</v>
      </c>
      <c r="C104" s="23">
        <f ca="1">IFERROR(INDIRECT("'"&amp;C$5&amp;"'!"&amp;ADDRESS(MATCH(IF($C$4="Tüm Şirketler",9003,IF($C$4="Hayatdışı Sigorta Şirketleri",9000,9001)),INDIRECT("'"&amp;C$5&amp;"'!$B$1:$B$1095"),0),MATCH($B104,INDIRECT("'"&amp;C$5&amp;"'!5:5"),0))),0)</f>
        <v>436351164.29099101</v>
      </c>
      <c r="D104" s="23">
        <f ca="1">IFERROR(INDIRECT("'"&amp;C$5&amp;"'!"&amp;ADDRESS(MATCH(IF($C$4="Tüm Şirketler",9003,IF($C$4="Hayatdışı Sigorta Şirketleri",9000,9001)),INDIRECT("'"&amp;C$5&amp;"'!$B$1:$B$1095"),0),MATCH($B104,INDIRECT("'"&amp;C$5&amp;"'!5:5"),0)+1)),0)</f>
        <v>1078748.21</v>
      </c>
      <c r="E104" s="23">
        <f ca="1">IFERROR(INDIRECT("'"&amp;E$5&amp;"'!"&amp;ADDRESS(MATCH(IF($C$4="Tüm Şirketler",9003,IF($C$4="Hayatdışı Sigorta Şirketleri",9000,9001)),INDIRECT("'"&amp;E$5&amp;"'!$B$1:$B$1095"),0),MATCH($B104,INDIRECT("'"&amp;E$5&amp;"'!5:5"),0))),0)</f>
        <v>6288129.7078869995</v>
      </c>
      <c r="F104" s="23">
        <f ca="1">IFERROR(INDIRECT("'"&amp;E$5&amp;"'!"&amp;ADDRESS(MATCH(IF($C$4="Tüm Şirketler",9003,IF($C$4="Hayatdışı Sigorta Şirketleri",9000,9001)),INDIRECT("'"&amp;E$5&amp;"'!$B$1:$B$1095"),0),MATCH($B104,INDIRECT("'"&amp;E$5&amp;"'!5:5"),0)+1)),0)</f>
        <v>2098286.2800000003</v>
      </c>
      <c r="G104" s="24">
        <f t="shared" ca="1" si="19"/>
        <v>442639293.998878</v>
      </c>
      <c r="H104" s="24">
        <f t="shared" ca="1" si="19"/>
        <v>3177034.49</v>
      </c>
    </row>
    <row r="105" spans="1:8" ht="12.75" customHeight="1" thickBot="1">
      <c r="A105" s="41" t="s">
        <v>107</v>
      </c>
      <c r="B105" s="42"/>
      <c r="C105" s="31">
        <f ca="1">C104+C102+C101+C103</f>
        <v>1094632907.8238299</v>
      </c>
      <c r="D105" s="31">
        <f ca="1">D104+D102+D101+D103</f>
        <v>1078748.21</v>
      </c>
      <c r="E105" s="31">
        <f ca="1">E104+E102+E101+E103</f>
        <v>6288129.7078869995</v>
      </c>
      <c r="F105" s="31">
        <f ca="1">F104+F102+F101+F103</f>
        <v>26123471.560000002</v>
      </c>
      <c r="G105" s="31">
        <f t="shared" ca="1" si="19"/>
        <v>1100921037.5317168</v>
      </c>
      <c r="H105" s="31">
        <f t="shared" ca="1" si="19"/>
        <v>27202219.770000003</v>
      </c>
    </row>
    <row r="106" spans="1:8" ht="12.75" customHeight="1">
      <c r="A106" s="11" t="s">
        <v>108</v>
      </c>
      <c r="B106" s="12">
        <v>702</v>
      </c>
      <c r="C106" s="13">
        <f t="shared" ref="C106:C114" ca="1" si="20">IFERROR(INDIRECT("'"&amp;C$5&amp;"'!"&amp;ADDRESS(MATCH(IF($C$4="Tüm Şirketler",9003,IF($C$4="Hayatdışı Sigorta Şirketleri",9000,9001)),INDIRECT("'"&amp;C$5&amp;"'!$B$1:$B$1095"),0),MATCH($B106,INDIRECT("'"&amp;C$5&amp;"'!5:5"),0))),0)</f>
        <v>5235694417.7937431</v>
      </c>
      <c r="D106" s="13">
        <f t="shared" ref="D106:D114" ca="1" si="21">IFERROR(INDIRECT("'"&amp;C$5&amp;"'!"&amp;ADDRESS(MATCH(IF($C$4="Tüm Şirketler",9003,IF($C$4="Hayatdışı Sigorta Şirketleri",9000,9001)),INDIRECT("'"&amp;C$5&amp;"'!$B$1:$B$1095"),0),MATCH($B106,INDIRECT("'"&amp;C$5&amp;"'!5:5"),0)+1)),0)</f>
        <v>2487844.6599999997</v>
      </c>
      <c r="E106" s="13">
        <f t="shared" ref="E106:E114" ca="1" si="22">IFERROR(INDIRECT("'"&amp;E$5&amp;"'!"&amp;ADDRESS(MATCH(IF($C$4="Tüm Şirketler",9003,IF($C$4="Hayatdışı Sigorta Şirketleri",9000,9001)),INDIRECT("'"&amp;E$5&amp;"'!$B$1:$B$1095"),0),MATCH($B106,INDIRECT("'"&amp;E$5&amp;"'!5:5"),0))),0)</f>
        <v>134550259.71872199</v>
      </c>
      <c r="F106" s="13">
        <f t="shared" ref="F106:F114" ca="1" si="23">IFERROR(INDIRECT("'"&amp;E$5&amp;"'!"&amp;ADDRESS(MATCH(IF($C$4="Tüm Şirketler",9003,IF($C$4="Hayatdışı Sigorta Şirketleri",9000,9001)),INDIRECT("'"&amp;E$5&amp;"'!$B$1:$B$1095"),0),MATCH($B106,INDIRECT("'"&amp;E$5&amp;"'!5:5"),0)+1)),0)</f>
        <v>9540326.6700000297</v>
      </c>
      <c r="G106" s="14">
        <f t="shared" ca="1" si="19"/>
        <v>5370244677.5124655</v>
      </c>
      <c r="H106" s="14">
        <f t="shared" ca="1" si="19"/>
        <v>12028171.33000003</v>
      </c>
    </row>
    <row r="107" spans="1:8" ht="12.75" customHeight="1">
      <c r="A107" s="32" t="s">
        <v>109</v>
      </c>
      <c r="B107" s="22">
        <v>748</v>
      </c>
      <c r="C107" s="23">
        <f t="shared" ca="1" si="20"/>
        <v>386190363.59999996</v>
      </c>
      <c r="D107" s="23">
        <f t="shared" ca="1" si="21"/>
        <v>0</v>
      </c>
      <c r="E107" s="23">
        <f t="shared" ca="1" si="22"/>
        <v>0</v>
      </c>
      <c r="F107" s="23">
        <f t="shared" ca="1" si="23"/>
        <v>0</v>
      </c>
      <c r="G107" s="24">
        <f t="shared" ca="1" si="19"/>
        <v>386190363.59999996</v>
      </c>
      <c r="H107" s="24">
        <f t="shared" ca="1" si="19"/>
        <v>0</v>
      </c>
    </row>
    <row r="108" spans="1:8" ht="12.75" customHeight="1">
      <c r="A108" s="32" t="s">
        <v>110</v>
      </c>
      <c r="B108" s="22">
        <v>749</v>
      </c>
      <c r="C108" s="23">
        <f t="shared" ca="1" si="20"/>
        <v>7402905.0199999996</v>
      </c>
      <c r="D108" s="23">
        <f t="shared" ca="1" si="21"/>
        <v>4083.88</v>
      </c>
      <c r="E108" s="23">
        <f t="shared" ca="1" si="22"/>
        <v>0</v>
      </c>
      <c r="F108" s="23">
        <f t="shared" ca="1" si="23"/>
        <v>0</v>
      </c>
      <c r="G108" s="24">
        <f t="shared" ca="1" si="19"/>
        <v>7402905.0199999996</v>
      </c>
      <c r="H108" s="24">
        <f t="shared" ca="1" si="19"/>
        <v>4083.88</v>
      </c>
    </row>
    <row r="109" spans="1:8" ht="12.75" customHeight="1">
      <c r="A109" s="32" t="s">
        <v>111</v>
      </c>
      <c r="B109" s="22">
        <v>752</v>
      </c>
      <c r="C109" s="23">
        <f t="shared" ca="1" si="20"/>
        <v>0</v>
      </c>
      <c r="D109" s="23">
        <f t="shared" ca="1" si="21"/>
        <v>0</v>
      </c>
      <c r="E109" s="23">
        <f t="shared" ca="1" si="22"/>
        <v>0</v>
      </c>
      <c r="F109" s="23">
        <f t="shared" ca="1" si="23"/>
        <v>0</v>
      </c>
      <c r="G109" s="24">
        <f t="shared" ca="1" si="19"/>
        <v>0</v>
      </c>
      <c r="H109" s="24">
        <f t="shared" ca="1" si="19"/>
        <v>0</v>
      </c>
    </row>
    <row r="110" spans="1:8" ht="12.75" customHeight="1">
      <c r="A110" s="32" t="s">
        <v>112</v>
      </c>
      <c r="B110" s="22">
        <v>753</v>
      </c>
      <c r="C110" s="23">
        <f t="shared" ca="1" si="20"/>
        <v>0</v>
      </c>
      <c r="D110" s="23">
        <f t="shared" ca="1" si="21"/>
        <v>0</v>
      </c>
      <c r="E110" s="23">
        <f t="shared" ca="1" si="22"/>
        <v>0</v>
      </c>
      <c r="F110" s="23">
        <f t="shared" ca="1" si="23"/>
        <v>0</v>
      </c>
      <c r="G110" s="24">
        <f t="shared" ref="G110:H133" ca="1" si="24">+C110+E110</f>
        <v>0</v>
      </c>
      <c r="H110" s="24">
        <f t="shared" ca="1" si="24"/>
        <v>0</v>
      </c>
    </row>
    <row r="111" spans="1:8" ht="12.75" customHeight="1">
      <c r="A111" s="32" t="s">
        <v>113</v>
      </c>
      <c r="B111" s="22">
        <v>754</v>
      </c>
      <c r="C111" s="23">
        <f t="shared" ca="1" si="20"/>
        <v>5597997.75</v>
      </c>
      <c r="D111" s="23">
        <f t="shared" ca="1" si="21"/>
        <v>66171.58</v>
      </c>
      <c r="E111" s="23">
        <f t="shared" ca="1" si="22"/>
        <v>0</v>
      </c>
      <c r="F111" s="23">
        <f t="shared" ca="1" si="23"/>
        <v>0</v>
      </c>
      <c r="G111" s="24">
        <f t="shared" ca="1" si="24"/>
        <v>5597997.75</v>
      </c>
      <c r="H111" s="24">
        <f t="shared" ca="1" si="24"/>
        <v>66171.58</v>
      </c>
    </row>
    <row r="112" spans="1:8" ht="12.75" customHeight="1">
      <c r="A112" s="32" t="s">
        <v>114</v>
      </c>
      <c r="B112" s="22">
        <v>757</v>
      </c>
      <c r="C112" s="23">
        <f t="shared" ca="1" si="20"/>
        <v>0</v>
      </c>
      <c r="D112" s="23">
        <f t="shared" ca="1" si="21"/>
        <v>0</v>
      </c>
      <c r="E112" s="23">
        <f t="shared" ca="1" si="22"/>
        <v>0</v>
      </c>
      <c r="F112" s="23">
        <f t="shared" ca="1" si="23"/>
        <v>0</v>
      </c>
      <c r="G112" s="24">
        <f t="shared" ca="1" si="24"/>
        <v>0</v>
      </c>
      <c r="H112" s="24">
        <f t="shared" ca="1" si="24"/>
        <v>0</v>
      </c>
    </row>
    <row r="113" spans="1:8" ht="12.75" customHeight="1">
      <c r="A113" s="32" t="s">
        <v>115</v>
      </c>
      <c r="B113" s="22">
        <v>758</v>
      </c>
      <c r="C113" s="23">
        <f t="shared" ca="1" si="20"/>
        <v>52745563.090563506</v>
      </c>
      <c r="D113" s="23">
        <f t="shared" ca="1" si="21"/>
        <v>18062.73</v>
      </c>
      <c r="E113" s="23">
        <f t="shared" ca="1" si="22"/>
        <v>1595.87</v>
      </c>
      <c r="F113" s="23">
        <f t="shared" ca="1" si="23"/>
        <v>0</v>
      </c>
      <c r="G113" s="24">
        <f t="shared" ca="1" si="24"/>
        <v>52747158.960563503</v>
      </c>
      <c r="H113" s="24">
        <f t="shared" ca="1" si="24"/>
        <v>18062.73</v>
      </c>
    </row>
    <row r="114" spans="1:8" ht="12.75" customHeight="1">
      <c r="A114" s="32" t="s">
        <v>116</v>
      </c>
      <c r="B114" s="22">
        <v>759</v>
      </c>
      <c r="C114" s="23">
        <f t="shared" ca="1" si="20"/>
        <v>715548181.5135206</v>
      </c>
      <c r="D114" s="23">
        <f t="shared" ca="1" si="21"/>
        <v>0</v>
      </c>
      <c r="E114" s="23">
        <f t="shared" ca="1" si="22"/>
        <v>0</v>
      </c>
      <c r="F114" s="23">
        <f t="shared" ca="1" si="23"/>
        <v>335692912.75</v>
      </c>
      <c r="G114" s="24">
        <f t="shared" ca="1" si="24"/>
        <v>715548181.5135206</v>
      </c>
      <c r="H114" s="24">
        <f t="shared" ca="1" si="24"/>
        <v>335692912.75</v>
      </c>
    </row>
    <row r="115" spans="1:8" ht="12.75" customHeight="1" thickBot="1">
      <c r="A115" s="39" t="s">
        <v>117</v>
      </c>
      <c r="B115" s="40"/>
      <c r="C115" s="20">
        <f ca="1">SUM(C106:C114)</f>
        <v>6403179428.767828</v>
      </c>
      <c r="D115" s="20">
        <f ca="1">SUM(D106:D114)</f>
        <v>2576162.8499999996</v>
      </c>
      <c r="E115" s="20">
        <f ca="1">SUM(E106:E114)</f>
        <v>134551855.58872199</v>
      </c>
      <c r="F115" s="20">
        <f ca="1">SUM(F106:F114)</f>
        <v>345233239.42000002</v>
      </c>
      <c r="G115" s="20">
        <f t="shared" ca="1" si="24"/>
        <v>6537731284.3565502</v>
      </c>
      <c r="H115" s="20">
        <f t="shared" ca="1" si="24"/>
        <v>347809402.27000004</v>
      </c>
    </row>
    <row r="116" spans="1:8" ht="12.75" customHeight="1">
      <c r="A116" s="21" t="s">
        <v>118</v>
      </c>
      <c r="B116" s="22">
        <v>760</v>
      </c>
      <c r="C116" s="23">
        <f ca="1">IFERROR(INDIRECT("'"&amp;C$5&amp;"'!"&amp;ADDRESS(MATCH(IF($C$4="Tüm Şirketler",9003,IF($C$4="Hayatdışı Sigorta Şirketleri",9000,9001)),INDIRECT("'"&amp;C$5&amp;"'!$B$1:$B$1095"),0),MATCH($B116,INDIRECT("'"&amp;C$5&amp;"'!5:5"),0))),0)</f>
        <v>10901569280.740665</v>
      </c>
      <c r="D116" s="23">
        <f ca="1">IFERROR(INDIRECT("'"&amp;C$5&amp;"'!"&amp;ADDRESS(MATCH(IF($C$4="Tüm Şirketler",9003,IF($C$4="Hayatdışı Sigorta Şirketleri",9000,9001)),INDIRECT("'"&amp;C$5&amp;"'!$B$1:$B$1095"),0),MATCH($B116,INDIRECT("'"&amp;C$5&amp;"'!5:5"),0)+1)),0)</f>
        <v>242240.75</v>
      </c>
      <c r="E116" s="23">
        <f ca="1">IFERROR(INDIRECT("'"&amp;E$5&amp;"'!"&amp;ADDRESS(MATCH(IF($C$4="Tüm Şirketler",9003,IF($C$4="Hayatdışı Sigorta Şirketleri",9000,9001)),INDIRECT("'"&amp;E$5&amp;"'!$B$1:$B$1095"),0),MATCH($B116,INDIRECT("'"&amp;E$5&amp;"'!5:5"),0))),0)</f>
        <v>145293483.01000002</v>
      </c>
      <c r="F116" s="23">
        <f ca="1">IFERROR(INDIRECT("'"&amp;E$5&amp;"'!"&amp;ADDRESS(MATCH(IF($C$4="Tüm Şirketler",9003,IF($C$4="Hayatdışı Sigorta Şirketleri",9000,9001)),INDIRECT("'"&amp;E$5&amp;"'!$B$1:$B$1095"),0),MATCH($B116,INDIRECT("'"&amp;E$5&amp;"'!5:5"),0)+1)),0)</f>
        <v>723.45</v>
      </c>
      <c r="G116" s="24">
        <f t="shared" ca="1" si="24"/>
        <v>11046862763.750666</v>
      </c>
      <c r="H116" s="24">
        <f t="shared" ca="1" si="24"/>
        <v>242964.2</v>
      </c>
    </row>
    <row r="117" spans="1:8" ht="12.75" customHeight="1" thickBot="1">
      <c r="A117" s="41" t="s">
        <v>119</v>
      </c>
      <c r="B117" s="42"/>
      <c r="C117" s="31">
        <f ca="1">C116</f>
        <v>10901569280.740665</v>
      </c>
      <c r="D117" s="31">
        <f ca="1">D116</f>
        <v>242240.75</v>
      </c>
      <c r="E117" s="31">
        <f ca="1">E116</f>
        <v>145293483.01000002</v>
      </c>
      <c r="F117" s="31">
        <f ca="1">F116</f>
        <v>723.45</v>
      </c>
      <c r="G117" s="31">
        <f t="shared" ca="1" si="24"/>
        <v>11046862763.750666</v>
      </c>
      <c r="H117" s="31">
        <f t="shared" ca="1" si="24"/>
        <v>242964.2</v>
      </c>
    </row>
    <row r="118" spans="1:8" ht="12.75" customHeight="1">
      <c r="A118" s="11" t="s">
        <v>120</v>
      </c>
      <c r="B118" s="12">
        <v>789</v>
      </c>
      <c r="C118" s="13">
        <f ca="1">IFERROR(INDIRECT("'"&amp;C$5&amp;"'!"&amp;ADDRESS(MATCH(IF($C$4="Tüm Şirketler",9003,IF($C$4="Hayatdışı Sigorta Şirketleri",9000,9001)),INDIRECT("'"&amp;C$5&amp;"'!$B$1:$B$1095"),0),MATCH($B118,INDIRECT("'"&amp;C$5&amp;"'!5:5"),0))),0)</f>
        <v>4055245348.0500002</v>
      </c>
      <c r="D118" s="13">
        <f ca="1">IFERROR(INDIRECT("'"&amp;C$5&amp;"'!"&amp;ADDRESS(MATCH(IF($C$4="Tüm Şirketler",9003,IF($C$4="Hayatdışı Sigorta Şirketleri",9000,9001)),INDIRECT("'"&amp;C$5&amp;"'!$B$1:$B$1095"),0),MATCH($B118,INDIRECT("'"&amp;C$5&amp;"'!5:5"),0)+1)),0)</f>
        <v>0</v>
      </c>
      <c r="E118" s="13">
        <f ca="1">IFERROR(INDIRECT("'"&amp;E$5&amp;"'!"&amp;ADDRESS(MATCH(IF($C$4="Tüm Şirketler",9003,IF($C$4="Hayatdışı Sigorta Şirketleri",9000,9001)),INDIRECT("'"&amp;E$5&amp;"'!$B$1:$B$1095"),0),MATCH($B118,INDIRECT("'"&amp;E$5&amp;"'!5:5"),0))),0)</f>
        <v>0</v>
      </c>
      <c r="F118" s="13">
        <f ca="1">IFERROR(INDIRECT("'"&amp;E$5&amp;"'!"&amp;ADDRESS(MATCH(IF($C$4="Tüm Şirketler",9003,IF($C$4="Hayatdışı Sigorta Şirketleri",9000,9001)),INDIRECT("'"&amp;E$5&amp;"'!$B$1:$B$1095"),0),MATCH($B118,INDIRECT("'"&amp;E$5&amp;"'!5:5"),0)+1)),0)</f>
        <v>0</v>
      </c>
      <c r="G118" s="14">
        <f t="shared" ca="1" si="24"/>
        <v>4055245348.0500002</v>
      </c>
      <c r="H118" s="14">
        <f t="shared" ca="1" si="24"/>
        <v>0</v>
      </c>
    </row>
    <row r="119" spans="1:8" ht="12.75" customHeight="1">
      <c r="A119" s="16" t="s">
        <v>121</v>
      </c>
      <c r="B119" s="17">
        <v>798</v>
      </c>
      <c r="C119" s="18">
        <f ca="1">IFERROR(INDIRECT("'"&amp;C$5&amp;"'!"&amp;ADDRESS(MATCH(IF($C$4="Tüm Şirketler",9003,IF($C$4="Hayatdışı Sigorta Şirketleri",9000,9001)),INDIRECT("'"&amp;C$5&amp;"'!$B$1:$B$1095"),0),MATCH($B119,INDIRECT("'"&amp;C$5&amp;"'!5:5"),0))),0)</f>
        <v>3690029.5700000003</v>
      </c>
      <c r="D119" s="18">
        <f ca="1">IFERROR(INDIRECT("'"&amp;C$5&amp;"'!"&amp;ADDRESS(MATCH(IF($C$4="Tüm Şirketler",9003,IF($C$4="Hayatdışı Sigorta Şirketleri",9000,9001)),INDIRECT("'"&amp;C$5&amp;"'!$B$1:$B$1095"),0),MATCH($B119,INDIRECT("'"&amp;C$5&amp;"'!5:5"),0)+1)),0)</f>
        <v>0</v>
      </c>
      <c r="E119" s="18">
        <f ca="1">IFERROR(INDIRECT("'"&amp;E$5&amp;"'!"&amp;ADDRESS(MATCH(IF($C$4="Tüm Şirketler",9003,IF($C$4="Hayatdışı Sigorta Şirketleri",9000,9001)),INDIRECT("'"&amp;E$5&amp;"'!$B$1:$B$1095"),0),MATCH($B119,INDIRECT("'"&amp;E$5&amp;"'!5:5"),0))),0)</f>
        <v>0</v>
      </c>
      <c r="F119" s="18">
        <f ca="1">IFERROR(INDIRECT("'"&amp;E$5&amp;"'!"&amp;ADDRESS(MATCH(IF($C$4="Tüm Şirketler",9003,IF($C$4="Hayatdışı Sigorta Şirketleri",9000,9001)),INDIRECT("'"&amp;E$5&amp;"'!$B$1:$B$1095"),0),MATCH($B119,INDIRECT("'"&amp;E$5&amp;"'!5:5"),0)+1)),0)</f>
        <v>0</v>
      </c>
      <c r="G119" s="19">
        <f t="shared" ca="1" si="24"/>
        <v>3690029.5700000003</v>
      </c>
      <c r="H119" s="19">
        <f t="shared" ca="1" si="24"/>
        <v>0</v>
      </c>
    </row>
    <row r="120" spans="1:8" ht="12.75" customHeight="1" thickBot="1">
      <c r="A120" s="39" t="s">
        <v>122</v>
      </c>
      <c r="B120" s="40"/>
      <c r="C120" s="20">
        <f ca="1">SUM(C118:C119)</f>
        <v>4058935377.6200004</v>
      </c>
      <c r="D120" s="20">
        <f ca="1">SUM(D118:D119)</f>
        <v>0</v>
      </c>
      <c r="E120" s="20">
        <f ca="1">SUM(E118:E119)</f>
        <v>0</v>
      </c>
      <c r="F120" s="20">
        <f ca="1">SUM(F118:F119)</f>
        <v>0</v>
      </c>
      <c r="G120" s="20">
        <f t="shared" ca="1" si="24"/>
        <v>4058935377.6200004</v>
      </c>
      <c r="H120" s="20">
        <f t="shared" ca="1" si="24"/>
        <v>0</v>
      </c>
    </row>
    <row r="121" spans="1:8" ht="12.75" customHeight="1">
      <c r="A121" s="11" t="s">
        <v>123</v>
      </c>
      <c r="B121" s="12">
        <v>790</v>
      </c>
      <c r="C121" s="13">
        <f t="shared" ref="C121:C129" ca="1" si="25">IFERROR(INDIRECT("'"&amp;C$5&amp;"'!"&amp;ADDRESS(MATCH(IF($C$4="Tüm Şirketler",9003,IF($C$4="Hayatdışı Sigorta Şirketleri",9000,9001)),INDIRECT("'"&amp;C$5&amp;"'!$B$1:$B$1095"),0),MATCH($B121,INDIRECT("'"&amp;C$5&amp;"'!5:5"),0))),0)</f>
        <v>87015349.550009966</v>
      </c>
      <c r="D121" s="13">
        <f t="shared" ref="D121:D129" ca="1" si="26">IFERROR(INDIRECT("'"&amp;C$5&amp;"'!"&amp;ADDRESS(MATCH(IF($C$4="Tüm Şirketler",9003,IF($C$4="Hayatdışı Sigorta Şirketleri",9000,9001)),INDIRECT("'"&amp;C$5&amp;"'!$B$1:$B$1095"),0),MATCH($B121,INDIRECT("'"&amp;C$5&amp;"'!5:5"),0)+1)),0)</f>
        <v>9153698.3900000006</v>
      </c>
      <c r="E121" s="13">
        <f t="shared" ref="E121:E129" ca="1" si="27">IFERROR(INDIRECT("'"&amp;E$5&amp;"'!"&amp;ADDRESS(MATCH(IF($C$4="Tüm Şirketler",9003,IF($C$4="Hayatdışı Sigorta Şirketleri",9000,9001)),INDIRECT("'"&amp;E$5&amp;"'!$B$1:$B$1095"),0),MATCH($B121,INDIRECT("'"&amp;E$5&amp;"'!5:5"),0))),0)</f>
        <v>0</v>
      </c>
      <c r="F121" s="13">
        <f t="shared" ref="F121:F129" ca="1" si="28">IFERROR(INDIRECT("'"&amp;E$5&amp;"'!"&amp;ADDRESS(MATCH(IF($C$4="Tüm Şirketler",9003,IF($C$4="Hayatdışı Sigorta Şirketleri",9000,9001)),INDIRECT("'"&amp;E$5&amp;"'!$B$1:$B$1095"),0),MATCH($B121,INDIRECT("'"&amp;E$5&amp;"'!5:5"),0)+1)),0)</f>
        <v>0</v>
      </c>
      <c r="G121" s="14">
        <f t="shared" ca="1" si="24"/>
        <v>87015349.550009966</v>
      </c>
      <c r="H121" s="14">
        <f t="shared" ca="1" si="24"/>
        <v>9153698.3900000006</v>
      </c>
    </row>
    <row r="122" spans="1:8" ht="12.75" customHeight="1">
      <c r="A122" s="32" t="s">
        <v>124</v>
      </c>
      <c r="B122" s="22">
        <v>791</v>
      </c>
      <c r="C122" s="23">
        <f t="shared" ca="1" si="25"/>
        <v>174943616054.26993</v>
      </c>
      <c r="D122" s="23">
        <f t="shared" ca="1" si="26"/>
        <v>646240019.71000016</v>
      </c>
      <c r="E122" s="23">
        <f t="shared" ca="1" si="27"/>
        <v>3191402801.2103801</v>
      </c>
      <c r="F122" s="23">
        <f t="shared" ca="1" si="28"/>
        <v>0</v>
      </c>
      <c r="G122" s="24">
        <f t="shared" ca="1" si="24"/>
        <v>178135018855.48032</v>
      </c>
      <c r="H122" s="24">
        <f t="shared" ca="1" si="24"/>
        <v>646240019.71000016</v>
      </c>
    </row>
    <row r="123" spans="1:8" ht="12.75" customHeight="1">
      <c r="A123" s="32" t="s">
        <v>125</v>
      </c>
      <c r="B123" s="22">
        <v>792</v>
      </c>
      <c r="C123" s="23">
        <f t="shared" ca="1" si="25"/>
        <v>0</v>
      </c>
      <c r="D123" s="23">
        <f t="shared" ca="1" si="26"/>
        <v>0</v>
      </c>
      <c r="E123" s="23">
        <f t="shared" ca="1" si="27"/>
        <v>0</v>
      </c>
      <c r="F123" s="23">
        <f t="shared" ca="1" si="28"/>
        <v>0</v>
      </c>
      <c r="G123" s="24">
        <f t="shared" ca="1" si="24"/>
        <v>0</v>
      </c>
      <c r="H123" s="24">
        <f t="shared" ca="1" si="24"/>
        <v>0</v>
      </c>
    </row>
    <row r="124" spans="1:8" ht="12.75" customHeight="1">
      <c r="A124" s="32" t="s">
        <v>126</v>
      </c>
      <c r="B124" s="22">
        <v>793</v>
      </c>
      <c r="C124" s="23">
        <f t="shared" ca="1" si="25"/>
        <v>0</v>
      </c>
      <c r="D124" s="23">
        <f t="shared" ca="1" si="26"/>
        <v>0</v>
      </c>
      <c r="E124" s="23">
        <f t="shared" ca="1" si="27"/>
        <v>0</v>
      </c>
      <c r="F124" s="23">
        <f t="shared" ca="1" si="28"/>
        <v>0</v>
      </c>
      <c r="G124" s="24">
        <f t="shared" ca="1" si="24"/>
        <v>0</v>
      </c>
      <c r="H124" s="24">
        <f t="shared" ca="1" si="24"/>
        <v>0</v>
      </c>
    </row>
    <row r="125" spans="1:8" ht="12.75" customHeight="1">
      <c r="A125" s="32" t="s">
        <v>127</v>
      </c>
      <c r="B125" s="22">
        <v>794</v>
      </c>
      <c r="C125" s="23">
        <f t="shared" ca="1" si="25"/>
        <v>0</v>
      </c>
      <c r="D125" s="23">
        <f t="shared" ca="1" si="26"/>
        <v>0</v>
      </c>
      <c r="E125" s="23">
        <f t="shared" ca="1" si="27"/>
        <v>0</v>
      </c>
      <c r="F125" s="23">
        <f t="shared" ca="1" si="28"/>
        <v>0</v>
      </c>
      <c r="G125" s="24">
        <f t="shared" ca="1" si="24"/>
        <v>0</v>
      </c>
      <c r="H125" s="24">
        <f t="shared" ca="1" si="24"/>
        <v>0</v>
      </c>
    </row>
    <row r="126" spans="1:8" ht="12.75" customHeight="1">
      <c r="A126" s="32" t="s">
        <v>128</v>
      </c>
      <c r="B126" s="22">
        <v>795</v>
      </c>
      <c r="C126" s="23">
        <f t="shared" ca="1" si="25"/>
        <v>0</v>
      </c>
      <c r="D126" s="23">
        <f t="shared" ca="1" si="26"/>
        <v>0</v>
      </c>
      <c r="E126" s="23">
        <f t="shared" ca="1" si="27"/>
        <v>0</v>
      </c>
      <c r="F126" s="23">
        <f t="shared" ca="1" si="28"/>
        <v>0</v>
      </c>
      <c r="G126" s="24">
        <f t="shared" ca="1" si="24"/>
        <v>0</v>
      </c>
      <c r="H126" s="24">
        <f t="shared" ca="1" si="24"/>
        <v>0</v>
      </c>
    </row>
    <row r="127" spans="1:8" ht="12.75" customHeight="1">
      <c r="A127" s="32" t="s">
        <v>17</v>
      </c>
      <c r="B127" s="22">
        <v>796</v>
      </c>
      <c r="C127" s="23">
        <f t="shared" ca="1" si="25"/>
        <v>0</v>
      </c>
      <c r="D127" s="23">
        <f t="shared" ca="1" si="26"/>
        <v>0</v>
      </c>
      <c r="E127" s="23">
        <f t="shared" ca="1" si="27"/>
        <v>0</v>
      </c>
      <c r="F127" s="23">
        <f t="shared" ca="1" si="28"/>
        <v>0</v>
      </c>
      <c r="G127" s="24">
        <f t="shared" ca="1" si="24"/>
        <v>0</v>
      </c>
      <c r="H127" s="24">
        <f t="shared" ca="1" si="24"/>
        <v>0</v>
      </c>
    </row>
    <row r="128" spans="1:8" ht="12.75" customHeight="1">
      <c r="A128" s="32" t="s">
        <v>18</v>
      </c>
      <c r="B128" s="22">
        <v>797</v>
      </c>
      <c r="C128" s="23">
        <f t="shared" ca="1" si="25"/>
        <v>0</v>
      </c>
      <c r="D128" s="23">
        <f t="shared" ca="1" si="26"/>
        <v>0</v>
      </c>
      <c r="E128" s="23">
        <f t="shared" ca="1" si="27"/>
        <v>0</v>
      </c>
      <c r="F128" s="23">
        <f t="shared" ca="1" si="28"/>
        <v>0</v>
      </c>
      <c r="G128" s="24">
        <f t="shared" ca="1" si="24"/>
        <v>0</v>
      </c>
      <c r="H128" s="24">
        <f t="shared" ca="1" si="24"/>
        <v>0</v>
      </c>
    </row>
    <row r="129" spans="1:8" ht="12.75" customHeight="1">
      <c r="A129" s="32" t="s">
        <v>129</v>
      </c>
      <c r="B129" s="22">
        <v>799</v>
      </c>
      <c r="C129" s="23">
        <f t="shared" ca="1" si="25"/>
        <v>0</v>
      </c>
      <c r="D129" s="23">
        <f t="shared" ca="1" si="26"/>
        <v>0</v>
      </c>
      <c r="E129" s="23">
        <f t="shared" ca="1" si="27"/>
        <v>0</v>
      </c>
      <c r="F129" s="23">
        <f t="shared" ca="1" si="28"/>
        <v>0</v>
      </c>
      <c r="G129" s="24">
        <f t="shared" ca="1" si="24"/>
        <v>0</v>
      </c>
      <c r="H129" s="24">
        <f t="shared" ca="1" si="24"/>
        <v>0</v>
      </c>
    </row>
    <row r="130" spans="1:8" ht="12.75" customHeight="1" thickBot="1">
      <c r="A130" s="39" t="s">
        <v>130</v>
      </c>
      <c r="B130" s="40"/>
      <c r="C130" s="20">
        <f ca="1">SUM(C121:C129)</f>
        <v>175030631403.81995</v>
      </c>
      <c r="D130" s="20">
        <f ca="1">SUM(D121:D129)</f>
        <v>655393718.10000014</v>
      </c>
      <c r="E130" s="20">
        <f ca="1">SUM(E121:E129)</f>
        <v>3191402801.2103801</v>
      </c>
      <c r="F130" s="20">
        <f ca="1">SUM(F121:F129)</f>
        <v>0</v>
      </c>
      <c r="G130" s="20">
        <f t="shared" ca="1" si="24"/>
        <v>178222034205.03033</v>
      </c>
      <c r="H130" s="20">
        <f t="shared" ca="1" si="24"/>
        <v>655393718.10000014</v>
      </c>
    </row>
    <row r="131" spans="1:8" ht="12.75" customHeight="1">
      <c r="A131" s="43" t="s">
        <v>131</v>
      </c>
      <c r="B131" s="44">
        <v>9000</v>
      </c>
      <c r="C131" s="45">
        <f ca="1">C12+C24+C27+C29+C31+C35+C38+C50+C69+C74+C76+C78+C93+C100+C105+C115+C117+C120</f>
        <v>987682701585.6134</v>
      </c>
      <c r="D131" s="45">
        <f ca="1">D12+D24+D27+D29+D31+D35+D38+D50+D69+D74+D76+D78+D93+D100+D105+D115+D117+D120</f>
        <v>3043753777.5440516</v>
      </c>
      <c r="E131" s="45">
        <f ca="1">E12+E24+E27+E29+E31+E35+E38+E50+E69+E74+E76+E78+E93+E100+E105+E115+E117+E120</f>
        <v>44109434422.360947</v>
      </c>
      <c r="F131" s="45">
        <f ca="1">F12+F24+F27+F29+F31+F35+F38+F50+F69+F74+F76+F78+F93+F100+F105+F115+F117+F120</f>
        <v>9675191572.4114323</v>
      </c>
      <c r="G131" s="45">
        <f t="shared" ca="1" si="24"/>
        <v>1031792136007.9744</v>
      </c>
      <c r="H131" s="45">
        <f t="shared" ca="1" si="24"/>
        <v>12718945349.955484</v>
      </c>
    </row>
    <row r="132" spans="1:8" ht="13.8">
      <c r="A132" s="46" t="s">
        <v>132</v>
      </c>
      <c r="B132" s="47">
        <v>9001</v>
      </c>
      <c r="C132" s="48">
        <f ca="1">+C130</f>
        <v>175030631403.81995</v>
      </c>
      <c r="D132" s="48">
        <f ca="1">+D130</f>
        <v>655393718.10000014</v>
      </c>
      <c r="E132" s="48">
        <f ca="1">+E130</f>
        <v>3191402801.2103801</v>
      </c>
      <c r="F132" s="48">
        <f ca="1">+F130</f>
        <v>0</v>
      </c>
      <c r="G132" s="48">
        <f t="shared" ca="1" si="24"/>
        <v>178222034205.03033</v>
      </c>
      <c r="H132" s="48">
        <f t="shared" ca="1" si="24"/>
        <v>655393718.10000014</v>
      </c>
    </row>
    <row r="133" spans="1:8" ht="14.4" thickBot="1">
      <c r="A133" s="49" t="s">
        <v>133</v>
      </c>
      <c r="B133" s="50">
        <v>9002</v>
      </c>
      <c r="C133" s="51">
        <f ca="1">+C131+C132</f>
        <v>1162713332989.4333</v>
      </c>
      <c r="D133" s="51">
        <f ca="1">+D131+D132</f>
        <v>3699147495.6440516</v>
      </c>
      <c r="E133" s="51">
        <f ca="1">+E131+E132</f>
        <v>47300837223.571327</v>
      </c>
      <c r="F133" s="51">
        <f ca="1">+F131+F132</f>
        <v>9675191572.4114323</v>
      </c>
      <c r="G133" s="51">
        <f t="shared" ca="1" si="24"/>
        <v>1210014170213.0046</v>
      </c>
      <c r="H133" s="51">
        <f t="shared" ca="1" si="24"/>
        <v>13374339068.055485</v>
      </c>
    </row>
    <row r="135" spans="1:8">
      <c r="A135" s="6" t="s">
        <v>134</v>
      </c>
    </row>
    <row r="136" spans="1:8">
      <c r="A136" s="6" t="s">
        <v>135</v>
      </c>
    </row>
    <row r="137" spans="1:8">
      <c r="A137" s="6" t="s">
        <v>368</v>
      </c>
    </row>
  </sheetData>
  <mergeCells count="18">
    <mergeCell ref="A12:B12"/>
    <mergeCell ref="C4:H4"/>
    <mergeCell ref="J4:L4"/>
    <mergeCell ref="C5:D5"/>
    <mergeCell ref="E5:F5"/>
    <mergeCell ref="G5:H5"/>
    <mergeCell ref="A93:B93"/>
    <mergeCell ref="A24:B24"/>
    <mergeCell ref="A27:B27"/>
    <mergeCell ref="A29:B29"/>
    <mergeCell ref="A31:B31"/>
    <mergeCell ref="A35:B35"/>
    <mergeCell ref="A38:B38"/>
    <mergeCell ref="A50:B50"/>
    <mergeCell ref="A69:B69"/>
    <mergeCell ref="A74:B74"/>
    <mergeCell ref="A76:B76"/>
    <mergeCell ref="A78:B78"/>
  </mergeCells>
  <dataValidations count="2">
    <dataValidation type="list" allowBlank="1" showInputMessage="1" showErrorMessage="1" sqref="C4:H4" xr:uid="{FBB8EA49-88B2-4A20-A0C7-DF4EAF29EC9B}">
      <formula1>"TÜM ŞİRKETLER,HAYATDIŞI SİGORTA ŞİRKETLERİ,HAYAT VE EMEKLİLİK ŞİRKETLERİ"</formula1>
    </dataValidation>
    <dataValidation type="list" allowBlank="1" showInputMessage="1" showErrorMessage="1" sqref="B2" xr:uid="{C739888A-5087-40B1-A962-D538D62EF1B3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0AB57-1FB9-44BF-9554-03220A95D181}">
  <sheetPr>
    <tabColor theme="2" tint="-0.499984740745262"/>
  </sheetPr>
  <dimension ref="A1:CT96"/>
  <sheetViews>
    <sheetView showGridLines="0" zoomScale="80" zoomScaleNormal="80" workbookViewId="0">
      <pane xSplit="3" ySplit="6" topLeftCell="D7" activePane="bottomRight" state="frozen"/>
      <selection activeCell="J134" sqref="J134"/>
      <selection pane="topRight" activeCell="J134" sqref="J134"/>
      <selection pane="bottomLeft" activeCell="J134" sqref="J134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7" width="15.6640625" style="3" customWidth="1"/>
    <col min="8" max="91" width="9.109375" style="3"/>
    <col min="92" max="98" width="9.109375" style="52"/>
    <col min="99" max="16384" width="9.109375" style="3"/>
  </cols>
  <sheetData>
    <row r="1" spans="1:96" ht="15" customHeight="1">
      <c r="A1" s="1" t="s">
        <v>0</v>
      </c>
      <c r="B1" s="2"/>
      <c r="C1" s="2"/>
    </row>
    <row r="2" spans="1:96" ht="15" customHeight="1">
      <c r="A2" s="1" t="s">
        <v>136</v>
      </c>
      <c r="B2" s="4" t="s">
        <v>6</v>
      </c>
      <c r="C2" s="4" t="s">
        <v>6</v>
      </c>
      <c r="H2" s="6"/>
    </row>
    <row r="3" spans="1:96" ht="15" customHeight="1">
      <c r="A3" s="5" t="s">
        <v>365</v>
      </c>
      <c r="B3" s="2"/>
      <c r="C3" s="2"/>
      <c r="CQ3" s="52" t="s">
        <v>137</v>
      </c>
      <c r="CR3" s="52">
        <v>701</v>
      </c>
    </row>
    <row r="4" spans="1:96" ht="22.5" customHeight="1">
      <c r="E4" s="87" t="s">
        <v>138</v>
      </c>
      <c r="F4" s="88"/>
      <c r="G4" s="89"/>
      <c r="CQ4" s="52" t="s">
        <v>139</v>
      </c>
      <c r="CR4" s="52">
        <v>702</v>
      </c>
    </row>
    <row r="5" spans="1:96" ht="22.5" customHeight="1">
      <c r="D5" s="6"/>
      <c r="CQ5" s="52" t="s">
        <v>140</v>
      </c>
      <c r="CR5" s="52">
        <v>703</v>
      </c>
    </row>
    <row r="6" spans="1:96" ht="79.5" customHeight="1">
      <c r="A6" s="53" t="s">
        <v>141</v>
      </c>
      <c r="B6" s="53" t="s">
        <v>142</v>
      </c>
      <c r="C6" s="53" t="s">
        <v>143</v>
      </c>
      <c r="D6" s="54" t="s">
        <v>144</v>
      </c>
      <c r="CQ6" s="52" t="s">
        <v>145</v>
      </c>
      <c r="CR6" s="52">
        <v>704</v>
      </c>
    </row>
    <row r="7" spans="1:96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VLOOKUP($D$6,$CQ:$CR,2,0),INDIRECT("'"&amp;$B$2&amp;"'!5:5"),0))),IF($C$2="Yurtdışı",INDIRECT("'"&amp;$B$2&amp;"'!"&amp;ADDRESS(MATCH($B7,INDIRECT("'"&amp;$B$2&amp;"'!$B$1:$B$1095"),0),MATCH(VLOOKUP($D$6,$CQ:$CR,2,0),INDIRECT("'"&amp;$B$2&amp;"'!5:5"),0)+1)),INDIRECT("'"&amp;$B$2&amp;"'!"&amp;ADDRESS(MATCH($B7,INDIRECT("'"&amp;$B$2&amp;"'!$B$1:$B$1095"),0),MATCH(VLOOKUP($D$6,$CQ:$CR,2,0),INDIRECT("'"&amp;$B$2&amp;"'!5:5"),0)))+INDIRECT("'"&amp;$B$2&amp;"'!"&amp;ADDRESS(MATCH($B7,INDIRECT("'"&amp;$B$2&amp;"'!$B$1:$B$1095"),0),MATCH(VLOOKUP($D$6,$CQ:$CR,2,0),INDIRECT("'"&amp;$B$2&amp;"'!5:5"),0)+1)))),0)</f>
        <v>0</v>
      </c>
      <c r="G7" s="7"/>
      <c r="H7" s="10"/>
      <c r="I7" s="6"/>
      <c r="CQ7" s="52" t="s">
        <v>148</v>
      </c>
      <c r="CR7" s="52">
        <v>706</v>
      </c>
    </row>
    <row r="8" spans="1:96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3507714635</v>
      </c>
      <c r="CQ8" s="52" t="s">
        <v>150</v>
      </c>
      <c r="CR8" s="52">
        <v>710</v>
      </c>
    </row>
    <row r="9" spans="1:96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12414340782.629997</v>
      </c>
      <c r="CQ9" s="52" t="s">
        <v>152</v>
      </c>
      <c r="CR9" s="52">
        <v>711</v>
      </c>
    </row>
    <row r="10" spans="1:96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14878322577.4657</v>
      </c>
      <c r="CQ10" s="52" t="s">
        <v>154</v>
      </c>
      <c r="CR10" s="52">
        <v>712</v>
      </c>
    </row>
    <row r="11" spans="1:96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9343549150.0007</v>
      </c>
      <c r="CQ11" s="52" t="s">
        <v>156</v>
      </c>
      <c r="CR11" s="52">
        <v>713</v>
      </c>
    </row>
    <row r="12" spans="1:96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CQ12" s="52" t="s">
        <v>158</v>
      </c>
      <c r="CR12" s="52">
        <v>714</v>
      </c>
    </row>
    <row r="13" spans="1:96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13124392654.332933</v>
      </c>
      <c r="CQ13" s="52" t="s">
        <v>144</v>
      </c>
      <c r="CR13" s="52" t="s">
        <v>160</v>
      </c>
    </row>
    <row r="14" spans="1:96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17576743088.609997</v>
      </c>
      <c r="CQ14" s="52" t="s">
        <v>162</v>
      </c>
      <c r="CR14" s="52">
        <v>903</v>
      </c>
    </row>
    <row r="15" spans="1:96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CQ15" s="52" t="s">
        <v>164</v>
      </c>
      <c r="CR15" s="52">
        <v>716</v>
      </c>
    </row>
    <row r="16" spans="1:96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CQ16" s="52" t="s">
        <v>166</v>
      </c>
      <c r="CR16" s="52">
        <v>717</v>
      </c>
    </row>
    <row r="17" spans="1:9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3439661227.3600001</v>
      </c>
      <c r="CQ17" s="52" t="s">
        <v>168</v>
      </c>
      <c r="CR17" s="52">
        <v>718</v>
      </c>
    </row>
    <row r="18" spans="1:9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CQ18" s="52" t="s">
        <v>170</v>
      </c>
      <c r="CR18" s="52">
        <v>719</v>
      </c>
    </row>
    <row r="19" spans="1:9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CQ19" s="52" t="s">
        <v>172</v>
      </c>
      <c r="CR19" s="52">
        <v>720</v>
      </c>
    </row>
    <row r="20" spans="1:9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4359319294.0700006</v>
      </c>
      <c r="CQ20" s="52" t="s">
        <v>174</v>
      </c>
      <c r="CR20" s="52">
        <v>721</v>
      </c>
    </row>
    <row r="21" spans="1:9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4145472184.9500003</v>
      </c>
      <c r="CQ21" s="52" t="s">
        <v>176</v>
      </c>
      <c r="CR21" s="52">
        <v>722</v>
      </c>
    </row>
    <row r="22" spans="1:9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13769007215.700001</v>
      </c>
      <c r="CQ22" s="52" t="s">
        <v>178</v>
      </c>
      <c r="CR22" s="52">
        <v>723</v>
      </c>
    </row>
    <row r="23" spans="1:96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18022258526.109997</v>
      </c>
      <c r="CQ23" s="52" t="s">
        <v>180</v>
      </c>
      <c r="CR23" s="52">
        <v>724</v>
      </c>
    </row>
    <row r="24" spans="1:96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5057130566.5325527</v>
      </c>
      <c r="CQ24" s="52" t="s">
        <v>182</v>
      </c>
      <c r="CR24" s="52">
        <v>725</v>
      </c>
    </row>
    <row r="25" spans="1:96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2670492740.1665344</v>
      </c>
      <c r="CQ25" s="52" t="s">
        <v>184</v>
      </c>
      <c r="CR25" s="52">
        <v>726</v>
      </c>
    </row>
    <row r="26" spans="1:96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4876622120.287591</v>
      </c>
      <c r="CQ26" s="52" t="s">
        <v>186</v>
      </c>
      <c r="CR26" s="52">
        <v>727</v>
      </c>
    </row>
    <row r="27" spans="1:96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11898060254.959999</v>
      </c>
      <c r="CQ27" s="52" t="s">
        <v>188</v>
      </c>
      <c r="CR27" s="52">
        <v>728</v>
      </c>
    </row>
    <row r="28" spans="1:96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  <c r="CQ28" s="52" t="s">
        <v>190</v>
      </c>
      <c r="CR28" s="52">
        <v>729</v>
      </c>
    </row>
    <row r="29" spans="1:96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13036591586.254299</v>
      </c>
      <c r="CQ29" s="52" t="s">
        <v>192</v>
      </c>
      <c r="CR29" s="52">
        <v>730</v>
      </c>
    </row>
    <row r="30" spans="1:96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2080300187.1756964</v>
      </c>
      <c r="CQ30" s="52" t="s">
        <v>194</v>
      </c>
      <c r="CR30" s="52">
        <v>731</v>
      </c>
    </row>
    <row r="31" spans="1:96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20479735275.540001</v>
      </c>
      <c r="CQ31" s="52" t="s">
        <v>196</v>
      </c>
      <c r="CR31" s="52">
        <v>732</v>
      </c>
    </row>
    <row r="32" spans="1:96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11120220869.769337</v>
      </c>
      <c r="CQ32" s="52" t="s">
        <v>198</v>
      </c>
      <c r="CR32" s="52">
        <v>733</v>
      </c>
    </row>
    <row r="33" spans="1:96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2661076959.0210547</v>
      </c>
      <c r="CQ33" s="52" t="s">
        <v>200</v>
      </c>
      <c r="CR33" s="52">
        <v>734</v>
      </c>
    </row>
    <row r="34" spans="1:96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460087.8</v>
      </c>
      <c r="CQ34" s="52" t="s">
        <v>202</v>
      </c>
      <c r="CR34" s="52">
        <v>735</v>
      </c>
    </row>
    <row r="35" spans="1:96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1050180192.2</v>
      </c>
      <c r="CQ35" s="52" t="s">
        <v>204</v>
      </c>
      <c r="CR35" s="52">
        <v>736</v>
      </c>
    </row>
    <row r="36" spans="1:96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  <c r="CQ36" s="52" t="s">
        <v>206</v>
      </c>
      <c r="CR36" s="52">
        <v>737</v>
      </c>
    </row>
    <row r="37" spans="1:96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5549769789.789999</v>
      </c>
      <c r="CQ37" s="52" t="s">
        <v>208</v>
      </c>
      <c r="CR37" s="52">
        <v>738</v>
      </c>
    </row>
    <row r="38" spans="1:96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10488236062.15</v>
      </c>
      <c r="CQ38" s="52" t="s">
        <v>210</v>
      </c>
      <c r="CR38" s="52">
        <v>739</v>
      </c>
    </row>
    <row r="39" spans="1:96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29216033369.879997</v>
      </c>
      <c r="CQ39" s="52" t="s">
        <v>212</v>
      </c>
      <c r="CR39" s="52">
        <v>740</v>
      </c>
    </row>
    <row r="40" spans="1:96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  <c r="CQ40" s="52" t="s">
        <v>214</v>
      </c>
      <c r="CR40" s="52">
        <v>741</v>
      </c>
    </row>
    <row r="41" spans="1:96" ht="12.75" customHeight="1">
      <c r="A41" s="55" t="s">
        <v>215</v>
      </c>
      <c r="B41" s="17">
        <v>1047</v>
      </c>
      <c r="C41" s="56" t="s">
        <v>147</v>
      </c>
      <c r="D41" s="18">
        <f t="shared" ca="1" si="0"/>
        <v>0</v>
      </c>
      <c r="CQ41" s="52" t="s">
        <v>216</v>
      </c>
      <c r="CR41" s="52">
        <v>742</v>
      </c>
    </row>
    <row r="42" spans="1:96" ht="12.75" customHeight="1">
      <c r="A42" s="55" t="s">
        <v>217</v>
      </c>
      <c r="B42" s="17">
        <v>1048</v>
      </c>
      <c r="C42" s="56" t="s">
        <v>147</v>
      </c>
      <c r="D42" s="18">
        <f t="shared" ca="1" si="0"/>
        <v>3199564102.9899998</v>
      </c>
      <c r="CQ42" s="52" t="s">
        <v>218</v>
      </c>
      <c r="CR42" s="52">
        <v>743</v>
      </c>
    </row>
    <row r="43" spans="1:96" ht="12.75" customHeight="1">
      <c r="A43" s="55" t="s">
        <v>219</v>
      </c>
      <c r="B43" s="17">
        <v>1049</v>
      </c>
      <c r="C43" s="56" t="s">
        <v>147</v>
      </c>
      <c r="D43" s="18">
        <f t="shared" ca="1" si="0"/>
        <v>2748251002.570035</v>
      </c>
      <c r="CQ43" s="52" t="s">
        <v>220</v>
      </c>
      <c r="CR43" s="52">
        <v>744</v>
      </c>
    </row>
    <row r="44" spans="1:96" ht="12.75" customHeight="1">
      <c r="A44" s="55" t="s">
        <v>221</v>
      </c>
      <c r="B44" s="17">
        <v>1050</v>
      </c>
      <c r="C44" s="56" t="s">
        <v>147</v>
      </c>
      <c r="D44" s="18">
        <f t="shared" ca="1" si="0"/>
        <v>0</v>
      </c>
      <c r="CQ44" s="52" t="s">
        <v>222</v>
      </c>
      <c r="CR44" s="52">
        <v>745</v>
      </c>
    </row>
    <row r="45" spans="1:96" ht="12.75" customHeight="1">
      <c r="A45" s="55" t="s">
        <v>223</v>
      </c>
      <c r="B45" s="17">
        <v>1051</v>
      </c>
      <c r="C45" s="56" t="s">
        <v>147</v>
      </c>
      <c r="D45" s="18">
        <f t="shared" ca="1" si="0"/>
        <v>0</v>
      </c>
      <c r="CQ45" s="52" t="s">
        <v>224</v>
      </c>
      <c r="CR45" s="52">
        <v>746</v>
      </c>
    </row>
    <row r="46" spans="1:96" ht="12.75" customHeight="1">
      <c r="A46" s="55" t="s">
        <v>225</v>
      </c>
      <c r="B46" s="17">
        <v>1052</v>
      </c>
      <c r="C46" s="56" t="s">
        <v>147</v>
      </c>
      <c r="D46" s="18">
        <f t="shared" ca="1" si="0"/>
        <v>0</v>
      </c>
      <c r="CQ46" s="52" t="s">
        <v>226</v>
      </c>
      <c r="CR46" s="52">
        <v>747</v>
      </c>
    </row>
    <row r="47" spans="1:96" ht="12.75" customHeight="1">
      <c r="A47" s="55" t="s">
        <v>227</v>
      </c>
      <c r="B47" s="17">
        <v>1053</v>
      </c>
      <c r="C47" s="56" t="s">
        <v>147</v>
      </c>
      <c r="D47" s="18">
        <f t="shared" ca="1" si="0"/>
        <v>14682089004.369984</v>
      </c>
      <c r="CQ47" s="52" t="s">
        <v>228</v>
      </c>
      <c r="CR47" s="52">
        <v>748</v>
      </c>
    </row>
    <row r="48" spans="1:96" ht="12.75" customHeight="1">
      <c r="A48" s="55" t="s">
        <v>229</v>
      </c>
      <c r="B48" s="17">
        <v>1054</v>
      </c>
      <c r="C48" s="56" t="s">
        <v>147</v>
      </c>
      <c r="D48" s="18">
        <f t="shared" ca="1" si="0"/>
        <v>0</v>
      </c>
      <c r="CQ48" s="52" t="s">
        <v>230</v>
      </c>
      <c r="CR48" s="52">
        <v>749</v>
      </c>
    </row>
    <row r="49" spans="1:96" ht="12.75" customHeight="1">
      <c r="A49" s="55" t="s">
        <v>231</v>
      </c>
      <c r="B49" s="17">
        <v>1055</v>
      </c>
      <c r="C49" s="56" t="s">
        <v>147</v>
      </c>
      <c r="D49" s="18">
        <f t="shared" ca="1" si="0"/>
        <v>0</v>
      </c>
      <c r="CQ49" s="52" t="s">
        <v>232</v>
      </c>
      <c r="CR49" s="52">
        <v>750</v>
      </c>
    </row>
    <row r="50" spans="1:96" ht="12.75" customHeight="1">
      <c r="A50" s="55" t="s">
        <v>233</v>
      </c>
      <c r="B50" s="17">
        <v>1056</v>
      </c>
      <c r="C50" s="56" t="s">
        <v>147</v>
      </c>
      <c r="D50" s="18">
        <f t="shared" ca="1" si="0"/>
        <v>2478044991.9369726</v>
      </c>
      <c r="CQ50" s="52" t="s">
        <v>234</v>
      </c>
      <c r="CR50" s="52">
        <v>751</v>
      </c>
    </row>
    <row r="51" spans="1:96" ht="12.75" customHeight="1">
      <c r="A51" s="55" t="s">
        <v>235</v>
      </c>
      <c r="B51" s="17">
        <v>1057</v>
      </c>
      <c r="C51" s="56" t="s">
        <v>147</v>
      </c>
      <c r="D51" s="18">
        <f t="shared" ca="1" si="0"/>
        <v>0</v>
      </c>
      <c r="CQ51" s="52" t="s">
        <v>236</v>
      </c>
      <c r="CR51" s="52">
        <v>752</v>
      </c>
    </row>
    <row r="52" spans="1:96" ht="12.75" customHeight="1">
      <c r="A52" s="55" t="s">
        <v>237</v>
      </c>
      <c r="B52" s="17">
        <v>1058</v>
      </c>
      <c r="C52" s="56" t="s">
        <v>147</v>
      </c>
      <c r="D52" s="18">
        <f t="shared" ca="1" si="0"/>
        <v>0</v>
      </c>
      <c r="CQ52" s="52" t="s">
        <v>238</v>
      </c>
      <c r="CR52" s="52">
        <v>753</v>
      </c>
    </row>
    <row r="53" spans="1:96" ht="12.75" customHeight="1">
      <c r="A53" s="55" t="s">
        <v>239</v>
      </c>
      <c r="B53" s="17">
        <v>1059</v>
      </c>
      <c r="C53" s="56" t="s">
        <v>147</v>
      </c>
      <c r="D53" s="18">
        <f t="shared" ca="1" si="0"/>
        <v>0</v>
      </c>
      <c r="CQ53" s="52" t="s">
        <v>240</v>
      </c>
      <c r="CR53" s="52">
        <v>754</v>
      </c>
    </row>
    <row r="54" spans="1:96" ht="12.75" customHeight="1">
      <c r="A54" s="55" t="s">
        <v>241</v>
      </c>
      <c r="B54" s="17">
        <v>1060</v>
      </c>
      <c r="C54" s="56" t="s">
        <v>147</v>
      </c>
      <c r="D54" s="18">
        <f t="shared" ca="1" si="0"/>
        <v>0</v>
      </c>
      <c r="CQ54" s="52" t="s">
        <v>242</v>
      </c>
      <c r="CR54" s="52">
        <v>755</v>
      </c>
    </row>
    <row r="55" spans="1:96" ht="12.75" customHeight="1">
      <c r="A55" s="55" t="s">
        <v>243</v>
      </c>
      <c r="B55" s="17">
        <v>1061</v>
      </c>
      <c r="C55" s="56" t="s">
        <v>147</v>
      </c>
      <c r="D55" s="18">
        <f t="shared" ca="1" si="0"/>
        <v>0</v>
      </c>
      <c r="CQ55" s="52" t="s">
        <v>244</v>
      </c>
      <c r="CR55" s="52">
        <v>756</v>
      </c>
    </row>
    <row r="56" spans="1:96" ht="12.75" customHeight="1">
      <c r="A56" s="55" t="s">
        <v>245</v>
      </c>
      <c r="B56" s="17">
        <v>2001</v>
      </c>
      <c r="C56" s="56" t="s">
        <v>147</v>
      </c>
      <c r="D56" s="18">
        <f t="shared" ca="1" si="0"/>
        <v>0</v>
      </c>
      <c r="CQ56" s="52" t="s">
        <v>246</v>
      </c>
      <c r="CR56" s="52">
        <v>757</v>
      </c>
    </row>
    <row r="57" spans="1:96" ht="12.75" customHeight="1">
      <c r="A57" s="55" t="s">
        <v>247</v>
      </c>
      <c r="B57" s="17">
        <v>2002</v>
      </c>
      <c r="C57" s="56" t="s">
        <v>248</v>
      </c>
      <c r="D57" s="18">
        <f t="shared" ca="1" si="0"/>
        <v>0</v>
      </c>
      <c r="CQ57" s="52" t="s">
        <v>249</v>
      </c>
      <c r="CR57" s="52">
        <v>758</v>
      </c>
    </row>
    <row r="58" spans="1:96" ht="12.75" customHeight="1">
      <c r="A58" s="55" t="s">
        <v>250</v>
      </c>
      <c r="B58" s="17">
        <v>2005</v>
      </c>
      <c r="C58" s="56" t="s">
        <v>248</v>
      </c>
      <c r="D58" s="18">
        <f t="shared" ca="1" si="0"/>
        <v>0</v>
      </c>
      <c r="CQ58" s="52" t="s">
        <v>251</v>
      </c>
      <c r="CR58" s="52">
        <v>759</v>
      </c>
    </row>
    <row r="59" spans="1:96" ht="12.75" customHeight="1">
      <c r="A59" s="55" t="s">
        <v>252</v>
      </c>
      <c r="B59" s="17">
        <v>2006</v>
      </c>
      <c r="C59" s="56" t="s">
        <v>253</v>
      </c>
      <c r="D59" s="18">
        <f t="shared" ca="1" si="0"/>
        <v>0</v>
      </c>
      <c r="CQ59" s="52" t="s">
        <v>254</v>
      </c>
      <c r="CR59" s="52">
        <v>760</v>
      </c>
    </row>
    <row r="60" spans="1:96" ht="12.75" customHeight="1">
      <c r="A60" s="55" t="s">
        <v>255</v>
      </c>
      <c r="B60" s="17">
        <v>2007</v>
      </c>
      <c r="C60" s="56" t="s">
        <v>248</v>
      </c>
      <c r="D60" s="18">
        <f t="shared" ca="1" si="0"/>
        <v>0</v>
      </c>
      <c r="CQ60" s="52" t="s">
        <v>256</v>
      </c>
      <c r="CR60" s="52">
        <v>761</v>
      </c>
    </row>
    <row r="61" spans="1:96" ht="12.75" customHeight="1">
      <c r="A61" s="55" t="s">
        <v>257</v>
      </c>
      <c r="B61" s="17">
        <v>2008</v>
      </c>
      <c r="C61" s="56" t="s">
        <v>248</v>
      </c>
      <c r="D61" s="18">
        <f t="shared" ca="1" si="0"/>
        <v>0</v>
      </c>
      <c r="CQ61" s="52" t="s">
        <v>258</v>
      </c>
      <c r="CR61" s="52">
        <v>765</v>
      </c>
    </row>
    <row r="62" spans="1:96" ht="12.75" customHeight="1">
      <c r="A62" s="55" t="s">
        <v>259</v>
      </c>
      <c r="B62" s="17">
        <v>3001</v>
      </c>
      <c r="C62" s="56" t="s">
        <v>253</v>
      </c>
      <c r="D62" s="18">
        <f t="shared" ca="1" si="0"/>
        <v>0</v>
      </c>
      <c r="CQ62" s="52" t="s">
        <v>260</v>
      </c>
      <c r="CR62" s="52">
        <v>766</v>
      </c>
    </row>
    <row r="63" spans="1:96" ht="12.75" customHeight="1">
      <c r="A63" s="55" t="s">
        <v>261</v>
      </c>
      <c r="B63" s="17">
        <v>3002</v>
      </c>
      <c r="C63" s="56" t="s">
        <v>253</v>
      </c>
      <c r="D63" s="18">
        <f t="shared" ca="1" si="0"/>
        <v>0</v>
      </c>
      <c r="CQ63" s="52" t="s">
        <v>262</v>
      </c>
      <c r="CR63" s="52">
        <v>767</v>
      </c>
    </row>
    <row r="64" spans="1:96" ht="12.75" customHeight="1">
      <c r="A64" s="55" t="s">
        <v>263</v>
      </c>
      <c r="B64" s="17">
        <v>3003</v>
      </c>
      <c r="C64" s="56" t="s">
        <v>253</v>
      </c>
      <c r="D64" s="18">
        <f t="shared" ca="1" si="0"/>
        <v>0</v>
      </c>
      <c r="CQ64" s="52" t="s">
        <v>264</v>
      </c>
      <c r="CR64" s="52">
        <v>768</v>
      </c>
    </row>
    <row r="65" spans="1:96" ht="12.75" customHeight="1">
      <c r="A65" s="55" t="s">
        <v>265</v>
      </c>
      <c r="B65" s="17">
        <v>3004</v>
      </c>
      <c r="C65" s="56" t="s">
        <v>253</v>
      </c>
      <c r="D65" s="18">
        <f t="shared" ca="1" si="0"/>
        <v>0</v>
      </c>
      <c r="CQ65" s="52" t="s">
        <v>266</v>
      </c>
      <c r="CR65" s="52">
        <v>769</v>
      </c>
    </row>
    <row r="66" spans="1:96" ht="12.75" customHeight="1">
      <c r="A66" s="55" t="s">
        <v>267</v>
      </c>
      <c r="B66" s="17">
        <v>3005</v>
      </c>
      <c r="C66" s="56" t="s">
        <v>253</v>
      </c>
      <c r="D66" s="18">
        <f t="shared" ca="1" si="0"/>
        <v>0</v>
      </c>
      <c r="CQ66" s="52" t="s">
        <v>268</v>
      </c>
      <c r="CR66" s="52">
        <v>770</v>
      </c>
    </row>
    <row r="67" spans="1:96" ht="12.75" customHeight="1">
      <c r="A67" s="55" t="s">
        <v>269</v>
      </c>
      <c r="B67" s="17">
        <v>3006</v>
      </c>
      <c r="C67" s="56" t="s">
        <v>253</v>
      </c>
      <c r="D67" s="18">
        <f t="shared" ca="1" si="0"/>
        <v>0</v>
      </c>
      <c r="CQ67" s="52" t="s">
        <v>270</v>
      </c>
      <c r="CR67" s="52">
        <v>772</v>
      </c>
    </row>
    <row r="68" spans="1:96" ht="12.75" customHeight="1">
      <c r="A68" s="55" t="s">
        <v>271</v>
      </c>
      <c r="B68" s="17">
        <v>3007</v>
      </c>
      <c r="C68" s="56" t="s">
        <v>253</v>
      </c>
      <c r="D68" s="18">
        <f t="shared" ca="1" si="0"/>
        <v>0</v>
      </c>
      <c r="CQ68" s="52" t="s">
        <v>272</v>
      </c>
      <c r="CR68" s="52">
        <v>773</v>
      </c>
    </row>
    <row r="69" spans="1:96" ht="12.75" customHeight="1">
      <c r="A69" s="55" t="s">
        <v>273</v>
      </c>
      <c r="B69" s="17">
        <v>3008</v>
      </c>
      <c r="C69" s="56" t="s">
        <v>253</v>
      </c>
      <c r="D69" s="18">
        <f t="shared" ca="1" si="0"/>
        <v>0</v>
      </c>
      <c r="CQ69" s="52" t="s">
        <v>274</v>
      </c>
      <c r="CR69" s="52">
        <v>774</v>
      </c>
    </row>
    <row r="70" spans="1:96" ht="12.75" customHeight="1">
      <c r="A70" s="55" t="s">
        <v>275</v>
      </c>
      <c r="B70" s="17">
        <v>3009</v>
      </c>
      <c r="C70" s="56" t="s">
        <v>253</v>
      </c>
      <c r="D70" s="18">
        <f t="shared" ca="1" si="0"/>
        <v>0</v>
      </c>
      <c r="CQ70" s="52" t="s">
        <v>276</v>
      </c>
      <c r="CR70" s="52">
        <v>775</v>
      </c>
    </row>
    <row r="71" spans="1:96" ht="12.75" customHeight="1">
      <c r="A71" s="55" t="s">
        <v>277</v>
      </c>
      <c r="B71" s="17">
        <v>3011</v>
      </c>
      <c r="C71" s="56" t="s">
        <v>253</v>
      </c>
      <c r="D71" s="18">
        <f t="shared" ref="D71:D72" ca="1" si="1">IFERROR(IF($C$2="Yurtiçi",INDIRECT("'"&amp;$B$2&amp;"'!"&amp;ADDRESS(MATCH($B71,INDIRECT("'"&amp;$B$2&amp;"'!$B$1:$B$1095"),0),MATCH(VLOOKUP($D$6,$CQ:$CR,2,0),INDIRECT("'"&amp;$B$2&amp;"'!5:5"),0))),IF($C$2="Yurtdışı",INDIRECT("'"&amp;$B$2&amp;"'!"&amp;ADDRESS(MATCH($B71,INDIRECT("'"&amp;$B$2&amp;"'!$B$1:$B$1095"),0),MATCH(VLOOKUP($D$6,$CQ:$CR,2,0),INDIRECT("'"&amp;$B$2&amp;"'!5:5"),0)+1)),INDIRECT("'"&amp;$B$2&amp;"'!"&amp;ADDRESS(MATCH($B71,INDIRECT("'"&amp;$B$2&amp;"'!$B$1:$B$1095"),0),MATCH(VLOOKUP($D$6,$CQ:$CR,2,0),INDIRECT("'"&amp;$B$2&amp;"'!5:5"),0)))+INDIRECT("'"&amp;$B$2&amp;"'!"&amp;ADDRESS(MATCH($B71,INDIRECT("'"&amp;$B$2&amp;"'!$B$1:$B$1095"),0),MATCH(VLOOKUP($D$6,$CQ:$CR,2,0),INDIRECT("'"&amp;$B$2&amp;"'!5:5"),0)+1)))),0)</f>
        <v>0</v>
      </c>
      <c r="CQ71" s="52" t="s">
        <v>278</v>
      </c>
      <c r="CR71" s="52">
        <v>776</v>
      </c>
    </row>
    <row r="72" spans="1:96" ht="12.75" customHeight="1">
      <c r="A72" s="55" t="s">
        <v>279</v>
      </c>
      <c r="B72" s="17">
        <v>3012</v>
      </c>
      <c r="C72" s="56" t="s">
        <v>253</v>
      </c>
      <c r="D72" s="18">
        <f t="shared" ca="1" si="1"/>
        <v>0</v>
      </c>
      <c r="CQ72" s="52" t="s">
        <v>280</v>
      </c>
      <c r="CR72" s="52">
        <v>777</v>
      </c>
    </row>
    <row r="73" spans="1:96" ht="12.75" customHeight="1">
      <c r="A73" s="55" t="s">
        <v>281</v>
      </c>
      <c r="B73" s="17">
        <v>3016</v>
      </c>
      <c r="C73" s="56" t="s">
        <v>253</v>
      </c>
      <c r="D73" s="18">
        <f ca="1">IFERROR(IF($C$2="Yurtiçi",INDIRECT("'"&amp;$B$2&amp;"'!"&amp;ADDRESS(MATCH($B73,INDIRECT("'"&amp;$B$2&amp;"'!$B$1:$B$1095"),0),MATCH(VLOOKUP($D$6,$CQ:$CR,2,0),INDIRECT("'"&amp;$B$2&amp;"'!5:5"),0))),IF($C$2="Yurtdışı",INDIRECT("'"&amp;$B$2&amp;"'!"&amp;ADDRESS(MATCH($B73,INDIRECT("'"&amp;$B$2&amp;"'!$B$1:$B$1095"),0),MATCH(VLOOKUP($D$6,$CQ:$CR,2,0),INDIRECT("'"&amp;$B$2&amp;"'!5:5"),0)+1)),INDIRECT("'"&amp;$B$2&amp;"'!"&amp;ADDRESS(MATCH($B73,INDIRECT("'"&amp;$B$2&amp;"'!$B$1:$B$1095"),0),MATCH(VLOOKUP($D$6,$CQ:$CR,2,0),INDIRECT("'"&amp;$B$2&amp;"'!5:5"),0)))+INDIRECT("'"&amp;$B$2&amp;"'!"&amp;ADDRESS(MATCH($B73,INDIRECT("'"&amp;$B$2&amp;"'!$B$1:$B$1095"),0),MATCH(VLOOKUP($D$6,$CQ:$CR,2,0),INDIRECT("'"&amp;$B$2&amp;"'!5:5"),0)+1)))),0)</f>
        <v>0</v>
      </c>
      <c r="CQ73" s="52" t="s">
        <v>282</v>
      </c>
      <c r="CR73" s="52">
        <v>778</v>
      </c>
    </row>
    <row r="74" spans="1:96" ht="12.75" customHeight="1">
      <c r="A74" s="55" t="s">
        <v>283</v>
      </c>
      <c r="B74" s="17">
        <v>3017</v>
      </c>
      <c r="C74" s="56" t="s">
        <v>253</v>
      </c>
      <c r="D74" s="18">
        <f ca="1">IFERROR(IF($C$2="Yurtiçi",INDIRECT("'"&amp;$B$2&amp;"'!"&amp;ADDRESS(MATCH($B74,INDIRECT("'"&amp;$B$2&amp;"'!$B$1:$B$1095"),0),MATCH(VLOOKUP($D$6,$CQ:$CR,2,0),INDIRECT("'"&amp;$B$2&amp;"'!5:5"),0))),IF($C$2="Yurtdışı",INDIRECT("'"&amp;$B$2&amp;"'!"&amp;ADDRESS(MATCH($B74,INDIRECT("'"&amp;$B$2&amp;"'!$B$1:$B$1095"),0),MATCH(VLOOKUP($D$6,$CQ:$CR,2,0),INDIRECT("'"&amp;$B$2&amp;"'!5:5"),0)+1)),INDIRECT("'"&amp;$B$2&amp;"'!"&amp;ADDRESS(MATCH($B74,INDIRECT("'"&amp;$B$2&amp;"'!$B$1:$B$1095"),0),MATCH(VLOOKUP($D$6,$CQ:$CR,2,0),INDIRECT("'"&amp;$B$2&amp;"'!5:5"),0)))+INDIRECT("'"&amp;$B$2&amp;"'!"&amp;ADDRESS(MATCH($B74,INDIRECT("'"&amp;$B$2&amp;"'!$B$1:$B$1095"),0),MATCH(VLOOKUP($D$6,$CQ:$CR,2,0),INDIRECT("'"&amp;$B$2&amp;"'!5:5"),0)+1)))),0)</f>
        <v>0</v>
      </c>
      <c r="CQ74" s="52" t="s">
        <v>284</v>
      </c>
      <c r="CR74" s="52">
        <v>779</v>
      </c>
    </row>
    <row r="75" spans="1:96" ht="12.75" customHeight="1">
      <c r="A75" s="55" t="s">
        <v>285</v>
      </c>
      <c r="B75" s="17">
        <v>3018</v>
      </c>
      <c r="C75" s="56" t="s">
        <v>253</v>
      </c>
      <c r="D75" s="18">
        <f ca="1">IFERROR(IF($C$2="Yurtiçi",INDIRECT("'"&amp;$B$2&amp;"'!"&amp;ADDRESS(MATCH($B75,INDIRECT("'"&amp;$B$2&amp;"'!$B$1:$B$1095"),0),MATCH(VLOOKUP($D$6,$CQ:$CR,2,0),INDIRECT("'"&amp;$B$2&amp;"'!5:5"),0))),IF($C$2="Yurtdışı",INDIRECT("'"&amp;$B$2&amp;"'!"&amp;ADDRESS(MATCH($B75,INDIRECT("'"&amp;$B$2&amp;"'!$B$1:$B$1095"),0),MATCH(VLOOKUP($D$6,$CQ:$CR,2,0),INDIRECT("'"&amp;$B$2&amp;"'!5:5"),0)+1)),INDIRECT("'"&amp;$B$2&amp;"'!"&amp;ADDRESS(MATCH($B75,INDIRECT("'"&amp;$B$2&amp;"'!$B$1:$B$1095"),0),MATCH(VLOOKUP($D$6,$CQ:$CR,2,0),INDIRECT("'"&amp;$B$2&amp;"'!5:5"),0)))+INDIRECT("'"&amp;$B$2&amp;"'!"&amp;ADDRESS(MATCH($B75,INDIRECT("'"&amp;$B$2&amp;"'!$B$1:$B$1095"),0),MATCH(VLOOKUP($D$6,$CQ:$CR,2,0),INDIRECT("'"&amp;$B$2&amp;"'!5:5"),0)+1)))),0)</f>
        <v>0</v>
      </c>
      <c r="CQ75" s="52" t="s">
        <v>286</v>
      </c>
      <c r="CR75" s="52">
        <v>780</v>
      </c>
    </row>
    <row r="76" spans="1:96" ht="12.75" customHeight="1">
      <c r="A76" s="57" t="s">
        <v>287</v>
      </c>
      <c r="B76" s="47">
        <v>9000</v>
      </c>
      <c r="C76" s="56" t="s">
        <v>288</v>
      </c>
      <c r="D76" s="48">
        <f ca="1">SUMIF($C$7:$C$75,"HD",D$7:D$75)</f>
        <v>257873640499.62341</v>
      </c>
      <c r="CQ76" s="52" t="s">
        <v>289</v>
      </c>
      <c r="CR76" s="52">
        <v>781</v>
      </c>
    </row>
    <row r="77" spans="1:96" ht="12.75" customHeight="1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CQ77" s="52" t="s">
        <v>292</v>
      </c>
      <c r="CR77" s="52">
        <v>782</v>
      </c>
    </row>
    <row r="78" spans="1:96" ht="12.75" customHeight="1">
      <c r="A78" s="57" t="s">
        <v>293</v>
      </c>
      <c r="B78" s="47">
        <v>9003</v>
      </c>
      <c r="C78" s="56" t="s">
        <v>294</v>
      </c>
      <c r="D78" s="48">
        <f ca="1">D76+D77</f>
        <v>257873640499.62341</v>
      </c>
      <c r="CQ78" s="52" t="s">
        <v>295</v>
      </c>
      <c r="CR78" s="52">
        <v>783</v>
      </c>
    </row>
    <row r="79" spans="1:96">
      <c r="CQ79" s="52" t="s">
        <v>296</v>
      </c>
      <c r="CR79" s="52">
        <v>784</v>
      </c>
    </row>
    <row r="80" spans="1:96">
      <c r="A80" s="3"/>
      <c r="B80" s="3"/>
      <c r="C80" s="3"/>
      <c r="CQ80" s="52" t="s">
        <v>297</v>
      </c>
      <c r="CR80" s="52">
        <v>785</v>
      </c>
    </row>
    <row r="81" spans="95:96">
      <c r="CQ81" s="52" t="s">
        <v>298</v>
      </c>
      <c r="CR81" s="52">
        <v>786</v>
      </c>
    </row>
    <row r="82" spans="95:96">
      <c r="CQ82" s="52" t="s">
        <v>299</v>
      </c>
      <c r="CR82" s="52">
        <v>789</v>
      </c>
    </row>
    <row r="83" spans="95:96">
      <c r="CQ83" s="52" t="s">
        <v>300</v>
      </c>
      <c r="CR83" s="52">
        <v>790</v>
      </c>
    </row>
    <row r="84" spans="95:96">
      <c r="CQ84" s="52" t="s">
        <v>301</v>
      </c>
      <c r="CR84" s="52">
        <v>791</v>
      </c>
    </row>
    <row r="85" spans="95:96">
      <c r="CQ85" s="52" t="s">
        <v>302</v>
      </c>
      <c r="CR85" s="52">
        <v>792</v>
      </c>
    </row>
    <row r="86" spans="95:96">
      <c r="CQ86" s="52" t="s">
        <v>303</v>
      </c>
      <c r="CR86" s="52">
        <v>793</v>
      </c>
    </row>
    <row r="87" spans="95:96">
      <c r="CQ87" s="52" t="s">
        <v>304</v>
      </c>
      <c r="CR87" s="52">
        <v>794</v>
      </c>
    </row>
    <row r="88" spans="95:96">
      <c r="CQ88" s="52" t="s">
        <v>305</v>
      </c>
      <c r="CR88" s="52">
        <v>795</v>
      </c>
    </row>
    <row r="89" spans="95:96">
      <c r="CQ89" s="52" t="s">
        <v>306</v>
      </c>
      <c r="CR89" s="52">
        <v>796</v>
      </c>
    </row>
    <row r="90" spans="95:96">
      <c r="CQ90" s="52" t="s">
        <v>307</v>
      </c>
      <c r="CR90" s="52">
        <v>797</v>
      </c>
    </row>
    <row r="91" spans="95:96">
      <c r="CQ91" s="52" t="s">
        <v>308</v>
      </c>
      <c r="CR91" s="52">
        <v>798</v>
      </c>
    </row>
    <row r="92" spans="95:96">
      <c r="CQ92" s="52" t="s">
        <v>309</v>
      </c>
      <c r="CR92" s="52">
        <v>799</v>
      </c>
    </row>
    <row r="93" spans="95:96">
      <c r="CQ93" s="52" t="s">
        <v>310</v>
      </c>
      <c r="CR93" s="52">
        <v>771</v>
      </c>
    </row>
    <row r="94" spans="95:96">
      <c r="CQ94" s="52" t="s">
        <v>311</v>
      </c>
      <c r="CR94" s="52">
        <v>707</v>
      </c>
    </row>
    <row r="95" spans="95:96">
      <c r="CQ95" s="52" t="s">
        <v>312</v>
      </c>
      <c r="CR95" s="52">
        <v>705</v>
      </c>
    </row>
    <row r="96" spans="95:96">
      <c r="CQ96" s="52" t="s">
        <v>313</v>
      </c>
      <c r="CR96" s="52">
        <v>708</v>
      </c>
    </row>
  </sheetData>
  <mergeCells count="1">
    <mergeCell ref="E4:G4"/>
  </mergeCells>
  <dataValidations count="3">
    <dataValidation type="list" allowBlank="1" showInputMessage="1" showErrorMessage="1" sqref="D6" xr:uid="{4B144DC6-6FF6-4D14-BFFD-54A89693854E}">
      <formula1>Branşlar4</formula1>
    </dataValidation>
    <dataValidation type="list" allowBlank="1" showInputMessage="1" showErrorMessage="1" sqref="B2" xr:uid="{8A9A7D61-D497-4D24-80B4-87F7822C217F}">
      <formula1>"Toplam,Direkt,Endirekt"</formula1>
    </dataValidation>
    <dataValidation type="list" allowBlank="1" showInputMessage="1" showErrorMessage="1" sqref="C2" xr:uid="{6538D54F-BCC3-4976-91E2-22E50CFEACD4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64AD1-ECA2-4E8F-9E64-45CE696055B9}">
  <sheetPr>
    <tabColor rgb="FFFF0000"/>
  </sheetPr>
  <dimension ref="A1:O133"/>
  <sheetViews>
    <sheetView showGridLines="0" zoomScale="80" zoomScaleNormal="80" workbookViewId="0">
      <pane xSplit="2" ySplit="6" topLeftCell="C7" activePane="bottomRight" state="frozen"/>
      <selection activeCell="J134" sqref="J134"/>
      <selection pane="topRight" activeCell="J134" sqref="J134"/>
      <selection pane="bottomLeft" activeCell="J134" sqref="J134"/>
      <selection pane="bottomRight" activeCell="C7" sqref="C7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1.6640625" style="3" customWidth="1"/>
    <col min="10" max="15" width="15.6640625" style="3" customWidth="1"/>
    <col min="16" max="16384" width="9.109375" style="3"/>
  </cols>
  <sheetData>
    <row r="1" spans="1:15" ht="15" customHeight="1">
      <c r="A1" s="1" t="s">
        <v>0</v>
      </c>
      <c r="B1" s="2"/>
    </row>
    <row r="2" spans="1:15" ht="15" customHeight="1">
      <c r="A2" s="1" t="s">
        <v>314</v>
      </c>
      <c r="B2" s="4"/>
    </row>
    <row r="3" spans="1:15" ht="15" customHeight="1">
      <c r="A3" s="5" t="s">
        <v>365</v>
      </c>
      <c r="B3" s="2"/>
    </row>
    <row r="4" spans="1:15" ht="22.5" customHeight="1">
      <c r="C4" s="6"/>
      <c r="D4" s="6"/>
      <c r="E4" s="6"/>
      <c r="F4" s="6"/>
      <c r="G4" s="6"/>
      <c r="H4" s="6"/>
    </row>
    <row r="5" spans="1:15" ht="22.5" customHeight="1">
      <c r="C5" s="94" t="s">
        <v>315</v>
      </c>
      <c r="D5" s="95"/>
      <c r="E5" s="95"/>
      <c r="F5" s="95"/>
      <c r="G5" s="95"/>
      <c r="H5" s="96"/>
      <c r="J5" s="94" t="s">
        <v>316</v>
      </c>
      <c r="K5" s="95"/>
      <c r="L5" s="95"/>
      <c r="M5" s="95"/>
      <c r="N5" s="95"/>
      <c r="O5" s="96"/>
    </row>
    <row r="6" spans="1:15" ht="79.5" customHeight="1" thickBot="1">
      <c r="A6" s="8" t="s">
        <v>7</v>
      </c>
      <c r="B6" s="8" t="s">
        <v>8</v>
      </c>
      <c r="C6" s="58" t="s">
        <v>366</v>
      </c>
      <c r="D6" s="58" t="s">
        <v>317</v>
      </c>
      <c r="E6" s="58" t="s">
        <v>367</v>
      </c>
      <c r="F6" s="58" t="s">
        <v>317</v>
      </c>
      <c r="G6" s="58" t="s">
        <v>318</v>
      </c>
      <c r="H6" s="58" t="s">
        <v>319</v>
      </c>
      <c r="J6" s="58" t="s">
        <v>366</v>
      </c>
      <c r="K6" s="58" t="s">
        <v>317</v>
      </c>
      <c r="L6" s="58" t="s">
        <v>367</v>
      </c>
      <c r="M6" s="58" t="s">
        <v>317</v>
      </c>
      <c r="N6" s="58" t="s">
        <v>318</v>
      </c>
      <c r="O6" s="58" t="s">
        <v>319</v>
      </c>
    </row>
    <row r="7" spans="1:15" ht="12.75" customHeight="1">
      <c r="A7" s="11" t="s">
        <v>11</v>
      </c>
      <c r="B7" s="12">
        <v>704</v>
      </c>
      <c r="C7" s="13">
        <v>232520678.62000009</v>
      </c>
      <c r="D7" s="59">
        <v>2.2261197872377634E-4</v>
      </c>
      <c r="E7" s="13">
        <v>187643625.5099999</v>
      </c>
      <c r="F7" s="59">
        <v>2.5399364940210869E-4</v>
      </c>
      <c r="G7" s="59">
        <v>0.23916108521154422</v>
      </c>
      <c r="H7" s="59">
        <v>-5.3280552210601018E-2</v>
      </c>
      <c r="J7" s="13">
        <v>232520678.62000009</v>
      </c>
      <c r="K7" s="59">
        <v>2.3469715314583788E-4</v>
      </c>
      <c r="L7" s="13">
        <v>187643625.5099999</v>
      </c>
      <c r="M7" s="59">
        <v>2.7039281593861783E-4</v>
      </c>
      <c r="N7" s="59">
        <v>0.23916108521154422</v>
      </c>
      <c r="O7" s="59">
        <v>-5.3280552210601018E-2</v>
      </c>
    </row>
    <row r="8" spans="1:15" ht="12.75" customHeight="1">
      <c r="A8" s="16" t="s">
        <v>12</v>
      </c>
      <c r="B8" s="17">
        <v>718</v>
      </c>
      <c r="C8" s="18">
        <v>219846961.06984288</v>
      </c>
      <c r="D8" s="60">
        <v>2.1047834244518313E-4</v>
      </c>
      <c r="E8" s="18">
        <v>142376253.51000038</v>
      </c>
      <c r="F8" s="60">
        <v>1.927199185099821E-4</v>
      </c>
      <c r="G8" s="60">
        <v>0.54412660573626503</v>
      </c>
      <c r="H8" s="60">
        <v>0.17971319866778601</v>
      </c>
      <c r="J8" s="18">
        <v>219846961.06984288</v>
      </c>
      <c r="K8" s="60">
        <v>2.2190480518586382E-4</v>
      </c>
      <c r="L8" s="18">
        <v>142323406.07000038</v>
      </c>
      <c r="M8" s="60">
        <v>2.0508677785695378E-4</v>
      </c>
      <c r="N8" s="60">
        <v>0.54469996988206759</v>
      </c>
      <c r="O8" s="60">
        <v>0.18015124905039936</v>
      </c>
    </row>
    <row r="9" spans="1:15" ht="12.75" customHeight="1">
      <c r="A9" s="16" t="s">
        <v>13</v>
      </c>
      <c r="B9" s="17">
        <v>729</v>
      </c>
      <c r="C9" s="18">
        <v>204592878.24090001</v>
      </c>
      <c r="D9" s="60">
        <v>1.9587430128066851E-4</v>
      </c>
      <c r="E9" s="18">
        <v>201288619.86000001</v>
      </c>
      <c r="F9" s="60">
        <v>2.7246345833704098E-4</v>
      </c>
      <c r="G9" s="60">
        <v>1.6415525046563406E-2</v>
      </c>
      <c r="H9" s="60">
        <v>-0.22345822824771688</v>
      </c>
      <c r="J9" s="18">
        <v>204481670.54089999</v>
      </c>
      <c r="K9" s="60">
        <v>2.0639569018669827E-4</v>
      </c>
      <c r="L9" s="18">
        <v>201288619.86000001</v>
      </c>
      <c r="M9" s="60">
        <v>2.9005513292772568E-4</v>
      </c>
      <c r="N9" s="60">
        <v>1.5863046222487798E-2</v>
      </c>
      <c r="O9" s="60">
        <v>-0.22388032223814824</v>
      </c>
    </row>
    <row r="10" spans="1:15" ht="12.75" customHeight="1">
      <c r="A10" s="16" t="s">
        <v>14</v>
      </c>
      <c r="B10" s="17">
        <v>750</v>
      </c>
      <c r="C10" s="18">
        <v>21594719994.165798</v>
      </c>
      <c r="D10" s="60">
        <v>2.0674476680602863E-2</v>
      </c>
      <c r="E10" s="18">
        <v>16785369877.469263</v>
      </c>
      <c r="F10" s="60">
        <v>2.2720608494720435E-2</v>
      </c>
      <c r="G10" s="60">
        <v>0.2865203538440968</v>
      </c>
      <c r="H10" s="60">
        <v>-1.7098056502332648E-2</v>
      </c>
      <c r="J10" s="18">
        <v>21528726855.105797</v>
      </c>
      <c r="K10" s="60">
        <v>2.1730243235721706E-2</v>
      </c>
      <c r="L10" s="18">
        <v>16728340488.919252</v>
      </c>
      <c r="M10" s="60">
        <v>2.4105391688553898E-2</v>
      </c>
      <c r="N10" s="60">
        <v>0.28696130195139746</v>
      </c>
      <c r="O10" s="60">
        <v>-1.6761172013601056E-2</v>
      </c>
    </row>
    <row r="11" spans="1:15" ht="12.75" customHeight="1">
      <c r="A11" s="16" t="s">
        <v>15</v>
      </c>
      <c r="B11" s="17">
        <v>751</v>
      </c>
      <c r="C11" s="18">
        <v>886668248.68860185</v>
      </c>
      <c r="D11" s="60">
        <v>8.4888352504204894E-4</v>
      </c>
      <c r="E11" s="18">
        <v>804422387.12191153</v>
      </c>
      <c r="F11" s="60">
        <v>1.0888628761596892E-3</v>
      </c>
      <c r="G11" s="60">
        <v>0.10224213408698413</v>
      </c>
      <c r="H11" s="60">
        <v>-0.15788667271221313</v>
      </c>
      <c r="J11" s="18">
        <v>881354961.41860187</v>
      </c>
      <c r="K11" s="60">
        <v>8.8960475078414579E-4</v>
      </c>
      <c r="L11" s="18">
        <v>804422387.12191153</v>
      </c>
      <c r="M11" s="60">
        <v>1.1591655931118591E-3</v>
      </c>
      <c r="N11" s="60">
        <v>9.5637037865072605E-2</v>
      </c>
      <c r="O11" s="60">
        <v>-0.16293296824427184</v>
      </c>
    </row>
    <row r="12" spans="1:15" ht="12.75" customHeight="1" thickBot="1">
      <c r="A12" s="78" t="s">
        <v>16</v>
      </c>
      <c r="B12" s="79"/>
      <c r="C12" s="20">
        <v>23138348760.785141</v>
      </c>
      <c r="D12" s="61">
        <v>2.2152324828094535E-2</v>
      </c>
      <c r="E12" s="20">
        <v>18121100763.471172</v>
      </c>
      <c r="F12" s="61">
        <v>2.4528648397129253E-2</v>
      </c>
      <c r="G12" s="61">
        <v>0.27687324643256894</v>
      </c>
      <c r="H12" s="61">
        <v>-2.4468449512897061E-2</v>
      </c>
      <c r="J12" s="20">
        <v>23066931126.755142</v>
      </c>
      <c r="K12" s="61">
        <v>2.3282845635024255E-2</v>
      </c>
      <c r="L12" s="20">
        <v>18064018527.481163</v>
      </c>
      <c r="M12" s="61">
        <v>2.6030092008389051E-2</v>
      </c>
      <c r="N12" s="61">
        <v>0.27695457639522147</v>
      </c>
      <c r="O12" s="61">
        <v>-2.4406313396576063E-2</v>
      </c>
    </row>
    <row r="13" spans="1:15" ht="12.75" customHeight="1">
      <c r="A13" s="21" t="s">
        <v>17</v>
      </c>
      <c r="B13" s="22">
        <v>784</v>
      </c>
      <c r="C13" s="23">
        <v>1223233652.3259883</v>
      </c>
      <c r="D13" s="62">
        <v>1.1711064383689523E-3</v>
      </c>
      <c r="E13" s="23">
        <v>558669476.42619216</v>
      </c>
      <c r="F13" s="62">
        <v>7.562127343328901E-4</v>
      </c>
      <c r="G13" s="62">
        <v>1.189548031424613</v>
      </c>
      <c r="H13" s="62">
        <v>0.67281536513455031</v>
      </c>
      <c r="J13" s="23">
        <v>1223233652.3259883</v>
      </c>
      <c r="K13" s="62">
        <v>1.2346835452956627E-3</v>
      </c>
      <c r="L13" s="23">
        <v>558669476.42619216</v>
      </c>
      <c r="M13" s="62">
        <v>8.0503780770203187E-4</v>
      </c>
      <c r="N13" s="62">
        <v>1.189548031424613</v>
      </c>
      <c r="O13" s="62">
        <v>0.67281536513455031</v>
      </c>
    </row>
    <row r="14" spans="1:15" ht="12.75" customHeight="1">
      <c r="A14" s="25" t="s">
        <v>18</v>
      </c>
      <c r="B14" s="17">
        <v>785</v>
      </c>
      <c r="C14" s="19">
        <v>207969398972.75391</v>
      </c>
      <c r="D14" s="63">
        <v>0.19910693403307955</v>
      </c>
      <c r="E14" s="19">
        <v>132920059929.67026</v>
      </c>
      <c r="F14" s="63">
        <v>0.17992005328464919</v>
      </c>
      <c r="G14" s="63">
        <v>0.56462011138719936</v>
      </c>
      <c r="H14" s="63">
        <v>0.19537024324791763</v>
      </c>
      <c r="J14" s="19">
        <v>197789632729.46381</v>
      </c>
      <c r="K14" s="63">
        <v>0.19964101257088435</v>
      </c>
      <c r="L14" s="19">
        <v>126139645705.45529</v>
      </c>
      <c r="M14" s="63">
        <v>0.18176612134356782</v>
      </c>
      <c r="N14" s="63">
        <v>0.56802115324880598</v>
      </c>
      <c r="O14" s="63">
        <v>0.19796864026954397</v>
      </c>
    </row>
    <row r="15" spans="1:15" ht="12.75" customHeight="1">
      <c r="A15" s="26" t="s">
        <v>19</v>
      </c>
      <c r="B15" s="27">
        <v>904</v>
      </c>
      <c r="C15" s="18">
        <v>1594275169.5246825</v>
      </c>
      <c r="D15" s="60">
        <v>1.5263362907093575E-3</v>
      </c>
      <c r="E15" s="18">
        <v>2565091566.1654963</v>
      </c>
      <c r="F15" s="60">
        <v>3.4720975262025316E-3</v>
      </c>
      <c r="G15" s="60">
        <v>-0.37847241379069663</v>
      </c>
      <c r="H15" s="60">
        <v>-0.52515273419718589</v>
      </c>
      <c r="J15" s="18">
        <v>1594030591.8546824</v>
      </c>
      <c r="K15" s="60">
        <v>1.6089512733061921E-3</v>
      </c>
      <c r="L15" s="18">
        <v>2565089480.4154963</v>
      </c>
      <c r="M15" s="60">
        <v>3.6962714073498319E-3</v>
      </c>
      <c r="N15" s="60">
        <v>-0.37856725700014204</v>
      </c>
      <c r="O15" s="60">
        <v>-0.52522519443818627</v>
      </c>
    </row>
    <row r="16" spans="1:15" ht="12.75" customHeight="1">
      <c r="A16" s="26" t="s">
        <v>20</v>
      </c>
      <c r="B16" s="27">
        <v>905</v>
      </c>
      <c r="C16" s="18">
        <v>1017557296.7999998</v>
      </c>
      <c r="D16" s="60">
        <v>9.7419483140103369E-4</v>
      </c>
      <c r="E16" s="18">
        <v>1852429107.0091085</v>
      </c>
      <c r="F16" s="60">
        <v>2.507440515866917E-3</v>
      </c>
      <c r="G16" s="60">
        <v>-0.45069028933424315</v>
      </c>
      <c r="H16" s="60">
        <v>-0.580327213182247</v>
      </c>
      <c r="J16" s="18">
        <v>1017190687.9999999</v>
      </c>
      <c r="K16" s="60">
        <v>1.0267119470703362E-3</v>
      </c>
      <c r="L16" s="18">
        <v>1852429107.0091085</v>
      </c>
      <c r="M16" s="60">
        <v>2.6693340698864241E-3</v>
      </c>
      <c r="N16" s="60">
        <v>-0.45088819639509248</v>
      </c>
      <c r="O16" s="60">
        <v>-0.58047841423721636</v>
      </c>
    </row>
    <row r="17" spans="1:15" ht="12.75" customHeight="1">
      <c r="A17" s="26" t="s">
        <v>21</v>
      </c>
      <c r="B17" s="27">
        <v>906</v>
      </c>
      <c r="C17" s="19">
        <v>83411930322.097305</v>
      </c>
      <c r="D17" s="63">
        <v>7.9857391473201575E-2</v>
      </c>
      <c r="E17" s="19">
        <v>47356221529.045471</v>
      </c>
      <c r="F17" s="63">
        <v>6.410118913107421E-2</v>
      </c>
      <c r="G17" s="63">
        <v>0.76137216249268147</v>
      </c>
      <c r="H17" s="63">
        <v>0.34568887041995677</v>
      </c>
      <c r="J17" s="19">
        <v>79893458376.278305</v>
      </c>
      <c r="K17" s="63">
        <v>8.0641288969105829E-2</v>
      </c>
      <c r="L17" s="19">
        <v>45494827781.038223</v>
      </c>
      <c r="M17" s="63">
        <v>6.5557647167192548E-2</v>
      </c>
      <c r="N17" s="63">
        <v>0.7560998089892117</v>
      </c>
      <c r="O17" s="63">
        <v>0.34166079073207412</v>
      </c>
    </row>
    <row r="18" spans="1:15" ht="12.75" customHeight="1">
      <c r="A18" s="28" t="s">
        <v>22</v>
      </c>
      <c r="B18" s="29">
        <v>90601</v>
      </c>
      <c r="C18" s="18">
        <v>10604292679.332613</v>
      </c>
      <c r="D18" s="60">
        <v>1.0152398446119277E-2</v>
      </c>
      <c r="E18" s="18">
        <v>5183422022.3290806</v>
      </c>
      <c r="F18" s="60">
        <v>7.0162589976842018E-3</v>
      </c>
      <c r="G18" s="60">
        <v>1.0458092421669649</v>
      </c>
      <c r="H18" s="60">
        <v>0.56299888621511585</v>
      </c>
      <c r="J18" s="18">
        <v>10422143208.65773</v>
      </c>
      <c r="K18" s="60">
        <v>1.0519698098540654E-2</v>
      </c>
      <c r="L18" s="18">
        <v>5104993592.7335882</v>
      </c>
      <c r="M18" s="60">
        <v>7.3562509205210101E-3</v>
      </c>
      <c r="N18" s="60">
        <v>1.0415585287888578</v>
      </c>
      <c r="O18" s="60">
        <v>0.55975133989522341</v>
      </c>
    </row>
    <row r="19" spans="1:15" ht="12.75" customHeight="1">
      <c r="A19" s="28" t="s">
        <v>23</v>
      </c>
      <c r="B19" s="29">
        <v>90602</v>
      </c>
      <c r="C19" s="18">
        <v>72807637642.764694</v>
      </c>
      <c r="D19" s="60">
        <v>6.9704993027082301E-2</v>
      </c>
      <c r="E19" s="18">
        <v>42172799506.716393</v>
      </c>
      <c r="F19" s="60">
        <v>5.708493013339002E-2</v>
      </c>
      <c r="G19" s="60">
        <v>0.72641224899403301</v>
      </c>
      <c r="H19" s="60">
        <v>0.31897948582323554</v>
      </c>
      <c r="J19" s="18">
        <v>69471315167.620575</v>
      </c>
      <c r="K19" s="60">
        <v>7.0121590870565173E-2</v>
      </c>
      <c r="L19" s="18">
        <v>40389834188.304634</v>
      </c>
      <c r="M19" s="60">
        <v>5.820139624667154E-2</v>
      </c>
      <c r="N19" s="60">
        <v>0.72001981596985209</v>
      </c>
      <c r="O19" s="60">
        <v>0.31409566503923303</v>
      </c>
    </row>
    <row r="20" spans="1:15" ht="12.75" customHeight="1">
      <c r="A20" s="26" t="s">
        <v>24</v>
      </c>
      <c r="B20" s="27">
        <v>907</v>
      </c>
      <c r="C20" s="19">
        <v>121945636184.33191</v>
      </c>
      <c r="D20" s="63">
        <v>0.11674901143776756</v>
      </c>
      <c r="E20" s="19">
        <v>81146317727.450165</v>
      </c>
      <c r="F20" s="63">
        <v>0.10983932611150551</v>
      </c>
      <c r="G20" s="63">
        <v>0.50278705922203737</v>
      </c>
      <c r="H20" s="63">
        <v>0.14812977249754566</v>
      </c>
      <c r="J20" s="19">
        <v>115284953073.33084</v>
      </c>
      <c r="K20" s="63">
        <v>0.11636406038140201</v>
      </c>
      <c r="L20" s="19">
        <v>76227299336.992462</v>
      </c>
      <c r="M20" s="63">
        <v>0.10984286869913899</v>
      </c>
      <c r="N20" s="63">
        <v>0.5123840681232692</v>
      </c>
      <c r="O20" s="63">
        <v>0.15546189023093371</v>
      </c>
    </row>
    <row r="21" spans="1:15" ht="12.75" customHeight="1">
      <c r="A21" s="28" t="s">
        <v>22</v>
      </c>
      <c r="B21" s="29">
        <v>90701</v>
      </c>
      <c r="C21" s="18">
        <v>28253874751.429146</v>
      </c>
      <c r="D21" s="60">
        <v>2.7049856392808529E-2</v>
      </c>
      <c r="E21" s="18">
        <v>18962630305.799911</v>
      </c>
      <c r="F21" s="60">
        <v>2.5667739367871405E-2</v>
      </c>
      <c r="G21" s="60">
        <v>0.4899765642104732</v>
      </c>
      <c r="H21" s="60">
        <v>0.13834255039382182</v>
      </c>
      <c r="J21" s="18">
        <v>26386919611.855816</v>
      </c>
      <c r="K21" s="60">
        <v>2.6633910368511874E-2</v>
      </c>
      <c r="L21" s="18">
        <v>17719185879.06546</v>
      </c>
      <c r="M21" s="60">
        <v>2.5533191191325463E-2</v>
      </c>
      <c r="N21" s="60">
        <v>0.48917223352969907</v>
      </c>
      <c r="O21" s="60">
        <v>0.13772804150790674</v>
      </c>
    </row>
    <row r="22" spans="1:15" ht="12.75" customHeight="1">
      <c r="A22" s="28" t="s">
        <v>23</v>
      </c>
      <c r="B22" s="29">
        <v>90702</v>
      </c>
      <c r="C22" s="18">
        <v>93691761432.902756</v>
      </c>
      <c r="D22" s="60">
        <v>8.9699155044959025E-2</v>
      </c>
      <c r="E22" s="18">
        <v>62183687421.650253</v>
      </c>
      <c r="F22" s="60">
        <v>8.4171586743634105E-2</v>
      </c>
      <c r="G22" s="60">
        <v>0.50669356092708107</v>
      </c>
      <c r="H22" s="60">
        <v>0.15111434099402632</v>
      </c>
      <c r="J22" s="18">
        <v>88898033461.475021</v>
      </c>
      <c r="K22" s="60">
        <v>8.9730150012890128E-2</v>
      </c>
      <c r="L22" s="18">
        <v>58508113457.927002</v>
      </c>
      <c r="M22" s="60">
        <v>8.4309677507813541E-2</v>
      </c>
      <c r="N22" s="60">
        <v>0.51941377370510011</v>
      </c>
      <c r="O22" s="60">
        <v>0.16083258744373152</v>
      </c>
    </row>
    <row r="23" spans="1:15" ht="12.75" customHeight="1">
      <c r="A23" s="25" t="s">
        <v>25</v>
      </c>
      <c r="B23" s="17">
        <v>786</v>
      </c>
      <c r="C23" s="18">
        <v>2676785145.722868</v>
      </c>
      <c r="D23" s="60">
        <v>2.562715890235343E-3</v>
      </c>
      <c r="E23" s="18">
        <v>3106728784.9050875</v>
      </c>
      <c r="F23" s="60">
        <v>4.2052554657049605E-3</v>
      </c>
      <c r="G23" s="60">
        <v>-0.13839110812350963</v>
      </c>
      <c r="H23" s="60">
        <v>-0.34173054329857866</v>
      </c>
      <c r="J23" s="18">
        <v>2674169570.8028679</v>
      </c>
      <c r="K23" s="60">
        <v>2.6992007292493598E-3</v>
      </c>
      <c r="L23" s="18">
        <v>3104824903.9350872</v>
      </c>
      <c r="M23" s="60">
        <v>4.474025411146285E-3</v>
      </c>
      <c r="N23" s="60">
        <v>-0.13870519158307515</v>
      </c>
      <c r="O23" s="60">
        <v>-0.34197050315767064</v>
      </c>
    </row>
    <row r="24" spans="1:15" ht="12.75" customHeight="1" thickBot="1">
      <c r="A24" s="80" t="s">
        <v>26</v>
      </c>
      <c r="B24" s="81"/>
      <c r="C24" s="30">
        <v>211869417770.80273</v>
      </c>
      <c r="D24" s="64">
        <v>0.2028407563616838</v>
      </c>
      <c r="E24" s="30">
        <v>136585458191.00154</v>
      </c>
      <c r="F24" s="64">
        <v>0.18488152148468706</v>
      </c>
      <c r="G24" s="64">
        <v>0.55118576001351371</v>
      </c>
      <c r="H24" s="64">
        <v>0.18510639469288237</v>
      </c>
      <c r="J24" s="30">
        <v>201687035952.59268</v>
      </c>
      <c r="K24" s="64">
        <v>0.2035748968454294</v>
      </c>
      <c r="L24" s="30">
        <v>129803140085.81657</v>
      </c>
      <c r="M24" s="64">
        <v>0.18704518456241614</v>
      </c>
      <c r="N24" s="64">
        <v>0.55379165572767808</v>
      </c>
      <c r="O24" s="64">
        <v>0.18709729981486611</v>
      </c>
    </row>
    <row r="25" spans="1:15" ht="12.75" customHeight="1">
      <c r="A25" s="11" t="s">
        <v>27</v>
      </c>
      <c r="B25" s="12">
        <v>717</v>
      </c>
      <c r="C25" s="13">
        <v>147568200075.44312</v>
      </c>
      <c r="D25" s="59">
        <v>0.14127968837209004</v>
      </c>
      <c r="E25" s="13">
        <v>112590975543.58565</v>
      </c>
      <c r="F25" s="59">
        <v>0.15240268722336572</v>
      </c>
      <c r="G25" s="59">
        <v>0.31065744268569073</v>
      </c>
      <c r="H25" s="59">
        <v>1.3426867489425565E-3</v>
      </c>
      <c r="J25" s="13">
        <v>147123906770.11313</v>
      </c>
      <c r="K25" s="59">
        <v>0.14850103777251397</v>
      </c>
      <c r="L25" s="13">
        <v>112328938405.98566</v>
      </c>
      <c r="M25" s="59">
        <v>0.16186501345003795</v>
      </c>
      <c r="N25" s="59">
        <v>0.30975961188531409</v>
      </c>
      <c r="O25" s="59">
        <v>6.5674374307755912E-4</v>
      </c>
    </row>
    <row r="26" spans="1:15" ht="12.75" customHeight="1">
      <c r="A26" s="16" t="s">
        <v>28</v>
      </c>
      <c r="B26" s="17">
        <v>737</v>
      </c>
      <c r="C26" s="18">
        <v>0</v>
      </c>
      <c r="D26" s="60">
        <v>0</v>
      </c>
      <c r="E26" s="18">
        <v>0</v>
      </c>
      <c r="F26" s="60">
        <v>0</v>
      </c>
      <c r="G26" s="60">
        <v>0</v>
      </c>
      <c r="H26" s="60">
        <v>0</v>
      </c>
      <c r="J26" s="18">
        <v>0</v>
      </c>
      <c r="K26" s="60">
        <v>0</v>
      </c>
      <c r="L26" s="18">
        <v>0</v>
      </c>
      <c r="M26" s="60">
        <v>0</v>
      </c>
      <c r="N26" s="60">
        <v>0</v>
      </c>
      <c r="O26" s="60">
        <v>0</v>
      </c>
    </row>
    <row r="27" spans="1:15" ht="12.75" customHeight="1" thickBot="1">
      <c r="A27" s="78" t="s">
        <v>29</v>
      </c>
      <c r="B27" s="79"/>
      <c r="C27" s="20">
        <v>147568200075.44312</v>
      </c>
      <c r="D27" s="61">
        <v>0.14127968837209004</v>
      </c>
      <c r="E27" s="20">
        <v>112590975543.58565</v>
      </c>
      <c r="F27" s="61">
        <v>0.15240268722336572</v>
      </c>
      <c r="G27" s="61">
        <v>0.31065744268569073</v>
      </c>
      <c r="H27" s="61">
        <v>1.3426867489425565E-3</v>
      </c>
      <c r="J27" s="20">
        <v>147123906770.11313</v>
      </c>
      <c r="K27" s="61">
        <v>0.14850103777251397</v>
      </c>
      <c r="L27" s="20">
        <v>112328938405.98566</v>
      </c>
      <c r="M27" s="61">
        <v>0.16186501345003795</v>
      </c>
      <c r="N27" s="61">
        <v>0.30975961188531409</v>
      </c>
      <c r="O27" s="61">
        <v>6.5674374307755912E-4</v>
      </c>
    </row>
    <row r="28" spans="1:15" ht="12.75" customHeight="1">
      <c r="A28" s="21" t="s">
        <v>30</v>
      </c>
      <c r="B28" s="22">
        <v>713</v>
      </c>
      <c r="C28" s="23">
        <v>0</v>
      </c>
      <c r="D28" s="62">
        <v>0</v>
      </c>
      <c r="E28" s="23">
        <v>0</v>
      </c>
      <c r="F28" s="62">
        <v>0</v>
      </c>
      <c r="G28" s="62">
        <v>0</v>
      </c>
      <c r="H28" s="62">
        <v>0</v>
      </c>
      <c r="J28" s="23">
        <v>0</v>
      </c>
      <c r="K28" s="62">
        <v>0</v>
      </c>
      <c r="L28" s="23">
        <v>0</v>
      </c>
      <c r="M28" s="62">
        <v>0</v>
      </c>
      <c r="N28" s="62">
        <v>0</v>
      </c>
      <c r="O28" s="62">
        <v>0</v>
      </c>
    </row>
    <row r="29" spans="1:15" ht="12.75" customHeight="1" thickBot="1">
      <c r="A29" s="82" t="s">
        <v>31</v>
      </c>
      <c r="B29" s="83"/>
      <c r="C29" s="31">
        <v>0</v>
      </c>
      <c r="D29" s="65">
        <v>0</v>
      </c>
      <c r="E29" s="31">
        <v>0</v>
      </c>
      <c r="F29" s="65">
        <v>0</v>
      </c>
      <c r="G29" s="65">
        <v>0</v>
      </c>
      <c r="H29" s="65">
        <v>0</v>
      </c>
      <c r="J29" s="31">
        <v>0</v>
      </c>
      <c r="K29" s="65">
        <v>0</v>
      </c>
      <c r="L29" s="31">
        <v>0</v>
      </c>
      <c r="M29" s="65">
        <v>0</v>
      </c>
      <c r="N29" s="65">
        <v>0</v>
      </c>
      <c r="O29" s="65">
        <v>0</v>
      </c>
    </row>
    <row r="30" spans="1:15" ht="12.75" customHeight="1">
      <c r="A30" s="21" t="s">
        <v>32</v>
      </c>
      <c r="B30" s="22">
        <v>727</v>
      </c>
      <c r="C30" s="23">
        <v>2362205528.1598797</v>
      </c>
      <c r="D30" s="62">
        <v>2.2615418546722017E-3</v>
      </c>
      <c r="E30" s="23">
        <v>2189575914.2753005</v>
      </c>
      <c r="F30" s="62">
        <v>2.963801064908035E-3</v>
      </c>
      <c r="G30" s="62">
        <v>7.8841575100955463E-2</v>
      </c>
      <c r="H30" s="62">
        <v>-0.17576470692875279</v>
      </c>
      <c r="J30" s="23">
        <v>2247641642.3898797</v>
      </c>
      <c r="K30" s="62">
        <v>2.2686803508905912E-3</v>
      </c>
      <c r="L30" s="23">
        <v>2084972888.6953003</v>
      </c>
      <c r="M30" s="62">
        <v>3.0044276164337526E-3</v>
      </c>
      <c r="N30" s="62">
        <v>7.8019601394611726E-2</v>
      </c>
      <c r="O30" s="62">
        <v>-0.17639269509159461</v>
      </c>
    </row>
    <row r="31" spans="1:15" ht="12.75" customHeight="1" thickBot="1">
      <c r="A31" s="82" t="s">
        <v>33</v>
      </c>
      <c r="B31" s="83"/>
      <c r="C31" s="31">
        <v>2362205528.1598797</v>
      </c>
      <c r="D31" s="65">
        <v>2.2615418546722017E-3</v>
      </c>
      <c r="E31" s="31">
        <v>2189575914.2753005</v>
      </c>
      <c r="F31" s="65">
        <v>2.963801064908035E-3</v>
      </c>
      <c r="G31" s="65">
        <v>7.8841575100955463E-2</v>
      </c>
      <c r="H31" s="65">
        <v>-0.17576470692875279</v>
      </c>
      <c r="J31" s="31">
        <v>2247641642.3898797</v>
      </c>
      <c r="K31" s="65">
        <v>2.2686803508905912E-3</v>
      </c>
      <c r="L31" s="31">
        <v>2084972888.6953003</v>
      </c>
      <c r="M31" s="65">
        <v>3.0044276164337526E-3</v>
      </c>
      <c r="N31" s="65">
        <v>7.8019601394611726E-2</v>
      </c>
      <c r="O31" s="65">
        <v>-0.17639269509159461</v>
      </c>
    </row>
    <row r="32" spans="1:15" ht="12.75" customHeight="1">
      <c r="A32" s="11" t="s">
        <v>34</v>
      </c>
      <c r="B32" s="12">
        <v>712</v>
      </c>
      <c r="C32" s="13">
        <v>8707323492.8135738</v>
      </c>
      <c r="D32" s="59">
        <v>8.3362672241767966E-3</v>
      </c>
      <c r="E32" s="13">
        <v>6539209785.2568483</v>
      </c>
      <c r="F32" s="59">
        <v>8.8514478072416729E-3</v>
      </c>
      <c r="G32" s="59">
        <v>0.33155591864400868</v>
      </c>
      <c r="H32" s="59">
        <v>1.7309128767674098E-2</v>
      </c>
      <c r="J32" s="13">
        <v>7307222744.4835739</v>
      </c>
      <c r="K32" s="59">
        <v>7.3756208940691523E-3</v>
      </c>
      <c r="L32" s="13">
        <v>5465114837.3745861</v>
      </c>
      <c r="M32" s="59">
        <v>7.8751824704372097E-3</v>
      </c>
      <c r="N32" s="59">
        <v>0.33706664213371362</v>
      </c>
      <c r="O32" s="59">
        <v>2.151932319788652E-2</v>
      </c>
    </row>
    <row r="33" spans="1:15" ht="12.75" customHeight="1">
      <c r="A33" s="32" t="s">
        <v>35</v>
      </c>
      <c r="B33" s="22">
        <v>738</v>
      </c>
      <c r="C33" s="23">
        <v>0</v>
      </c>
      <c r="D33" s="62">
        <v>0</v>
      </c>
      <c r="E33" s="23">
        <v>0</v>
      </c>
      <c r="F33" s="62">
        <v>0</v>
      </c>
      <c r="G33" s="62">
        <v>0</v>
      </c>
      <c r="H33" s="62">
        <v>0</v>
      </c>
      <c r="J33" s="23">
        <v>0</v>
      </c>
      <c r="K33" s="62">
        <v>0</v>
      </c>
      <c r="L33" s="23">
        <v>0</v>
      </c>
      <c r="M33" s="62">
        <v>0</v>
      </c>
      <c r="N33" s="62">
        <v>0</v>
      </c>
      <c r="O33" s="62">
        <v>0</v>
      </c>
    </row>
    <row r="34" spans="1:15" ht="12.75" customHeight="1">
      <c r="A34" s="16" t="s">
        <v>36</v>
      </c>
      <c r="B34" s="17">
        <v>739</v>
      </c>
      <c r="C34" s="18">
        <v>0</v>
      </c>
      <c r="D34" s="60">
        <v>0</v>
      </c>
      <c r="E34" s="18">
        <v>0</v>
      </c>
      <c r="F34" s="60">
        <v>0</v>
      </c>
      <c r="G34" s="60">
        <v>0</v>
      </c>
      <c r="H34" s="60">
        <v>0</v>
      </c>
      <c r="J34" s="18">
        <v>0</v>
      </c>
      <c r="K34" s="60">
        <v>0</v>
      </c>
      <c r="L34" s="18">
        <v>0</v>
      </c>
      <c r="M34" s="60">
        <v>0</v>
      </c>
      <c r="N34" s="60">
        <v>0</v>
      </c>
      <c r="O34" s="60">
        <v>0</v>
      </c>
    </row>
    <row r="35" spans="1:15" ht="12.75" customHeight="1" thickBot="1">
      <c r="A35" s="78" t="s">
        <v>37</v>
      </c>
      <c r="B35" s="79"/>
      <c r="C35" s="20">
        <v>8707323492.8135738</v>
      </c>
      <c r="D35" s="61">
        <v>8.3362672241767966E-3</v>
      </c>
      <c r="E35" s="20">
        <v>6539209785.2568483</v>
      </c>
      <c r="F35" s="61">
        <v>8.8514478072416729E-3</v>
      </c>
      <c r="G35" s="61">
        <v>0.33155591864400868</v>
      </c>
      <c r="H35" s="61">
        <v>1.7309128767674098E-2</v>
      </c>
      <c r="J35" s="20">
        <v>7307222744.4835739</v>
      </c>
      <c r="K35" s="61">
        <v>7.3756208940691523E-3</v>
      </c>
      <c r="L35" s="20">
        <v>5465114837.3745861</v>
      </c>
      <c r="M35" s="61">
        <v>7.8751824704372097E-3</v>
      </c>
      <c r="N35" s="61">
        <v>0.33706664213371362</v>
      </c>
      <c r="O35" s="61">
        <v>2.151932319788652E-2</v>
      </c>
    </row>
    <row r="36" spans="1:15" ht="12.75" customHeight="1">
      <c r="A36" s="11" t="s">
        <v>38</v>
      </c>
      <c r="B36" s="12">
        <v>710</v>
      </c>
      <c r="C36" s="13">
        <v>12420846053.173817</v>
      </c>
      <c r="D36" s="59">
        <v>1.189154071685476E-2</v>
      </c>
      <c r="E36" s="13">
        <v>10295185937.609737</v>
      </c>
      <c r="F36" s="59">
        <v>1.3935521872696994E-2</v>
      </c>
      <c r="G36" s="59">
        <v>0.20647127001356513</v>
      </c>
      <c r="H36" s="59">
        <v>-7.825558101186858E-2</v>
      </c>
      <c r="J36" s="13">
        <v>11891741359.373817</v>
      </c>
      <c r="K36" s="59">
        <v>1.2003052199726331E-2</v>
      </c>
      <c r="L36" s="13">
        <v>9993015761.1659489</v>
      </c>
      <c r="M36" s="59">
        <v>1.4399847924685587E-2</v>
      </c>
      <c r="N36" s="59">
        <v>0.19000526403516171</v>
      </c>
      <c r="O36" s="59">
        <v>-9.0835614611382232E-2</v>
      </c>
    </row>
    <row r="37" spans="1:15" ht="12.75" customHeight="1">
      <c r="A37" s="16" t="s">
        <v>39</v>
      </c>
      <c r="B37" s="17">
        <v>711</v>
      </c>
      <c r="C37" s="18">
        <v>29702419.190000001</v>
      </c>
      <c r="D37" s="60">
        <v>2.8436672161854899E-5</v>
      </c>
      <c r="E37" s="18">
        <v>26114633.150000002</v>
      </c>
      <c r="F37" s="60">
        <v>3.5348661370925718E-5</v>
      </c>
      <c r="G37" s="60">
        <v>0.13738604020941403</v>
      </c>
      <c r="H37" s="60">
        <v>-0.13103671769469472</v>
      </c>
      <c r="J37" s="18">
        <v>29702419.190000001</v>
      </c>
      <c r="K37" s="60">
        <v>2.9980444177310656E-5</v>
      </c>
      <c r="L37" s="18">
        <v>26114633.150000002</v>
      </c>
      <c r="M37" s="60">
        <v>3.7630956955988746E-5</v>
      </c>
      <c r="N37" s="60">
        <v>0.13738604020941403</v>
      </c>
      <c r="O37" s="60">
        <v>-0.13103671769469472</v>
      </c>
    </row>
    <row r="38" spans="1:15" ht="12.75" customHeight="1" thickBot="1">
      <c r="A38" s="78" t="s">
        <v>40</v>
      </c>
      <c r="B38" s="79"/>
      <c r="C38" s="20">
        <v>12450548472.363817</v>
      </c>
      <c r="D38" s="61">
        <v>1.1919977389016614E-2</v>
      </c>
      <c r="E38" s="20">
        <v>10321300570.759737</v>
      </c>
      <c r="F38" s="61">
        <v>1.3970870534067918E-2</v>
      </c>
      <c r="G38" s="61">
        <v>0.20629647271742502</v>
      </c>
      <c r="H38" s="61">
        <v>-7.8389126199537751E-2</v>
      </c>
      <c r="J38" s="20">
        <v>11921443778.563818</v>
      </c>
      <c r="K38" s="61">
        <v>1.2033032643903641E-2</v>
      </c>
      <c r="L38" s="20">
        <v>10019130394.315948</v>
      </c>
      <c r="M38" s="61">
        <v>1.4437478881641574E-2</v>
      </c>
      <c r="N38" s="61">
        <v>0.18986811323736141</v>
      </c>
      <c r="O38" s="61">
        <v>-9.0940397862814937E-2</v>
      </c>
    </row>
    <row r="39" spans="1:15" ht="12.75" customHeight="1">
      <c r="A39" s="11" t="s">
        <v>41</v>
      </c>
      <c r="B39" s="12">
        <v>701</v>
      </c>
      <c r="C39" s="14">
        <v>107943467678.96716</v>
      </c>
      <c r="D39" s="66">
        <v>0.10334353517689242</v>
      </c>
      <c r="E39" s="14">
        <v>79807759627.466949</v>
      </c>
      <c r="F39" s="66">
        <v>0.10802745930373393</v>
      </c>
      <c r="G39" s="66">
        <v>0.3525435143504132</v>
      </c>
      <c r="H39" s="66">
        <v>3.3343658301179024E-2</v>
      </c>
      <c r="J39" s="14">
        <v>100749471628.63126</v>
      </c>
      <c r="K39" s="66">
        <v>0.10169252176848438</v>
      </c>
      <c r="L39" s="14">
        <v>75393955319.420227</v>
      </c>
      <c r="M39" s="66">
        <v>0.10864202729062043</v>
      </c>
      <c r="N39" s="66">
        <v>0.33630701827205867</v>
      </c>
      <c r="O39" s="66">
        <v>2.0938970335441009E-2</v>
      </c>
    </row>
    <row r="40" spans="1:15" ht="12.75" customHeight="1">
      <c r="A40" s="33" t="s">
        <v>42</v>
      </c>
      <c r="B40" s="34">
        <v>900</v>
      </c>
      <c r="C40" s="23">
        <v>23870796592.722996</v>
      </c>
      <c r="D40" s="62">
        <v>2.2853559927472924E-2</v>
      </c>
      <c r="E40" s="23">
        <v>16177965581.480228</v>
      </c>
      <c r="F40" s="62">
        <v>2.1898428506556905E-2</v>
      </c>
      <c r="G40" s="62">
        <v>0.47551288031229078</v>
      </c>
      <c r="H40" s="62">
        <v>0.1272922914755068</v>
      </c>
      <c r="J40" s="23">
        <v>23297299435.750576</v>
      </c>
      <c r="K40" s="62">
        <v>2.3515370271616289E-2</v>
      </c>
      <c r="L40" s="23">
        <v>15846544965.644051</v>
      </c>
      <c r="M40" s="62">
        <v>2.283473208595662E-2</v>
      </c>
      <c r="N40" s="62">
        <v>0.47018163809587898</v>
      </c>
      <c r="O40" s="62">
        <v>0.1232192207929399</v>
      </c>
    </row>
    <row r="41" spans="1:15" ht="12.75" customHeight="1">
      <c r="A41" s="33" t="s">
        <v>43</v>
      </c>
      <c r="B41" s="34">
        <v>901</v>
      </c>
      <c r="C41" s="23">
        <v>41053152440.006706</v>
      </c>
      <c r="D41" s="62">
        <v>3.9303702155687077E-2</v>
      </c>
      <c r="E41" s="23">
        <v>29935494409.419491</v>
      </c>
      <c r="F41" s="62">
        <v>4.052056365378464E-2</v>
      </c>
      <c r="G41" s="62">
        <v>0.37138715260667077</v>
      </c>
      <c r="H41" s="62">
        <v>4.7740203687578031E-2</v>
      </c>
      <c r="J41" s="23">
        <v>38279378279.592033</v>
      </c>
      <c r="K41" s="62">
        <v>3.8637686590856674E-2</v>
      </c>
      <c r="L41" s="23">
        <v>28179836245.266003</v>
      </c>
      <c r="M41" s="62">
        <v>4.0606896473765565E-2</v>
      </c>
      <c r="N41" s="62">
        <v>0.3583960512198745</v>
      </c>
      <c r="O41" s="62">
        <v>3.7814998257983401E-2</v>
      </c>
    </row>
    <row r="42" spans="1:15" ht="12.75" customHeight="1">
      <c r="A42" s="33" t="s">
        <v>44</v>
      </c>
      <c r="B42" s="34">
        <v>902</v>
      </c>
      <c r="C42" s="23">
        <v>43019518646.237473</v>
      </c>
      <c r="D42" s="62">
        <v>4.1186273093732434E-2</v>
      </c>
      <c r="E42" s="23">
        <v>33694299636.567223</v>
      </c>
      <c r="F42" s="62">
        <v>4.5608467143392367E-2</v>
      </c>
      <c r="G42" s="62">
        <v>0.27675954420343318</v>
      </c>
      <c r="H42" s="62">
        <v>-2.4555318050704211E-2</v>
      </c>
      <c r="J42" s="23">
        <v>39172793913.288658</v>
      </c>
      <c r="K42" s="62">
        <v>3.9539464906011422E-2</v>
      </c>
      <c r="L42" s="23">
        <v>31367574108.510166</v>
      </c>
      <c r="M42" s="62">
        <v>4.5200398730898241E-2</v>
      </c>
      <c r="N42" s="62">
        <v>0.24883083970018904</v>
      </c>
      <c r="O42" s="62">
        <v>-4.5892856826198258E-2</v>
      </c>
    </row>
    <row r="43" spans="1:15" ht="12.75" customHeight="1">
      <c r="A43" s="32" t="s">
        <v>45</v>
      </c>
      <c r="B43" s="22">
        <v>703</v>
      </c>
      <c r="C43" s="23">
        <v>18240577281.929916</v>
      </c>
      <c r="D43" s="62">
        <v>1.7463268324751542E-2</v>
      </c>
      <c r="E43" s="23">
        <v>13124292957.740051</v>
      </c>
      <c r="F43" s="62">
        <v>1.7764989645124622E-2</v>
      </c>
      <c r="G43" s="62">
        <v>0.38983313925284913</v>
      </c>
      <c r="H43" s="62">
        <v>6.18329431223541E-2</v>
      </c>
      <c r="J43" s="23">
        <v>18240577281.929916</v>
      </c>
      <c r="K43" s="62">
        <v>1.841131543746221E-2</v>
      </c>
      <c r="L43" s="23">
        <v>13124292957.740051</v>
      </c>
      <c r="M43" s="62">
        <v>1.8911990857145244E-2</v>
      </c>
      <c r="N43" s="62">
        <v>0.38983313925284913</v>
      </c>
      <c r="O43" s="62">
        <v>6.18329431223541E-2</v>
      </c>
    </row>
    <row r="44" spans="1:15" ht="12.75" customHeight="1">
      <c r="A44" s="32" t="s">
        <v>46</v>
      </c>
      <c r="B44" s="22">
        <v>740</v>
      </c>
      <c r="C44" s="23">
        <v>34703233755.512413</v>
      </c>
      <c r="D44" s="62">
        <v>3.3224380645532299E-2</v>
      </c>
      <c r="E44" s="23">
        <v>24644708625.120903</v>
      </c>
      <c r="F44" s="62">
        <v>3.3358977503941352E-2</v>
      </c>
      <c r="G44" s="62">
        <v>0.40814136954894376</v>
      </c>
      <c r="H44" s="62">
        <v>7.5820436663567747E-2</v>
      </c>
      <c r="J44" s="23">
        <v>33729510439.550606</v>
      </c>
      <c r="K44" s="62">
        <v>3.4045230403367828E-2</v>
      </c>
      <c r="L44" s="23">
        <v>24040483436.811394</v>
      </c>
      <c r="M44" s="62">
        <v>3.4642125440380152E-2</v>
      </c>
      <c r="N44" s="62">
        <v>0.40302962410078358</v>
      </c>
      <c r="O44" s="62">
        <v>7.1915061579023387E-2</v>
      </c>
    </row>
    <row r="45" spans="1:15" ht="12.75" customHeight="1">
      <c r="A45" s="32" t="s">
        <v>47</v>
      </c>
      <c r="B45" s="22">
        <v>741</v>
      </c>
      <c r="C45" s="23">
        <v>2994673622.2625442</v>
      </c>
      <c r="D45" s="62">
        <v>2.8670577801522996E-3</v>
      </c>
      <c r="E45" s="23">
        <v>3026453921.9370914</v>
      </c>
      <c r="F45" s="62">
        <v>4.096595737216561E-3</v>
      </c>
      <c r="G45" s="62">
        <v>-1.0500837116398598E-2</v>
      </c>
      <c r="H45" s="62">
        <v>-0.24402233716586341</v>
      </c>
      <c r="J45" s="23">
        <v>2879075493.5635471</v>
      </c>
      <c r="K45" s="62">
        <v>2.9060246428043576E-3</v>
      </c>
      <c r="L45" s="23">
        <v>2937647086.0915256</v>
      </c>
      <c r="M45" s="62">
        <v>4.2331236442659332E-3</v>
      </c>
      <c r="N45" s="62">
        <v>-1.993826719529701E-2</v>
      </c>
      <c r="O45" s="62">
        <v>-0.25123253663022149</v>
      </c>
    </row>
    <row r="46" spans="1:15" ht="12.75" customHeight="1">
      <c r="A46" s="32" t="s">
        <v>48</v>
      </c>
      <c r="B46" s="22">
        <v>742</v>
      </c>
      <c r="C46" s="23">
        <v>1028774035.6694736</v>
      </c>
      <c r="D46" s="62">
        <v>9.8493357708757186E-4</v>
      </c>
      <c r="E46" s="23">
        <v>1028486152.5114753</v>
      </c>
      <c r="F46" s="62">
        <v>1.3921546789874934E-3</v>
      </c>
      <c r="G46" s="62">
        <v>2.7990961015400551E-4</v>
      </c>
      <c r="H46" s="62">
        <v>-0.23578584337217967</v>
      </c>
      <c r="J46" s="23">
        <v>976473358.05904269</v>
      </c>
      <c r="K46" s="62">
        <v>9.8561348874156175E-4</v>
      </c>
      <c r="L46" s="23">
        <v>978456762.60579526</v>
      </c>
      <c r="M46" s="62">
        <v>1.4099475993180773E-3</v>
      </c>
      <c r="N46" s="62">
        <v>-2.0270742893844229E-3</v>
      </c>
      <c r="O46" s="62">
        <v>-0.23754837977644161</v>
      </c>
    </row>
    <row r="47" spans="1:15" ht="12.75" customHeight="1">
      <c r="A47" s="32" t="s">
        <v>49</v>
      </c>
      <c r="B47" s="22">
        <v>743</v>
      </c>
      <c r="C47" s="23">
        <v>0</v>
      </c>
      <c r="D47" s="62">
        <v>0</v>
      </c>
      <c r="E47" s="23">
        <v>0</v>
      </c>
      <c r="F47" s="62">
        <v>0</v>
      </c>
      <c r="G47" s="62">
        <v>0</v>
      </c>
      <c r="H47" s="62">
        <v>0</v>
      </c>
      <c r="J47" s="23">
        <v>0</v>
      </c>
      <c r="K47" s="62">
        <v>0</v>
      </c>
      <c r="L47" s="23">
        <v>0</v>
      </c>
      <c r="M47" s="62">
        <v>0</v>
      </c>
      <c r="N47" s="62">
        <v>0</v>
      </c>
      <c r="O47" s="62">
        <v>0</v>
      </c>
    </row>
    <row r="48" spans="1:15" ht="12.75" customHeight="1">
      <c r="A48" s="32" t="s">
        <v>50</v>
      </c>
      <c r="B48" s="22">
        <v>744</v>
      </c>
      <c r="C48" s="23">
        <v>1256836736.0965819</v>
      </c>
      <c r="D48" s="62">
        <v>1.203277551122402E-3</v>
      </c>
      <c r="E48" s="23">
        <v>605282165.3397845</v>
      </c>
      <c r="F48" s="62">
        <v>8.1930748073544019E-4</v>
      </c>
      <c r="G48" s="62">
        <v>1.0764476603916409</v>
      </c>
      <c r="H48" s="62">
        <v>0.58640664710187251</v>
      </c>
      <c r="J48" s="23">
        <v>1175291184.5761509</v>
      </c>
      <c r="K48" s="62">
        <v>1.1862923193520052E-3</v>
      </c>
      <c r="L48" s="23">
        <v>566663741.70417249</v>
      </c>
      <c r="M48" s="62">
        <v>8.1655747373917211E-4</v>
      </c>
      <c r="N48" s="62">
        <v>1.0740539725404084</v>
      </c>
      <c r="O48" s="62">
        <v>0.58457786885201957</v>
      </c>
    </row>
    <row r="49" spans="1:15" ht="12.75" customHeight="1">
      <c r="A49" s="32" t="s">
        <v>51</v>
      </c>
      <c r="B49" s="22">
        <v>761</v>
      </c>
      <c r="C49" s="23">
        <v>0</v>
      </c>
      <c r="D49" s="62">
        <v>0</v>
      </c>
      <c r="E49" s="23">
        <v>0</v>
      </c>
      <c r="F49" s="62">
        <v>0</v>
      </c>
      <c r="G49" s="62">
        <v>0</v>
      </c>
      <c r="H49" s="62">
        <v>0</v>
      </c>
      <c r="J49" s="23">
        <v>0</v>
      </c>
      <c r="K49" s="62">
        <v>0</v>
      </c>
      <c r="L49" s="23">
        <v>0</v>
      </c>
      <c r="M49" s="62">
        <v>0</v>
      </c>
      <c r="N49" s="62">
        <v>0</v>
      </c>
      <c r="O49" s="62">
        <v>0</v>
      </c>
    </row>
    <row r="50" spans="1:15" ht="12.75" customHeight="1" thickBot="1">
      <c r="A50" s="78" t="s">
        <v>52</v>
      </c>
      <c r="B50" s="79"/>
      <c r="C50" s="20">
        <v>166167563110.43811</v>
      </c>
      <c r="D50" s="61">
        <v>0.15908645305553856</v>
      </c>
      <c r="E50" s="20">
        <v>122236983450.11624</v>
      </c>
      <c r="F50" s="61">
        <v>0.16545948434973937</v>
      </c>
      <c r="G50" s="61">
        <v>0.3593886107165718</v>
      </c>
      <c r="H50" s="61">
        <v>3.8573314016786542E-2</v>
      </c>
      <c r="J50" s="20">
        <v>157750399386.31055</v>
      </c>
      <c r="K50" s="61">
        <v>0.15922699806021237</v>
      </c>
      <c r="L50" s="20">
        <v>117041499304.37315</v>
      </c>
      <c r="M50" s="61">
        <v>0.16865577230546899</v>
      </c>
      <c r="N50" s="61">
        <v>0.34781594839341179</v>
      </c>
      <c r="O50" s="61">
        <v>2.9731796465285232E-2</v>
      </c>
    </row>
    <row r="51" spans="1:15" ht="12.75" customHeight="1">
      <c r="A51" s="11" t="s">
        <v>53</v>
      </c>
      <c r="B51" s="12">
        <v>723</v>
      </c>
      <c r="C51" s="13">
        <v>725874381.4927249</v>
      </c>
      <c r="D51" s="59">
        <v>6.9494177175127977E-4</v>
      </c>
      <c r="E51" s="13">
        <v>662884823.54496753</v>
      </c>
      <c r="F51" s="59">
        <v>8.9727820493687091E-4</v>
      </c>
      <c r="G51" s="59">
        <v>9.5023382208243357E-2</v>
      </c>
      <c r="H51" s="59">
        <v>-0.16340180135362259</v>
      </c>
      <c r="J51" s="13">
        <v>718926201.69272494</v>
      </c>
      <c r="K51" s="59">
        <v>7.2565560130237732E-4</v>
      </c>
      <c r="L51" s="13">
        <v>655908479.28499353</v>
      </c>
      <c r="M51" s="59">
        <v>9.4515835659141263E-4</v>
      </c>
      <c r="N51" s="59">
        <v>9.6077005249920022E-2</v>
      </c>
      <c r="O51" s="59">
        <v>-0.16259683302779426</v>
      </c>
    </row>
    <row r="52" spans="1:15" ht="12.75" customHeight="1">
      <c r="A52" s="32" t="s">
        <v>54</v>
      </c>
      <c r="B52" s="22">
        <v>724</v>
      </c>
      <c r="C52" s="23">
        <v>3808981735.0135098</v>
      </c>
      <c r="D52" s="62">
        <v>3.6466647439121419E-3</v>
      </c>
      <c r="E52" s="23">
        <v>3583231217.4491687</v>
      </c>
      <c r="F52" s="62">
        <v>4.8502472231489327E-3</v>
      </c>
      <c r="G52" s="62">
        <v>6.3001939831571541E-2</v>
      </c>
      <c r="H52" s="62">
        <v>-0.18786619311515651</v>
      </c>
      <c r="J52" s="23">
        <v>3748747325.4290247</v>
      </c>
      <c r="K52" s="62">
        <v>3.7838369058741808E-3</v>
      </c>
      <c r="L52" s="23">
        <v>3537864302.6990647</v>
      </c>
      <c r="M52" s="62">
        <v>5.0980313805785793E-3</v>
      </c>
      <c r="N52" s="62">
        <v>5.9607436771691891E-2</v>
      </c>
      <c r="O52" s="62">
        <v>-0.19045959449026517</v>
      </c>
    </row>
    <row r="53" spans="1:15" ht="12.75" customHeight="1">
      <c r="A53" s="32" t="s">
        <v>55</v>
      </c>
      <c r="B53" s="22">
        <v>765</v>
      </c>
      <c r="C53" s="23">
        <v>17943238300.982616</v>
      </c>
      <c r="D53" s="62">
        <v>1.717860022859239E-2</v>
      </c>
      <c r="E53" s="23">
        <v>12516458810.058222</v>
      </c>
      <c r="F53" s="62">
        <v>1.6942227811455508E-2</v>
      </c>
      <c r="G53" s="62">
        <v>0.43357147363145843</v>
      </c>
      <c r="H53" s="62">
        <v>9.5249043954051871E-2</v>
      </c>
      <c r="J53" s="23">
        <v>17583205370.212616</v>
      </c>
      <c r="K53" s="62">
        <v>1.7747790295725346E-2</v>
      </c>
      <c r="L53" s="23">
        <v>12316754327.157812</v>
      </c>
      <c r="M53" s="62">
        <v>1.7748334784582785E-2</v>
      </c>
      <c r="N53" s="62">
        <v>0.42758432158077131</v>
      </c>
      <c r="O53" s="62">
        <v>9.0674857957652399E-2</v>
      </c>
    </row>
    <row r="54" spans="1:15" ht="12.75" customHeight="1">
      <c r="A54" s="32" t="s">
        <v>56</v>
      </c>
      <c r="B54" s="22">
        <v>766</v>
      </c>
      <c r="C54" s="23">
        <v>1679111825.8382056</v>
      </c>
      <c r="D54" s="62">
        <v>1.6075576945102919E-3</v>
      </c>
      <c r="E54" s="23">
        <v>1223498212.2596931</v>
      </c>
      <c r="F54" s="62">
        <v>1.6561222110485932E-3</v>
      </c>
      <c r="G54" s="62">
        <v>0.37238600679034439</v>
      </c>
      <c r="H54" s="62">
        <v>4.8503328589154515E-2</v>
      </c>
      <c r="J54" s="23">
        <v>1623469007.7882056</v>
      </c>
      <c r="K54" s="62">
        <v>1.6386652430646076E-3</v>
      </c>
      <c r="L54" s="23">
        <v>1196586405.0123</v>
      </c>
      <c r="M54" s="62">
        <v>1.7242704977894424E-3</v>
      </c>
      <c r="N54" s="62">
        <v>0.35675033661402633</v>
      </c>
      <c r="O54" s="62">
        <v>3.6557671796184854E-2</v>
      </c>
    </row>
    <row r="55" spans="1:15" ht="12.75" customHeight="1">
      <c r="A55" s="32" t="s">
        <v>57</v>
      </c>
      <c r="B55" s="22">
        <v>767</v>
      </c>
      <c r="C55" s="23">
        <v>15203240262.638966</v>
      </c>
      <c r="D55" s="62">
        <v>1.4555365217259161E-2</v>
      </c>
      <c r="E55" s="23">
        <v>10047810769.798923</v>
      </c>
      <c r="F55" s="62">
        <v>1.3600675850227771E-2</v>
      </c>
      <c r="G55" s="62">
        <v>0.51308982732197816</v>
      </c>
      <c r="H55" s="62">
        <v>0.15600109047442756</v>
      </c>
      <c r="J55" s="23">
        <v>14391104229.527905</v>
      </c>
      <c r="K55" s="62">
        <v>1.4525809976733434E-2</v>
      </c>
      <c r="L55" s="23">
        <v>9497027754.9641972</v>
      </c>
      <c r="M55" s="62">
        <v>1.3685133564929597E-2</v>
      </c>
      <c r="N55" s="62">
        <v>0.51532717402089534</v>
      </c>
      <c r="O55" s="62">
        <v>0.15771042403613378</v>
      </c>
    </row>
    <row r="56" spans="1:15" ht="12.75" customHeight="1">
      <c r="A56" s="32" t="s">
        <v>58</v>
      </c>
      <c r="B56" s="22">
        <v>768</v>
      </c>
      <c r="C56" s="23">
        <v>16949049843.952383</v>
      </c>
      <c r="D56" s="62">
        <v>1.6226778390821432E-2</v>
      </c>
      <c r="E56" s="23">
        <v>13521344549.198753</v>
      </c>
      <c r="F56" s="62">
        <v>1.8302437066753854E-2</v>
      </c>
      <c r="G56" s="62">
        <v>0.25350328750824924</v>
      </c>
      <c r="H56" s="62">
        <v>-4.2323105272939698E-2</v>
      </c>
      <c r="J56" s="23">
        <v>16867748687.831903</v>
      </c>
      <c r="K56" s="62">
        <v>1.7025636689643981E-2</v>
      </c>
      <c r="L56" s="23">
        <v>13475186519.85866</v>
      </c>
      <c r="M56" s="62">
        <v>1.9417625397610497E-2</v>
      </c>
      <c r="N56" s="62">
        <v>0.25176365187773508</v>
      </c>
      <c r="O56" s="62">
        <v>-4.3652187426285294E-2</v>
      </c>
    </row>
    <row r="57" spans="1:15" ht="12.75" customHeight="1">
      <c r="A57" s="32" t="s">
        <v>59</v>
      </c>
      <c r="B57" s="22">
        <v>772</v>
      </c>
      <c r="C57" s="23">
        <v>0</v>
      </c>
      <c r="D57" s="62">
        <v>0</v>
      </c>
      <c r="E57" s="23">
        <v>0</v>
      </c>
      <c r="F57" s="62">
        <v>0</v>
      </c>
      <c r="G57" s="62">
        <v>0</v>
      </c>
      <c r="H57" s="62">
        <v>0</v>
      </c>
      <c r="J57" s="23">
        <v>0</v>
      </c>
      <c r="K57" s="62">
        <v>0</v>
      </c>
      <c r="L57" s="23">
        <v>0</v>
      </c>
      <c r="M57" s="62">
        <v>0</v>
      </c>
      <c r="N57" s="62">
        <v>0</v>
      </c>
      <c r="O57" s="62">
        <v>0</v>
      </c>
    </row>
    <row r="58" spans="1:15" ht="12.75" customHeight="1">
      <c r="A58" s="32" t="s">
        <v>60</v>
      </c>
      <c r="B58" s="22">
        <v>773</v>
      </c>
      <c r="C58" s="23">
        <v>91907327.633000016</v>
      </c>
      <c r="D58" s="62">
        <v>8.7990763595839245E-5</v>
      </c>
      <c r="E58" s="23">
        <v>74903347.449499995</v>
      </c>
      <c r="F58" s="62">
        <v>1.0138886689821901E-4</v>
      </c>
      <c r="G58" s="62">
        <v>0.22701228666668261</v>
      </c>
      <c r="H58" s="62">
        <v>-6.2562238011549698E-2</v>
      </c>
      <c r="J58" s="23">
        <v>75214394.49000001</v>
      </c>
      <c r="K58" s="62">
        <v>7.5918427415395571E-5</v>
      </c>
      <c r="L58" s="23">
        <v>61989440.489999995</v>
      </c>
      <c r="M58" s="62">
        <v>8.9326239178091441E-5</v>
      </c>
      <c r="N58" s="62">
        <v>0.2133420449589869</v>
      </c>
      <c r="O58" s="62">
        <v>-7.3006306853856673E-2</v>
      </c>
    </row>
    <row r="59" spans="1:15" ht="12.75" customHeight="1">
      <c r="A59" s="32" t="s">
        <v>61</v>
      </c>
      <c r="B59" s="22">
        <v>774</v>
      </c>
      <c r="C59" s="23">
        <v>0</v>
      </c>
      <c r="D59" s="62">
        <v>0</v>
      </c>
      <c r="E59" s="23">
        <v>0</v>
      </c>
      <c r="F59" s="62">
        <v>0</v>
      </c>
      <c r="G59" s="62">
        <v>0</v>
      </c>
      <c r="H59" s="62">
        <v>0</v>
      </c>
      <c r="J59" s="23">
        <v>0</v>
      </c>
      <c r="K59" s="62">
        <v>0</v>
      </c>
      <c r="L59" s="23">
        <v>0</v>
      </c>
      <c r="M59" s="62">
        <v>0</v>
      </c>
      <c r="N59" s="62">
        <v>0</v>
      </c>
      <c r="O59" s="62">
        <v>0</v>
      </c>
    </row>
    <row r="60" spans="1:15" ht="12.75" customHeight="1">
      <c r="A60" s="32" t="s">
        <v>62</v>
      </c>
      <c r="B60" s="22">
        <v>775</v>
      </c>
      <c r="C60" s="23">
        <v>361188684.60000002</v>
      </c>
      <c r="D60" s="62">
        <v>3.4579689104919032E-4</v>
      </c>
      <c r="E60" s="23">
        <v>313042928.22000003</v>
      </c>
      <c r="F60" s="62">
        <v>4.2373363625871138E-4</v>
      </c>
      <c r="G60" s="62">
        <v>0.15379921422842102</v>
      </c>
      <c r="H60" s="62">
        <v>-0.11849704772830538</v>
      </c>
      <c r="J60" s="23">
        <v>0</v>
      </c>
      <c r="K60" s="62">
        <v>0</v>
      </c>
      <c r="L60" s="23">
        <v>4244784.4799999977</v>
      </c>
      <c r="M60" s="62">
        <v>6.1166971458807943E-6</v>
      </c>
      <c r="N60" s="62">
        <v>-1</v>
      </c>
      <c r="O60" s="62">
        <v>-1</v>
      </c>
    </row>
    <row r="61" spans="1:15" ht="12.75" customHeight="1">
      <c r="A61" s="32" t="s">
        <v>63</v>
      </c>
      <c r="B61" s="22">
        <v>776</v>
      </c>
      <c r="C61" s="23">
        <v>2607976509.7237</v>
      </c>
      <c r="D61" s="62">
        <v>2.4968394843003171E-3</v>
      </c>
      <c r="E61" s="23">
        <v>1726376573.7268662</v>
      </c>
      <c r="F61" s="62">
        <v>2.3368163187607316E-3</v>
      </c>
      <c r="G61" s="62">
        <v>0.51066490904336947</v>
      </c>
      <c r="H61" s="62">
        <v>0.15414845216851525</v>
      </c>
      <c r="J61" s="23">
        <v>2150272101.54</v>
      </c>
      <c r="K61" s="62">
        <v>2.1703993972299884E-3</v>
      </c>
      <c r="L61" s="23">
        <v>1434229666.6766663</v>
      </c>
      <c r="M61" s="62">
        <v>2.0667123501871484E-3</v>
      </c>
      <c r="N61" s="62">
        <v>0.499252282601653</v>
      </c>
      <c r="O61" s="62">
        <v>0.14542920207934373</v>
      </c>
    </row>
    <row r="62" spans="1:15" ht="12.75" customHeight="1">
      <c r="A62" s="32" t="s">
        <v>64</v>
      </c>
      <c r="B62" s="22">
        <v>777</v>
      </c>
      <c r="C62" s="23">
        <v>34185022140.95623</v>
      </c>
      <c r="D62" s="62">
        <v>3.2728252242679473E-2</v>
      </c>
      <c r="E62" s="23">
        <v>18105473165.233406</v>
      </c>
      <c r="F62" s="62">
        <v>2.4507494943623906E-2</v>
      </c>
      <c r="G62" s="62">
        <v>0.88810432232167158</v>
      </c>
      <c r="H62" s="62">
        <v>0.44251227925866887</v>
      </c>
      <c r="J62" s="23">
        <v>27959517286.369831</v>
      </c>
      <c r="K62" s="62">
        <v>2.8221228104907202E-2</v>
      </c>
      <c r="L62" s="23">
        <v>15014945318.516506</v>
      </c>
      <c r="M62" s="62">
        <v>2.1636404299924823E-2</v>
      </c>
      <c r="N62" s="62">
        <v>0.86211249480143048</v>
      </c>
      <c r="O62" s="62">
        <v>0.42265451509009888</v>
      </c>
    </row>
    <row r="63" spans="1:15" ht="12.75" customHeight="1">
      <c r="A63" s="32" t="s">
        <v>65</v>
      </c>
      <c r="B63" s="22">
        <v>778</v>
      </c>
      <c r="C63" s="23">
        <v>439090298.9095</v>
      </c>
      <c r="D63" s="62">
        <v>4.2037878462587025E-4</v>
      </c>
      <c r="E63" s="23">
        <v>194333401.71039999</v>
      </c>
      <c r="F63" s="62">
        <v>2.6304890329738388E-4</v>
      </c>
      <c r="G63" s="62">
        <v>1.2594690107048208</v>
      </c>
      <c r="H63" s="62">
        <v>0.72623501467248897</v>
      </c>
      <c r="J63" s="23">
        <v>382455525.10000002</v>
      </c>
      <c r="K63" s="62">
        <v>3.8603544200281636E-4</v>
      </c>
      <c r="L63" s="23">
        <v>161864142.56999999</v>
      </c>
      <c r="M63" s="62">
        <v>2.3324480749099455E-4</v>
      </c>
      <c r="N63" s="62">
        <v>1.3628180956421696</v>
      </c>
      <c r="O63" s="62">
        <v>0.80519374714811653</v>
      </c>
    </row>
    <row r="64" spans="1:15" ht="12.75" customHeight="1">
      <c r="A64" s="32" t="s">
        <v>66</v>
      </c>
      <c r="B64" s="22">
        <v>779</v>
      </c>
      <c r="C64" s="23">
        <v>15084025089.077307</v>
      </c>
      <c r="D64" s="62">
        <v>1.4441230311761873E-2</v>
      </c>
      <c r="E64" s="23">
        <v>10939045644.344437</v>
      </c>
      <c r="F64" s="62">
        <v>1.4807047756787324E-2</v>
      </c>
      <c r="G64" s="62">
        <v>0.37891600231834244</v>
      </c>
      <c r="H64" s="62">
        <v>5.3492247168112517E-2</v>
      </c>
      <c r="J64" s="23">
        <v>12401856241.140007</v>
      </c>
      <c r="K64" s="62">
        <v>1.251794193443035E-2</v>
      </c>
      <c r="L64" s="23">
        <v>9124908067.9266357</v>
      </c>
      <c r="M64" s="62">
        <v>1.3148912364924477E-2</v>
      </c>
      <c r="N64" s="62">
        <v>0.3591212260791532</v>
      </c>
      <c r="O64" s="62">
        <v>3.8369032072085973E-2</v>
      </c>
    </row>
    <row r="65" spans="1:15" ht="12.75" customHeight="1">
      <c r="A65" s="32" t="s">
        <v>67</v>
      </c>
      <c r="B65" s="22">
        <v>780</v>
      </c>
      <c r="C65" s="23">
        <v>45186355.939999998</v>
      </c>
      <c r="D65" s="62">
        <v>4.3260772189467732E-5</v>
      </c>
      <c r="E65" s="23">
        <v>12586866.5</v>
      </c>
      <c r="F65" s="62">
        <v>1.7037531374609756E-5</v>
      </c>
      <c r="G65" s="62">
        <v>2.5899606895806828</v>
      </c>
      <c r="H65" s="62">
        <v>1.7427310639320672</v>
      </c>
      <c r="J65" s="23">
        <v>13465728.260000002</v>
      </c>
      <c r="K65" s="62">
        <v>1.3591772165874028E-5</v>
      </c>
      <c r="L65" s="23">
        <v>6560856.9800000004</v>
      </c>
      <c r="M65" s="62">
        <v>9.4541372720289706E-6</v>
      </c>
      <c r="N65" s="62">
        <v>1.0524343543913073</v>
      </c>
      <c r="O65" s="62">
        <v>0.56806047397914838</v>
      </c>
    </row>
    <row r="66" spans="1:15" ht="12.75" customHeight="1">
      <c r="A66" s="32" t="s">
        <v>68</v>
      </c>
      <c r="B66" s="22">
        <v>781</v>
      </c>
      <c r="C66" s="23">
        <v>1993649.73</v>
      </c>
      <c r="D66" s="62">
        <v>1.9086917942585447E-6</v>
      </c>
      <c r="E66" s="23">
        <v>1601250.36</v>
      </c>
      <c r="F66" s="62">
        <v>2.1674459840425864E-6</v>
      </c>
      <c r="G66" s="62">
        <v>0.24505809947171531</v>
      </c>
      <c r="H66" s="62">
        <v>-4.8775231513702111E-2</v>
      </c>
      <c r="J66" s="23">
        <v>0</v>
      </c>
      <c r="K66" s="62">
        <v>0</v>
      </c>
      <c r="L66" s="23">
        <v>0</v>
      </c>
      <c r="M66" s="62">
        <v>0</v>
      </c>
      <c r="N66" s="62">
        <v>0</v>
      </c>
      <c r="O66" s="62">
        <v>0</v>
      </c>
    </row>
    <row r="67" spans="1:15" ht="12.75" customHeight="1">
      <c r="A67" s="32" t="s">
        <v>69</v>
      </c>
      <c r="B67" s="22">
        <v>782</v>
      </c>
      <c r="C67" s="23">
        <v>416610817.03675002</v>
      </c>
      <c r="D67" s="62">
        <v>3.988572495517519E-4</v>
      </c>
      <c r="E67" s="23">
        <v>324789595.08910006</v>
      </c>
      <c r="F67" s="62">
        <v>4.3963387682528776E-4</v>
      </c>
      <c r="G67" s="62">
        <v>0.28270986304983237</v>
      </c>
      <c r="H67" s="62">
        <v>-2.0009272633637054E-2</v>
      </c>
      <c r="J67" s="23">
        <v>265808515.78000003</v>
      </c>
      <c r="K67" s="62">
        <v>2.6829657605394831E-4</v>
      </c>
      <c r="L67" s="23">
        <v>213606826.36000004</v>
      </c>
      <c r="M67" s="62">
        <v>3.0780556028061696E-4</v>
      </c>
      <c r="N67" s="62">
        <v>0.24438212162762252</v>
      </c>
      <c r="O67" s="62">
        <v>-4.929167879316787E-2</v>
      </c>
    </row>
    <row r="68" spans="1:15" ht="12.75" customHeight="1">
      <c r="A68" s="32" t="s">
        <v>70</v>
      </c>
      <c r="B68" s="22">
        <v>783</v>
      </c>
      <c r="C68" s="23">
        <v>2587115130.6686001</v>
      </c>
      <c r="D68" s="62">
        <v>2.4768670977671089E-3</v>
      </c>
      <c r="E68" s="23">
        <v>1502774698.8615003</v>
      </c>
      <c r="F68" s="62">
        <v>2.0341497290705781E-3</v>
      </c>
      <c r="G68" s="62">
        <v>0.72155888213222807</v>
      </c>
      <c r="H68" s="62">
        <v>0.31527151205762705</v>
      </c>
      <c r="J68" s="23">
        <v>2114724329.4499998</v>
      </c>
      <c r="K68" s="62">
        <v>2.134518885613924E-3</v>
      </c>
      <c r="L68" s="23">
        <v>1245870939.3700001</v>
      </c>
      <c r="M68" s="62">
        <v>1.7952890788415971E-3</v>
      </c>
      <c r="N68" s="62">
        <v>0.69738635248957093</v>
      </c>
      <c r="O68" s="62">
        <v>0.29680369202350909</v>
      </c>
    </row>
    <row r="69" spans="1:15" ht="12.75" customHeight="1" thickBot="1">
      <c r="A69" s="78" t="s">
        <v>71</v>
      </c>
      <c r="B69" s="79"/>
      <c r="C69" s="20">
        <v>112129612354.1935</v>
      </c>
      <c r="D69" s="61">
        <v>0.10735129033616185</v>
      </c>
      <c r="E69" s="20">
        <v>74750155853.804932</v>
      </c>
      <c r="F69" s="61">
        <v>0.10118150737645232</v>
      </c>
      <c r="G69" s="61">
        <v>0.5000585761117966</v>
      </c>
      <c r="H69" s="61">
        <v>0.14604521056749697</v>
      </c>
      <c r="J69" s="20">
        <v>100296514944.61221</v>
      </c>
      <c r="K69" s="61">
        <v>0.10123532525216342</v>
      </c>
      <c r="L69" s="20">
        <v>67947547832.346848</v>
      </c>
      <c r="M69" s="61">
        <v>9.7911819517327983E-2</v>
      </c>
      <c r="N69" s="61">
        <v>0.47608733713368001</v>
      </c>
      <c r="O69" s="61">
        <v>0.12773117666260214</v>
      </c>
    </row>
    <row r="70" spans="1:15" ht="12.75" customHeight="1">
      <c r="A70" s="11" t="s">
        <v>72</v>
      </c>
      <c r="B70" s="12">
        <v>714</v>
      </c>
      <c r="C70" s="13">
        <v>0</v>
      </c>
      <c r="D70" s="59">
        <v>0</v>
      </c>
      <c r="E70" s="13">
        <v>0</v>
      </c>
      <c r="F70" s="59">
        <v>0</v>
      </c>
      <c r="G70" s="59">
        <v>0</v>
      </c>
      <c r="H70" s="59">
        <v>0</v>
      </c>
      <c r="J70" s="13">
        <v>0</v>
      </c>
      <c r="K70" s="59">
        <v>0</v>
      </c>
      <c r="L70" s="13">
        <v>0</v>
      </c>
      <c r="M70" s="59">
        <v>0</v>
      </c>
      <c r="N70" s="59">
        <v>0</v>
      </c>
      <c r="O70" s="59">
        <v>0</v>
      </c>
    </row>
    <row r="71" spans="1:15" ht="12.75" customHeight="1">
      <c r="A71" s="32" t="s">
        <v>73</v>
      </c>
      <c r="B71" s="22">
        <v>715</v>
      </c>
      <c r="C71" s="23">
        <v>257873640499.62332</v>
      </c>
      <c r="D71" s="62">
        <v>0.24688454254058409</v>
      </c>
      <c r="E71" s="23">
        <v>182289501010.01868</v>
      </c>
      <c r="F71" s="62">
        <v>0.24674632822395867</v>
      </c>
      <c r="G71" s="62">
        <v>0.41463791974201802</v>
      </c>
      <c r="H71" s="62">
        <v>8.078380299642296E-2</v>
      </c>
      <c r="J71" s="23">
        <v>241989801607.32092</v>
      </c>
      <c r="K71" s="62">
        <v>0.24425491042188627</v>
      </c>
      <c r="L71" s="23">
        <v>161014125250.99915</v>
      </c>
      <c r="M71" s="62">
        <v>0.23201994000158985</v>
      </c>
      <c r="N71" s="62">
        <v>0.50291038894936513</v>
      </c>
      <c r="O71" s="62">
        <v>0.14822399644691364</v>
      </c>
    </row>
    <row r="72" spans="1:15" ht="12.75" customHeight="1">
      <c r="A72" s="32" t="s">
        <v>74</v>
      </c>
      <c r="B72" s="22">
        <v>903</v>
      </c>
      <c r="C72" s="23">
        <v>4184625763.7320633</v>
      </c>
      <c r="D72" s="62">
        <v>4.006300975085671E-3</v>
      </c>
      <c r="E72" s="23">
        <v>3258908856.7800245</v>
      </c>
      <c r="F72" s="62">
        <v>4.41124579293689E-3</v>
      </c>
      <c r="G72" s="62">
        <v>0.28405731722939209</v>
      </c>
      <c r="H72" s="62">
        <v>-1.8979817228671259E-2</v>
      </c>
      <c r="J72" s="23">
        <v>2157957538.6512079</v>
      </c>
      <c r="K72" s="62">
        <v>2.1781567727089655E-3</v>
      </c>
      <c r="L72" s="23">
        <v>1704195972.1934273</v>
      </c>
      <c r="M72" s="62">
        <v>2.455731424823031E-3</v>
      </c>
      <c r="N72" s="62">
        <v>0.26626137713126719</v>
      </c>
      <c r="O72" s="62">
        <v>-3.2575920902080169E-2</v>
      </c>
    </row>
    <row r="73" spans="1:15" ht="12.75" customHeight="1">
      <c r="A73" s="16" t="s">
        <v>75</v>
      </c>
      <c r="B73" s="17">
        <v>716</v>
      </c>
      <c r="C73" s="18">
        <v>48147366995.249023</v>
      </c>
      <c r="D73" s="60">
        <v>4.6095601908458864E-2</v>
      </c>
      <c r="E73" s="18">
        <v>33928847657.746578</v>
      </c>
      <c r="F73" s="60">
        <v>4.5925950392276906E-2</v>
      </c>
      <c r="G73" s="60">
        <v>0.41906873705025749</v>
      </c>
      <c r="H73" s="60">
        <v>8.4168948773976293E-2</v>
      </c>
      <c r="J73" s="18">
        <v>47576149152.869026</v>
      </c>
      <c r="K73" s="60">
        <v>4.8021478477053153E-2</v>
      </c>
      <c r="L73" s="18">
        <v>33633437264.096577</v>
      </c>
      <c r="M73" s="60">
        <v>4.8465487632828035E-2</v>
      </c>
      <c r="N73" s="60">
        <v>0.4145491220326798</v>
      </c>
      <c r="O73" s="60">
        <v>8.0715961519352009E-2</v>
      </c>
    </row>
    <row r="74" spans="1:15" ht="12.75" customHeight="1" thickBot="1">
      <c r="A74" s="78" t="s">
        <v>76</v>
      </c>
      <c r="B74" s="79"/>
      <c r="C74" s="20">
        <v>310205633258.60443</v>
      </c>
      <c r="D74" s="61">
        <v>0.29698644542412866</v>
      </c>
      <c r="E74" s="20">
        <v>219477257524.54529</v>
      </c>
      <c r="F74" s="61">
        <v>0.29708352440917246</v>
      </c>
      <c r="G74" s="61">
        <v>0.41338395037997278</v>
      </c>
      <c r="H74" s="61">
        <v>7.9825770020607312E-2</v>
      </c>
      <c r="J74" s="20">
        <v>291723908298.84113</v>
      </c>
      <c r="K74" s="61">
        <v>0.29445454567164836</v>
      </c>
      <c r="L74" s="20">
        <v>196351758487.28912</v>
      </c>
      <c r="M74" s="61">
        <v>0.28294115905924089</v>
      </c>
      <c r="N74" s="61">
        <v>0.48572088453043283</v>
      </c>
      <c r="O74" s="61">
        <v>0.13509120981773459</v>
      </c>
    </row>
    <row r="75" spans="1:15" ht="12.75" customHeight="1">
      <c r="A75" s="21" t="s">
        <v>77</v>
      </c>
      <c r="B75" s="22">
        <v>728</v>
      </c>
      <c r="C75" s="23">
        <v>1835241293.4301202</v>
      </c>
      <c r="D75" s="62">
        <v>1.7570338181996036E-3</v>
      </c>
      <c r="E75" s="23">
        <v>1664505874.9299998</v>
      </c>
      <c r="F75" s="62">
        <v>2.2530683921484457E-3</v>
      </c>
      <c r="G75" s="62">
        <v>0.10257423603704652</v>
      </c>
      <c r="H75" s="62">
        <v>-0.15763294672087513</v>
      </c>
      <c r="J75" s="23">
        <v>1820933437.9701202</v>
      </c>
      <c r="K75" s="62">
        <v>1.8379780090788478E-3</v>
      </c>
      <c r="L75" s="23">
        <v>1650913708.8</v>
      </c>
      <c r="M75" s="62">
        <v>2.3789521513498469E-3</v>
      </c>
      <c r="N75" s="62">
        <v>0.10298523070215615</v>
      </c>
      <c r="O75" s="62">
        <v>-0.15731894667113133</v>
      </c>
    </row>
    <row r="76" spans="1:15" ht="12.75" customHeight="1" thickBot="1">
      <c r="A76" s="82" t="s">
        <v>78</v>
      </c>
      <c r="B76" s="83"/>
      <c r="C76" s="31">
        <v>1835241293.4301202</v>
      </c>
      <c r="D76" s="65">
        <v>1.7570338181996036E-3</v>
      </c>
      <c r="E76" s="31">
        <v>1664505874.9299998</v>
      </c>
      <c r="F76" s="65">
        <v>2.2530683921484457E-3</v>
      </c>
      <c r="G76" s="65">
        <v>0.10257423603704652</v>
      </c>
      <c r="H76" s="65">
        <v>-0.15763294672087513</v>
      </c>
      <c r="J76" s="31">
        <v>1820933437.9701202</v>
      </c>
      <c r="K76" s="65">
        <v>1.8379780090788478E-3</v>
      </c>
      <c r="L76" s="31">
        <v>1650913708.8</v>
      </c>
      <c r="M76" s="65">
        <v>2.3789521513498469E-3</v>
      </c>
      <c r="N76" s="65">
        <v>0.10298523070215615</v>
      </c>
      <c r="O76" s="65">
        <v>-0.15731894667113133</v>
      </c>
    </row>
    <row r="77" spans="1:15" ht="12.75" customHeight="1">
      <c r="A77" s="21" t="s">
        <v>79</v>
      </c>
      <c r="B77" s="22">
        <v>735</v>
      </c>
      <c r="C77" s="23">
        <v>1213206109.610003</v>
      </c>
      <c r="D77" s="62">
        <v>1.1615062121052456E-3</v>
      </c>
      <c r="E77" s="23">
        <v>784415559.87999988</v>
      </c>
      <c r="F77" s="62">
        <v>1.0617817160599563E-3</v>
      </c>
      <c r="G77" s="62">
        <v>0.5466369761910379</v>
      </c>
      <c r="H77" s="62">
        <v>0.18163112246240209</v>
      </c>
      <c r="J77" s="23">
        <v>1204743082.4800029</v>
      </c>
      <c r="K77" s="62">
        <v>1.2160198972766868E-3</v>
      </c>
      <c r="L77" s="23">
        <v>775707111.73999989</v>
      </c>
      <c r="M77" s="62">
        <v>1.1177871335459402E-3</v>
      </c>
      <c r="N77" s="62">
        <v>0.55309016025085311</v>
      </c>
      <c r="O77" s="62">
        <v>0.18656135705619459</v>
      </c>
    </row>
    <row r="78" spans="1:15" ht="12.75" customHeight="1" thickBot="1">
      <c r="A78" s="82" t="s">
        <v>80</v>
      </c>
      <c r="B78" s="83"/>
      <c r="C78" s="31">
        <v>1213206109.610003</v>
      </c>
      <c r="D78" s="65">
        <v>1.1615062121052456E-3</v>
      </c>
      <c r="E78" s="31">
        <v>784415559.87999988</v>
      </c>
      <c r="F78" s="65">
        <v>1.0617817160599563E-3</v>
      </c>
      <c r="G78" s="65">
        <v>0.5466369761910379</v>
      </c>
      <c r="H78" s="65">
        <v>0.18163112246240209</v>
      </c>
      <c r="J78" s="31">
        <v>1204743082.4800029</v>
      </c>
      <c r="K78" s="65">
        <v>1.2160198972766868E-3</v>
      </c>
      <c r="L78" s="31">
        <v>775707111.73999989</v>
      </c>
      <c r="M78" s="65">
        <v>1.1177871335459402E-3</v>
      </c>
      <c r="N78" s="65">
        <v>0.55309016025085311</v>
      </c>
      <c r="O78" s="65">
        <v>0.18656135705619459</v>
      </c>
    </row>
    <row r="79" spans="1:15" ht="12.75" customHeight="1">
      <c r="A79" s="11" t="s">
        <v>81</v>
      </c>
      <c r="B79" s="12">
        <v>719</v>
      </c>
      <c r="C79" s="13">
        <v>6379426467.2194862</v>
      </c>
      <c r="D79" s="59">
        <v>6.10757184014346E-3</v>
      </c>
      <c r="E79" s="13">
        <v>5010237501.0179234</v>
      </c>
      <c r="F79" s="59">
        <v>6.7818371330020258E-3</v>
      </c>
      <c r="G79" s="59">
        <v>0.27327825595560817</v>
      </c>
      <c r="H79" s="59">
        <v>-2.7215023335924626E-2</v>
      </c>
      <c r="J79" s="13">
        <v>6260412358.8794861</v>
      </c>
      <c r="K79" s="59">
        <v>6.3190119987102692E-3</v>
      </c>
      <c r="L79" s="13">
        <v>4927459659.6479235</v>
      </c>
      <c r="M79" s="59">
        <v>7.1004260825537173E-3</v>
      </c>
      <c r="N79" s="59">
        <v>0.27051519267573365</v>
      </c>
      <c r="O79" s="59">
        <v>-2.9326004526141314E-2</v>
      </c>
    </row>
    <row r="80" spans="1:15" ht="12.75" customHeight="1">
      <c r="A80" s="32" t="s">
        <v>82</v>
      </c>
      <c r="B80" s="22">
        <v>720</v>
      </c>
      <c r="C80" s="23">
        <v>8105330114.6079712</v>
      </c>
      <c r="D80" s="62">
        <v>7.7599273567021754E-3</v>
      </c>
      <c r="E80" s="23">
        <v>5595285564.1387453</v>
      </c>
      <c r="F80" s="62">
        <v>7.5737558151518425E-3</v>
      </c>
      <c r="G80" s="62">
        <v>0.44859990105895231</v>
      </c>
      <c r="H80" s="62">
        <v>0.10673076710134644</v>
      </c>
      <c r="J80" s="23">
        <v>7166876843.4079704</v>
      </c>
      <c r="K80" s="62">
        <v>7.2339613064848493E-3</v>
      </c>
      <c r="L80" s="23">
        <v>5119680442.4987459</v>
      </c>
      <c r="M80" s="62">
        <v>7.3774145420108152E-3</v>
      </c>
      <c r="N80" s="62">
        <v>0.39986800424404145</v>
      </c>
      <c r="O80" s="62">
        <v>6.9499583042280877E-2</v>
      </c>
    </row>
    <row r="81" spans="1:15" ht="12.75" customHeight="1">
      <c r="A81" s="32" t="s">
        <v>83</v>
      </c>
      <c r="B81" s="22">
        <v>721</v>
      </c>
      <c r="C81" s="23">
        <v>2295613.5799999996</v>
      </c>
      <c r="D81" s="62">
        <v>2.1977876740336331E-6</v>
      </c>
      <c r="E81" s="23">
        <v>1680297.2400000005</v>
      </c>
      <c r="F81" s="62">
        <v>2.2744435197727873E-6</v>
      </c>
      <c r="G81" s="62">
        <v>0.36619493584361229</v>
      </c>
      <c r="H81" s="62">
        <v>4.3773348493859165E-2</v>
      </c>
      <c r="J81" s="23">
        <v>1946118.8099999994</v>
      </c>
      <c r="K81" s="62">
        <v>1.9643351597859938E-6</v>
      </c>
      <c r="L81" s="23">
        <v>1271085.5000000005</v>
      </c>
      <c r="M81" s="62">
        <v>1.8316230392032693E-6</v>
      </c>
      <c r="N81" s="62">
        <v>0.53106837423603581</v>
      </c>
      <c r="O81" s="62">
        <v>0.16973670581101374</v>
      </c>
    </row>
    <row r="82" spans="1:15" ht="12.75" customHeight="1">
      <c r="A82" s="32" t="s">
        <v>84</v>
      </c>
      <c r="B82" s="22">
        <v>722</v>
      </c>
      <c r="C82" s="23">
        <v>31425795.839999996</v>
      </c>
      <c r="D82" s="62">
        <v>3.0086608367184093E-5</v>
      </c>
      <c r="E82" s="23">
        <v>26819683.120000001</v>
      </c>
      <c r="F82" s="62">
        <v>3.6303014146856302E-5</v>
      </c>
      <c r="G82" s="62">
        <v>0.17174374131829762</v>
      </c>
      <c r="H82" s="62">
        <v>-0.10478742354779003</v>
      </c>
      <c r="J82" s="23">
        <v>20617444.059999999</v>
      </c>
      <c r="K82" s="62">
        <v>2.0810430516304862E-5</v>
      </c>
      <c r="L82" s="23">
        <v>19505634.57</v>
      </c>
      <c r="M82" s="62">
        <v>2.8107448061276558E-5</v>
      </c>
      <c r="N82" s="62">
        <v>5.6999401173545072E-2</v>
      </c>
      <c r="O82" s="62">
        <v>-0.19245213448426535</v>
      </c>
    </row>
    <row r="83" spans="1:15" ht="12.75" customHeight="1">
      <c r="A83" s="32" t="s">
        <v>85</v>
      </c>
      <c r="B83" s="22">
        <v>725</v>
      </c>
      <c r="C83" s="23">
        <v>32010007.239999</v>
      </c>
      <c r="D83" s="62">
        <v>3.0645924022542667E-5</v>
      </c>
      <c r="E83" s="23">
        <v>23188033.880000003</v>
      </c>
      <c r="F83" s="62">
        <v>3.1387228485025567E-5</v>
      </c>
      <c r="G83" s="62">
        <v>0.38045370321836858</v>
      </c>
      <c r="H83" s="62">
        <v>5.4667051125654176E-2</v>
      </c>
      <c r="J83" s="23">
        <v>32010007.239999</v>
      </c>
      <c r="K83" s="62">
        <v>3.2309632055061574E-5</v>
      </c>
      <c r="L83" s="23">
        <v>23188033.880000003</v>
      </c>
      <c r="M83" s="62">
        <v>3.3413753117657281E-5</v>
      </c>
      <c r="N83" s="62">
        <v>0.38045370321836858</v>
      </c>
      <c r="O83" s="62">
        <v>5.4667051125654176E-2</v>
      </c>
    </row>
    <row r="84" spans="1:15" ht="12.75" customHeight="1">
      <c r="A84" s="32" t="s">
        <v>86</v>
      </c>
      <c r="B84" s="22">
        <v>726</v>
      </c>
      <c r="C84" s="23">
        <v>517360677.38024592</v>
      </c>
      <c r="D84" s="62">
        <v>4.9531372774680828E-4</v>
      </c>
      <c r="E84" s="23">
        <v>455075895.35999882</v>
      </c>
      <c r="F84" s="62">
        <v>6.1598888373246875E-4</v>
      </c>
      <c r="G84" s="62">
        <v>0.13686680102222337</v>
      </c>
      <c r="H84" s="62">
        <v>-0.13143341659238794</v>
      </c>
      <c r="J84" s="23">
        <v>517360677.38024592</v>
      </c>
      <c r="K84" s="62">
        <v>5.2220335348832883E-4</v>
      </c>
      <c r="L84" s="23">
        <v>455037302.35999882</v>
      </c>
      <c r="M84" s="62">
        <v>6.5570475526585562E-4</v>
      </c>
      <c r="N84" s="62">
        <v>0.13696322190953159</v>
      </c>
      <c r="O84" s="62">
        <v>-0.13135975100501829</v>
      </c>
    </row>
    <row r="85" spans="1:15" ht="12.75" customHeight="1">
      <c r="A85" s="32" t="s">
        <v>87</v>
      </c>
      <c r="B85" s="22">
        <v>730</v>
      </c>
      <c r="C85" s="23">
        <v>230823764.13718975</v>
      </c>
      <c r="D85" s="62">
        <v>2.2098737701959503E-4</v>
      </c>
      <c r="E85" s="23">
        <v>127493375.6547458</v>
      </c>
      <c r="F85" s="62">
        <v>1.7257451548982736E-4</v>
      </c>
      <c r="G85" s="62">
        <v>0.81047652830421857</v>
      </c>
      <c r="H85" s="62">
        <v>0.38320462090627139</v>
      </c>
      <c r="J85" s="23">
        <v>125033159.34000008</v>
      </c>
      <c r="K85" s="62">
        <v>1.262035132534826E-4</v>
      </c>
      <c r="L85" s="23">
        <v>72066955.599999994</v>
      </c>
      <c r="M85" s="62">
        <v>1.0384784992213271E-4</v>
      </c>
      <c r="N85" s="62">
        <v>0.7349582523505418</v>
      </c>
      <c r="O85" s="62">
        <v>0.32550863499926797</v>
      </c>
    </row>
    <row r="86" spans="1:15" ht="12.75" customHeight="1">
      <c r="A86" s="32" t="s">
        <v>88</v>
      </c>
      <c r="B86" s="22">
        <v>731</v>
      </c>
      <c r="C86" s="23">
        <v>44495395.250096992</v>
      </c>
      <c r="D86" s="62">
        <v>4.2599256287688388E-5</v>
      </c>
      <c r="E86" s="23">
        <v>28748512.920000009</v>
      </c>
      <c r="F86" s="62">
        <v>3.8913870330465017E-5</v>
      </c>
      <c r="G86" s="62">
        <v>0.54774597816299764</v>
      </c>
      <c r="H86" s="62">
        <v>0.18247840030789031</v>
      </c>
      <c r="J86" s="23">
        <v>44495395.250096992</v>
      </c>
      <c r="K86" s="62">
        <v>4.4911887644896799E-5</v>
      </c>
      <c r="L86" s="23">
        <v>28748512.920000009</v>
      </c>
      <c r="M86" s="62">
        <v>4.1426354566317414E-5</v>
      </c>
      <c r="N86" s="62">
        <v>0.54774597816299764</v>
      </c>
      <c r="O86" s="62">
        <v>0.18247840030789031</v>
      </c>
    </row>
    <row r="87" spans="1:15" ht="12.75" customHeight="1">
      <c r="A87" s="32" t="s">
        <v>89</v>
      </c>
      <c r="B87" s="22">
        <v>732</v>
      </c>
      <c r="C87" s="23">
        <v>0</v>
      </c>
      <c r="D87" s="62">
        <v>0</v>
      </c>
      <c r="E87" s="23">
        <v>0</v>
      </c>
      <c r="F87" s="62">
        <v>0</v>
      </c>
      <c r="G87" s="62">
        <v>0</v>
      </c>
      <c r="H87" s="62">
        <v>0</v>
      </c>
      <c r="J87" s="23">
        <v>0</v>
      </c>
      <c r="K87" s="62">
        <v>0</v>
      </c>
      <c r="L87" s="23">
        <v>0</v>
      </c>
      <c r="M87" s="62">
        <v>0</v>
      </c>
      <c r="N87" s="62">
        <v>0</v>
      </c>
      <c r="O87" s="62">
        <v>0</v>
      </c>
    </row>
    <row r="88" spans="1:15" ht="12.75" customHeight="1">
      <c r="A88" s="32" t="s">
        <v>90</v>
      </c>
      <c r="B88" s="22">
        <v>733</v>
      </c>
      <c r="C88" s="23">
        <v>3139392745.9959493</v>
      </c>
      <c r="D88" s="62">
        <v>3.0056098035020767E-3</v>
      </c>
      <c r="E88" s="23">
        <v>2306062073.2118001</v>
      </c>
      <c r="F88" s="62">
        <v>3.1214762565523087E-3</v>
      </c>
      <c r="G88" s="62">
        <v>0.36136523923812525</v>
      </c>
      <c r="H88" s="62">
        <v>4.0083458811311257E-2</v>
      </c>
      <c r="J88" s="23">
        <v>2801510661.2959495</v>
      </c>
      <c r="K88" s="62">
        <v>2.8277337766952401E-3</v>
      </c>
      <c r="L88" s="23">
        <v>2204576433.8318</v>
      </c>
      <c r="M88" s="62">
        <v>3.176775274276125E-3</v>
      </c>
      <c r="N88" s="62">
        <v>0.27077048375529045</v>
      </c>
      <c r="O88" s="62">
        <v>-2.9130962063342869E-2</v>
      </c>
    </row>
    <row r="89" spans="1:15" ht="12.75" customHeight="1">
      <c r="A89" s="32" t="s">
        <v>91</v>
      </c>
      <c r="B89" s="22">
        <v>734</v>
      </c>
      <c r="C89" s="23">
        <v>32814093.940001</v>
      </c>
      <c r="D89" s="62">
        <v>3.1415745151636517E-5</v>
      </c>
      <c r="E89" s="23">
        <v>28266811.57</v>
      </c>
      <c r="F89" s="62">
        <v>3.8261841339467372E-5</v>
      </c>
      <c r="G89" s="62">
        <v>0.16087001389385924</v>
      </c>
      <c r="H89" s="62">
        <v>-0.1130949546230734</v>
      </c>
      <c r="J89" s="23">
        <v>32814093.940001</v>
      </c>
      <c r="K89" s="62">
        <v>3.3121245286594039E-5</v>
      </c>
      <c r="L89" s="23">
        <v>28254211.57</v>
      </c>
      <c r="M89" s="62">
        <v>4.0714070663331113E-5</v>
      </c>
      <c r="N89" s="62">
        <v>0.16138770528789514</v>
      </c>
      <c r="O89" s="62">
        <v>-0.11269943823982342</v>
      </c>
    </row>
    <row r="90" spans="1:15" ht="12.75" customHeight="1">
      <c r="A90" s="32" t="s">
        <v>92</v>
      </c>
      <c r="B90" s="22">
        <v>769</v>
      </c>
      <c r="C90" s="23">
        <v>0</v>
      </c>
      <c r="D90" s="62">
        <v>0</v>
      </c>
      <c r="E90" s="23">
        <v>0</v>
      </c>
      <c r="F90" s="62">
        <v>0</v>
      </c>
      <c r="G90" s="62">
        <v>0</v>
      </c>
      <c r="H90" s="62">
        <v>0</v>
      </c>
      <c r="J90" s="23">
        <v>0</v>
      </c>
      <c r="K90" s="62">
        <v>0</v>
      </c>
      <c r="L90" s="23">
        <v>0</v>
      </c>
      <c r="M90" s="62">
        <v>0</v>
      </c>
      <c r="N90" s="62">
        <v>0</v>
      </c>
      <c r="O90" s="62">
        <v>0</v>
      </c>
    </row>
    <row r="91" spans="1:15" ht="12.75" customHeight="1">
      <c r="A91" s="32" t="s">
        <v>93</v>
      </c>
      <c r="B91" s="22">
        <v>770</v>
      </c>
      <c r="C91" s="23">
        <v>189369.87</v>
      </c>
      <c r="D91" s="62">
        <v>1.8130001048318923E-7</v>
      </c>
      <c r="E91" s="23">
        <v>253615.42</v>
      </c>
      <c r="F91" s="62">
        <v>3.432928024885964E-7</v>
      </c>
      <c r="G91" s="62">
        <v>-0.25331878479628733</v>
      </c>
      <c r="H91" s="62">
        <v>-0.42953532339849287</v>
      </c>
      <c r="J91" s="23">
        <v>189369.87</v>
      </c>
      <c r="K91" s="62">
        <v>1.9114243793014006E-7</v>
      </c>
      <c r="L91" s="23">
        <v>253615.42</v>
      </c>
      <c r="M91" s="62">
        <v>3.6545759224632289E-7</v>
      </c>
      <c r="N91" s="62">
        <v>-0.25331878479628733</v>
      </c>
      <c r="O91" s="62">
        <v>-0.42953532339849287</v>
      </c>
    </row>
    <row r="92" spans="1:15" ht="12.75" customHeight="1">
      <c r="A92" s="35" t="s">
        <v>94</v>
      </c>
      <c r="B92" s="36">
        <v>771</v>
      </c>
      <c r="C92" s="37">
        <v>2284841126.7182059</v>
      </c>
      <c r="D92" s="67">
        <v>2.1874742810270328E-3</v>
      </c>
      <c r="E92" s="37">
        <v>2220598427.7823005</v>
      </c>
      <c r="F92" s="67">
        <v>3.0057930131975291E-3</v>
      </c>
      <c r="G92" s="67">
        <v>2.8930354147852055E-2</v>
      </c>
      <c r="H92" s="67">
        <v>-0.21389689498979902</v>
      </c>
      <c r="J92" s="37">
        <v>2248370988.8382058</v>
      </c>
      <c r="K92" s="67">
        <v>2.2694165242756643E-3</v>
      </c>
      <c r="L92" s="37">
        <v>2192745367.1323004</v>
      </c>
      <c r="M92" s="67">
        <v>3.1597268110963041E-3</v>
      </c>
      <c r="N92" s="67">
        <v>2.5368026100838659E-2</v>
      </c>
      <c r="O92" s="67">
        <v>-0.21661851470636517</v>
      </c>
    </row>
    <row r="93" spans="1:15" ht="12.75" customHeight="1" thickBot="1">
      <c r="A93" s="92" t="s">
        <v>95</v>
      </c>
      <c r="B93" s="93"/>
      <c r="C93" s="68">
        <v>20800405171.779144</v>
      </c>
      <c r="D93" s="69">
        <v>1.9914011007654716E-2</v>
      </c>
      <c r="E93" s="68">
        <v>15823709791.315514</v>
      </c>
      <c r="F93" s="69">
        <v>2.1418909307750079E-2</v>
      </c>
      <c r="G93" s="69">
        <v>0.31450876223696778</v>
      </c>
      <c r="H93" s="69">
        <v>4.2850960630818058E-3</v>
      </c>
      <c r="J93" s="68">
        <v>19251637118.311954</v>
      </c>
      <c r="K93" s="69">
        <v>1.9431839146008406E-2</v>
      </c>
      <c r="L93" s="68">
        <v>15072787254.930767</v>
      </c>
      <c r="M93" s="69">
        <v>2.1719754022164979E-2</v>
      </c>
      <c r="N93" s="69">
        <v>0.2772446656814691</v>
      </c>
      <c r="O93" s="69">
        <v>-2.4184685093231573E-2</v>
      </c>
    </row>
    <row r="94" spans="1:15" ht="12.75" customHeight="1">
      <c r="A94" s="70" t="s">
        <v>96</v>
      </c>
      <c r="B94" s="71">
        <v>707</v>
      </c>
      <c r="C94" s="13">
        <v>95390470.210000008</v>
      </c>
      <c r="D94" s="72">
        <v>9.132547458087896E-5</v>
      </c>
      <c r="E94" s="13">
        <v>97216816.549999997</v>
      </c>
      <c r="F94" s="59">
        <v>1.3159228804963537E-4</v>
      </c>
      <c r="G94" s="59">
        <v>-1.8786321182001187E-2</v>
      </c>
      <c r="H94" s="59">
        <v>-0.25035244952402869</v>
      </c>
      <c r="J94" s="13">
        <v>95390470.210000008</v>
      </c>
      <c r="K94" s="72">
        <v>9.6283358230334109E-5</v>
      </c>
      <c r="L94" s="13">
        <v>97216816.549999997</v>
      </c>
      <c r="M94" s="59">
        <v>1.400885786133015E-4</v>
      </c>
      <c r="N94" s="59">
        <v>-1.8786321182001187E-2</v>
      </c>
      <c r="O94" s="59">
        <v>-0.25035244952402869</v>
      </c>
    </row>
    <row r="95" spans="1:15" ht="12.75" customHeight="1">
      <c r="A95" s="32" t="s">
        <v>97</v>
      </c>
      <c r="B95" s="22">
        <v>745</v>
      </c>
      <c r="C95" s="23">
        <v>0</v>
      </c>
      <c r="D95" s="62">
        <v>0</v>
      </c>
      <c r="E95" s="23">
        <v>0</v>
      </c>
      <c r="F95" s="62">
        <v>0</v>
      </c>
      <c r="G95" s="62">
        <v>0</v>
      </c>
      <c r="H95" s="62">
        <v>0</v>
      </c>
      <c r="J95" s="23">
        <v>0</v>
      </c>
      <c r="K95" s="62">
        <v>0</v>
      </c>
      <c r="L95" s="23">
        <v>0</v>
      </c>
      <c r="M95" s="62">
        <v>0</v>
      </c>
      <c r="N95" s="62">
        <v>0</v>
      </c>
      <c r="O95" s="62">
        <v>0</v>
      </c>
    </row>
    <row r="96" spans="1:15" ht="12.75" customHeight="1">
      <c r="A96" s="32" t="s">
        <v>98</v>
      </c>
      <c r="B96" s="22">
        <v>746</v>
      </c>
      <c r="C96" s="23">
        <v>0</v>
      </c>
      <c r="D96" s="62">
        <v>0</v>
      </c>
      <c r="E96" s="23">
        <v>0</v>
      </c>
      <c r="F96" s="62">
        <v>0</v>
      </c>
      <c r="G96" s="62">
        <v>0</v>
      </c>
      <c r="H96" s="62">
        <v>0</v>
      </c>
      <c r="J96" s="23">
        <v>0</v>
      </c>
      <c r="K96" s="62">
        <v>0</v>
      </c>
      <c r="L96" s="23">
        <v>0</v>
      </c>
      <c r="M96" s="62">
        <v>0</v>
      </c>
      <c r="N96" s="62">
        <v>0</v>
      </c>
      <c r="O96" s="62">
        <v>0</v>
      </c>
    </row>
    <row r="97" spans="1:15" ht="12.75" customHeight="1">
      <c r="A97" s="32" t="s">
        <v>99</v>
      </c>
      <c r="B97" s="22">
        <v>747</v>
      </c>
      <c r="C97" s="23">
        <v>0</v>
      </c>
      <c r="D97" s="62">
        <v>0</v>
      </c>
      <c r="E97" s="23">
        <v>0</v>
      </c>
      <c r="F97" s="62">
        <v>0</v>
      </c>
      <c r="G97" s="62">
        <v>0</v>
      </c>
      <c r="H97" s="62">
        <v>0</v>
      </c>
      <c r="J97" s="23">
        <v>0</v>
      </c>
      <c r="K97" s="62">
        <v>0</v>
      </c>
      <c r="L97" s="23">
        <v>0</v>
      </c>
      <c r="M97" s="62">
        <v>0</v>
      </c>
      <c r="N97" s="62">
        <v>0</v>
      </c>
      <c r="O97" s="62">
        <v>0</v>
      </c>
    </row>
    <row r="98" spans="1:15" ht="12.75" customHeight="1">
      <c r="A98" s="32" t="s">
        <v>100</v>
      </c>
      <c r="B98" s="22">
        <v>755</v>
      </c>
      <c r="C98" s="23">
        <v>2334914614.2061553</v>
      </c>
      <c r="D98" s="62">
        <v>2.2354139232018677E-3</v>
      </c>
      <c r="E98" s="23">
        <v>1868690812.120194</v>
      </c>
      <c r="F98" s="62">
        <v>2.5294522938606513E-3</v>
      </c>
      <c r="G98" s="62">
        <v>0.2494922108366282</v>
      </c>
      <c r="H98" s="62">
        <v>-4.5387569075843626E-2</v>
      </c>
      <c r="J98" s="23">
        <v>2265152305.8811555</v>
      </c>
      <c r="K98" s="62">
        <v>2.2863549202901306E-3</v>
      </c>
      <c r="L98" s="23">
        <v>1820065305.208194</v>
      </c>
      <c r="M98" s="62">
        <v>2.6226981158024832E-3</v>
      </c>
      <c r="N98" s="62">
        <v>0.24454452233077917</v>
      </c>
      <c r="O98" s="62">
        <v>-4.916760460632652E-2</v>
      </c>
    </row>
    <row r="99" spans="1:15" ht="12.75" customHeight="1">
      <c r="A99" s="16" t="s">
        <v>101</v>
      </c>
      <c r="B99" s="17">
        <v>756</v>
      </c>
      <c r="C99" s="18">
        <v>513365825.59103137</v>
      </c>
      <c r="D99" s="60">
        <v>4.9148911366610269E-4</v>
      </c>
      <c r="E99" s="18">
        <v>402613326.15541649</v>
      </c>
      <c r="F99" s="60">
        <v>5.4497576312650161E-4</v>
      </c>
      <c r="G99" s="60">
        <v>0.27508403781166013</v>
      </c>
      <c r="H99" s="60">
        <v>-2.5835405446053783E-2</v>
      </c>
      <c r="J99" s="18">
        <v>501380156.87959993</v>
      </c>
      <c r="K99" s="60">
        <v>5.0607324975067479E-4</v>
      </c>
      <c r="L99" s="18">
        <v>390762553.88682896</v>
      </c>
      <c r="M99" s="60">
        <v>5.6308540736010654E-4</v>
      </c>
      <c r="N99" s="60">
        <v>0.28308137996458993</v>
      </c>
      <c r="O99" s="60">
        <v>-1.9725433597226671E-2</v>
      </c>
    </row>
    <row r="100" spans="1:15" ht="12.75" customHeight="1" thickBot="1">
      <c r="A100" s="39" t="s">
        <v>102</v>
      </c>
      <c r="B100" s="40"/>
      <c r="C100" s="20">
        <v>2943670910.0071869</v>
      </c>
      <c r="D100" s="61">
        <v>2.8182285114488497E-3</v>
      </c>
      <c r="E100" s="20">
        <v>2368520954.8256102</v>
      </c>
      <c r="F100" s="61">
        <v>3.2060203450367877E-3</v>
      </c>
      <c r="G100" s="61">
        <v>0.24283084935760013</v>
      </c>
      <c r="H100" s="61">
        <v>-5.0476851281534008E-2</v>
      </c>
      <c r="J100" s="20">
        <v>2861922932.9707556</v>
      </c>
      <c r="K100" s="61">
        <v>2.8887115282711395E-3</v>
      </c>
      <c r="L100" s="20">
        <v>2308044675.6450229</v>
      </c>
      <c r="M100" s="61">
        <v>3.3258721017758912E-3</v>
      </c>
      <c r="N100" s="61">
        <v>0.23997726871163882</v>
      </c>
      <c r="O100" s="61">
        <v>-5.2656987767103036E-2</v>
      </c>
    </row>
    <row r="101" spans="1:15" ht="12.75" customHeight="1">
      <c r="A101" s="70" t="s">
        <v>103</v>
      </c>
      <c r="B101" s="71">
        <v>705</v>
      </c>
      <c r="C101" s="13">
        <v>646926040.06708002</v>
      </c>
      <c r="D101" s="72">
        <v>6.193577565745264E-4</v>
      </c>
      <c r="E101" s="13">
        <v>661762907.09200001</v>
      </c>
      <c r="F101" s="59">
        <v>8.9575958338264014E-4</v>
      </c>
      <c r="G101" s="59">
        <v>-2.2420215557438783E-2</v>
      </c>
      <c r="H101" s="59">
        <v>-0.25312874593738155</v>
      </c>
      <c r="J101" s="13">
        <v>622900854.78708005</v>
      </c>
      <c r="K101" s="72">
        <v>6.2873142370943505E-4</v>
      </c>
      <c r="L101" s="13">
        <v>640952784.91200006</v>
      </c>
      <c r="M101" s="59">
        <v>9.2360733238347579E-4</v>
      </c>
      <c r="N101" s="59">
        <v>-2.8164212013523704E-2</v>
      </c>
      <c r="O101" s="59">
        <v>-0.2575171609851965</v>
      </c>
    </row>
    <row r="102" spans="1:15" ht="12.75" customHeight="1">
      <c r="A102" s="32" t="s">
        <v>104</v>
      </c>
      <c r="B102" s="22">
        <v>706</v>
      </c>
      <c r="C102" s="23">
        <v>17506304.715758987</v>
      </c>
      <c r="D102" s="62">
        <v>1.6760286250864563E-5</v>
      </c>
      <c r="E102" s="23">
        <v>61308608.102007493</v>
      </c>
      <c r="F102" s="62">
        <v>8.29870829305774E-5</v>
      </c>
      <c r="G102" s="62">
        <v>-0.71445600776596718</v>
      </c>
      <c r="H102" s="62">
        <v>-0.78184430267091998</v>
      </c>
      <c r="J102" s="23">
        <v>17506304.715758987</v>
      </c>
      <c r="K102" s="62">
        <v>1.7670169824365831E-5</v>
      </c>
      <c r="L102" s="23">
        <v>61308608.102007493</v>
      </c>
      <c r="M102" s="62">
        <v>8.8345165688005344E-5</v>
      </c>
      <c r="N102" s="62">
        <v>-0.71445600776596718</v>
      </c>
      <c r="O102" s="62">
        <v>-0.78184430267091998</v>
      </c>
    </row>
    <row r="103" spans="1:15" ht="12.75" customHeight="1">
      <c r="A103" s="21" t="s">
        <v>105</v>
      </c>
      <c r="B103" s="22">
        <v>708</v>
      </c>
      <c r="C103" s="23">
        <v>17874584.030000001</v>
      </c>
      <c r="D103" s="62">
        <v>1.7112871609520813E-5</v>
      </c>
      <c r="E103" s="23">
        <v>9691793.0800000001</v>
      </c>
      <c r="F103" s="62">
        <v>1.3118771751231787E-5</v>
      </c>
      <c r="G103" s="62">
        <v>0.84430103722354755</v>
      </c>
      <c r="H103" s="62">
        <v>0.4090465560574128</v>
      </c>
      <c r="J103" s="23">
        <v>17874584.030000001</v>
      </c>
      <c r="K103" s="62">
        <v>1.804189636123924E-5</v>
      </c>
      <c r="L103" s="23">
        <v>9691793.0800000001</v>
      </c>
      <c r="M103" s="62">
        <v>1.3965788687321827E-5</v>
      </c>
      <c r="N103" s="62">
        <v>0.84430103722354755</v>
      </c>
      <c r="O103" s="62">
        <v>0.4090465560574128</v>
      </c>
    </row>
    <row r="104" spans="1:15" ht="12.75" customHeight="1">
      <c r="A104" s="21" t="s">
        <v>106</v>
      </c>
      <c r="B104" s="22">
        <v>736</v>
      </c>
      <c r="C104" s="23">
        <v>445816328.48887801</v>
      </c>
      <c r="D104" s="62">
        <v>4.2681818933820107E-4</v>
      </c>
      <c r="E104" s="23">
        <v>391792432.54559803</v>
      </c>
      <c r="F104" s="62">
        <v>5.3032864548379082E-4</v>
      </c>
      <c r="G104" s="62">
        <v>0.13788907455988841</v>
      </c>
      <c r="H104" s="62">
        <v>-0.13065239929720496</v>
      </c>
      <c r="J104" s="23">
        <v>437429912.50099099</v>
      </c>
      <c r="K104" s="62">
        <v>4.4152440881438669E-4</v>
      </c>
      <c r="L104" s="23">
        <v>380158355.45600009</v>
      </c>
      <c r="M104" s="62">
        <v>5.478048505775854E-4</v>
      </c>
      <c r="N104" s="62">
        <v>0.1506518434305979</v>
      </c>
      <c r="O104" s="62">
        <v>-0.12090163997967918</v>
      </c>
    </row>
    <row r="105" spans="1:15" ht="12.75" customHeight="1" thickBot="1">
      <c r="A105" s="41" t="s">
        <v>107</v>
      </c>
      <c r="B105" s="42"/>
      <c r="C105" s="31">
        <v>1128123257.3017168</v>
      </c>
      <c r="D105" s="65">
        <v>1.0800491037731125E-3</v>
      </c>
      <c r="E105" s="31">
        <v>1124555740.8196054</v>
      </c>
      <c r="F105" s="65">
        <v>1.5221940835482399E-3</v>
      </c>
      <c r="G105" s="65">
        <v>3.1723785247954606E-3</v>
      </c>
      <c r="H105" s="65">
        <v>-0.23357599623745473</v>
      </c>
      <c r="J105" s="31">
        <v>1095711656.0338299</v>
      </c>
      <c r="K105" s="65">
        <v>1.1059678987094268E-3</v>
      </c>
      <c r="L105" s="31">
        <v>1092111541.5500076</v>
      </c>
      <c r="M105" s="65">
        <v>1.5737231373363883E-3</v>
      </c>
      <c r="N105" s="65">
        <v>3.296471419680147E-3</v>
      </c>
      <c r="O105" s="65">
        <v>-0.23348118922784</v>
      </c>
    </row>
    <row r="106" spans="1:15" ht="12.75" customHeight="1">
      <c r="A106" s="11" t="s">
        <v>108</v>
      </c>
      <c r="B106" s="12">
        <v>702</v>
      </c>
      <c r="C106" s="13">
        <v>5382272848.8424654</v>
      </c>
      <c r="D106" s="59">
        <v>5.1529111992236346E-3</v>
      </c>
      <c r="E106" s="13">
        <v>5371670163.0283232</v>
      </c>
      <c r="F106" s="59">
        <v>7.2710709163913154E-3</v>
      </c>
      <c r="G106" s="59">
        <v>1.9738154972950284E-3</v>
      </c>
      <c r="H106" s="59">
        <v>-0.23449169875674603</v>
      </c>
      <c r="J106" s="13">
        <v>5238182262.453743</v>
      </c>
      <c r="K106" s="59">
        <v>5.2872134725963811E-3</v>
      </c>
      <c r="L106" s="13">
        <v>5202135689.9379787</v>
      </c>
      <c r="M106" s="59">
        <v>7.4962318292136872E-3</v>
      </c>
      <c r="N106" s="59">
        <v>6.929187292343375E-3</v>
      </c>
      <c r="O106" s="59">
        <v>-0.23070579319096696</v>
      </c>
    </row>
    <row r="107" spans="1:15" ht="12.75" customHeight="1">
      <c r="A107" s="32" t="s">
        <v>109</v>
      </c>
      <c r="B107" s="22">
        <v>748</v>
      </c>
      <c r="C107" s="23">
        <v>386190363.59999996</v>
      </c>
      <c r="D107" s="62">
        <v>3.6973314165123872E-4</v>
      </c>
      <c r="E107" s="23">
        <v>239919751.15000001</v>
      </c>
      <c r="F107" s="62">
        <v>3.2475440075627161E-4</v>
      </c>
      <c r="G107" s="62">
        <v>0.60966473893410411</v>
      </c>
      <c r="H107" s="62">
        <v>0.22978435245939655</v>
      </c>
      <c r="J107" s="23">
        <v>386190363.59999996</v>
      </c>
      <c r="K107" s="62">
        <v>3.8980523989181178E-4</v>
      </c>
      <c r="L107" s="23">
        <v>239919751.15000001</v>
      </c>
      <c r="M107" s="62">
        <v>3.4572225374788313E-4</v>
      </c>
      <c r="N107" s="62">
        <v>0.60966473893410411</v>
      </c>
      <c r="O107" s="62">
        <v>0.22978435245939655</v>
      </c>
    </row>
    <row r="108" spans="1:15" ht="12.75" customHeight="1">
      <c r="A108" s="32" t="s">
        <v>110</v>
      </c>
      <c r="B108" s="22">
        <v>749</v>
      </c>
      <c r="C108" s="23">
        <v>7406988.8999999994</v>
      </c>
      <c r="D108" s="62">
        <v>7.0913454459194921E-6</v>
      </c>
      <c r="E108" s="23">
        <v>4654276.5</v>
      </c>
      <c r="F108" s="62">
        <v>6.3000097677097698E-6</v>
      </c>
      <c r="G108" s="62">
        <v>0.59143722982508651</v>
      </c>
      <c r="H108" s="62">
        <v>0.21585852992977816</v>
      </c>
      <c r="J108" s="23">
        <v>7406988.8999999994</v>
      </c>
      <c r="K108" s="62">
        <v>7.4763208955441873E-6</v>
      </c>
      <c r="L108" s="23">
        <v>4654276.5</v>
      </c>
      <c r="M108" s="62">
        <v>6.7067715493744147E-6</v>
      </c>
      <c r="N108" s="62">
        <v>0.59143722982508651</v>
      </c>
      <c r="O108" s="62">
        <v>0.21585852992977816</v>
      </c>
    </row>
    <row r="109" spans="1:15" ht="12.75" customHeight="1">
      <c r="A109" s="32" t="s">
        <v>111</v>
      </c>
      <c r="B109" s="22">
        <v>752</v>
      </c>
      <c r="C109" s="23">
        <v>0</v>
      </c>
      <c r="D109" s="62">
        <v>0</v>
      </c>
      <c r="E109" s="23">
        <v>0</v>
      </c>
      <c r="F109" s="62">
        <v>0</v>
      </c>
      <c r="G109" s="62">
        <v>0</v>
      </c>
      <c r="H109" s="62">
        <v>0</v>
      </c>
      <c r="J109" s="23">
        <v>0</v>
      </c>
      <c r="K109" s="62">
        <v>0</v>
      </c>
      <c r="L109" s="23">
        <v>0</v>
      </c>
      <c r="M109" s="62">
        <v>0</v>
      </c>
      <c r="N109" s="62">
        <v>0</v>
      </c>
      <c r="O109" s="62">
        <v>0</v>
      </c>
    </row>
    <row r="110" spans="1:15" ht="12.75" customHeight="1">
      <c r="A110" s="32" t="s">
        <v>112</v>
      </c>
      <c r="B110" s="22">
        <v>753</v>
      </c>
      <c r="C110" s="23">
        <v>0</v>
      </c>
      <c r="D110" s="62">
        <v>0</v>
      </c>
      <c r="E110" s="23">
        <v>0</v>
      </c>
      <c r="F110" s="62">
        <v>0</v>
      </c>
      <c r="G110" s="62">
        <v>0</v>
      </c>
      <c r="H110" s="62">
        <v>0</v>
      </c>
      <c r="J110" s="23">
        <v>0</v>
      </c>
      <c r="K110" s="62">
        <v>0</v>
      </c>
      <c r="L110" s="23">
        <v>0</v>
      </c>
      <c r="M110" s="62">
        <v>0</v>
      </c>
      <c r="N110" s="62">
        <v>0</v>
      </c>
      <c r="O110" s="62">
        <v>0</v>
      </c>
    </row>
    <row r="111" spans="1:15" ht="12.75" customHeight="1">
      <c r="A111" s="32" t="s">
        <v>113</v>
      </c>
      <c r="B111" s="22">
        <v>754</v>
      </c>
      <c r="C111" s="23">
        <v>5664169.3300000001</v>
      </c>
      <c r="D111" s="62">
        <v>5.4227948665094342E-6</v>
      </c>
      <c r="E111" s="23">
        <v>4047423.2600000002</v>
      </c>
      <c r="F111" s="62">
        <v>5.4785756866949614E-6</v>
      </c>
      <c r="G111" s="62">
        <v>0.39945070385349313</v>
      </c>
      <c r="H111" s="62">
        <v>6.9180765416374967E-2</v>
      </c>
      <c r="J111" s="23">
        <v>5664169.3300000001</v>
      </c>
      <c r="K111" s="62">
        <v>5.7171879274423537E-6</v>
      </c>
      <c r="L111" s="23">
        <v>4044625.68</v>
      </c>
      <c r="M111" s="62">
        <v>5.8282700734460331E-6</v>
      </c>
      <c r="N111" s="62">
        <v>0.40041867360145922</v>
      </c>
      <c r="O111" s="62">
        <v>6.9920294599632671E-2</v>
      </c>
    </row>
    <row r="112" spans="1:15" ht="12.75" customHeight="1">
      <c r="A112" s="32" t="s">
        <v>114</v>
      </c>
      <c r="B112" s="22">
        <v>757</v>
      </c>
      <c r="C112" s="23">
        <v>0</v>
      </c>
      <c r="D112" s="62">
        <v>0</v>
      </c>
      <c r="E112" s="23">
        <v>0</v>
      </c>
      <c r="F112" s="62">
        <v>0</v>
      </c>
      <c r="G112" s="62">
        <v>0</v>
      </c>
      <c r="H112" s="62">
        <v>0</v>
      </c>
      <c r="J112" s="23">
        <v>0</v>
      </c>
      <c r="K112" s="62">
        <v>0</v>
      </c>
      <c r="L112" s="23">
        <v>0</v>
      </c>
      <c r="M112" s="62">
        <v>0</v>
      </c>
      <c r="N112" s="62">
        <v>0</v>
      </c>
      <c r="O112" s="62">
        <v>0</v>
      </c>
    </row>
    <row r="113" spans="1:15" ht="12.75" customHeight="1">
      <c r="A113" s="32" t="s">
        <v>115</v>
      </c>
      <c r="B113" s="22">
        <v>758</v>
      </c>
      <c r="C113" s="23">
        <v>52765221.6905635</v>
      </c>
      <c r="D113" s="62">
        <v>5.0516670078756278E-5</v>
      </c>
      <c r="E113" s="23">
        <v>40878254.989676222</v>
      </c>
      <c r="F113" s="62">
        <v>5.5332639932735158E-5</v>
      </c>
      <c r="G113" s="62">
        <v>0.29078948462671228</v>
      </c>
      <c r="H113" s="62">
        <v>-1.3836439279767521E-2</v>
      </c>
      <c r="J113" s="23">
        <v>52763625.820563503</v>
      </c>
      <c r="K113" s="62">
        <v>5.3257511732865394E-5</v>
      </c>
      <c r="L113" s="23">
        <v>40860859.459676221</v>
      </c>
      <c r="M113" s="62">
        <v>5.8880139524831174E-5</v>
      </c>
      <c r="N113" s="62">
        <v>0.29129995106034401</v>
      </c>
      <c r="O113" s="62">
        <v>-1.3446442768474287E-2</v>
      </c>
    </row>
    <row r="114" spans="1:15" ht="12.75" customHeight="1">
      <c r="A114" s="32" t="s">
        <v>116</v>
      </c>
      <c r="B114" s="22">
        <v>759</v>
      </c>
      <c r="C114" s="23">
        <v>1051241094.2635206</v>
      </c>
      <c r="D114" s="62">
        <v>1.0064432182919892E-3</v>
      </c>
      <c r="E114" s="23">
        <v>691151928.72422135</v>
      </c>
      <c r="F114" s="62">
        <v>9.3554044370463185E-4</v>
      </c>
      <c r="G114" s="62">
        <v>0.5209985685838685</v>
      </c>
      <c r="H114" s="62">
        <v>0.16204337121542411</v>
      </c>
      <c r="J114" s="23">
        <v>715548181.5135206</v>
      </c>
      <c r="K114" s="62">
        <v>7.2224596167792007E-4</v>
      </c>
      <c r="L114" s="23">
        <v>636485581.00422132</v>
      </c>
      <c r="M114" s="62">
        <v>9.1717013079608742E-4</v>
      </c>
      <c r="N114" s="62">
        <v>0.12421742592276397</v>
      </c>
      <c r="O114" s="62">
        <v>-0.14109754303402555</v>
      </c>
    </row>
    <row r="115" spans="1:15" ht="12.75" customHeight="1" thickBot="1">
      <c r="A115" s="39" t="s">
        <v>117</v>
      </c>
      <c r="B115" s="40"/>
      <c r="C115" s="20">
        <v>6885540686.6265507</v>
      </c>
      <c r="D115" s="61">
        <v>6.5921183695580483E-3</v>
      </c>
      <c r="E115" s="20">
        <v>6352321797.6522207</v>
      </c>
      <c r="F115" s="61">
        <v>8.5984769862393583E-3</v>
      </c>
      <c r="G115" s="61">
        <v>8.3940786685492652E-2</v>
      </c>
      <c r="H115" s="61">
        <v>-0.17186890771984664</v>
      </c>
      <c r="J115" s="20">
        <v>6405755591.6178284</v>
      </c>
      <c r="K115" s="61">
        <v>6.4657156947219661E-3</v>
      </c>
      <c r="L115" s="20">
        <v>6128100783.7318754</v>
      </c>
      <c r="M115" s="61">
        <v>8.8305393949053082E-3</v>
      </c>
      <c r="N115" s="61">
        <v>4.530845977974729E-2</v>
      </c>
      <c r="O115" s="61">
        <v>-0.20138401728187993</v>
      </c>
    </row>
    <row r="116" spans="1:15" ht="12.75" customHeight="1">
      <c r="A116" s="21" t="s">
        <v>118</v>
      </c>
      <c r="B116" s="22">
        <v>760</v>
      </c>
      <c r="C116" s="23">
        <v>11047105727.950666</v>
      </c>
      <c r="D116" s="62">
        <v>1.0576341338177798E-2</v>
      </c>
      <c r="E116" s="23">
        <v>5553712898.3369637</v>
      </c>
      <c r="F116" s="62">
        <v>7.5174832235640927E-3</v>
      </c>
      <c r="G116" s="62">
        <v>0.98913878520055953</v>
      </c>
      <c r="H116" s="62">
        <v>0.51970263977428344</v>
      </c>
      <c r="J116" s="23">
        <v>10901811521.490665</v>
      </c>
      <c r="K116" s="62">
        <v>1.1003856273823366E-2</v>
      </c>
      <c r="L116" s="23">
        <v>5543828864.1769695</v>
      </c>
      <c r="M116" s="62">
        <v>7.9886086915684478E-3</v>
      </c>
      <c r="N116" s="62">
        <v>0.96647692210266944</v>
      </c>
      <c r="O116" s="62">
        <v>0.50238896944202738</v>
      </c>
    </row>
    <row r="117" spans="1:15" ht="12.75" customHeight="1" thickBot="1">
      <c r="A117" s="41" t="s">
        <v>119</v>
      </c>
      <c r="B117" s="42"/>
      <c r="C117" s="31">
        <v>11047105727.950666</v>
      </c>
      <c r="D117" s="65">
        <v>1.0576341338177798E-2</v>
      </c>
      <c r="E117" s="31">
        <v>5553712898.3369637</v>
      </c>
      <c r="F117" s="65">
        <v>7.5174832235640927E-3</v>
      </c>
      <c r="G117" s="65">
        <v>0.98913878520055953</v>
      </c>
      <c r="H117" s="65">
        <v>0.51970263977428344</v>
      </c>
      <c r="J117" s="31">
        <v>10901811521.490665</v>
      </c>
      <c r="K117" s="65">
        <v>1.1003856273823366E-2</v>
      </c>
      <c r="L117" s="31">
        <v>5543828864.1769695</v>
      </c>
      <c r="M117" s="65">
        <v>7.9886086915684478E-3</v>
      </c>
      <c r="N117" s="65">
        <v>0.96647692210266944</v>
      </c>
      <c r="O117" s="65">
        <v>0.50238896944202738</v>
      </c>
    </row>
    <row r="118" spans="1:15" ht="12.75" customHeight="1">
      <c r="A118" s="11" t="s">
        <v>120</v>
      </c>
      <c r="B118" s="12">
        <v>789</v>
      </c>
      <c r="C118" s="13">
        <v>4055245348.0500002</v>
      </c>
      <c r="D118" s="59">
        <v>3.8824340118803979E-3</v>
      </c>
      <c r="E118" s="13">
        <v>2261634484.3499999</v>
      </c>
      <c r="F118" s="59">
        <v>3.0613392527053876E-3</v>
      </c>
      <c r="G118" s="59">
        <v>0.79305956648228637</v>
      </c>
      <c r="H118" s="59">
        <v>0.36989805675168963</v>
      </c>
      <c r="J118" s="13">
        <v>4055245348.0500002</v>
      </c>
      <c r="K118" s="59">
        <v>4.0932038567230173E-3</v>
      </c>
      <c r="L118" s="13">
        <v>2261634484.3499999</v>
      </c>
      <c r="M118" s="59">
        <v>3.2589954238263787E-3</v>
      </c>
      <c r="N118" s="59">
        <v>0.79305956648228637</v>
      </c>
      <c r="O118" s="59">
        <v>0.36989805675168963</v>
      </c>
    </row>
    <row r="119" spans="1:15" ht="12.75" customHeight="1">
      <c r="A119" s="16" t="s">
        <v>121</v>
      </c>
      <c r="B119" s="17">
        <v>798</v>
      </c>
      <c r="C119" s="18">
        <v>3690029.5700000003</v>
      </c>
      <c r="D119" s="60">
        <v>3.5327816390446817E-6</v>
      </c>
      <c r="E119" s="18">
        <v>27507504.359999999</v>
      </c>
      <c r="F119" s="60">
        <v>3.7234046183830946E-5</v>
      </c>
      <c r="G119" s="60">
        <v>-0.86585371316469362</v>
      </c>
      <c r="H119" s="60">
        <v>-0.89751219586270425</v>
      </c>
      <c r="J119" s="18">
        <v>3690029.5700000003</v>
      </c>
      <c r="K119" s="60">
        <v>3.7245695318062293E-6</v>
      </c>
      <c r="L119" s="18">
        <v>27507504.359999999</v>
      </c>
      <c r="M119" s="60">
        <v>3.9638072133432693E-5</v>
      </c>
      <c r="N119" s="60">
        <v>-0.86585371316469362</v>
      </c>
      <c r="O119" s="60">
        <v>-0.89751219586270425</v>
      </c>
    </row>
    <row r="120" spans="1:15" ht="12.75" customHeight="1" thickBot="1">
      <c r="A120" s="39" t="s">
        <v>122</v>
      </c>
      <c r="B120" s="40"/>
      <c r="C120" s="20">
        <v>4058935377.6200004</v>
      </c>
      <c r="D120" s="61">
        <v>3.8859667935194427E-3</v>
      </c>
      <c r="E120" s="20">
        <v>2289141988.71</v>
      </c>
      <c r="F120" s="61">
        <v>3.0985732988892188E-3</v>
      </c>
      <c r="G120" s="61">
        <v>0.77312521356848274</v>
      </c>
      <c r="H120" s="61">
        <v>0.35466820503360297</v>
      </c>
      <c r="J120" s="20">
        <v>4058935377.6200004</v>
      </c>
      <c r="K120" s="61">
        <v>4.0969284262548237E-3</v>
      </c>
      <c r="L120" s="20">
        <v>2289141988.71</v>
      </c>
      <c r="M120" s="61">
        <v>3.2986334959598114E-3</v>
      </c>
      <c r="N120" s="61">
        <v>0.77312521356848274</v>
      </c>
      <c r="O120" s="61">
        <v>0.35466820503360297</v>
      </c>
    </row>
    <row r="121" spans="1:15" ht="12.75" customHeight="1">
      <c r="A121" s="11" t="s">
        <v>123</v>
      </c>
      <c r="B121" s="12">
        <v>790</v>
      </c>
      <c r="C121" s="13">
        <v>96169047.940009966</v>
      </c>
      <c r="D121" s="59">
        <v>5.376253955380947E-4</v>
      </c>
      <c r="E121" s="13">
        <v>78048831.239999965</v>
      </c>
      <c r="F121" s="59">
        <v>7.8123903157364298E-4</v>
      </c>
      <c r="G121" s="59">
        <v>0.23216512550060342</v>
      </c>
      <c r="H121" s="59">
        <v>-5.862546756772602E-2</v>
      </c>
      <c r="J121" s="13">
        <v>96169047.940009966</v>
      </c>
      <c r="K121" s="59">
        <v>5.4739156329179856E-4</v>
      </c>
      <c r="L121" s="13">
        <v>78048831.239999965</v>
      </c>
      <c r="M121" s="59">
        <v>8.0633267210620629E-4</v>
      </c>
      <c r="N121" s="59">
        <v>0.23216512550060342</v>
      </c>
      <c r="O121" s="59">
        <v>-5.862546756772602E-2</v>
      </c>
    </row>
    <row r="122" spans="1:15" ht="12.75" customHeight="1">
      <c r="A122" s="32" t="s">
        <v>124</v>
      </c>
      <c r="B122" s="22">
        <v>791</v>
      </c>
      <c r="C122" s="23">
        <v>178781258875.19031</v>
      </c>
      <c r="D122" s="62">
        <v>0.99946237460446175</v>
      </c>
      <c r="E122" s="23">
        <v>99825857765.422073</v>
      </c>
      <c r="F122" s="62">
        <v>0.99921876096842632</v>
      </c>
      <c r="G122" s="62">
        <v>0.79093135663610603</v>
      </c>
      <c r="H122" s="62">
        <v>0.36827210377882658</v>
      </c>
      <c r="J122" s="23">
        <v>175589856073.97992</v>
      </c>
      <c r="K122" s="62">
        <v>0.99945260843670802</v>
      </c>
      <c r="L122" s="23">
        <v>96716777845.111954</v>
      </c>
      <c r="M122" s="62">
        <v>0.99919366732789394</v>
      </c>
      <c r="N122" s="62">
        <v>0.81550564427590877</v>
      </c>
      <c r="O122" s="62">
        <v>0.38704686704554114</v>
      </c>
    </row>
    <row r="123" spans="1:15" ht="12.75" customHeight="1">
      <c r="A123" s="32" t="s">
        <v>125</v>
      </c>
      <c r="B123" s="22">
        <v>792</v>
      </c>
      <c r="C123" s="23">
        <v>0</v>
      </c>
      <c r="D123" s="62">
        <v>0</v>
      </c>
      <c r="E123" s="23">
        <v>0</v>
      </c>
      <c r="F123" s="62">
        <v>0</v>
      </c>
      <c r="G123" s="62">
        <v>0</v>
      </c>
      <c r="H123" s="62">
        <v>0</v>
      </c>
      <c r="J123" s="23">
        <v>0</v>
      </c>
      <c r="K123" s="62">
        <v>0</v>
      </c>
      <c r="L123" s="23">
        <v>0</v>
      </c>
      <c r="M123" s="62">
        <v>0</v>
      </c>
      <c r="N123" s="62">
        <v>0</v>
      </c>
      <c r="O123" s="62">
        <v>0</v>
      </c>
    </row>
    <row r="124" spans="1:15" ht="12.75" customHeight="1">
      <c r="A124" s="32" t="s">
        <v>126</v>
      </c>
      <c r="B124" s="22">
        <v>793</v>
      </c>
      <c r="C124" s="23">
        <v>0</v>
      </c>
      <c r="D124" s="62">
        <v>0</v>
      </c>
      <c r="E124" s="23">
        <v>0</v>
      </c>
      <c r="F124" s="62">
        <v>0</v>
      </c>
      <c r="G124" s="62">
        <v>0</v>
      </c>
      <c r="H124" s="62">
        <v>0</v>
      </c>
      <c r="J124" s="23">
        <v>0</v>
      </c>
      <c r="K124" s="62">
        <v>0</v>
      </c>
      <c r="L124" s="23">
        <v>0</v>
      </c>
      <c r="M124" s="62">
        <v>0</v>
      </c>
      <c r="N124" s="62">
        <v>0</v>
      </c>
      <c r="O124" s="62">
        <v>0</v>
      </c>
    </row>
    <row r="125" spans="1:15" ht="12.75" customHeight="1">
      <c r="A125" s="32" t="s">
        <v>127</v>
      </c>
      <c r="B125" s="22">
        <v>794</v>
      </c>
      <c r="C125" s="23">
        <v>0</v>
      </c>
      <c r="D125" s="62">
        <v>0</v>
      </c>
      <c r="E125" s="23">
        <v>0</v>
      </c>
      <c r="F125" s="62">
        <v>0</v>
      </c>
      <c r="G125" s="62">
        <v>0</v>
      </c>
      <c r="H125" s="62">
        <v>0</v>
      </c>
      <c r="J125" s="23">
        <v>0</v>
      </c>
      <c r="K125" s="62">
        <v>0</v>
      </c>
      <c r="L125" s="23">
        <v>0</v>
      </c>
      <c r="M125" s="62">
        <v>0</v>
      </c>
      <c r="N125" s="62">
        <v>0</v>
      </c>
      <c r="O125" s="62">
        <v>0</v>
      </c>
    </row>
    <row r="126" spans="1:15" ht="12.75" customHeight="1">
      <c r="A126" s="32" t="s">
        <v>128</v>
      </c>
      <c r="B126" s="22">
        <v>795</v>
      </c>
      <c r="C126" s="23">
        <v>0</v>
      </c>
      <c r="D126" s="62">
        <v>0</v>
      </c>
      <c r="E126" s="23">
        <v>0</v>
      </c>
      <c r="F126" s="62">
        <v>0</v>
      </c>
      <c r="G126" s="62">
        <v>0</v>
      </c>
      <c r="H126" s="62">
        <v>0</v>
      </c>
      <c r="J126" s="23">
        <v>0</v>
      </c>
      <c r="K126" s="62">
        <v>0</v>
      </c>
      <c r="L126" s="23">
        <v>0</v>
      </c>
      <c r="M126" s="62">
        <v>0</v>
      </c>
      <c r="N126" s="62">
        <v>0</v>
      </c>
      <c r="O126" s="62">
        <v>0</v>
      </c>
    </row>
    <row r="127" spans="1:15" ht="12.75" customHeight="1">
      <c r="A127" s="32" t="s">
        <v>17</v>
      </c>
      <c r="B127" s="22">
        <v>796</v>
      </c>
      <c r="C127" s="23">
        <v>0</v>
      </c>
      <c r="D127" s="62">
        <v>0</v>
      </c>
      <c r="E127" s="23">
        <v>0</v>
      </c>
      <c r="F127" s="62">
        <v>0</v>
      </c>
      <c r="G127" s="62">
        <v>0</v>
      </c>
      <c r="H127" s="62">
        <v>0</v>
      </c>
      <c r="J127" s="23">
        <v>0</v>
      </c>
      <c r="K127" s="62">
        <v>0</v>
      </c>
      <c r="L127" s="23">
        <v>0</v>
      </c>
      <c r="M127" s="62">
        <v>0</v>
      </c>
      <c r="N127" s="62">
        <v>0</v>
      </c>
      <c r="O127" s="62">
        <v>0</v>
      </c>
    </row>
    <row r="128" spans="1:15" ht="12.75" customHeight="1">
      <c r="A128" s="32" t="s">
        <v>18</v>
      </c>
      <c r="B128" s="22">
        <v>797</v>
      </c>
      <c r="C128" s="23">
        <v>0</v>
      </c>
      <c r="D128" s="62">
        <v>0</v>
      </c>
      <c r="E128" s="23">
        <v>0</v>
      </c>
      <c r="F128" s="62">
        <v>0</v>
      </c>
      <c r="G128" s="62">
        <v>0</v>
      </c>
      <c r="H128" s="62">
        <v>0</v>
      </c>
      <c r="J128" s="23">
        <v>0</v>
      </c>
      <c r="K128" s="62">
        <v>0</v>
      </c>
      <c r="L128" s="23">
        <v>0</v>
      </c>
      <c r="M128" s="62">
        <v>0</v>
      </c>
      <c r="N128" s="62">
        <v>0</v>
      </c>
      <c r="O128" s="62">
        <v>0</v>
      </c>
    </row>
    <row r="129" spans="1:15" ht="12.75" customHeight="1">
      <c r="A129" s="32" t="s">
        <v>129</v>
      </c>
      <c r="B129" s="22">
        <v>799</v>
      </c>
      <c r="C129" s="23">
        <v>0</v>
      </c>
      <c r="D129" s="62">
        <v>0</v>
      </c>
      <c r="E129" s="23">
        <v>0</v>
      </c>
      <c r="F129" s="62">
        <v>0</v>
      </c>
      <c r="G129" s="62">
        <v>0</v>
      </c>
      <c r="H129" s="62">
        <v>0</v>
      </c>
      <c r="J129" s="23">
        <v>0</v>
      </c>
      <c r="K129" s="62">
        <v>0</v>
      </c>
      <c r="L129" s="23">
        <v>0</v>
      </c>
      <c r="M129" s="62">
        <v>0</v>
      </c>
      <c r="N129" s="62">
        <v>0</v>
      </c>
      <c r="O129" s="62">
        <v>0</v>
      </c>
    </row>
    <row r="130" spans="1:15" ht="12.75" customHeight="1" thickBot="1">
      <c r="A130" s="39" t="s">
        <v>130</v>
      </c>
      <c r="B130" s="40"/>
      <c r="C130" s="20">
        <v>178877427923.13034</v>
      </c>
      <c r="D130" s="61">
        <v>1</v>
      </c>
      <c r="E130" s="20">
        <v>99903906596.662079</v>
      </c>
      <c r="F130" s="61">
        <v>1</v>
      </c>
      <c r="G130" s="61">
        <v>0.79049482664681769</v>
      </c>
      <c r="H130" s="61">
        <v>0.36793859473360668</v>
      </c>
      <c r="J130" s="20">
        <v>175686025121.91995</v>
      </c>
      <c r="K130" s="61">
        <v>1</v>
      </c>
      <c r="L130" s="20">
        <v>96794826676.351944</v>
      </c>
      <c r="M130" s="61">
        <v>1</v>
      </c>
      <c r="N130" s="61">
        <v>0.81503527775665741</v>
      </c>
      <c r="O130" s="61">
        <v>0.3866875068810891</v>
      </c>
    </row>
    <row r="131" spans="1:15" ht="12.75" customHeight="1">
      <c r="A131" s="43" t="s">
        <v>131</v>
      </c>
      <c r="B131" s="44">
        <v>9000</v>
      </c>
      <c r="C131" s="45">
        <v>1044511081357.9298</v>
      </c>
      <c r="D131" s="73">
        <v>0.85378526398923771</v>
      </c>
      <c r="E131" s="45">
        <v>738772902203.28662</v>
      </c>
      <c r="F131" s="73">
        <v>0.88087913538516316</v>
      </c>
      <c r="G131" s="73">
        <v>0.41384595759105669</v>
      </c>
      <c r="H131" s="73">
        <v>8.0178743671064812E-2</v>
      </c>
      <c r="J131" s="45">
        <v>990726455363.15747</v>
      </c>
      <c r="K131" s="73">
        <v>0.84937916212208464</v>
      </c>
      <c r="L131" s="45">
        <v>693966756692.96289</v>
      </c>
      <c r="M131" s="73">
        <v>0.87759290699995318</v>
      </c>
      <c r="N131" s="73">
        <v>0.42762811879401341</v>
      </c>
      <c r="O131" s="73">
        <v>9.0708319041953978E-2</v>
      </c>
    </row>
    <row r="132" spans="1:15" ht="12.75" customHeight="1">
      <c r="A132" s="46" t="s">
        <v>132</v>
      </c>
      <c r="B132" s="47">
        <v>9001</v>
      </c>
      <c r="C132" s="48">
        <v>178877427923.13034</v>
      </c>
      <c r="D132" s="74">
        <v>0.1462147360107624</v>
      </c>
      <c r="E132" s="48">
        <v>99903906596.662079</v>
      </c>
      <c r="F132" s="74">
        <v>0.11912086461483683</v>
      </c>
      <c r="G132" s="74">
        <v>0.79049482664681769</v>
      </c>
      <c r="H132" s="74">
        <v>0.36793859473360668</v>
      </c>
      <c r="J132" s="48">
        <v>175686025121.91995</v>
      </c>
      <c r="K132" s="74">
        <v>0.15062083787791536</v>
      </c>
      <c r="L132" s="48">
        <v>96794826676.351944</v>
      </c>
      <c r="M132" s="74">
        <v>0.12240709300004673</v>
      </c>
      <c r="N132" s="74">
        <v>0.81503527775665741</v>
      </c>
      <c r="O132" s="74">
        <v>0.3866875068810891</v>
      </c>
    </row>
    <row r="133" spans="1:15" ht="14.4" thickBot="1">
      <c r="A133" s="49" t="s">
        <v>133</v>
      </c>
      <c r="B133" s="50">
        <v>9002</v>
      </c>
      <c r="C133" s="51">
        <v>1223388509281.0601</v>
      </c>
      <c r="D133" s="75">
        <v>1</v>
      </c>
      <c r="E133" s="51">
        <v>838676808799.94873</v>
      </c>
      <c r="F133" s="75">
        <v>1</v>
      </c>
      <c r="G133" s="75">
        <v>0.45871269652917923</v>
      </c>
      <c r="H133" s="75">
        <v>0.11445694593107136</v>
      </c>
      <c r="J133" s="51">
        <v>1166412480485.0774</v>
      </c>
      <c r="K133" s="75">
        <v>1</v>
      </c>
      <c r="L133" s="51">
        <v>790761583369.31494</v>
      </c>
      <c r="M133" s="75">
        <v>1</v>
      </c>
      <c r="N133" s="75">
        <v>0.47504950293003745</v>
      </c>
      <c r="O133" s="75">
        <v>0.12693827101385713</v>
      </c>
    </row>
  </sheetData>
  <mergeCells count="15">
    <mergeCell ref="A29:B29"/>
    <mergeCell ref="C5:H5"/>
    <mergeCell ref="J5:O5"/>
    <mergeCell ref="A12:B12"/>
    <mergeCell ref="A24:B24"/>
    <mergeCell ref="A27:B27"/>
    <mergeCell ref="A76:B76"/>
    <mergeCell ref="A78:B78"/>
    <mergeCell ref="A93:B93"/>
    <mergeCell ref="A31:B31"/>
    <mergeCell ref="A35:B35"/>
    <mergeCell ref="A38:B38"/>
    <mergeCell ref="A50:B50"/>
    <mergeCell ref="A69:B69"/>
    <mergeCell ref="A74:B74"/>
  </mergeCells>
  <conditionalFormatting sqref="G7:H133 N7:O133">
    <cfRule type="cellIs" dxfId="0" priority="1" operator="lessThan">
      <formula>0</formula>
    </cfRule>
  </conditionalFormatting>
  <dataValidations count="1">
    <dataValidation type="list" allowBlank="1" showInputMessage="1" showErrorMessage="1" sqref="B2" xr:uid="{8F7467CE-2CE2-46F3-B70A-71F9DA15AD67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0D8C-5866-48E5-B88B-7C56F848A656}">
  <dimension ref="A1:CV78"/>
  <sheetViews>
    <sheetView showGridLines="0" zoomScale="80" zoomScaleNormal="80" workbookViewId="0">
      <pane xSplit="3" ySplit="6" topLeftCell="D7" activePane="bottomRight" state="frozen"/>
      <selection activeCell="J134" sqref="J134"/>
      <selection pane="topRight" activeCell="J134" sqref="J134"/>
      <selection pane="bottomLeft" activeCell="J134" sqref="J134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00" ht="15" customHeight="1">
      <c r="A1" s="1" t="s">
        <v>0</v>
      </c>
      <c r="B1" s="2"/>
      <c r="C1" s="2"/>
    </row>
    <row r="2" spans="1:100" ht="15" customHeight="1">
      <c r="A2" s="1" t="s">
        <v>320</v>
      </c>
      <c r="B2" s="4" t="s">
        <v>6</v>
      </c>
      <c r="C2" s="4" t="s">
        <v>6</v>
      </c>
      <c r="E2" s="87" t="s">
        <v>138</v>
      </c>
      <c r="F2" s="88"/>
      <c r="G2" s="89"/>
      <c r="H2" s="6"/>
      <c r="CH2" s="6"/>
    </row>
    <row r="3" spans="1:100" ht="15" customHeight="1">
      <c r="A3" s="5" t="s">
        <v>365</v>
      </c>
      <c r="B3" s="2"/>
      <c r="C3" s="2"/>
      <c r="CE3" s="7"/>
    </row>
    <row r="4" spans="1:100" ht="22.5" customHeight="1"/>
    <row r="5" spans="1:100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702</v>
      </c>
      <c r="I5" s="76">
        <v>703</v>
      </c>
      <c r="J5" s="76">
        <v>704</v>
      </c>
      <c r="K5" s="76">
        <v>705</v>
      </c>
      <c r="L5" s="76">
        <v>706</v>
      </c>
      <c r="M5" s="76">
        <v>707</v>
      </c>
      <c r="N5" s="76">
        <v>708</v>
      </c>
      <c r="O5" s="76">
        <v>710</v>
      </c>
      <c r="P5" s="76">
        <v>711</v>
      </c>
      <c r="Q5" s="76">
        <v>712</v>
      </c>
      <c r="R5" s="76">
        <v>713</v>
      </c>
      <c r="S5" s="76">
        <v>714</v>
      </c>
      <c r="T5" s="76">
        <v>715</v>
      </c>
      <c r="U5" s="76">
        <v>903</v>
      </c>
      <c r="V5" s="76">
        <v>716</v>
      </c>
      <c r="W5" s="76">
        <v>717</v>
      </c>
      <c r="X5" s="76">
        <v>718</v>
      </c>
      <c r="Y5" s="76">
        <v>719</v>
      </c>
      <c r="Z5" s="76">
        <v>720</v>
      </c>
      <c r="AA5" s="76">
        <v>721</v>
      </c>
      <c r="AB5" s="76">
        <v>722</v>
      </c>
      <c r="AC5" s="76">
        <v>723</v>
      </c>
      <c r="AD5" s="76">
        <v>724</v>
      </c>
      <c r="AE5" s="76">
        <v>725</v>
      </c>
      <c r="AF5" s="76">
        <v>726</v>
      </c>
      <c r="AG5" s="76">
        <v>727</v>
      </c>
      <c r="AH5" s="76">
        <v>728</v>
      </c>
      <c r="AI5" s="76">
        <v>729</v>
      </c>
      <c r="AJ5" s="76">
        <v>730</v>
      </c>
      <c r="AK5" s="76">
        <v>731</v>
      </c>
      <c r="AL5" s="76">
        <v>732</v>
      </c>
      <c r="AM5" s="76">
        <v>733</v>
      </c>
      <c r="AN5" s="76">
        <v>734</v>
      </c>
      <c r="AO5" s="76">
        <v>735</v>
      </c>
      <c r="AP5" s="76">
        <v>736</v>
      </c>
      <c r="AQ5" s="76">
        <v>737</v>
      </c>
      <c r="AR5" s="76">
        <v>738</v>
      </c>
      <c r="AS5" s="76">
        <v>739</v>
      </c>
      <c r="AT5" s="76">
        <v>740</v>
      </c>
      <c r="AU5" s="76">
        <v>741</v>
      </c>
      <c r="AV5" s="76">
        <v>742</v>
      </c>
      <c r="AW5" s="76">
        <v>743</v>
      </c>
      <c r="AX5" s="76">
        <v>744</v>
      </c>
      <c r="AY5" s="76">
        <v>745</v>
      </c>
      <c r="AZ5" s="76">
        <v>746</v>
      </c>
      <c r="BA5" s="76">
        <v>747</v>
      </c>
      <c r="BB5" s="76">
        <v>748</v>
      </c>
      <c r="BC5" s="76">
        <v>749</v>
      </c>
      <c r="BD5" s="76">
        <v>750</v>
      </c>
      <c r="BE5" s="76">
        <v>751</v>
      </c>
      <c r="BF5" s="76">
        <v>752</v>
      </c>
      <c r="BG5" s="76">
        <v>753</v>
      </c>
      <c r="BH5" s="76">
        <v>754</v>
      </c>
      <c r="BI5" s="76">
        <v>755</v>
      </c>
      <c r="BJ5" s="76">
        <v>756</v>
      </c>
      <c r="BK5" s="76">
        <v>757</v>
      </c>
      <c r="BL5" s="76">
        <v>758</v>
      </c>
      <c r="BM5" s="76">
        <v>759</v>
      </c>
      <c r="BN5" s="76">
        <v>760</v>
      </c>
      <c r="BO5" s="76">
        <v>761</v>
      </c>
      <c r="BP5" s="76">
        <v>765</v>
      </c>
      <c r="BQ5" s="76">
        <v>766</v>
      </c>
      <c r="BR5" s="76">
        <v>767</v>
      </c>
      <c r="BS5" s="76">
        <v>768</v>
      </c>
      <c r="BT5" s="76">
        <v>769</v>
      </c>
      <c r="BU5" s="76">
        <v>770</v>
      </c>
      <c r="BV5" s="76">
        <v>771</v>
      </c>
      <c r="BW5" s="76">
        <v>772</v>
      </c>
      <c r="BX5" s="76">
        <v>773</v>
      </c>
      <c r="BY5" s="76">
        <v>774</v>
      </c>
      <c r="BZ5" s="76">
        <v>775</v>
      </c>
      <c r="CA5" s="76">
        <v>776</v>
      </c>
      <c r="CB5" s="76">
        <v>777</v>
      </c>
      <c r="CC5" s="76">
        <v>778</v>
      </c>
      <c r="CD5" s="76">
        <v>779</v>
      </c>
      <c r="CE5" s="76">
        <v>780</v>
      </c>
      <c r="CF5" s="76">
        <v>781</v>
      </c>
      <c r="CG5" s="76">
        <v>782</v>
      </c>
      <c r="CH5" s="76">
        <v>783</v>
      </c>
      <c r="CI5" s="76">
        <v>784</v>
      </c>
      <c r="CJ5" s="76">
        <v>785</v>
      </c>
      <c r="CK5" s="76">
        <v>904</v>
      </c>
      <c r="CL5" s="76">
        <v>905</v>
      </c>
      <c r="CM5" s="76">
        <v>906</v>
      </c>
      <c r="CN5" s="76">
        <v>90601</v>
      </c>
      <c r="CO5" s="76">
        <v>90602</v>
      </c>
      <c r="CP5" s="76">
        <v>907</v>
      </c>
      <c r="CQ5" s="76">
        <v>90701</v>
      </c>
      <c r="CR5" s="76">
        <v>90702</v>
      </c>
      <c r="CS5" s="76">
        <v>786</v>
      </c>
      <c r="CT5" s="76">
        <v>789</v>
      </c>
      <c r="CU5" s="76">
        <v>798</v>
      </c>
      <c r="CV5" s="77"/>
    </row>
    <row r="6" spans="1:100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108</v>
      </c>
      <c r="I6" s="54" t="s">
        <v>45</v>
      </c>
      <c r="J6" s="54" t="s">
        <v>11</v>
      </c>
      <c r="K6" s="54" t="s">
        <v>103</v>
      </c>
      <c r="L6" s="54" t="s">
        <v>104</v>
      </c>
      <c r="M6" s="54" t="s">
        <v>96</v>
      </c>
      <c r="N6" s="54" t="s">
        <v>105</v>
      </c>
      <c r="O6" s="54" t="s">
        <v>38</v>
      </c>
      <c r="P6" s="54" t="s">
        <v>39</v>
      </c>
      <c r="Q6" s="54" t="s">
        <v>34</v>
      </c>
      <c r="R6" s="54" t="s">
        <v>321</v>
      </c>
      <c r="S6" s="54" t="s">
        <v>72</v>
      </c>
      <c r="T6" s="54" t="s">
        <v>73</v>
      </c>
      <c r="U6" s="54" t="s">
        <v>74</v>
      </c>
      <c r="V6" s="54" t="s">
        <v>75</v>
      </c>
      <c r="W6" s="54" t="s">
        <v>27</v>
      </c>
      <c r="X6" s="54" t="s">
        <v>12</v>
      </c>
      <c r="Y6" s="54" t="s">
        <v>81</v>
      </c>
      <c r="Z6" s="54" t="s">
        <v>82</v>
      </c>
      <c r="AA6" s="54" t="s">
        <v>83</v>
      </c>
      <c r="AB6" s="54" t="s">
        <v>84</v>
      </c>
      <c r="AC6" s="54" t="s">
        <v>53</v>
      </c>
      <c r="AD6" s="54" t="s">
        <v>54</v>
      </c>
      <c r="AE6" s="54" t="s">
        <v>85</v>
      </c>
      <c r="AF6" s="54" t="s">
        <v>86</v>
      </c>
      <c r="AG6" s="54" t="s">
        <v>32</v>
      </c>
      <c r="AH6" s="54" t="s">
        <v>77</v>
      </c>
      <c r="AI6" s="54" t="s">
        <v>13</v>
      </c>
      <c r="AJ6" s="54" t="s">
        <v>322</v>
      </c>
      <c r="AK6" s="54" t="s">
        <v>88</v>
      </c>
      <c r="AL6" s="54" t="s">
        <v>89</v>
      </c>
      <c r="AM6" s="54" t="s">
        <v>90</v>
      </c>
      <c r="AN6" s="54" t="s">
        <v>91</v>
      </c>
      <c r="AO6" s="54" t="s">
        <v>79</v>
      </c>
      <c r="AP6" s="54" t="s">
        <v>106</v>
      </c>
      <c r="AQ6" s="54" t="s">
        <v>28</v>
      </c>
      <c r="AR6" s="54" t="s">
        <v>35</v>
      </c>
      <c r="AS6" s="54" t="s">
        <v>36</v>
      </c>
      <c r="AT6" s="54" t="s">
        <v>46</v>
      </c>
      <c r="AU6" s="54" t="s">
        <v>47</v>
      </c>
      <c r="AV6" s="54" t="s">
        <v>48</v>
      </c>
      <c r="AW6" s="54" t="s">
        <v>49</v>
      </c>
      <c r="AX6" s="54" t="s">
        <v>50</v>
      </c>
      <c r="AY6" s="54" t="s">
        <v>97</v>
      </c>
      <c r="AZ6" s="54" t="s">
        <v>98</v>
      </c>
      <c r="BA6" s="54" t="s">
        <v>99</v>
      </c>
      <c r="BB6" s="54" t="s">
        <v>109</v>
      </c>
      <c r="BC6" s="54" t="s">
        <v>110</v>
      </c>
      <c r="BD6" s="54" t="s">
        <v>14</v>
      </c>
      <c r="BE6" s="54" t="s">
        <v>15</v>
      </c>
      <c r="BF6" s="54" t="s">
        <v>111</v>
      </c>
      <c r="BG6" s="54" t="s">
        <v>112</v>
      </c>
      <c r="BH6" s="54" t="s">
        <v>113</v>
      </c>
      <c r="BI6" s="54" t="s">
        <v>100</v>
      </c>
      <c r="BJ6" s="54" t="s">
        <v>101</v>
      </c>
      <c r="BK6" s="54" t="s">
        <v>114</v>
      </c>
      <c r="BL6" s="54" t="s">
        <v>115</v>
      </c>
      <c r="BM6" s="54" t="s">
        <v>116</v>
      </c>
      <c r="BN6" s="54" t="s">
        <v>118</v>
      </c>
      <c r="BO6" s="54" t="s">
        <v>51</v>
      </c>
      <c r="BP6" s="54" t="s">
        <v>55</v>
      </c>
      <c r="BQ6" s="54" t="s">
        <v>56</v>
      </c>
      <c r="BR6" s="54" t="s">
        <v>57</v>
      </c>
      <c r="BS6" s="54" t="s">
        <v>58</v>
      </c>
      <c r="BT6" s="54" t="s">
        <v>92</v>
      </c>
      <c r="BU6" s="54" t="s">
        <v>323</v>
      </c>
      <c r="BV6" s="54" t="s">
        <v>94</v>
      </c>
      <c r="BW6" s="54" t="s">
        <v>59</v>
      </c>
      <c r="BX6" s="54" t="s">
        <v>60</v>
      </c>
      <c r="BY6" s="54" t="s">
        <v>61</v>
      </c>
      <c r="BZ6" s="54" t="s">
        <v>62</v>
      </c>
      <c r="CA6" s="54" t="s">
        <v>63</v>
      </c>
      <c r="CB6" s="54" t="s">
        <v>64</v>
      </c>
      <c r="CC6" s="54" t="s">
        <v>65</v>
      </c>
      <c r="CD6" s="54" t="s">
        <v>66</v>
      </c>
      <c r="CE6" s="54" t="s">
        <v>67</v>
      </c>
      <c r="CF6" s="54" t="s">
        <v>68</v>
      </c>
      <c r="CG6" s="54" t="s">
        <v>69</v>
      </c>
      <c r="CH6" s="54" t="s">
        <v>70</v>
      </c>
      <c r="CI6" s="54" t="s">
        <v>17</v>
      </c>
      <c r="CJ6" s="54" t="s">
        <v>18</v>
      </c>
      <c r="CK6" s="54" t="s">
        <v>19</v>
      </c>
      <c r="CL6" s="54" t="s">
        <v>20</v>
      </c>
      <c r="CM6" s="54" t="s">
        <v>21</v>
      </c>
      <c r="CN6" s="54" t="s">
        <v>22</v>
      </c>
      <c r="CO6" s="54" t="s">
        <v>23</v>
      </c>
      <c r="CP6" s="54" t="s">
        <v>24</v>
      </c>
      <c r="CQ6" s="54" t="s">
        <v>22</v>
      </c>
      <c r="CR6" s="54" t="s">
        <v>23</v>
      </c>
      <c r="CS6" s="54" t="s">
        <v>25</v>
      </c>
      <c r="CT6" s="54" t="s">
        <v>120</v>
      </c>
      <c r="CU6" s="54" t="s">
        <v>121</v>
      </c>
      <c r="CV6" s="77" t="s">
        <v>324</v>
      </c>
    </row>
    <row r="7" spans="1:100" ht="12.75" customHeight="1">
      <c r="A7" s="55" t="s">
        <v>146</v>
      </c>
      <c r="B7" s="17">
        <v>1001</v>
      </c>
      <c r="C7" s="56" t="s">
        <v>147</v>
      </c>
      <c r="D7" s="19">
        <f ca="1">+E7+F7+G7</f>
        <v>508528201.63999999</v>
      </c>
      <c r="E7" s="18">
        <f t="shared" ref="E7:S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508528201.63999999</v>
      </c>
      <c r="H7" s="18">
        <f t="shared" ca="1" si="0"/>
        <v>43373549.130000003</v>
      </c>
      <c r="I7" s="18">
        <f t="shared" ca="1" si="0"/>
        <v>0</v>
      </c>
      <c r="J7" s="18">
        <f t="shared" ca="1" si="0"/>
        <v>5262913.84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287345808.92000002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ref="T7:T70" ca="1" si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U7" s="18">
        <f t="shared" ref="U7:AJ22" ca="1" si="2">IFERROR(IF($C$2="Yurtiçi",INDIRECT("'"&amp;$B$2&amp;"'!"&amp;ADDRESS(MATCH($B7,INDIRECT("'"&amp;$B$2&amp;"'!$B$1:$B$1095"),0),MATCH(U$5,INDIRECT("'"&amp;$B$2&amp;"'!5:5"),0))),IF($C$2="Yurtdışı",INDIRECT("'"&amp;$B$2&amp;"'!"&amp;ADDRESS(MATCH($B7,INDIRECT("'"&amp;$B$2&amp;"'!$B$1:$B$1095"),0),MATCH(U$5,INDIRECT("'"&amp;$B$2&amp;"'!5:5"),0)+1)),INDIRECT("'"&amp;$B$2&amp;"'!"&amp;ADDRESS(MATCH($B7,INDIRECT("'"&amp;$B$2&amp;"'!$B$1:$B$1095"),0),MATCH(U$5,INDIRECT("'"&amp;$B$2&amp;"'!5:5"),0)))+INDIRECT("'"&amp;$B$2&amp;"'!"&amp;ADDRESS(MATCH($B7,INDIRECT("'"&amp;$B$2&amp;"'!$B$1:$B$1095"),0),MATCH(U$5,INDIRECT("'"&amp;$B$2&amp;"'!5:5"),0)+1)))),0)</f>
        <v>0</v>
      </c>
      <c r="V7" s="18">
        <f t="shared" ca="1" si="2"/>
        <v>0</v>
      </c>
      <c r="W7" s="18">
        <f t="shared" ca="1" si="2"/>
        <v>0</v>
      </c>
      <c r="X7" s="18">
        <f t="shared" ca="1" si="2"/>
        <v>0</v>
      </c>
      <c r="Y7" s="18">
        <f t="shared" ca="1" si="2"/>
        <v>45433612.520000003</v>
      </c>
      <c r="Z7" s="18">
        <f t="shared" ca="1" si="2"/>
        <v>575379167.01999998</v>
      </c>
      <c r="AA7" s="18">
        <f t="shared" ca="1" si="2"/>
        <v>0</v>
      </c>
      <c r="AB7" s="18">
        <f t="shared" ca="1" si="2"/>
        <v>31263561.799999997</v>
      </c>
      <c r="AC7" s="18">
        <f t="shared" ca="1" si="2"/>
        <v>0</v>
      </c>
      <c r="AD7" s="18">
        <f t="shared" ca="1" si="2"/>
        <v>0</v>
      </c>
      <c r="AE7" s="18">
        <f t="shared" ca="1" si="2"/>
        <v>0</v>
      </c>
      <c r="AF7" s="18">
        <f t="shared" ca="1" si="2"/>
        <v>0</v>
      </c>
      <c r="AG7" s="18">
        <f t="shared" ca="1" si="2"/>
        <v>0</v>
      </c>
      <c r="AH7" s="18">
        <f t="shared" ca="1" si="2"/>
        <v>0</v>
      </c>
      <c r="AI7" s="18">
        <f t="shared" ca="1" si="2"/>
        <v>0</v>
      </c>
      <c r="AJ7" s="18">
        <f t="shared" ca="1" si="2"/>
        <v>799934.35</v>
      </c>
      <c r="AK7" s="18">
        <f t="shared" ref="AK7:AZ22" ca="1" si="3">IFERROR(IF($C$2="Yurtiçi",INDIRECT("'"&amp;$B$2&amp;"'!"&amp;ADDRESS(MATCH($B7,INDIRECT("'"&amp;$B$2&amp;"'!$B$1:$B$1095"),0),MATCH(AK$5,INDIRECT("'"&amp;$B$2&amp;"'!5:5"),0))),IF($C$2="Yurtdışı",INDIRECT("'"&amp;$B$2&amp;"'!"&amp;ADDRESS(MATCH($B7,INDIRECT("'"&amp;$B$2&amp;"'!$B$1:$B$1095"),0),MATCH(AK$5,INDIRECT("'"&amp;$B$2&amp;"'!5:5"),0)+1)),INDIRECT("'"&amp;$B$2&amp;"'!"&amp;ADDRESS(MATCH($B7,INDIRECT("'"&amp;$B$2&amp;"'!$B$1:$B$1095"),0),MATCH(AK$5,INDIRECT("'"&amp;$B$2&amp;"'!5:5"),0)))+INDIRECT("'"&amp;$B$2&amp;"'!"&amp;ADDRESS(MATCH($B7,INDIRECT("'"&amp;$B$2&amp;"'!$B$1:$B$1095"),0),MATCH(AK$5,INDIRECT("'"&amp;$B$2&amp;"'!5:5"),0)+1)))),0)</f>
        <v>0</v>
      </c>
      <c r="AL7" s="18">
        <f t="shared" ca="1" si="3"/>
        <v>0</v>
      </c>
      <c r="AM7" s="18">
        <f t="shared" ca="1" si="3"/>
        <v>198137031.38</v>
      </c>
      <c r="AN7" s="18">
        <f t="shared" ca="1" si="3"/>
        <v>0</v>
      </c>
      <c r="AO7" s="18">
        <f t="shared" ca="1" si="3"/>
        <v>0</v>
      </c>
      <c r="AP7" s="18">
        <f t="shared" ca="1" si="3"/>
        <v>7564790.8399999999</v>
      </c>
      <c r="AQ7" s="18">
        <f t="shared" ca="1" si="3"/>
        <v>0</v>
      </c>
      <c r="AR7" s="18">
        <f t="shared" ca="1" si="3"/>
        <v>0</v>
      </c>
      <c r="AS7" s="18">
        <f t="shared" ca="1" si="3"/>
        <v>0</v>
      </c>
      <c r="AT7" s="18">
        <f t="shared" ca="1" si="3"/>
        <v>49146557.600000001</v>
      </c>
      <c r="AU7" s="18">
        <f t="shared" ca="1" si="3"/>
        <v>7632355.8799999999</v>
      </c>
      <c r="AV7" s="18">
        <f t="shared" ca="1" si="3"/>
        <v>0</v>
      </c>
      <c r="AW7" s="18">
        <f t="shared" ca="1" si="3"/>
        <v>0</v>
      </c>
      <c r="AX7" s="18">
        <f t="shared" ca="1" si="3"/>
        <v>0</v>
      </c>
      <c r="AY7" s="18">
        <f t="shared" ca="1" si="3"/>
        <v>0</v>
      </c>
      <c r="AZ7" s="18">
        <f t="shared" ca="1" si="3"/>
        <v>0</v>
      </c>
      <c r="BA7" s="18">
        <f t="shared" ref="BA7:BP22" ca="1" si="4">IFERROR(IF($C$2="Yurtiçi",INDIRECT("'"&amp;$B$2&amp;"'!"&amp;ADDRESS(MATCH($B7,INDIRECT("'"&amp;$B$2&amp;"'!$B$1:$B$1095"),0),MATCH(BA$5,INDIRECT("'"&amp;$B$2&amp;"'!5:5"),0))),IF($C$2="Yurtdışı",INDIRECT("'"&amp;$B$2&amp;"'!"&amp;ADDRESS(MATCH($B7,INDIRECT("'"&amp;$B$2&amp;"'!$B$1:$B$1095"),0),MATCH(BA$5,INDIRECT("'"&amp;$B$2&amp;"'!5:5"),0)+1)),INDIRECT("'"&amp;$B$2&amp;"'!"&amp;ADDRESS(MATCH($B7,INDIRECT("'"&amp;$B$2&amp;"'!$B$1:$B$1095"),0),MATCH(BA$5,INDIRECT("'"&amp;$B$2&amp;"'!5:5"),0)))+INDIRECT("'"&amp;$B$2&amp;"'!"&amp;ADDRESS(MATCH($B7,INDIRECT("'"&amp;$B$2&amp;"'!$B$1:$B$1095"),0),MATCH(BA$5,INDIRECT("'"&amp;$B$2&amp;"'!5:5"),0)+1)))),0)</f>
        <v>0</v>
      </c>
      <c r="BB7" s="18">
        <f t="shared" ca="1" si="4"/>
        <v>0</v>
      </c>
      <c r="BC7" s="18">
        <f t="shared" ca="1" si="4"/>
        <v>0</v>
      </c>
      <c r="BD7" s="18">
        <f t="shared" ca="1" si="4"/>
        <v>110760007.57000001</v>
      </c>
      <c r="BE7" s="18">
        <f t="shared" ca="1" si="4"/>
        <v>0</v>
      </c>
      <c r="BF7" s="18">
        <f t="shared" ca="1" si="4"/>
        <v>0</v>
      </c>
      <c r="BG7" s="18">
        <f t="shared" ca="1" si="4"/>
        <v>0</v>
      </c>
      <c r="BH7" s="18">
        <f t="shared" ca="1" si="4"/>
        <v>0</v>
      </c>
      <c r="BI7" s="18">
        <f t="shared" ca="1" si="4"/>
        <v>0</v>
      </c>
      <c r="BJ7" s="18">
        <f t="shared" ca="1" si="4"/>
        <v>0</v>
      </c>
      <c r="BK7" s="18">
        <f t="shared" ca="1" si="4"/>
        <v>0</v>
      </c>
      <c r="BL7" s="18">
        <f t="shared" ca="1" si="4"/>
        <v>0</v>
      </c>
      <c r="BM7" s="18">
        <f t="shared" ca="1" si="4"/>
        <v>0</v>
      </c>
      <c r="BN7" s="18">
        <f t="shared" ca="1" si="4"/>
        <v>0</v>
      </c>
      <c r="BO7" s="18">
        <f t="shared" ca="1" si="4"/>
        <v>0</v>
      </c>
      <c r="BP7" s="18">
        <f t="shared" ca="1" si="4"/>
        <v>133385700.00999999</v>
      </c>
      <c r="BQ7" s="18">
        <f t="shared" ref="BQ7:CF22" ca="1" si="5">IFERROR(IF($C$2="Yurtiçi",INDIRECT("'"&amp;$B$2&amp;"'!"&amp;ADDRESS(MATCH($B7,INDIRECT("'"&amp;$B$2&amp;"'!$B$1:$B$1095"),0),MATCH(BQ$5,INDIRECT("'"&amp;$B$2&amp;"'!5:5"),0))),IF($C$2="Yurtdışı",INDIRECT("'"&amp;$B$2&amp;"'!"&amp;ADDRESS(MATCH($B7,INDIRECT("'"&amp;$B$2&amp;"'!$B$1:$B$1095"),0),MATCH(BQ$5,INDIRECT("'"&amp;$B$2&amp;"'!5:5"),0)+1)),INDIRECT("'"&amp;$B$2&amp;"'!"&amp;ADDRESS(MATCH($B7,INDIRECT("'"&amp;$B$2&amp;"'!$B$1:$B$1095"),0),MATCH(BQ$5,INDIRECT("'"&amp;$B$2&amp;"'!5:5"),0)))+INDIRECT("'"&amp;$B$2&amp;"'!"&amp;ADDRESS(MATCH($B7,INDIRECT("'"&amp;$B$2&amp;"'!$B$1:$B$1095"),0),MATCH(BQ$5,INDIRECT("'"&amp;$B$2&amp;"'!5:5"),0)+1)))),0)</f>
        <v>15319844.17</v>
      </c>
      <c r="BR7" s="18">
        <f t="shared" ca="1" si="5"/>
        <v>284673448.94</v>
      </c>
      <c r="BS7" s="18">
        <f t="shared" ca="1" si="5"/>
        <v>0</v>
      </c>
      <c r="BT7" s="18">
        <f t="shared" ca="1" si="5"/>
        <v>0</v>
      </c>
      <c r="BU7" s="18">
        <f t="shared" ca="1" si="5"/>
        <v>0</v>
      </c>
      <c r="BV7" s="18">
        <f t="shared" ca="1" si="5"/>
        <v>35144943.629999995</v>
      </c>
      <c r="BW7" s="18">
        <f t="shared" ca="1" si="5"/>
        <v>0</v>
      </c>
      <c r="BX7" s="18">
        <f t="shared" ca="1" si="5"/>
        <v>0</v>
      </c>
      <c r="BY7" s="18">
        <f t="shared" ca="1" si="5"/>
        <v>0</v>
      </c>
      <c r="BZ7" s="18">
        <f t="shared" ca="1" si="5"/>
        <v>0</v>
      </c>
      <c r="CA7" s="18">
        <f t="shared" ca="1" si="5"/>
        <v>0</v>
      </c>
      <c r="CB7" s="18">
        <f t="shared" ca="1" si="5"/>
        <v>0</v>
      </c>
      <c r="CC7" s="18">
        <f t="shared" ca="1" si="5"/>
        <v>0</v>
      </c>
      <c r="CD7" s="18">
        <f t="shared" ca="1" si="5"/>
        <v>0</v>
      </c>
      <c r="CE7" s="18">
        <f t="shared" ca="1" si="5"/>
        <v>0</v>
      </c>
      <c r="CF7" s="18">
        <f t="shared" ca="1" si="5"/>
        <v>0</v>
      </c>
      <c r="CG7" s="18">
        <f t="shared" ref="CD7:CI22" ca="1" si="6">IFERROR(IF($C$2="Yurtiçi",INDIRECT("'"&amp;$B$2&amp;"'!"&amp;ADDRESS(MATCH($B7,INDIRECT("'"&amp;$B$2&amp;"'!$B$1:$B$1095"),0),MATCH(CG$5,INDIRECT("'"&amp;$B$2&amp;"'!5:5"),0))),IF($C$2="Yurtdışı",INDIRECT("'"&amp;$B$2&amp;"'!"&amp;ADDRESS(MATCH($B7,INDIRECT("'"&amp;$B$2&amp;"'!$B$1:$B$1095"),0),MATCH(CG$5,INDIRECT("'"&amp;$B$2&amp;"'!5:5"),0)+1)),INDIRECT("'"&amp;$B$2&amp;"'!"&amp;ADDRESS(MATCH($B7,INDIRECT("'"&amp;$B$2&amp;"'!$B$1:$B$1095"),0),MATCH(CG$5,INDIRECT("'"&amp;$B$2&amp;"'!5:5"),0)))+INDIRECT("'"&amp;$B$2&amp;"'!"&amp;ADDRESS(MATCH($B7,INDIRECT("'"&amp;$B$2&amp;"'!$B$1:$B$1095"),0),MATCH(CG$5,INDIRECT("'"&amp;$B$2&amp;"'!5:5"),0)+1)))),0)</f>
        <v>0</v>
      </c>
      <c r="CH7" s="18">
        <f t="shared" ca="1" si="6"/>
        <v>0</v>
      </c>
      <c r="CI7" s="18">
        <f t="shared" ca="1" si="6"/>
        <v>0</v>
      </c>
      <c r="CJ7" s="19">
        <f ca="1">CK7+CL7+CM7+CP7</f>
        <v>0</v>
      </c>
      <c r="CK7" s="18">
        <f t="shared" ref="CK7:CL26" ca="1" si="7">IFERROR(IF($C$2="Yurtiçi",INDIRECT("'"&amp;$B$2&amp;"'!"&amp;ADDRESS(MATCH($B7,INDIRECT("'"&amp;$B$2&amp;"'!$B$1:$B$1095"),0),MATCH(CK$5,INDIRECT("'"&amp;$B$2&amp;"'!5:5"),0))),IF($C$2="Yurtdışı",INDIRECT("'"&amp;$B$2&amp;"'!"&amp;ADDRESS(MATCH($B7,INDIRECT("'"&amp;$B$2&amp;"'!$B$1:$B$1095"),0),MATCH(CK$5,INDIRECT("'"&amp;$B$2&amp;"'!5:5"),0)+1)),INDIRECT("'"&amp;$B$2&amp;"'!"&amp;ADDRESS(MATCH($B7,INDIRECT("'"&amp;$B$2&amp;"'!$B$1:$B$1095"),0),MATCH(CK$5,INDIRECT("'"&amp;$B$2&amp;"'!5:5"),0)))+INDIRECT("'"&amp;$B$2&amp;"'!"&amp;ADDRESS(MATCH($B7,INDIRECT("'"&amp;$B$2&amp;"'!$B$1:$B$1095"),0),MATCH(CK$5,INDIRECT("'"&amp;$B$2&amp;"'!5:5"),0)+1)))),0)</f>
        <v>0</v>
      </c>
      <c r="CL7" s="18">
        <f t="shared" ca="1" si="7"/>
        <v>0</v>
      </c>
      <c r="CM7" s="19">
        <f ca="1">+CN7+CO7</f>
        <v>0</v>
      </c>
      <c r="CN7" s="18">
        <f t="shared" ref="CN7:CO26" ca="1" si="8">IFERROR(IF($C$2="Yurtiçi",INDIRECT("'"&amp;$B$2&amp;"'!"&amp;ADDRESS(MATCH($B7,INDIRECT("'"&amp;$B$2&amp;"'!$B$1:$B$1095"),0),MATCH(CN$5,INDIRECT("'"&amp;$B$2&amp;"'!5:5"),0))),IF($C$2="Yurtdışı",INDIRECT("'"&amp;$B$2&amp;"'!"&amp;ADDRESS(MATCH($B7,INDIRECT("'"&amp;$B$2&amp;"'!$B$1:$B$1095"),0),MATCH(CN$5,INDIRECT("'"&amp;$B$2&amp;"'!5:5"),0)+1)),INDIRECT("'"&amp;$B$2&amp;"'!"&amp;ADDRESS(MATCH($B7,INDIRECT("'"&amp;$B$2&amp;"'!$B$1:$B$1095"),0),MATCH(CN$5,INDIRECT("'"&amp;$B$2&amp;"'!5:5"),0)))+INDIRECT("'"&amp;$B$2&amp;"'!"&amp;ADDRESS(MATCH($B7,INDIRECT("'"&amp;$B$2&amp;"'!$B$1:$B$1095"),0),MATCH(CN$5,INDIRECT("'"&amp;$B$2&amp;"'!5:5"),0)+1)))),0)</f>
        <v>0</v>
      </c>
      <c r="CO7" s="18">
        <f t="shared" ca="1" si="8"/>
        <v>0</v>
      </c>
      <c r="CP7" s="19">
        <f ca="1">+CQ7+CR7</f>
        <v>0</v>
      </c>
      <c r="CQ7" s="18">
        <f t="shared" ref="CQ7:CU22" ca="1" si="9">IFERROR(IF($C$2="Yurtiçi",INDIRECT("'"&amp;$B$2&amp;"'!"&amp;ADDRESS(MATCH($B7,INDIRECT("'"&amp;$B$2&amp;"'!$B$1:$B$1095"),0),MATCH(CQ$5,INDIRECT("'"&amp;$B$2&amp;"'!5:5"),0))),IF($C$2="Yurtdışı",INDIRECT("'"&amp;$B$2&amp;"'!"&amp;ADDRESS(MATCH($B7,INDIRECT("'"&amp;$B$2&amp;"'!$B$1:$B$1095"),0),MATCH(CQ$5,INDIRECT("'"&amp;$B$2&amp;"'!5:5"),0)+1)),INDIRECT("'"&amp;$B$2&amp;"'!"&amp;ADDRESS(MATCH($B7,INDIRECT("'"&amp;$B$2&amp;"'!$B$1:$B$1095"),0),MATCH(CQ$5,INDIRECT("'"&amp;$B$2&amp;"'!5:5"),0)))+INDIRECT("'"&amp;$B$2&amp;"'!"&amp;ADDRESS(MATCH($B7,INDIRECT("'"&amp;$B$2&amp;"'!$B$1:$B$1095"),0),MATCH(CQ$5,INDIRECT("'"&amp;$B$2&amp;"'!5:5"),0)+1)))),0)</f>
        <v>0</v>
      </c>
      <c r="CR7" s="18">
        <f t="shared" ca="1" si="9"/>
        <v>0</v>
      </c>
      <c r="CS7" s="18">
        <f t="shared" ca="1" si="9"/>
        <v>3363974.44</v>
      </c>
      <c r="CT7" s="18">
        <f t="shared" ca="1" si="9"/>
        <v>0</v>
      </c>
      <c r="CU7" s="18">
        <f t="shared" ca="1" si="9"/>
        <v>0</v>
      </c>
      <c r="CV7" s="19">
        <f t="shared" ref="CV7:CV41" ca="1" si="10">+D7+SUM(H7:CJ7)+SUM(CS7:CU7)</f>
        <v>2342515403.6799998</v>
      </c>
    </row>
    <row r="8" spans="1:100" ht="12.75" customHeight="1">
      <c r="A8" s="55" t="s">
        <v>149</v>
      </c>
      <c r="B8" s="17">
        <v>1003</v>
      </c>
      <c r="C8" s="56" t="s">
        <v>147</v>
      </c>
      <c r="D8" s="19">
        <f t="shared" ref="D8:D22" ca="1" si="11">+E8+F8+G8</f>
        <v>8961362691.7199993</v>
      </c>
      <c r="E8" s="18">
        <f t="shared" ca="1" si="0"/>
        <v>1696111768.5999999</v>
      </c>
      <c r="F8" s="18">
        <f t="shared" ca="1" si="0"/>
        <v>4294096767.25</v>
      </c>
      <c r="G8" s="18">
        <f t="shared" ca="1" si="0"/>
        <v>2971154155.8699985</v>
      </c>
      <c r="H8" s="18">
        <f t="shared" ca="1" si="0"/>
        <v>1033431294.25</v>
      </c>
      <c r="I8" s="18">
        <f t="shared" ca="1" si="0"/>
        <v>1708565669.78</v>
      </c>
      <c r="J8" s="18">
        <f t="shared" ca="1" si="0"/>
        <v>30548918.940000001</v>
      </c>
      <c r="K8" s="18">
        <f t="shared" ca="1" si="0"/>
        <v>216678.99</v>
      </c>
      <c r="L8" s="18">
        <f t="shared" ca="1" si="0"/>
        <v>0</v>
      </c>
      <c r="M8" s="18">
        <f t="shared" ca="1" si="0"/>
        <v>1708130.14</v>
      </c>
      <c r="N8" s="18">
        <f t="shared" ca="1" si="0"/>
        <v>0</v>
      </c>
      <c r="O8" s="18">
        <f t="shared" ca="1" si="0"/>
        <v>471778489.85000002</v>
      </c>
      <c r="P8" s="18">
        <f t="shared" ca="1" si="0"/>
        <v>0</v>
      </c>
      <c r="Q8" s="18">
        <f t="shared" ca="1" si="0"/>
        <v>389833902.84999996</v>
      </c>
      <c r="R8" s="18">
        <f t="shared" ca="1" si="0"/>
        <v>0</v>
      </c>
      <c r="S8" s="18">
        <f t="shared" ca="1" si="0"/>
        <v>0</v>
      </c>
      <c r="T8" s="18">
        <f t="shared" ca="1" si="1"/>
        <v>3507714635</v>
      </c>
      <c r="U8" s="18">
        <f t="shared" ca="1" si="2"/>
        <v>0</v>
      </c>
      <c r="V8" s="18">
        <f t="shared" ca="1" si="2"/>
        <v>1221987194.28</v>
      </c>
      <c r="W8" s="18">
        <f t="shared" ca="1" si="2"/>
        <v>3312842453.3600001</v>
      </c>
      <c r="X8" s="18">
        <f t="shared" ca="1" si="2"/>
        <v>685918.69</v>
      </c>
      <c r="Y8" s="18">
        <f t="shared" ca="1" si="2"/>
        <v>203683440.94999999</v>
      </c>
      <c r="Z8" s="18">
        <f t="shared" ca="1" si="2"/>
        <v>544349292.78999996</v>
      </c>
      <c r="AA8" s="18">
        <f t="shared" ca="1" si="2"/>
        <v>160559.56999999983</v>
      </c>
      <c r="AB8" s="18">
        <f t="shared" ca="1" si="2"/>
        <v>0</v>
      </c>
      <c r="AC8" s="18">
        <f t="shared" ca="1" si="2"/>
        <v>103146800.87</v>
      </c>
      <c r="AD8" s="18">
        <f t="shared" ca="1" si="2"/>
        <v>529065951.30000001</v>
      </c>
      <c r="AE8" s="18">
        <f t="shared" ca="1" si="2"/>
        <v>0</v>
      </c>
      <c r="AF8" s="18">
        <f t="shared" ca="1" si="2"/>
        <v>38436819.350000001</v>
      </c>
      <c r="AG8" s="18">
        <f t="shared" ca="1" si="2"/>
        <v>123759219.97</v>
      </c>
      <c r="AH8" s="18">
        <f t="shared" ca="1" si="2"/>
        <v>183454522.02000001</v>
      </c>
      <c r="AI8" s="18">
        <f t="shared" ca="1" si="2"/>
        <v>0</v>
      </c>
      <c r="AJ8" s="18">
        <f t="shared" ca="1" si="2"/>
        <v>4067829.02</v>
      </c>
      <c r="AK8" s="18">
        <f t="shared" ca="1" si="3"/>
        <v>643196.51</v>
      </c>
      <c r="AL8" s="18">
        <f t="shared" ca="1" si="3"/>
        <v>0</v>
      </c>
      <c r="AM8" s="18">
        <f t="shared" ca="1" si="3"/>
        <v>161378861.80000001</v>
      </c>
      <c r="AN8" s="18">
        <f t="shared" ca="1" si="3"/>
        <v>0</v>
      </c>
      <c r="AO8" s="18">
        <f t="shared" ca="1" si="3"/>
        <v>0</v>
      </c>
      <c r="AP8" s="18">
        <f t="shared" ca="1" si="3"/>
        <v>46190489.960000001</v>
      </c>
      <c r="AQ8" s="18">
        <f t="shared" ca="1" si="3"/>
        <v>0</v>
      </c>
      <c r="AR8" s="18">
        <f t="shared" ca="1" si="3"/>
        <v>0</v>
      </c>
      <c r="AS8" s="18">
        <f t="shared" ca="1" si="3"/>
        <v>0</v>
      </c>
      <c r="AT8" s="18">
        <f t="shared" ca="1" si="3"/>
        <v>0</v>
      </c>
      <c r="AU8" s="18">
        <f t="shared" ca="1" si="3"/>
        <v>0</v>
      </c>
      <c r="AV8" s="18">
        <f t="shared" ca="1" si="3"/>
        <v>0</v>
      </c>
      <c r="AW8" s="18">
        <f t="shared" ca="1" si="3"/>
        <v>0</v>
      </c>
      <c r="AX8" s="18">
        <f t="shared" ca="1" si="3"/>
        <v>0</v>
      </c>
      <c r="AY8" s="18">
        <f t="shared" ca="1" si="3"/>
        <v>0</v>
      </c>
      <c r="AZ8" s="18">
        <f t="shared" ca="1" si="3"/>
        <v>0</v>
      </c>
      <c r="BA8" s="18">
        <f t="shared" ca="1" si="4"/>
        <v>0</v>
      </c>
      <c r="BB8" s="18">
        <f t="shared" ca="1" si="4"/>
        <v>386155172.19999999</v>
      </c>
      <c r="BC8" s="18">
        <f t="shared" ca="1" si="4"/>
        <v>0</v>
      </c>
      <c r="BD8" s="18">
        <f t="shared" ca="1" si="4"/>
        <v>496356055.45999998</v>
      </c>
      <c r="BE8" s="18">
        <f t="shared" ca="1" si="4"/>
        <v>0</v>
      </c>
      <c r="BF8" s="18">
        <f t="shared" ca="1" si="4"/>
        <v>0</v>
      </c>
      <c r="BG8" s="18">
        <f t="shared" ca="1" si="4"/>
        <v>0</v>
      </c>
      <c r="BH8" s="18">
        <f t="shared" ca="1" si="4"/>
        <v>0</v>
      </c>
      <c r="BI8" s="18">
        <f t="shared" ca="1" si="4"/>
        <v>7343011.5499999998</v>
      </c>
      <c r="BJ8" s="18">
        <f t="shared" ca="1" si="4"/>
        <v>0</v>
      </c>
      <c r="BK8" s="18">
        <f t="shared" ca="1" si="4"/>
        <v>0</v>
      </c>
      <c r="BL8" s="18">
        <f t="shared" ca="1" si="4"/>
        <v>0</v>
      </c>
      <c r="BM8" s="18">
        <f t="shared" ca="1" si="4"/>
        <v>267371318.75</v>
      </c>
      <c r="BN8" s="18">
        <f t="shared" ca="1" si="4"/>
        <v>15992128.890000001</v>
      </c>
      <c r="BO8" s="18">
        <f t="shared" ca="1" si="4"/>
        <v>0</v>
      </c>
      <c r="BP8" s="18">
        <f t="shared" ca="1" si="4"/>
        <v>3389321024.8300037</v>
      </c>
      <c r="BQ8" s="18">
        <f t="shared" ca="1" si="5"/>
        <v>17076796.989999998</v>
      </c>
      <c r="BR8" s="18">
        <f t="shared" ca="1" si="5"/>
        <v>556409178.7700001</v>
      </c>
      <c r="BS8" s="18">
        <f t="shared" ca="1" si="5"/>
        <v>524388213.64999998</v>
      </c>
      <c r="BT8" s="18">
        <f t="shared" ca="1" si="5"/>
        <v>0</v>
      </c>
      <c r="BU8" s="18">
        <f t="shared" ca="1" si="5"/>
        <v>0</v>
      </c>
      <c r="BV8" s="18">
        <f t="shared" ca="1" si="5"/>
        <v>114260794.09999999</v>
      </c>
      <c r="BW8" s="18">
        <f t="shared" ca="1" si="5"/>
        <v>0</v>
      </c>
      <c r="BX8" s="18">
        <f t="shared" ca="1" si="5"/>
        <v>589212.76</v>
      </c>
      <c r="BY8" s="18">
        <f t="shared" ca="1" si="5"/>
        <v>0</v>
      </c>
      <c r="BZ8" s="18">
        <f t="shared" ca="1" si="5"/>
        <v>0</v>
      </c>
      <c r="CA8" s="18">
        <f t="shared" ca="1" si="5"/>
        <v>19968205.640000001</v>
      </c>
      <c r="CB8" s="18">
        <f t="shared" ca="1" si="5"/>
        <v>383335293.60000002</v>
      </c>
      <c r="CC8" s="18">
        <f t="shared" ca="1" si="5"/>
        <v>1951766.45</v>
      </c>
      <c r="CD8" s="18">
        <f t="shared" ca="1" si="6"/>
        <v>100046379.22</v>
      </c>
      <c r="CE8" s="18">
        <f t="shared" ca="1" si="6"/>
        <v>2625529.85</v>
      </c>
      <c r="CF8" s="18">
        <f t="shared" ca="1" si="6"/>
        <v>0</v>
      </c>
      <c r="CG8" s="18">
        <f t="shared" ca="1" si="6"/>
        <v>3010943.2</v>
      </c>
      <c r="CH8" s="18">
        <f t="shared" ca="1" si="6"/>
        <v>16302800.800000001</v>
      </c>
      <c r="CI8" s="18">
        <f t="shared" ca="1" si="6"/>
        <v>587684916.1200006</v>
      </c>
      <c r="CJ8" s="19">
        <f t="shared" ref="CJ8:CJ22" ca="1" si="12">CK8+CL8+CM8+CP8</f>
        <v>5527899424.4300003</v>
      </c>
      <c r="CK8" s="18">
        <f t="shared" ca="1" si="7"/>
        <v>4060543.0399999921</v>
      </c>
      <c r="CL8" s="18">
        <f t="shared" ca="1" si="7"/>
        <v>1941291.83</v>
      </c>
      <c r="CM8" s="19">
        <f t="shared" ref="CM8:CM22" ca="1" si="13">+CN8+CO8</f>
        <v>1855184628.4599993</v>
      </c>
      <c r="CN8" s="18">
        <f t="shared" ca="1" si="8"/>
        <v>107559811.14999995</v>
      </c>
      <c r="CO8" s="18">
        <f t="shared" ca="1" si="8"/>
        <v>1747624817.3099995</v>
      </c>
      <c r="CP8" s="19">
        <f t="shared" ref="CP8:CP22" ca="1" si="14">+CQ8+CR8</f>
        <v>3666712961.1000013</v>
      </c>
      <c r="CQ8" s="18">
        <f t="shared" ca="1" si="9"/>
        <v>1053871838.5100029</v>
      </c>
      <c r="CR8" s="18">
        <f t="shared" ca="1" si="9"/>
        <v>2612841122.5899987</v>
      </c>
      <c r="CS8" s="18">
        <f t="shared" ca="1" si="9"/>
        <v>103920753.2699998</v>
      </c>
      <c r="CT8" s="18">
        <f t="shared" ca="1" si="9"/>
        <v>0</v>
      </c>
      <c r="CU8" s="18">
        <f t="shared" ca="1" si="9"/>
        <v>0</v>
      </c>
      <c r="CV8" s="19">
        <f t="shared" ca="1" si="10"/>
        <v>35101021882.48999</v>
      </c>
    </row>
    <row r="9" spans="1:100" ht="12.75" customHeight="1">
      <c r="A9" s="55" t="s">
        <v>151</v>
      </c>
      <c r="B9" s="17">
        <v>1004</v>
      </c>
      <c r="C9" s="56" t="s">
        <v>147</v>
      </c>
      <c r="D9" s="19">
        <f t="shared" ca="1" si="11"/>
        <v>7697374396.1960001</v>
      </c>
      <c r="E9" s="18">
        <f t="shared" ca="1" si="0"/>
        <v>2544341150.1300006</v>
      </c>
      <c r="F9" s="18">
        <f t="shared" ca="1" si="0"/>
        <v>3032055150.2459998</v>
      </c>
      <c r="G9" s="18">
        <f t="shared" ca="1" si="0"/>
        <v>2120978095.8199997</v>
      </c>
      <c r="H9" s="18">
        <f t="shared" ca="1" si="0"/>
        <v>609518356.31000006</v>
      </c>
      <c r="I9" s="18">
        <f t="shared" ca="1" si="0"/>
        <v>1259019416.0599999</v>
      </c>
      <c r="J9" s="18">
        <f t="shared" ca="1" si="0"/>
        <v>10553803.370000001</v>
      </c>
      <c r="K9" s="18">
        <f t="shared" ca="1" si="0"/>
        <v>0</v>
      </c>
      <c r="L9" s="18">
        <f t="shared" ca="1" si="0"/>
        <v>0</v>
      </c>
      <c r="M9" s="18">
        <f t="shared" ca="1" si="0"/>
        <v>733207.44</v>
      </c>
      <c r="N9" s="18">
        <f t="shared" ca="1" si="0"/>
        <v>0</v>
      </c>
      <c r="O9" s="18">
        <f t="shared" ca="1" si="0"/>
        <v>668954698.61000001</v>
      </c>
      <c r="P9" s="18">
        <f t="shared" ca="1" si="0"/>
        <v>0</v>
      </c>
      <c r="Q9" s="18">
        <f t="shared" ca="1" si="0"/>
        <v>362107551.09000003</v>
      </c>
      <c r="R9" s="18">
        <f t="shared" ca="1" si="0"/>
        <v>0</v>
      </c>
      <c r="S9" s="18">
        <f t="shared" ca="1" si="0"/>
        <v>0</v>
      </c>
      <c r="T9" s="18">
        <f t="shared" ca="1" si="1"/>
        <v>12414340782.629997</v>
      </c>
      <c r="U9" s="18">
        <f t="shared" ca="1" si="2"/>
        <v>304789667.32999998</v>
      </c>
      <c r="V9" s="18">
        <f t="shared" ca="1" si="2"/>
        <v>2926363682.8399997</v>
      </c>
      <c r="W9" s="18">
        <f t="shared" ca="1" si="2"/>
        <v>9884053183.8399982</v>
      </c>
      <c r="X9" s="18">
        <f t="shared" ca="1" si="2"/>
        <v>14729826.439999999</v>
      </c>
      <c r="Y9" s="18">
        <f t="shared" ca="1" si="2"/>
        <v>204539316.85999998</v>
      </c>
      <c r="Z9" s="18">
        <f t="shared" ca="1" si="2"/>
        <v>208331425.80999997</v>
      </c>
      <c r="AA9" s="18">
        <f t="shared" ca="1" si="2"/>
        <v>560282.12</v>
      </c>
      <c r="AB9" s="18">
        <f t="shared" ca="1" si="2"/>
        <v>0</v>
      </c>
      <c r="AC9" s="18">
        <f t="shared" ca="1" si="2"/>
        <v>7410479.3500000006</v>
      </c>
      <c r="AD9" s="18">
        <f t="shared" ca="1" si="2"/>
        <v>297889490.28000003</v>
      </c>
      <c r="AE9" s="18">
        <f t="shared" ca="1" si="2"/>
        <v>0</v>
      </c>
      <c r="AF9" s="18">
        <f t="shared" ca="1" si="2"/>
        <v>141812515.24000001</v>
      </c>
      <c r="AG9" s="18">
        <f t="shared" ca="1" si="2"/>
        <v>15475071.98</v>
      </c>
      <c r="AH9" s="18">
        <f t="shared" ca="1" si="2"/>
        <v>26668288.09</v>
      </c>
      <c r="AI9" s="18">
        <f t="shared" ca="1" si="2"/>
        <v>26758698.82</v>
      </c>
      <c r="AJ9" s="18">
        <f t="shared" ca="1" si="2"/>
        <v>13790032.869999999</v>
      </c>
      <c r="AK9" s="18">
        <f t="shared" ca="1" si="3"/>
        <v>727415.19</v>
      </c>
      <c r="AL9" s="18">
        <f t="shared" ca="1" si="3"/>
        <v>0</v>
      </c>
      <c r="AM9" s="18">
        <f t="shared" ca="1" si="3"/>
        <v>79845638.580000013</v>
      </c>
      <c r="AN9" s="18">
        <f t="shared" ca="1" si="3"/>
        <v>377336.67</v>
      </c>
      <c r="AO9" s="18">
        <f t="shared" ca="1" si="3"/>
        <v>0</v>
      </c>
      <c r="AP9" s="18">
        <f t="shared" ca="1" si="3"/>
        <v>0</v>
      </c>
      <c r="AQ9" s="18">
        <f t="shared" ca="1" si="3"/>
        <v>0</v>
      </c>
      <c r="AR9" s="18">
        <f t="shared" ca="1" si="3"/>
        <v>0</v>
      </c>
      <c r="AS9" s="18">
        <f t="shared" ca="1" si="3"/>
        <v>0</v>
      </c>
      <c r="AT9" s="18">
        <f t="shared" ca="1" si="3"/>
        <v>0</v>
      </c>
      <c r="AU9" s="18">
        <f t="shared" ca="1" si="3"/>
        <v>0</v>
      </c>
      <c r="AV9" s="18">
        <f t="shared" ca="1" si="3"/>
        <v>0</v>
      </c>
      <c r="AW9" s="18">
        <f t="shared" ca="1" si="3"/>
        <v>0</v>
      </c>
      <c r="AX9" s="18">
        <f t="shared" ca="1" si="3"/>
        <v>0</v>
      </c>
      <c r="AY9" s="18">
        <f t="shared" ca="1" si="3"/>
        <v>0</v>
      </c>
      <c r="AZ9" s="18">
        <f t="shared" ca="1" si="3"/>
        <v>0</v>
      </c>
      <c r="BA9" s="18">
        <f t="shared" ca="1" si="4"/>
        <v>0</v>
      </c>
      <c r="BB9" s="18">
        <f t="shared" ca="1" si="4"/>
        <v>0</v>
      </c>
      <c r="BC9" s="18">
        <f t="shared" ca="1" si="4"/>
        <v>0</v>
      </c>
      <c r="BD9" s="18">
        <f t="shared" ca="1" si="4"/>
        <v>672827667.35000002</v>
      </c>
      <c r="BE9" s="18">
        <f t="shared" ca="1" si="4"/>
        <v>0</v>
      </c>
      <c r="BF9" s="18">
        <f t="shared" ca="1" si="4"/>
        <v>0</v>
      </c>
      <c r="BG9" s="18">
        <f t="shared" ca="1" si="4"/>
        <v>0</v>
      </c>
      <c r="BH9" s="18">
        <f t="shared" ca="1" si="4"/>
        <v>0</v>
      </c>
      <c r="BI9" s="18">
        <f t="shared" ca="1" si="4"/>
        <v>0</v>
      </c>
      <c r="BJ9" s="18">
        <f t="shared" ca="1" si="4"/>
        <v>0</v>
      </c>
      <c r="BK9" s="18">
        <f t="shared" ca="1" si="4"/>
        <v>0</v>
      </c>
      <c r="BL9" s="18">
        <f t="shared" ca="1" si="4"/>
        <v>0</v>
      </c>
      <c r="BM9" s="18">
        <f t="shared" ca="1" si="4"/>
        <v>27638271.510000002</v>
      </c>
      <c r="BN9" s="18">
        <f t="shared" ca="1" si="4"/>
        <v>4805190.8499999996</v>
      </c>
      <c r="BO9" s="18">
        <f t="shared" ca="1" si="4"/>
        <v>0</v>
      </c>
      <c r="BP9" s="18">
        <f t="shared" ca="1" si="4"/>
        <v>1598592198.27</v>
      </c>
      <c r="BQ9" s="18">
        <f t="shared" ca="1" si="5"/>
        <v>124228849.64999999</v>
      </c>
      <c r="BR9" s="18">
        <f t="shared" ca="1" si="5"/>
        <v>178368887.76999998</v>
      </c>
      <c r="BS9" s="18">
        <f t="shared" ca="1" si="5"/>
        <v>347475437.73999995</v>
      </c>
      <c r="BT9" s="18">
        <f t="shared" ca="1" si="5"/>
        <v>0</v>
      </c>
      <c r="BU9" s="18">
        <f t="shared" ca="1" si="5"/>
        <v>0</v>
      </c>
      <c r="BV9" s="18">
        <f t="shared" ca="1" si="5"/>
        <v>173580253.54999998</v>
      </c>
      <c r="BW9" s="18">
        <f t="shared" ca="1" si="5"/>
        <v>0</v>
      </c>
      <c r="BX9" s="18">
        <f t="shared" ca="1" si="5"/>
        <v>9688.2699999999986</v>
      </c>
      <c r="BY9" s="18">
        <f t="shared" ca="1" si="5"/>
        <v>0</v>
      </c>
      <c r="BZ9" s="18">
        <f t="shared" ca="1" si="5"/>
        <v>0</v>
      </c>
      <c r="CA9" s="18">
        <f t="shared" ca="1" si="5"/>
        <v>1885116.81</v>
      </c>
      <c r="CB9" s="18">
        <f t="shared" ca="1" si="5"/>
        <v>90717021.729999989</v>
      </c>
      <c r="CC9" s="18">
        <f t="shared" ca="1" si="5"/>
        <v>2228885.7199999997</v>
      </c>
      <c r="CD9" s="18">
        <f t="shared" ca="1" si="6"/>
        <v>1814535.21</v>
      </c>
      <c r="CE9" s="18">
        <f t="shared" ca="1" si="6"/>
        <v>0</v>
      </c>
      <c r="CF9" s="18">
        <f t="shared" ca="1" si="6"/>
        <v>0</v>
      </c>
      <c r="CG9" s="18">
        <f t="shared" ca="1" si="6"/>
        <v>868.83</v>
      </c>
      <c r="CH9" s="18">
        <f t="shared" ca="1" si="6"/>
        <v>112246.6</v>
      </c>
      <c r="CI9" s="18">
        <f t="shared" ca="1" si="6"/>
        <v>0</v>
      </c>
      <c r="CJ9" s="19">
        <f t="shared" ca="1" si="12"/>
        <v>74704658944.890015</v>
      </c>
      <c r="CK9" s="18">
        <f t="shared" ca="1" si="7"/>
        <v>0</v>
      </c>
      <c r="CL9" s="18">
        <f t="shared" ca="1" si="7"/>
        <v>22533347.020000011</v>
      </c>
      <c r="CM9" s="19">
        <f t="shared" ca="1" si="13"/>
        <v>23126497463.182663</v>
      </c>
      <c r="CN9" s="18">
        <f t="shared" ca="1" si="8"/>
        <v>3590464583.8599644</v>
      </c>
      <c r="CO9" s="18">
        <f t="shared" ca="1" si="8"/>
        <v>19536032879.322697</v>
      </c>
      <c r="CP9" s="19">
        <f t="shared" ca="1" si="14"/>
        <v>51555628134.687347</v>
      </c>
      <c r="CQ9" s="18">
        <f t="shared" ca="1" si="9"/>
        <v>14112604891.930309</v>
      </c>
      <c r="CR9" s="18">
        <f t="shared" ca="1" si="9"/>
        <v>37443023242.757034</v>
      </c>
      <c r="CS9" s="18">
        <f t="shared" ca="1" si="9"/>
        <v>278856038.25</v>
      </c>
      <c r="CT9" s="18">
        <f t="shared" ca="1" si="9"/>
        <v>0</v>
      </c>
      <c r="CU9" s="18">
        <f t="shared" ca="1" si="9"/>
        <v>0</v>
      </c>
      <c r="CV9" s="19">
        <f t="shared" ca="1" si="10"/>
        <v>115384524667.01601</v>
      </c>
    </row>
    <row r="10" spans="1:100" ht="12.75" customHeight="1">
      <c r="A10" s="55" t="s">
        <v>153</v>
      </c>
      <c r="B10" s="17">
        <v>1005</v>
      </c>
      <c r="C10" s="56" t="s">
        <v>147</v>
      </c>
      <c r="D10" s="19">
        <f t="shared" ca="1" si="11"/>
        <v>18589670107.139603</v>
      </c>
      <c r="E10" s="18">
        <f t="shared" ca="1" si="0"/>
        <v>3474067885.9194832</v>
      </c>
      <c r="F10" s="18">
        <f t="shared" ca="1" si="0"/>
        <v>7345739548.7162151</v>
      </c>
      <c r="G10" s="18">
        <f t="shared" ca="1" si="0"/>
        <v>7769862672.5039024</v>
      </c>
      <c r="H10" s="18">
        <f t="shared" ca="1" si="0"/>
        <v>618773924.51999998</v>
      </c>
      <c r="I10" s="18">
        <f t="shared" ca="1" si="0"/>
        <v>1648007128.6398499</v>
      </c>
      <c r="J10" s="18">
        <f t="shared" ca="1" si="0"/>
        <v>69397602.950000107</v>
      </c>
      <c r="K10" s="18">
        <f t="shared" ca="1" si="0"/>
        <v>66162736.939999998</v>
      </c>
      <c r="L10" s="18">
        <f t="shared" ca="1" si="0"/>
        <v>0</v>
      </c>
      <c r="M10" s="18">
        <f t="shared" ca="1" si="0"/>
        <v>2091917.84</v>
      </c>
      <c r="N10" s="18">
        <f t="shared" ca="1" si="0"/>
        <v>0</v>
      </c>
      <c r="O10" s="18">
        <f t="shared" ca="1" si="0"/>
        <v>1801845253.7499797</v>
      </c>
      <c r="P10" s="18">
        <f t="shared" ca="1" si="0"/>
        <v>630808.09</v>
      </c>
      <c r="Q10" s="18">
        <f t="shared" ca="1" si="0"/>
        <v>2381548872.9300003</v>
      </c>
      <c r="R10" s="18">
        <f t="shared" ca="1" si="0"/>
        <v>0</v>
      </c>
      <c r="S10" s="18">
        <f t="shared" ca="1" si="0"/>
        <v>0</v>
      </c>
      <c r="T10" s="18">
        <f t="shared" ca="1" si="1"/>
        <v>14878322577.4657</v>
      </c>
      <c r="U10" s="18">
        <f t="shared" ca="1" si="2"/>
        <v>1017442317.180001</v>
      </c>
      <c r="V10" s="18">
        <f t="shared" ca="1" si="2"/>
        <v>3667768050.8703499</v>
      </c>
      <c r="W10" s="18">
        <f t="shared" ca="1" si="2"/>
        <v>18969719391.098904</v>
      </c>
      <c r="X10" s="18">
        <f t="shared" ca="1" si="2"/>
        <v>99638428.149995893</v>
      </c>
      <c r="Y10" s="18">
        <f t="shared" ca="1" si="2"/>
        <v>835035652.36999404</v>
      </c>
      <c r="Z10" s="18">
        <f t="shared" ca="1" si="2"/>
        <v>1166608885.3416691</v>
      </c>
      <c r="AA10" s="18">
        <f t="shared" ca="1" si="2"/>
        <v>847338.59000000008</v>
      </c>
      <c r="AB10" s="18">
        <f t="shared" ca="1" si="2"/>
        <v>0</v>
      </c>
      <c r="AC10" s="18">
        <f t="shared" ca="1" si="2"/>
        <v>131471793.40991999</v>
      </c>
      <c r="AD10" s="18">
        <f t="shared" ca="1" si="2"/>
        <v>279333237.32980299</v>
      </c>
      <c r="AE10" s="18">
        <f t="shared" ca="1" si="2"/>
        <v>18978737.25</v>
      </c>
      <c r="AF10" s="18">
        <f t="shared" ca="1" si="2"/>
        <v>100123870.18000001</v>
      </c>
      <c r="AG10" s="18">
        <f t="shared" ca="1" si="2"/>
        <v>595699465.70000005</v>
      </c>
      <c r="AH10" s="18">
        <f t="shared" ca="1" si="2"/>
        <v>361203915.25</v>
      </c>
      <c r="AI10" s="18">
        <f t="shared" ca="1" si="2"/>
        <v>27765312.530000001</v>
      </c>
      <c r="AJ10" s="18">
        <f t="shared" ca="1" si="2"/>
        <v>60190762.300000101</v>
      </c>
      <c r="AK10" s="18">
        <f t="shared" ca="1" si="3"/>
        <v>5215609.1399999904</v>
      </c>
      <c r="AL10" s="18">
        <f t="shared" ca="1" si="3"/>
        <v>0</v>
      </c>
      <c r="AM10" s="18">
        <f t="shared" ca="1" si="3"/>
        <v>571674512.07000494</v>
      </c>
      <c r="AN10" s="18">
        <f t="shared" ca="1" si="3"/>
        <v>4786883.8600000003</v>
      </c>
      <c r="AO10" s="18">
        <f t="shared" ca="1" si="3"/>
        <v>0</v>
      </c>
      <c r="AP10" s="18">
        <f t="shared" ca="1" si="3"/>
        <v>19399182.34</v>
      </c>
      <c r="AQ10" s="18">
        <f t="shared" ca="1" si="3"/>
        <v>0</v>
      </c>
      <c r="AR10" s="18">
        <f t="shared" ca="1" si="3"/>
        <v>0</v>
      </c>
      <c r="AS10" s="18">
        <f t="shared" ca="1" si="3"/>
        <v>0</v>
      </c>
      <c r="AT10" s="18">
        <f t="shared" ca="1" si="3"/>
        <v>0</v>
      </c>
      <c r="AU10" s="18">
        <f t="shared" ca="1" si="3"/>
        <v>0</v>
      </c>
      <c r="AV10" s="18">
        <f t="shared" ca="1" si="3"/>
        <v>0</v>
      </c>
      <c r="AW10" s="18">
        <f t="shared" ca="1" si="3"/>
        <v>0</v>
      </c>
      <c r="AX10" s="18">
        <f t="shared" ca="1" si="3"/>
        <v>0</v>
      </c>
      <c r="AY10" s="18">
        <f t="shared" ca="1" si="3"/>
        <v>0</v>
      </c>
      <c r="AZ10" s="18">
        <f t="shared" ca="1" si="3"/>
        <v>0</v>
      </c>
      <c r="BA10" s="18">
        <f t="shared" ca="1" si="4"/>
        <v>0</v>
      </c>
      <c r="BB10" s="18">
        <f t="shared" ca="1" si="4"/>
        <v>0</v>
      </c>
      <c r="BC10" s="18">
        <f t="shared" ca="1" si="4"/>
        <v>0</v>
      </c>
      <c r="BD10" s="18">
        <f t="shared" ca="1" si="4"/>
        <v>1879645747.5334001</v>
      </c>
      <c r="BE10" s="18">
        <f t="shared" ca="1" si="4"/>
        <v>0</v>
      </c>
      <c r="BF10" s="18">
        <f t="shared" ca="1" si="4"/>
        <v>0</v>
      </c>
      <c r="BG10" s="18">
        <f t="shared" ca="1" si="4"/>
        <v>0</v>
      </c>
      <c r="BH10" s="18">
        <f t="shared" ca="1" si="4"/>
        <v>0</v>
      </c>
      <c r="BI10" s="18">
        <f t="shared" ca="1" si="4"/>
        <v>66555101.579999998</v>
      </c>
      <c r="BJ10" s="18">
        <f t="shared" ca="1" si="4"/>
        <v>2900878.03</v>
      </c>
      <c r="BK10" s="18">
        <f t="shared" ca="1" si="4"/>
        <v>0</v>
      </c>
      <c r="BL10" s="18">
        <f t="shared" ca="1" si="4"/>
        <v>0</v>
      </c>
      <c r="BM10" s="18">
        <f t="shared" ca="1" si="4"/>
        <v>206713922.82999399</v>
      </c>
      <c r="BN10" s="18">
        <f t="shared" ca="1" si="4"/>
        <v>1541455866.54056</v>
      </c>
      <c r="BO10" s="18">
        <f t="shared" ca="1" si="4"/>
        <v>0</v>
      </c>
      <c r="BP10" s="18">
        <f t="shared" ca="1" si="4"/>
        <v>1647598218.4015901</v>
      </c>
      <c r="BQ10" s="18">
        <f t="shared" ca="1" si="5"/>
        <v>69813696.699999899</v>
      </c>
      <c r="BR10" s="18">
        <f t="shared" ca="1" si="5"/>
        <v>846591221.16000092</v>
      </c>
      <c r="BS10" s="18">
        <f t="shared" ca="1" si="5"/>
        <v>611039464.16998303</v>
      </c>
      <c r="BT10" s="18">
        <f t="shared" ca="1" si="5"/>
        <v>0</v>
      </c>
      <c r="BU10" s="18">
        <f t="shared" ca="1" si="5"/>
        <v>0</v>
      </c>
      <c r="BV10" s="18">
        <f t="shared" ca="1" si="5"/>
        <v>75940527.140000001</v>
      </c>
      <c r="BW10" s="18">
        <f t="shared" ca="1" si="5"/>
        <v>0</v>
      </c>
      <c r="BX10" s="18">
        <f t="shared" ca="1" si="5"/>
        <v>1837129.78</v>
      </c>
      <c r="BY10" s="18">
        <f t="shared" ca="1" si="5"/>
        <v>0</v>
      </c>
      <c r="BZ10" s="18">
        <f t="shared" ca="1" si="5"/>
        <v>158126872.50999999</v>
      </c>
      <c r="CA10" s="18">
        <f t="shared" ca="1" si="5"/>
        <v>103626961.96000001</v>
      </c>
      <c r="CB10" s="18">
        <f t="shared" ca="1" si="5"/>
        <v>1938778968.1500001</v>
      </c>
      <c r="CC10" s="18">
        <f t="shared" ca="1" si="5"/>
        <v>150044887.39000002</v>
      </c>
      <c r="CD10" s="18">
        <f t="shared" ca="1" si="6"/>
        <v>484486528.44999999</v>
      </c>
      <c r="CE10" s="18">
        <f t="shared" ca="1" si="6"/>
        <v>31626565</v>
      </c>
      <c r="CF10" s="18">
        <f t="shared" ca="1" si="6"/>
        <v>0</v>
      </c>
      <c r="CG10" s="18">
        <f t="shared" ca="1" si="6"/>
        <v>6080733.1000000006</v>
      </c>
      <c r="CH10" s="18">
        <f t="shared" ca="1" si="6"/>
        <v>58731971.300000004</v>
      </c>
      <c r="CI10" s="18">
        <f t="shared" ca="1" si="6"/>
        <v>6722847.1899999501</v>
      </c>
      <c r="CJ10" s="19">
        <f t="shared" ca="1" si="12"/>
        <v>19926355173.05764</v>
      </c>
      <c r="CK10" s="18">
        <f t="shared" ca="1" si="7"/>
        <v>27413895.849999901</v>
      </c>
      <c r="CL10" s="18">
        <f t="shared" ca="1" si="7"/>
        <v>5505585.1599997999</v>
      </c>
      <c r="CM10" s="19">
        <f t="shared" ca="1" si="13"/>
        <v>8583609977.6784306</v>
      </c>
      <c r="CN10" s="18">
        <f t="shared" ca="1" si="8"/>
        <v>3828079593.6367707</v>
      </c>
      <c r="CO10" s="18">
        <f t="shared" ca="1" si="8"/>
        <v>4755530384.0416603</v>
      </c>
      <c r="CP10" s="19">
        <f t="shared" ca="1" si="14"/>
        <v>11309825714.369209</v>
      </c>
      <c r="CQ10" s="18">
        <f t="shared" ca="1" si="9"/>
        <v>5012965597.3031435</v>
      </c>
      <c r="CR10" s="18">
        <f t="shared" ca="1" si="9"/>
        <v>6296860117.0660667</v>
      </c>
      <c r="CS10" s="18">
        <f t="shared" ca="1" si="9"/>
        <v>79099824.110004902</v>
      </c>
      <c r="CT10" s="18">
        <f t="shared" ca="1" si="9"/>
        <v>0</v>
      </c>
      <c r="CU10" s="18">
        <f t="shared" ca="1" si="9"/>
        <v>0</v>
      </c>
      <c r="CV10" s="19">
        <f t="shared" ca="1" si="10"/>
        <v>97883127381.308929</v>
      </c>
    </row>
    <row r="11" spans="1:100" ht="12.75" customHeight="1">
      <c r="A11" s="55" t="s">
        <v>155</v>
      </c>
      <c r="B11" s="17">
        <v>1006</v>
      </c>
      <c r="C11" s="56" t="s">
        <v>147</v>
      </c>
      <c r="D11" s="19">
        <f t="shared" ca="1" si="11"/>
        <v>51855640.378900006</v>
      </c>
      <c r="E11" s="18">
        <f t="shared" ca="1" si="0"/>
        <v>19966946.580699999</v>
      </c>
      <c r="F11" s="18">
        <f t="shared" ca="1" si="0"/>
        <v>20074793.0682</v>
      </c>
      <c r="G11" s="18">
        <f t="shared" ca="1" si="0"/>
        <v>11813900.73</v>
      </c>
      <c r="H11" s="18">
        <f t="shared" ca="1" si="0"/>
        <v>0</v>
      </c>
      <c r="I11" s="18">
        <f t="shared" ca="1" si="0"/>
        <v>594220140.25</v>
      </c>
      <c r="J11" s="18">
        <f t="shared" ca="1" si="0"/>
        <v>0</v>
      </c>
      <c r="K11" s="18">
        <f t="shared" ca="1" si="0"/>
        <v>55585691.93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8">
        <f t="shared" ca="1" si="0"/>
        <v>378417.85</v>
      </c>
      <c r="P11" s="18">
        <f t="shared" ca="1" si="0"/>
        <v>0</v>
      </c>
      <c r="Q11" s="18">
        <f t="shared" ca="1" si="0"/>
        <v>0</v>
      </c>
      <c r="R11" s="18">
        <f t="shared" ca="1" si="0"/>
        <v>0</v>
      </c>
      <c r="S11" s="18">
        <f t="shared" ca="1" si="0"/>
        <v>0</v>
      </c>
      <c r="T11" s="18">
        <f t="shared" ca="1" si="1"/>
        <v>9343549150.0007</v>
      </c>
      <c r="U11" s="18">
        <f t="shared" ca="1" si="2"/>
        <v>37814015.498300001</v>
      </c>
      <c r="V11" s="18">
        <f t="shared" ca="1" si="2"/>
        <v>556457559.551</v>
      </c>
      <c r="W11" s="18">
        <f t="shared" ca="1" si="2"/>
        <v>2126268943.2644</v>
      </c>
      <c r="X11" s="18">
        <f t="shared" ca="1" si="2"/>
        <v>3335</v>
      </c>
      <c r="Y11" s="18">
        <f t="shared" ca="1" si="2"/>
        <v>1197803.44</v>
      </c>
      <c r="Z11" s="18">
        <f t="shared" ca="1" si="2"/>
        <v>7454148.8600000003</v>
      </c>
      <c r="AA11" s="18">
        <f t="shared" ca="1" si="2"/>
        <v>1976.6</v>
      </c>
      <c r="AB11" s="18">
        <f t="shared" ca="1" si="2"/>
        <v>0</v>
      </c>
      <c r="AC11" s="18">
        <f t="shared" ca="1" si="2"/>
        <v>0</v>
      </c>
      <c r="AD11" s="18">
        <f t="shared" ca="1" si="2"/>
        <v>604592.40789999999</v>
      </c>
      <c r="AE11" s="18">
        <f t="shared" ca="1" si="2"/>
        <v>0</v>
      </c>
      <c r="AF11" s="18">
        <f t="shared" ca="1" si="2"/>
        <v>19158.900000000001</v>
      </c>
      <c r="AG11" s="18">
        <f t="shared" ca="1" si="2"/>
        <v>0</v>
      </c>
      <c r="AH11" s="18">
        <f t="shared" ca="1" si="2"/>
        <v>0</v>
      </c>
      <c r="AI11" s="18">
        <f t="shared" ca="1" si="2"/>
        <v>0</v>
      </c>
      <c r="AJ11" s="18">
        <f t="shared" ca="1" si="2"/>
        <v>1671176.4</v>
      </c>
      <c r="AK11" s="18">
        <f t="shared" ca="1" si="3"/>
        <v>971294.91</v>
      </c>
      <c r="AL11" s="18">
        <f t="shared" ca="1" si="3"/>
        <v>0</v>
      </c>
      <c r="AM11" s="18">
        <f t="shared" ca="1" si="3"/>
        <v>3947258.48</v>
      </c>
      <c r="AN11" s="18">
        <f t="shared" ca="1" si="3"/>
        <v>0</v>
      </c>
      <c r="AO11" s="18">
        <f t="shared" ca="1" si="3"/>
        <v>0</v>
      </c>
      <c r="AP11" s="18">
        <f t="shared" ca="1" si="3"/>
        <v>91172.5</v>
      </c>
      <c r="AQ11" s="18">
        <f t="shared" ca="1" si="3"/>
        <v>0</v>
      </c>
      <c r="AR11" s="18">
        <f t="shared" ca="1" si="3"/>
        <v>0</v>
      </c>
      <c r="AS11" s="18">
        <f t="shared" ca="1" si="3"/>
        <v>0</v>
      </c>
      <c r="AT11" s="18">
        <f t="shared" ca="1" si="3"/>
        <v>161450594.46430001</v>
      </c>
      <c r="AU11" s="18">
        <f t="shared" ca="1" si="3"/>
        <v>2126045.1055000001</v>
      </c>
      <c r="AV11" s="18">
        <f t="shared" ca="1" si="3"/>
        <v>1528022.0079000001</v>
      </c>
      <c r="AW11" s="18">
        <f t="shared" ca="1" si="3"/>
        <v>0</v>
      </c>
      <c r="AX11" s="18">
        <f t="shared" ca="1" si="3"/>
        <v>871798.9412</v>
      </c>
      <c r="AY11" s="18">
        <f t="shared" ca="1" si="3"/>
        <v>0</v>
      </c>
      <c r="AZ11" s="18">
        <f t="shared" ca="1" si="3"/>
        <v>0</v>
      </c>
      <c r="BA11" s="18">
        <f t="shared" ca="1" si="4"/>
        <v>0</v>
      </c>
      <c r="BB11" s="18">
        <f t="shared" ca="1" si="4"/>
        <v>0</v>
      </c>
      <c r="BC11" s="18">
        <f t="shared" ca="1" si="4"/>
        <v>0</v>
      </c>
      <c r="BD11" s="18">
        <f t="shared" ca="1" si="4"/>
        <v>86979742.762500003</v>
      </c>
      <c r="BE11" s="18">
        <f t="shared" ca="1" si="4"/>
        <v>0</v>
      </c>
      <c r="BF11" s="18">
        <f t="shared" ca="1" si="4"/>
        <v>0</v>
      </c>
      <c r="BG11" s="18">
        <f t="shared" ca="1" si="4"/>
        <v>0</v>
      </c>
      <c r="BH11" s="18">
        <f t="shared" ca="1" si="4"/>
        <v>0</v>
      </c>
      <c r="BI11" s="18">
        <f t="shared" ca="1" si="4"/>
        <v>0</v>
      </c>
      <c r="BJ11" s="18">
        <f t="shared" ca="1" si="4"/>
        <v>0</v>
      </c>
      <c r="BK11" s="18">
        <f t="shared" ca="1" si="4"/>
        <v>0</v>
      </c>
      <c r="BL11" s="18">
        <f t="shared" ca="1" si="4"/>
        <v>116808.8371</v>
      </c>
      <c r="BM11" s="18">
        <f t="shared" ca="1" si="4"/>
        <v>0</v>
      </c>
      <c r="BN11" s="18">
        <f t="shared" ca="1" si="4"/>
        <v>2140547714.4820001</v>
      </c>
      <c r="BO11" s="18">
        <f t="shared" ca="1" si="4"/>
        <v>0</v>
      </c>
      <c r="BP11" s="18">
        <f t="shared" ca="1" si="4"/>
        <v>3661218.1515000002</v>
      </c>
      <c r="BQ11" s="18">
        <f t="shared" ca="1" si="5"/>
        <v>3446575.32</v>
      </c>
      <c r="BR11" s="18">
        <f t="shared" ca="1" si="5"/>
        <v>1478415.64</v>
      </c>
      <c r="BS11" s="18">
        <f t="shared" ca="1" si="5"/>
        <v>4801239.6076999996</v>
      </c>
      <c r="BT11" s="18">
        <f t="shared" ca="1" si="5"/>
        <v>0</v>
      </c>
      <c r="BU11" s="18">
        <f t="shared" ca="1" si="5"/>
        <v>0</v>
      </c>
      <c r="BV11" s="18">
        <f t="shared" ca="1" si="5"/>
        <v>0</v>
      </c>
      <c r="BW11" s="18">
        <f t="shared" ca="1" si="5"/>
        <v>0</v>
      </c>
      <c r="BX11" s="18">
        <f t="shared" ca="1" si="5"/>
        <v>650054.87</v>
      </c>
      <c r="BY11" s="18">
        <f t="shared" ca="1" si="5"/>
        <v>0</v>
      </c>
      <c r="BZ11" s="18">
        <f t="shared" ca="1" si="5"/>
        <v>0</v>
      </c>
      <c r="CA11" s="18">
        <f t="shared" ca="1" si="5"/>
        <v>34952961.859999999</v>
      </c>
      <c r="CB11" s="18">
        <f t="shared" ca="1" si="5"/>
        <v>858304238.59000003</v>
      </c>
      <c r="CC11" s="18">
        <f t="shared" ca="1" si="5"/>
        <v>1910857.78</v>
      </c>
      <c r="CD11" s="18">
        <f t="shared" ca="1" si="6"/>
        <v>145814661.71000001</v>
      </c>
      <c r="CE11" s="18">
        <f t="shared" ca="1" si="6"/>
        <v>0</v>
      </c>
      <c r="CF11" s="18">
        <f t="shared" ca="1" si="6"/>
        <v>0</v>
      </c>
      <c r="CG11" s="18">
        <f t="shared" ca="1" si="6"/>
        <v>55696370.239999995</v>
      </c>
      <c r="CH11" s="18">
        <f t="shared" ca="1" si="6"/>
        <v>19418918.93</v>
      </c>
      <c r="CI11" s="18">
        <f t="shared" ca="1" si="6"/>
        <v>106745762.98999999</v>
      </c>
      <c r="CJ11" s="19">
        <f t="shared" ca="1" si="12"/>
        <v>4751318004.7326994</v>
      </c>
      <c r="CK11" s="18">
        <f t="shared" ca="1" si="7"/>
        <v>1271808594.3099999</v>
      </c>
      <c r="CL11" s="18">
        <f t="shared" ca="1" si="7"/>
        <v>172580496.75999999</v>
      </c>
      <c r="CM11" s="19">
        <f t="shared" ca="1" si="13"/>
        <v>3056490138.2399998</v>
      </c>
      <c r="CN11" s="18">
        <f t="shared" ca="1" si="8"/>
        <v>0</v>
      </c>
      <c r="CO11" s="18">
        <f t="shared" ca="1" si="8"/>
        <v>3056490138.2399998</v>
      </c>
      <c r="CP11" s="19">
        <f t="shared" ca="1" si="14"/>
        <v>250438775.42269999</v>
      </c>
      <c r="CQ11" s="18">
        <f t="shared" ca="1" si="9"/>
        <v>0</v>
      </c>
      <c r="CR11" s="18">
        <f t="shared" ca="1" si="9"/>
        <v>250438775.42269999</v>
      </c>
      <c r="CS11" s="18">
        <f t="shared" ca="1" si="9"/>
        <v>30409865.153900001</v>
      </c>
      <c r="CT11" s="18">
        <f t="shared" ca="1" si="9"/>
        <v>0</v>
      </c>
      <c r="CU11" s="18">
        <f t="shared" ca="1" si="9"/>
        <v>0</v>
      </c>
      <c r="CV11" s="19">
        <f t="shared" ca="1" si="10"/>
        <v>21194321348.397503</v>
      </c>
    </row>
    <row r="12" spans="1:100" ht="12.75" customHeight="1">
      <c r="A12" s="55" t="s">
        <v>157</v>
      </c>
      <c r="B12" s="17">
        <v>1007</v>
      </c>
      <c r="C12" s="56" t="s">
        <v>147</v>
      </c>
      <c r="D12" s="19">
        <f t="shared" ca="1" si="11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1"/>
        <v>0</v>
      </c>
      <c r="U12" s="18">
        <f t="shared" ca="1" si="2"/>
        <v>0</v>
      </c>
      <c r="V12" s="18">
        <f t="shared" ca="1" si="2"/>
        <v>0</v>
      </c>
      <c r="W12" s="18">
        <f t="shared" ca="1" si="2"/>
        <v>0</v>
      </c>
      <c r="X12" s="18">
        <f t="shared" ca="1" si="2"/>
        <v>0</v>
      </c>
      <c r="Y12" s="18">
        <f t="shared" ca="1" si="2"/>
        <v>0</v>
      </c>
      <c r="Z12" s="18">
        <f t="shared" ca="1" si="2"/>
        <v>0</v>
      </c>
      <c r="AA12" s="18">
        <f t="shared" ca="1" si="2"/>
        <v>0</v>
      </c>
      <c r="AB12" s="18">
        <f t="shared" ca="1" si="2"/>
        <v>0</v>
      </c>
      <c r="AC12" s="18">
        <f t="shared" ca="1" si="2"/>
        <v>0</v>
      </c>
      <c r="AD12" s="18">
        <f t="shared" ca="1" si="2"/>
        <v>0</v>
      </c>
      <c r="AE12" s="18">
        <f t="shared" ca="1" si="2"/>
        <v>0</v>
      </c>
      <c r="AF12" s="18">
        <f t="shared" ca="1" si="2"/>
        <v>0</v>
      </c>
      <c r="AG12" s="18">
        <f t="shared" ca="1" si="2"/>
        <v>0</v>
      </c>
      <c r="AH12" s="18">
        <f t="shared" ca="1" si="2"/>
        <v>0</v>
      </c>
      <c r="AI12" s="18">
        <f t="shared" ca="1" si="2"/>
        <v>0</v>
      </c>
      <c r="AJ12" s="18">
        <f t="shared" ca="1" si="2"/>
        <v>0</v>
      </c>
      <c r="AK12" s="18">
        <f t="shared" ca="1" si="3"/>
        <v>0</v>
      </c>
      <c r="AL12" s="18">
        <f t="shared" ca="1" si="3"/>
        <v>0</v>
      </c>
      <c r="AM12" s="18">
        <f t="shared" ca="1" si="3"/>
        <v>0</v>
      </c>
      <c r="AN12" s="18">
        <f t="shared" ca="1" si="3"/>
        <v>0</v>
      </c>
      <c r="AO12" s="18">
        <f t="shared" ca="1" si="3"/>
        <v>0</v>
      </c>
      <c r="AP12" s="18">
        <f t="shared" ca="1" si="3"/>
        <v>0</v>
      </c>
      <c r="AQ12" s="18">
        <f t="shared" ca="1" si="3"/>
        <v>0</v>
      </c>
      <c r="AR12" s="18">
        <f t="shared" ca="1" si="3"/>
        <v>0</v>
      </c>
      <c r="AS12" s="18">
        <f t="shared" ca="1" si="3"/>
        <v>0</v>
      </c>
      <c r="AT12" s="18">
        <f t="shared" ca="1" si="3"/>
        <v>0</v>
      </c>
      <c r="AU12" s="18">
        <f t="shared" ca="1" si="3"/>
        <v>0</v>
      </c>
      <c r="AV12" s="18">
        <f t="shared" ca="1" si="3"/>
        <v>0</v>
      </c>
      <c r="AW12" s="18">
        <f t="shared" ca="1" si="3"/>
        <v>0</v>
      </c>
      <c r="AX12" s="18">
        <f t="shared" ca="1" si="3"/>
        <v>0</v>
      </c>
      <c r="AY12" s="18">
        <f t="shared" ca="1" si="3"/>
        <v>0</v>
      </c>
      <c r="AZ12" s="18">
        <f t="shared" ca="1" si="3"/>
        <v>0</v>
      </c>
      <c r="BA12" s="18">
        <f t="shared" ca="1" si="4"/>
        <v>0</v>
      </c>
      <c r="BB12" s="18">
        <f t="shared" ca="1" si="4"/>
        <v>0</v>
      </c>
      <c r="BC12" s="18">
        <f t="shared" ca="1" si="4"/>
        <v>0</v>
      </c>
      <c r="BD12" s="18">
        <f t="shared" ca="1" si="4"/>
        <v>0</v>
      </c>
      <c r="BE12" s="18">
        <f t="shared" ca="1" si="4"/>
        <v>0</v>
      </c>
      <c r="BF12" s="18">
        <f t="shared" ca="1" si="4"/>
        <v>0</v>
      </c>
      <c r="BG12" s="18">
        <f t="shared" ca="1" si="4"/>
        <v>0</v>
      </c>
      <c r="BH12" s="18">
        <f t="shared" ca="1" si="4"/>
        <v>0</v>
      </c>
      <c r="BI12" s="18">
        <f t="shared" ca="1" si="4"/>
        <v>754543804.90536654</v>
      </c>
      <c r="BJ12" s="18">
        <f t="shared" ca="1" si="4"/>
        <v>0</v>
      </c>
      <c r="BK12" s="18">
        <f t="shared" ca="1" si="4"/>
        <v>0</v>
      </c>
      <c r="BL12" s="18">
        <f t="shared" ca="1" si="4"/>
        <v>0</v>
      </c>
      <c r="BM12" s="18">
        <f t="shared" ca="1" si="4"/>
        <v>0</v>
      </c>
      <c r="BN12" s="18">
        <f t="shared" ca="1" si="4"/>
        <v>0</v>
      </c>
      <c r="BO12" s="18">
        <f t="shared" ca="1" si="4"/>
        <v>0</v>
      </c>
      <c r="BP12" s="18">
        <f t="shared" ca="1" si="4"/>
        <v>0</v>
      </c>
      <c r="BQ12" s="18">
        <f t="shared" ca="1" si="5"/>
        <v>0</v>
      </c>
      <c r="BR12" s="18">
        <f t="shared" ca="1" si="5"/>
        <v>0</v>
      </c>
      <c r="BS12" s="18">
        <f t="shared" ca="1" si="5"/>
        <v>0</v>
      </c>
      <c r="BT12" s="18">
        <f t="shared" ca="1" si="5"/>
        <v>0</v>
      </c>
      <c r="BU12" s="18">
        <f t="shared" ca="1" si="5"/>
        <v>0</v>
      </c>
      <c r="BV12" s="18">
        <f t="shared" ca="1" si="5"/>
        <v>0</v>
      </c>
      <c r="BW12" s="18">
        <f t="shared" ca="1" si="5"/>
        <v>0</v>
      </c>
      <c r="BX12" s="18">
        <f t="shared" ca="1" si="5"/>
        <v>0</v>
      </c>
      <c r="BY12" s="18">
        <f t="shared" ca="1" si="5"/>
        <v>0</v>
      </c>
      <c r="BZ12" s="18">
        <f t="shared" ca="1" si="5"/>
        <v>0</v>
      </c>
      <c r="CA12" s="18">
        <f t="shared" ca="1" si="5"/>
        <v>0</v>
      </c>
      <c r="CB12" s="18">
        <f t="shared" ca="1" si="5"/>
        <v>0</v>
      </c>
      <c r="CC12" s="18">
        <f t="shared" ca="1" si="5"/>
        <v>0</v>
      </c>
      <c r="CD12" s="18">
        <f t="shared" ca="1" si="6"/>
        <v>0</v>
      </c>
      <c r="CE12" s="18">
        <f t="shared" ca="1" si="6"/>
        <v>0</v>
      </c>
      <c r="CF12" s="18">
        <f t="shared" ca="1" si="6"/>
        <v>0</v>
      </c>
      <c r="CG12" s="18">
        <f t="shared" ca="1" si="6"/>
        <v>0</v>
      </c>
      <c r="CH12" s="18">
        <f t="shared" ca="1" si="6"/>
        <v>0</v>
      </c>
      <c r="CI12" s="18">
        <f t="shared" ca="1" si="6"/>
        <v>0</v>
      </c>
      <c r="CJ12" s="19">
        <f t="shared" ca="1" si="12"/>
        <v>0</v>
      </c>
      <c r="CK12" s="18">
        <f t="shared" ca="1" si="7"/>
        <v>0</v>
      </c>
      <c r="CL12" s="18">
        <f t="shared" ca="1" si="7"/>
        <v>0</v>
      </c>
      <c r="CM12" s="19">
        <f t="shared" ca="1" si="13"/>
        <v>0</v>
      </c>
      <c r="CN12" s="18">
        <f t="shared" ca="1" si="8"/>
        <v>0</v>
      </c>
      <c r="CO12" s="18">
        <f t="shared" ca="1" si="8"/>
        <v>0</v>
      </c>
      <c r="CP12" s="19">
        <f t="shared" ca="1" si="14"/>
        <v>0</v>
      </c>
      <c r="CQ12" s="18">
        <f t="shared" ca="1" si="9"/>
        <v>0</v>
      </c>
      <c r="CR12" s="18">
        <f t="shared" ca="1" si="9"/>
        <v>0</v>
      </c>
      <c r="CS12" s="18">
        <f t="shared" ca="1" si="9"/>
        <v>0</v>
      </c>
      <c r="CT12" s="18">
        <f t="shared" ca="1" si="9"/>
        <v>0</v>
      </c>
      <c r="CU12" s="18">
        <f t="shared" ca="1" si="9"/>
        <v>0</v>
      </c>
      <c r="CV12" s="19">
        <f t="shared" ca="1" si="10"/>
        <v>754543804.90536654</v>
      </c>
    </row>
    <row r="13" spans="1:100" ht="12.75" customHeight="1">
      <c r="A13" s="55" t="s">
        <v>159</v>
      </c>
      <c r="B13" s="17">
        <v>1008</v>
      </c>
      <c r="C13" s="56" t="s">
        <v>147</v>
      </c>
      <c r="D13" s="19">
        <f t="shared" ca="1" si="11"/>
        <v>1331848898.5300002</v>
      </c>
      <c r="E13" s="18">
        <f t="shared" ca="1" si="0"/>
        <v>128734058.08</v>
      </c>
      <c r="F13" s="18">
        <f t="shared" ca="1" si="0"/>
        <v>688531145.59000003</v>
      </c>
      <c r="G13" s="18">
        <f t="shared" ca="1" si="0"/>
        <v>514583694.86000001</v>
      </c>
      <c r="H13" s="18">
        <f t="shared" ca="1" si="0"/>
        <v>69224530.75999999</v>
      </c>
      <c r="I13" s="18">
        <f t="shared" ca="1" si="0"/>
        <v>266907884.73000002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164016495.03999999</v>
      </c>
      <c r="P13" s="18">
        <f t="shared" ca="1" si="0"/>
        <v>0</v>
      </c>
      <c r="Q13" s="18">
        <f t="shared" ca="1" si="0"/>
        <v>35615811.859999999</v>
      </c>
      <c r="R13" s="18">
        <f t="shared" ca="1" si="0"/>
        <v>0</v>
      </c>
      <c r="S13" s="18">
        <f t="shared" ca="1" si="0"/>
        <v>0</v>
      </c>
      <c r="T13" s="18">
        <f t="shared" ca="1" si="1"/>
        <v>13124392654.332933</v>
      </c>
      <c r="U13" s="18">
        <f t="shared" ca="1" si="2"/>
        <v>11918988.204473998</v>
      </c>
      <c r="V13" s="18">
        <f t="shared" ca="1" si="2"/>
        <v>527896499.78999996</v>
      </c>
      <c r="W13" s="18">
        <f t="shared" ca="1" si="2"/>
        <v>4686164134.3699989</v>
      </c>
      <c r="X13" s="18">
        <f t="shared" ca="1" si="2"/>
        <v>0</v>
      </c>
      <c r="Y13" s="18">
        <f t="shared" ca="1" si="2"/>
        <v>120396283.87</v>
      </c>
      <c r="Z13" s="18">
        <f t="shared" ca="1" si="2"/>
        <v>141333045.58999997</v>
      </c>
      <c r="AA13" s="18">
        <f t="shared" ca="1" si="2"/>
        <v>0</v>
      </c>
      <c r="AB13" s="18">
        <f t="shared" ca="1" si="2"/>
        <v>0</v>
      </c>
      <c r="AC13" s="18">
        <f t="shared" ca="1" si="2"/>
        <v>3176933.4800000004</v>
      </c>
      <c r="AD13" s="18">
        <f t="shared" ca="1" si="2"/>
        <v>34243351.210000001</v>
      </c>
      <c r="AE13" s="18">
        <f t="shared" ca="1" si="2"/>
        <v>0</v>
      </c>
      <c r="AF13" s="18">
        <f t="shared" ca="1" si="2"/>
        <v>725891.86</v>
      </c>
      <c r="AG13" s="18">
        <f t="shared" ca="1" si="2"/>
        <v>0</v>
      </c>
      <c r="AH13" s="18">
        <f t="shared" ca="1" si="2"/>
        <v>0</v>
      </c>
      <c r="AI13" s="18">
        <f t="shared" ca="1" si="2"/>
        <v>0</v>
      </c>
      <c r="AJ13" s="18">
        <f t="shared" ca="1" si="2"/>
        <v>1379780.68</v>
      </c>
      <c r="AK13" s="18">
        <f t="shared" ca="1" si="3"/>
        <v>60864.33</v>
      </c>
      <c r="AL13" s="18">
        <f t="shared" ca="1" si="3"/>
        <v>0</v>
      </c>
      <c r="AM13" s="18">
        <f t="shared" ca="1" si="3"/>
        <v>210863897.52000001</v>
      </c>
      <c r="AN13" s="18">
        <f t="shared" ca="1" si="3"/>
        <v>165085.71</v>
      </c>
      <c r="AO13" s="18">
        <f t="shared" ca="1" si="3"/>
        <v>0</v>
      </c>
      <c r="AP13" s="18">
        <f t="shared" ca="1" si="3"/>
        <v>926094.85</v>
      </c>
      <c r="AQ13" s="18">
        <f t="shared" ca="1" si="3"/>
        <v>0</v>
      </c>
      <c r="AR13" s="18">
        <f t="shared" ca="1" si="3"/>
        <v>0</v>
      </c>
      <c r="AS13" s="18">
        <f t="shared" ca="1" si="3"/>
        <v>0</v>
      </c>
      <c r="AT13" s="18">
        <f t="shared" ca="1" si="3"/>
        <v>0</v>
      </c>
      <c r="AU13" s="18">
        <f t="shared" ca="1" si="3"/>
        <v>37549473.230000004</v>
      </c>
      <c r="AV13" s="18">
        <f t="shared" ca="1" si="3"/>
        <v>72140007.63000001</v>
      </c>
      <c r="AW13" s="18">
        <f t="shared" ca="1" si="3"/>
        <v>0</v>
      </c>
      <c r="AX13" s="18">
        <f t="shared" ca="1" si="3"/>
        <v>36397737.550000004</v>
      </c>
      <c r="AY13" s="18">
        <f t="shared" ca="1" si="3"/>
        <v>0</v>
      </c>
      <c r="AZ13" s="18">
        <f t="shared" ca="1" si="3"/>
        <v>0</v>
      </c>
      <c r="BA13" s="18">
        <f t="shared" ca="1" si="4"/>
        <v>0</v>
      </c>
      <c r="BB13" s="18">
        <f t="shared" ca="1" si="4"/>
        <v>0</v>
      </c>
      <c r="BC13" s="18">
        <f t="shared" ca="1" si="4"/>
        <v>0</v>
      </c>
      <c r="BD13" s="18">
        <f t="shared" ca="1" si="4"/>
        <v>130438466.73000002</v>
      </c>
      <c r="BE13" s="18">
        <f t="shared" ca="1" si="4"/>
        <v>0</v>
      </c>
      <c r="BF13" s="18">
        <f t="shared" ca="1" si="4"/>
        <v>0</v>
      </c>
      <c r="BG13" s="18">
        <f t="shared" ca="1" si="4"/>
        <v>0</v>
      </c>
      <c r="BH13" s="18">
        <f t="shared" ca="1" si="4"/>
        <v>0</v>
      </c>
      <c r="BI13" s="18">
        <f t="shared" ca="1" si="4"/>
        <v>-16318.07</v>
      </c>
      <c r="BJ13" s="18">
        <f t="shared" ca="1" si="4"/>
        <v>0</v>
      </c>
      <c r="BK13" s="18">
        <f t="shared" ca="1" si="4"/>
        <v>0</v>
      </c>
      <c r="BL13" s="18">
        <f t="shared" ca="1" si="4"/>
        <v>0</v>
      </c>
      <c r="BM13" s="18">
        <f t="shared" ca="1" si="4"/>
        <v>0</v>
      </c>
      <c r="BN13" s="18">
        <f t="shared" ca="1" si="4"/>
        <v>20199178.870000001</v>
      </c>
      <c r="BO13" s="18">
        <f t="shared" ca="1" si="4"/>
        <v>0</v>
      </c>
      <c r="BP13" s="18">
        <f t="shared" ca="1" si="4"/>
        <v>145476412.97999999</v>
      </c>
      <c r="BQ13" s="18">
        <f t="shared" ca="1" si="5"/>
        <v>8950257.1000000015</v>
      </c>
      <c r="BR13" s="18">
        <f t="shared" ca="1" si="5"/>
        <v>468811246.48000002</v>
      </c>
      <c r="BS13" s="18">
        <f t="shared" ca="1" si="5"/>
        <v>154974155.53</v>
      </c>
      <c r="BT13" s="18">
        <f t="shared" ca="1" si="5"/>
        <v>0</v>
      </c>
      <c r="BU13" s="18">
        <f t="shared" ca="1" si="5"/>
        <v>0</v>
      </c>
      <c r="BV13" s="18">
        <f t="shared" ca="1" si="5"/>
        <v>0</v>
      </c>
      <c r="BW13" s="18">
        <f t="shared" ca="1" si="5"/>
        <v>0</v>
      </c>
      <c r="BX13" s="18">
        <f t="shared" ca="1" si="5"/>
        <v>0</v>
      </c>
      <c r="BY13" s="18">
        <f t="shared" ca="1" si="5"/>
        <v>0</v>
      </c>
      <c r="BZ13" s="18">
        <f t="shared" ca="1" si="5"/>
        <v>0</v>
      </c>
      <c r="CA13" s="18">
        <f t="shared" ca="1" si="5"/>
        <v>0</v>
      </c>
      <c r="CB13" s="18">
        <f t="shared" ca="1" si="5"/>
        <v>0</v>
      </c>
      <c r="CC13" s="18">
        <f t="shared" ca="1" si="5"/>
        <v>0</v>
      </c>
      <c r="CD13" s="18">
        <f t="shared" ca="1" si="6"/>
        <v>0</v>
      </c>
      <c r="CE13" s="18">
        <f t="shared" ca="1" si="6"/>
        <v>0</v>
      </c>
      <c r="CF13" s="18">
        <f t="shared" ca="1" si="6"/>
        <v>0</v>
      </c>
      <c r="CG13" s="18">
        <f t="shared" ca="1" si="6"/>
        <v>0</v>
      </c>
      <c r="CH13" s="18">
        <f t="shared" ca="1" si="6"/>
        <v>0</v>
      </c>
      <c r="CI13" s="18">
        <f t="shared" ca="1" si="6"/>
        <v>274548620.59999996</v>
      </c>
      <c r="CJ13" s="19">
        <f t="shared" ca="1" si="12"/>
        <v>41776973.089999959</v>
      </c>
      <c r="CK13" s="18">
        <f t="shared" ca="1" si="7"/>
        <v>0</v>
      </c>
      <c r="CL13" s="18">
        <f t="shared" ca="1" si="7"/>
        <v>0</v>
      </c>
      <c r="CM13" s="19">
        <f t="shared" ca="1" si="13"/>
        <v>31530047.849999961</v>
      </c>
      <c r="CN13" s="18">
        <f t="shared" ca="1" si="8"/>
        <v>18732427.739999954</v>
      </c>
      <c r="CO13" s="18">
        <f t="shared" ca="1" si="8"/>
        <v>12797620.110000007</v>
      </c>
      <c r="CP13" s="19">
        <f t="shared" ca="1" si="14"/>
        <v>10246925.240000002</v>
      </c>
      <c r="CQ13" s="18">
        <f t="shared" ca="1" si="9"/>
        <v>0</v>
      </c>
      <c r="CR13" s="18">
        <f t="shared" ca="1" si="9"/>
        <v>10246925.240000002</v>
      </c>
      <c r="CS13" s="18">
        <f t="shared" ca="1" si="9"/>
        <v>34227098.399999999</v>
      </c>
      <c r="CT13" s="18">
        <f t="shared" ca="1" si="9"/>
        <v>0</v>
      </c>
      <c r="CU13" s="18">
        <f t="shared" ca="1" si="9"/>
        <v>0</v>
      </c>
      <c r="CV13" s="19">
        <f t="shared" ca="1" si="10"/>
        <v>22156730436.837399</v>
      </c>
    </row>
    <row r="14" spans="1:100" ht="12.75" customHeight="1">
      <c r="A14" s="55" t="s">
        <v>161</v>
      </c>
      <c r="B14" s="17">
        <v>1009</v>
      </c>
      <c r="C14" s="56" t="s">
        <v>147</v>
      </c>
      <c r="D14" s="19">
        <f t="shared" ca="1" si="11"/>
        <v>20227176745.479988</v>
      </c>
      <c r="E14" s="18">
        <f t="shared" ca="1" si="0"/>
        <v>3304881113.1099987</v>
      </c>
      <c r="F14" s="18">
        <f t="shared" ca="1" si="0"/>
        <v>3923261062.7836313</v>
      </c>
      <c r="G14" s="18">
        <f t="shared" ca="1" si="0"/>
        <v>12999034569.586359</v>
      </c>
      <c r="H14" s="18">
        <f t="shared" ca="1" si="0"/>
        <v>1072334302.95</v>
      </c>
      <c r="I14" s="18">
        <f t="shared" ca="1" si="0"/>
        <v>1364628513.6099999</v>
      </c>
      <c r="J14" s="18">
        <f t="shared" ca="1" si="0"/>
        <v>2262917.71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8">
        <f t="shared" ca="1" si="0"/>
        <v>1145038179.6399999</v>
      </c>
      <c r="P14" s="18">
        <f t="shared" ca="1" si="0"/>
        <v>0</v>
      </c>
      <c r="Q14" s="18">
        <f t="shared" ca="1" si="0"/>
        <v>521485097.85000002</v>
      </c>
      <c r="R14" s="18">
        <f t="shared" ca="1" si="0"/>
        <v>0</v>
      </c>
      <c r="S14" s="18">
        <f t="shared" ca="1" si="0"/>
        <v>0</v>
      </c>
      <c r="T14" s="18">
        <f t="shared" ca="1" si="1"/>
        <v>17576743088.609997</v>
      </c>
      <c r="U14" s="18">
        <f t="shared" ca="1" si="2"/>
        <v>220480883.30000001</v>
      </c>
      <c r="V14" s="18">
        <f t="shared" ca="1" si="2"/>
        <v>3468682925.2799997</v>
      </c>
      <c r="W14" s="18">
        <f t="shared" ca="1" si="2"/>
        <v>14901632306.4</v>
      </c>
      <c r="X14" s="18">
        <f t="shared" ca="1" si="2"/>
        <v>283226.31</v>
      </c>
      <c r="Y14" s="18">
        <f t="shared" ca="1" si="2"/>
        <v>943472593.96000004</v>
      </c>
      <c r="Z14" s="18">
        <f t="shared" ca="1" si="2"/>
        <v>802518070.38999999</v>
      </c>
      <c r="AA14" s="18">
        <f t="shared" ca="1" si="2"/>
        <v>26952.63</v>
      </c>
      <c r="AB14" s="18">
        <f t="shared" ca="1" si="2"/>
        <v>0</v>
      </c>
      <c r="AC14" s="18">
        <f t="shared" ca="1" si="2"/>
        <v>103225468.84999999</v>
      </c>
      <c r="AD14" s="18">
        <f t="shared" ca="1" si="2"/>
        <v>523699531.04000002</v>
      </c>
      <c r="AE14" s="18">
        <f t="shared" ca="1" si="2"/>
        <v>178376.03</v>
      </c>
      <c r="AF14" s="18">
        <f t="shared" ca="1" si="2"/>
        <v>17351718.07</v>
      </c>
      <c r="AG14" s="18">
        <f t="shared" ca="1" si="2"/>
        <v>352001.61</v>
      </c>
      <c r="AH14" s="18">
        <f t="shared" ca="1" si="2"/>
        <v>0</v>
      </c>
      <c r="AI14" s="18">
        <f t="shared" ca="1" si="2"/>
        <v>0</v>
      </c>
      <c r="AJ14" s="18">
        <f t="shared" ca="1" si="2"/>
        <v>7888654.7599999998</v>
      </c>
      <c r="AK14" s="18">
        <f t="shared" ca="1" si="3"/>
        <v>991936.37</v>
      </c>
      <c r="AL14" s="18">
        <f t="shared" ca="1" si="3"/>
        <v>0</v>
      </c>
      <c r="AM14" s="18">
        <f t="shared" ca="1" si="3"/>
        <v>79033626.950000003</v>
      </c>
      <c r="AN14" s="18">
        <f t="shared" ca="1" si="3"/>
        <v>434534.34</v>
      </c>
      <c r="AO14" s="18">
        <f t="shared" ca="1" si="3"/>
        <v>0</v>
      </c>
      <c r="AP14" s="18">
        <f t="shared" ca="1" si="3"/>
        <v>50359400.509999998</v>
      </c>
      <c r="AQ14" s="18">
        <f t="shared" ca="1" si="3"/>
        <v>0</v>
      </c>
      <c r="AR14" s="18">
        <f t="shared" ca="1" si="3"/>
        <v>0</v>
      </c>
      <c r="AS14" s="18">
        <f t="shared" ca="1" si="3"/>
        <v>0</v>
      </c>
      <c r="AT14" s="18">
        <f t="shared" ca="1" si="3"/>
        <v>0</v>
      </c>
      <c r="AU14" s="18">
        <f t="shared" ca="1" si="3"/>
        <v>0</v>
      </c>
      <c r="AV14" s="18">
        <f t="shared" ca="1" si="3"/>
        <v>0</v>
      </c>
      <c r="AW14" s="18">
        <f t="shared" ca="1" si="3"/>
        <v>0</v>
      </c>
      <c r="AX14" s="18">
        <f t="shared" ca="1" si="3"/>
        <v>0</v>
      </c>
      <c r="AY14" s="18">
        <f t="shared" ca="1" si="3"/>
        <v>0</v>
      </c>
      <c r="AZ14" s="18">
        <f t="shared" ca="1" si="3"/>
        <v>0</v>
      </c>
      <c r="BA14" s="18">
        <f t="shared" ca="1" si="4"/>
        <v>0</v>
      </c>
      <c r="BB14" s="18">
        <f t="shared" ca="1" si="4"/>
        <v>0</v>
      </c>
      <c r="BC14" s="18">
        <f t="shared" ca="1" si="4"/>
        <v>0</v>
      </c>
      <c r="BD14" s="18">
        <f t="shared" ca="1" si="4"/>
        <v>1107924383.8</v>
      </c>
      <c r="BE14" s="18">
        <f t="shared" ca="1" si="4"/>
        <v>0</v>
      </c>
      <c r="BF14" s="18">
        <f t="shared" ca="1" si="4"/>
        <v>0</v>
      </c>
      <c r="BG14" s="18">
        <f t="shared" ca="1" si="4"/>
        <v>0</v>
      </c>
      <c r="BH14" s="18">
        <f t="shared" ca="1" si="4"/>
        <v>0</v>
      </c>
      <c r="BI14" s="18">
        <f t="shared" ca="1" si="4"/>
        <v>0</v>
      </c>
      <c r="BJ14" s="18">
        <f t="shared" ca="1" si="4"/>
        <v>0</v>
      </c>
      <c r="BK14" s="18">
        <f t="shared" ca="1" si="4"/>
        <v>0</v>
      </c>
      <c r="BL14" s="18">
        <f t="shared" ca="1" si="4"/>
        <v>-106.85</v>
      </c>
      <c r="BM14" s="18">
        <f t="shared" ca="1" si="4"/>
        <v>7064178.0300000003</v>
      </c>
      <c r="BN14" s="18">
        <f t="shared" ca="1" si="4"/>
        <v>371949063.80000001</v>
      </c>
      <c r="BO14" s="18">
        <f t="shared" ca="1" si="4"/>
        <v>0</v>
      </c>
      <c r="BP14" s="18">
        <f t="shared" ca="1" si="4"/>
        <v>1364076556.1600001</v>
      </c>
      <c r="BQ14" s="18">
        <f t="shared" ca="1" si="5"/>
        <v>261178100.81</v>
      </c>
      <c r="BR14" s="18">
        <f t="shared" ca="1" si="5"/>
        <v>1344440823.9200001</v>
      </c>
      <c r="BS14" s="18">
        <f t="shared" ca="1" si="5"/>
        <v>1395122442.26</v>
      </c>
      <c r="BT14" s="18">
        <f t="shared" ca="1" si="5"/>
        <v>0</v>
      </c>
      <c r="BU14" s="18">
        <f t="shared" ca="1" si="5"/>
        <v>0</v>
      </c>
      <c r="BV14" s="18">
        <f t="shared" ca="1" si="5"/>
        <v>1085244292.8800001</v>
      </c>
      <c r="BW14" s="18">
        <f t="shared" ca="1" si="5"/>
        <v>0</v>
      </c>
      <c r="BX14" s="18">
        <f t="shared" ca="1" si="5"/>
        <v>990389.59</v>
      </c>
      <c r="BY14" s="18">
        <f t="shared" ca="1" si="5"/>
        <v>0</v>
      </c>
      <c r="BZ14" s="18">
        <f t="shared" ca="1" si="5"/>
        <v>0</v>
      </c>
      <c r="CA14" s="18">
        <f t="shared" ca="1" si="5"/>
        <v>47039746.109999999</v>
      </c>
      <c r="CB14" s="18">
        <f t="shared" ca="1" si="5"/>
        <v>1810384583.02</v>
      </c>
      <c r="CC14" s="18">
        <f t="shared" ca="1" si="5"/>
        <v>8077787.1299999999</v>
      </c>
      <c r="CD14" s="18">
        <f t="shared" ca="1" si="6"/>
        <v>179510880.64999998</v>
      </c>
      <c r="CE14" s="18">
        <f t="shared" ca="1" si="6"/>
        <v>301260.99</v>
      </c>
      <c r="CF14" s="18">
        <f t="shared" ca="1" si="6"/>
        <v>0</v>
      </c>
      <c r="CG14" s="18">
        <f t="shared" ca="1" si="6"/>
        <v>3369763.8</v>
      </c>
      <c r="CH14" s="18">
        <f t="shared" ca="1" si="6"/>
        <v>27144326.029999997</v>
      </c>
      <c r="CI14" s="18">
        <f t="shared" ca="1" si="6"/>
        <v>234570.69</v>
      </c>
      <c r="CJ14" s="19">
        <f t="shared" ca="1" si="12"/>
        <v>18104032863.180019</v>
      </c>
      <c r="CK14" s="18">
        <f t="shared" ca="1" si="7"/>
        <v>23511659.290000036</v>
      </c>
      <c r="CL14" s="18">
        <f t="shared" ca="1" si="7"/>
        <v>1523036.74</v>
      </c>
      <c r="CM14" s="19">
        <f t="shared" ca="1" si="13"/>
        <v>12331531278.880018</v>
      </c>
      <c r="CN14" s="18">
        <f t="shared" ca="1" si="8"/>
        <v>679993106.14999986</v>
      </c>
      <c r="CO14" s="18">
        <f t="shared" ca="1" si="8"/>
        <v>11651538172.730019</v>
      </c>
      <c r="CP14" s="19">
        <f t="shared" ca="1" si="14"/>
        <v>5747466888.2700005</v>
      </c>
      <c r="CQ14" s="18">
        <f t="shared" ca="1" si="9"/>
        <v>2434071638.0100002</v>
      </c>
      <c r="CR14" s="18">
        <f t="shared" ca="1" si="9"/>
        <v>3313395250.2600007</v>
      </c>
      <c r="CS14" s="18">
        <f t="shared" ca="1" si="9"/>
        <v>106399670.36</v>
      </c>
      <c r="CT14" s="18">
        <f t="shared" ca="1" si="9"/>
        <v>0</v>
      </c>
      <c r="CU14" s="18">
        <f t="shared" ca="1" si="9"/>
        <v>0</v>
      </c>
      <c r="CV14" s="19">
        <f t="shared" ca="1" si="10"/>
        <v>90254766629.009995</v>
      </c>
    </row>
    <row r="15" spans="1:100" ht="12.75" customHeight="1">
      <c r="A15" s="55" t="s">
        <v>163</v>
      </c>
      <c r="B15" s="17">
        <v>1010</v>
      </c>
      <c r="C15" s="56" t="s">
        <v>147</v>
      </c>
      <c r="D15" s="19">
        <f t="shared" ca="1" si="11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1"/>
        <v>0</v>
      </c>
      <c r="U15" s="18">
        <f t="shared" ca="1" si="2"/>
        <v>0</v>
      </c>
      <c r="V15" s="18">
        <f t="shared" ca="1" si="2"/>
        <v>0</v>
      </c>
      <c r="W15" s="18">
        <f t="shared" ca="1" si="2"/>
        <v>0</v>
      </c>
      <c r="X15" s="18">
        <f t="shared" ca="1" si="2"/>
        <v>0</v>
      </c>
      <c r="Y15" s="18">
        <f t="shared" ca="1" si="2"/>
        <v>0</v>
      </c>
      <c r="Z15" s="18">
        <f t="shared" ca="1" si="2"/>
        <v>4200015.8789800704</v>
      </c>
      <c r="AA15" s="18">
        <f t="shared" ca="1" si="2"/>
        <v>0</v>
      </c>
      <c r="AB15" s="18">
        <f t="shared" ca="1" si="2"/>
        <v>0</v>
      </c>
      <c r="AC15" s="18">
        <f t="shared" ca="1" si="2"/>
        <v>0</v>
      </c>
      <c r="AD15" s="18">
        <f t="shared" ca="1" si="2"/>
        <v>4884518.6610093545</v>
      </c>
      <c r="AE15" s="18">
        <f t="shared" ca="1" si="2"/>
        <v>0</v>
      </c>
      <c r="AF15" s="18">
        <f t="shared" ca="1" si="2"/>
        <v>0</v>
      </c>
      <c r="AG15" s="18">
        <f t="shared" ca="1" si="2"/>
        <v>0</v>
      </c>
      <c r="AH15" s="18">
        <f t="shared" ca="1" si="2"/>
        <v>0</v>
      </c>
      <c r="AI15" s="18">
        <f t="shared" ca="1" si="2"/>
        <v>0</v>
      </c>
      <c r="AJ15" s="18">
        <f t="shared" ca="1" si="2"/>
        <v>962545.78</v>
      </c>
      <c r="AK15" s="18">
        <f t="shared" ca="1" si="3"/>
        <v>0</v>
      </c>
      <c r="AL15" s="18">
        <f t="shared" ca="1" si="3"/>
        <v>0</v>
      </c>
      <c r="AM15" s="18">
        <f t="shared" ca="1" si="3"/>
        <v>0</v>
      </c>
      <c r="AN15" s="18">
        <f t="shared" ca="1" si="3"/>
        <v>0</v>
      </c>
      <c r="AO15" s="18">
        <f t="shared" ca="1" si="3"/>
        <v>0</v>
      </c>
      <c r="AP15" s="18">
        <f t="shared" ca="1" si="3"/>
        <v>0</v>
      </c>
      <c r="AQ15" s="18">
        <f t="shared" ca="1" si="3"/>
        <v>0</v>
      </c>
      <c r="AR15" s="18">
        <f t="shared" ca="1" si="3"/>
        <v>0</v>
      </c>
      <c r="AS15" s="18">
        <f t="shared" ca="1" si="3"/>
        <v>0</v>
      </c>
      <c r="AT15" s="18">
        <f t="shared" ca="1" si="3"/>
        <v>0</v>
      </c>
      <c r="AU15" s="18">
        <f t="shared" ca="1" si="3"/>
        <v>0</v>
      </c>
      <c r="AV15" s="18">
        <f t="shared" ca="1" si="3"/>
        <v>0</v>
      </c>
      <c r="AW15" s="18">
        <f t="shared" ca="1" si="3"/>
        <v>0</v>
      </c>
      <c r="AX15" s="18">
        <f t="shared" ca="1" si="3"/>
        <v>0</v>
      </c>
      <c r="AY15" s="18">
        <f t="shared" ca="1" si="3"/>
        <v>0</v>
      </c>
      <c r="AZ15" s="18">
        <f t="shared" ca="1" si="3"/>
        <v>0</v>
      </c>
      <c r="BA15" s="18">
        <f t="shared" ca="1" si="4"/>
        <v>0</v>
      </c>
      <c r="BB15" s="18">
        <f t="shared" ca="1" si="4"/>
        <v>0</v>
      </c>
      <c r="BC15" s="18">
        <f t="shared" ca="1" si="4"/>
        <v>0</v>
      </c>
      <c r="BD15" s="18">
        <f t="shared" ca="1" si="4"/>
        <v>55336664.731349856</v>
      </c>
      <c r="BE15" s="18">
        <f t="shared" ca="1" si="4"/>
        <v>72338735.678571433</v>
      </c>
      <c r="BF15" s="18">
        <f t="shared" ca="1" si="4"/>
        <v>0</v>
      </c>
      <c r="BG15" s="18">
        <f t="shared" ca="1" si="4"/>
        <v>0</v>
      </c>
      <c r="BH15" s="18">
        <f t="shared" ca="1" si="4"/>
        <v>0</v>
      </c>
      <c r="BI15" s="18">
        <f t="shared" ca="1" si="4"/>
        <v>0</v>
      </c>
      <c r="BJ15" s="18">
        <f t="shared" ca="1" si="4"/>
        <v>0</v>
      </c>
      <c r="BK15" s="18">
        <f t="shared" ca="1" si="4"/>
        <v>0</v>
      </c>
      <c r="BL15" s="18">
        <f t="shared" ca="1" si="4"/>
        <v>1608435.6770916951</v>
      </c>
      <c r="BM15" s="18">
        <f t="shared" ca="1" si="4"/>
        <v>91676612.503526643</v>
      </c>
      <c r="BN15" s="18">
        <f t="shared" ca="1" si="4"/>
        <v>827020.29327889648</v>
      </c>
      <c r="BO15" s="18">
        <f t="shared" ca="1" si="4"/>
        <v>0</v>
      </c>
      <c r="BP15" s="18">
        <f t="shared" ca="1" si="4"/>
        <v>217661929.38000071</v>
      </c>
      <c r="BQ15" s="18">
        <f t="shared" ca="1" si="5"/>
        <v>0</v>
      </c>
      <c r="BR15" s="18">
        <f t="shared" ca="1" si="5"/>
        <v>0</v>
      </c>
      <c r="BS15" s="18">
        <f t="shared" ca="1" si="5"/>
        <v>5304890165.0304766</v>
      </c>
      <c r="BT15" s="18">
        <f t="shared" ca="1" si="5"/>
        <v>0</v>
      </c>
      <c r="BU15" s="18">
        <f t="shared" ca="1" si="5"/>
        <v>0</v>
      </c>
      <c r="BV15" s="18">
        <f t="shared" ca="1" si="5"/>
        <v>0</v>
      </c>
      <c r="BW15" s="18">
        <f t="shared" ca="1" si="5"/>
        <v>0</v>
      </c>
      <c r="BX15" s="18">
        <f t="shared" ca="1" si="5"/>
        <v>0</v>
      </c>
      <c r="BY15" s="18">
        <f t="shared" ca="1" si="5"/>
        <v>0</v>
      </c>
      <c r="BZ15" s="18">
        <f t="shared" ca="1" si="5"/>
        <v>0</v>
      </c>
      <c r="CA15" s="18">
        <f t="shared" ca="1" si="5"/>
        <v>0</v>
      </c>
      <c r="CB15" s="18">
        <f t="shared" ca="1" si="5"/>
        <v>0</v>
      </c>
      <c r="CC15" s="18">
        <f t="shared" ca="1" si="5"/>
        <v>0</v>
      </c>
      <c r="CD15" s="18">
        <f t="shared" ca="1" si="6"/>
        <v>0</v>
      </c>
      <c r="CE15" s="18">
        <f t="shared" ca="1" si="6"/>
        <v>0</v>
      </c>
      <c r="CF15" s="18">
        <f t="shared" ca="1" si="6"/>
        <v>0</v>
      </c>
      <c r="CG15" s="18">
        <f t="shared" ca="1" si="6"/>
        <v>0</v>
      </c>
      <c r="CH15" s="18">
        <f t="shared" ca="1" si="6"/>
        <v>0</v>
      </c>
      <c r="CI15" s="18">
        <f t="shared" ca="1" si="6"/>
        <v>128.59047619047618</v>
      </c>
      <c r="CJ15" s="19">
        <f t="shared" ca="1" si="12"/>
        <v>0</v>
      </c>
      <c r="CK15" s="18">
        <f t="shared" ca="1" si="7"/>
        <v>0</v>
      </c>
      <c r="CL15" s="18">
        <f t="shared" ca="1" si="7"/>
        <v>0</v>
      </c>
      <c r="CM15" s="19">
        <f t="shared" ca="1" si="13"/>
        <v>0</v>
      </c>
      <c r="CN15" s="18">
        <f t="shared" ca="1" si="8"/>
        <v>0</v>
      </c>
      <c r="CO15" s="18">
        <f t="shared" ca="1" si="8"/>
        <v>0</v>
      </c>
      <c r="CP15" s="19">
        <f t="shared" ca="1" si="14"/>
        <v>0</v>
      </c>
      <c r="CQ15" s="18">
        <f t="shared" ca="1" si="9"/>
        <v>0</v>
      </c>
      <c r="CR15" s="18">
        <f t="shared" ca="1" si="9"/>
        <v>0</v>
      </c>
      <c r="CS15" s="18">
        <f t="shared" ca="1" si="9"/>
        <v>0</v>
      </c>
      <c r="CT15" s="18">
        <f t="shared" ca="1" si="9"/>
        <v>0</v>
      </c>
      <c r="CU15" s="18">
        <f t="shared" ca="1" si="9"/>
        <v>0</v>
      </c>
      <c r="CV15" s="19">
        <f t="shared" ca="1" si="10"/>
        <v>5754386772.2047615</v>
      </c>
    </row>
    <row r="16" spans="1:100" ht="12.75" customHeight="1">
      <c r="A16" s="55" t="s">
        <v>165</v>
      </c>
      <c r="B16" s="17">
        <v>1011</v>
      </c>
      <c r="C16" s="56" t="s">
        <v>147</v>
      </c>
      <c r="D16" s="19">
        <f t="shared" ca="1" si="11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1"/>
        <v>0</v>
      </c>
      <c r="U16" s="18">
        <f t="shared" ca="1" si="2"/>
        <v>0</v>
      </c>
      <c r="V16" s="18">
        <f t="shared" ca="1" si="2"/>
        <v>0</v>
      </c>
      <c r="W16" s="18">
        <f t="shared" ca="1" si="2"/>
        <v>0</v>
      </c>
      <c r="X16" s="18">
        <f t="shared" ca="1" si="2"/>
        <v>0</v>
      </c>
      <c r="Y16" s="18">
        <f t="shared" ca="1" si="2"/>
        <v>0</v>
      </c>
      <c r="Z16" s="18">
        <f t="shared" ca="1" si="2"/>
        <v>0</v>
      </c>
      <c r="AA16" s="18">
        <f t="shared" ca="1" si="2"/>
        <v>0</v>
      </c>
      <c r="AB16" s="18">
        <f t="shared" ca="1" si="2"/>
        <v>0</v>
      </c>
      <c r="AC16" s="18">
        <f t="shared" ca="1" si="2"/>
        <v>0</v>
      </c>
      <c r="AD16" s="18">
        <f t="shared" ca="1" si="2"/>
        <v>0</v>
      </c>
      <c r="AE16" s="18">
        <f t="shared" ca="1" si="2"/>
        <v>0</v>
      </c>
      <c r="AF16" s="18">
        <f t="shared" ca="1" si="2"/>
        <v>0</v>
      </c>
      <c r="AG16" s="18">
        <f t="shared" ca="1" si="2"/>
        <v>0</v>
      </c>
      <c r="AH16" s="18">
        <f t="shared" ca="1" si="2"/>
        <v>0</v>
      </c>
      <c r="AI16" s="18">
        <f t="shared" ca="1" si="2"/>
        <v>0</v>
      </c>
      <c r="AJ16" s="18">
        <f t="shared" ca="1" si="2"/>
        <v>0</v>
      </c>
      <c r="AK16" s="18">
        <f t="shared" ca="1" si="3"/>
        <v>0</v>
      </c>
      <c r="AL16" s="18">
        <f t="shared" ca="1" si="3"/>
        <v>0</v>
      </c>
      <c r="AM16" s="18">
        <f t="shared" ca="1" si="3"/>
        <v>0</v>
      </c>
      <c r="AN16" s="18">
        <f t="shared" ca="1" si="3"/>
        <v>0</v>
      </c>
      <c r="AO16" s="18">
        <f t="shared" ca="1" si="3"/>
        <v>0</v>
      </c>
      <c r="AP16" s="18">
        <f t="shared" ca="1" si="3"/>
        <v>0</v>
      </c>
      <c r="AQ16" s="18">
        <f t="shared" ca="1" si="3"/>
        <v>0</v>
      </c>
      <c r="AR16" s="18">
        <f t="shared" ca="1" si="3"/>
        <v>0</v>
      </c>
      <c r="AS16" s="18">
        <f t="shared" ca="1" si="3"/>
        <v>0</v>
      </c>
      <c r="AT16" s="18">
        <f t="shared" ca="1" si="3"/>
        <v>0</v>
      </c>
      <c r="AU16" s="18">
        <f t="shared" ca="1" si="3"/>
        <v>0</v>
      </c>
      <c r="AV16" s="18">
        <f t="shared" ca="1" si="3"/>
        <v>0</v>
      </c>
      <c r="AW16" s="18">
        <f t="shared" ca="1" si="3"/>
        <v>0</v>
      </c>
      <c r="AX16" s="18">
        <f t="shared" ca="1" si="3"/>
        <v>0</v>
      </c>
      <c r="AY16" s="18">
        <f t="shared" ca="1" si="3"/>
        <v>0</v>
      </c>
      <c r="AZ16" s="18">
        <f t="shared" ca="1" si="3"/>
        <v>0</v>
      </c>
      <c r="BA16" s="18">
        <f t="shared" ca="1" si="4"/>
        <v>0</v>
      </c>
      <c r="BB16" s="18">
        <f t="shared" ca="1" si="4"/>
        <v>0</v>
      </c>
      <c r="BC16" s="18">
        <f t="shared" ca="1" si="4"/>
        <v>0</v>
      </c>
      <c r="BD16" s="18">
        <f t="shared" ca="1" si="4"/>
        <v>0</v>
      </c>
      <c r="BE16" s="18">
        <f t="shared" ca="1" si="4"/>
        <v>0</v>
      </c>
      <c r="BF16" s="18">
        <f t="shared" ca="1" si="4"/>
        <v>0</v>
      </c>
      <c r="BG16" s="18">
        <f t="shared" ca="1" si="4"/>
        <v>0</v>
      </c>
      <c r="BH16" s="18">
        <f t="shared" ca="1" si="4"/>
        <v>0</v>
      </c>
      <c r="BI16" s="18">
        <f t="shared" ca="1" si="4"/>
        <v>650108650.93542194</v>
      </c>
      <c r="BJ16" s="18">
        <f t="shared" ca="1" si="4"/>
        <v>453810603.84533638</v>
      </c>
      <c r="BK16" s="18">
        <f t="shared" ca="1" si="4"/>
        <v>0</v>
      </c>
      <c r="BL16" s="18">
        <f t="shared" ca="1" si="4"/>
        <v>0</v>
      </c>
      <c r="BM16" s="18">
        <f t="shared" ca="1" si="4"/>
        <v>0</v>
      </c>
      <c r="BN16" s="18">
        <f t="shared" ca="1" si="4"/>
        <v>0</v>
      </c>
      <c r="BO16" s="18">
        <f t="shared" ca="1" si="4"/>
        <v>0</v>
      </c>
      <c r="BP16" s="18">
        <f t="shared" ca="1" si="4"/>
        <v>0</v>
      </c>
      <c r="BQ16" s="18">
        <f t="shared" ca="1" si="5"/>
        <v>0</v>
      </c>
      <c r="BR16" s="18">
        <f t="shared" ca="1" si="5"/>
        <v>0</v>
      </c>
      <c r="BS16" s="18">
        <f t="shared" ca="1" si="5"/>
        <v>0</v>
      </c>
      <c r="BT16" s="18">
        <f t="shared" ca="1" si="5"/>
        <v>0</v>
      </c>
      <c r="BU16" s="18">
        <f t="shared" ca="1" si="5"/>
        <v>0</v>
      </c>
      <c r="BV16" s="18">
        <f t="shared" ca="1" si="5"/>
        <v>0</v>
      </c>
      <c r="BW16" s="18">
        <f t="shared" ca="1" si="5"/>
        <v>0</v>
      </c>
      <c r="BX16" s="18">
        <f t="shared" ca="1" si="5"/>
        <v>0</v>
      </c>
      <c r="BY16" s="18">
        <f t="shared" ca="1" si="5"/>
        <v>0</v>
      </c>
      <c r="BZ16" s="18">
        <f t="shared" ca="1" si="5"/>
        <v>0</v>
      </c>
      <c r="CA16" s="18">
        <f t="shared" ca="1" si="5"/>
        <v>0</v>
      </c>
      <c r="CB16" s="18">
        <f t="shared" ca="1" si="5"/>
        <v>0</v>
      </c>
      <c r="CC16" s="18">
        <f t="shared" ca="1" si="5"/>
        <v>0</v>
      </c>
      <c r="CD16" s="18">
        <f t="shared" ca="1" si="6"/>
        <v>0</v>
      </c>
      <c r="CE16" s="18">
        <f t="shared" ca="1" si="6"/>
        <v>0</v>
      </c>
      <c r="CF16" s="18">
        <f t="shared" ca="1" si="6"/>
        <v>0</v>
      </c>
      <c r="CG16" s="18">
        <f t="shared" ca="1" si="6"/>
        <v>0</v>
      </c>
      <c r="CH16" s="18">
        <f t="shared" ca="1" si="6"/>
        <v>0</v>
      </c>
      <c r="CI16" s="18">
        <f t="shared" ca="1" si="6"/>
        <v>0</v>
      </c>
      <c r="CJ16" s="19">
        <f t="shared" ca="1" si="12"/>
        <v>0</v>
      </c>
      <c r="CK16" s="18">
        <f t="shared" ca="1" si="7"/>
        <v>0</v>
      </c>
      <c r="CL16" s="18">
        <f t="shared" ca="1" si="7"/>
        <v>0</v>
      </c>
      <c r="CM16" s="19">
        <f t="shared" ca="1" si="13"/>
        <v>0</v>
      </c>
      <c r="CN16" s="18">
        <f t="shared" ca="1" si="8"/>
        <v>0</v>
      </c>
      <c r="CO16" s="18">
        <f t="shared" ca="1" si="8"/>
        <v>0</v>
      </c>
      <c r="CP16" s="19">
        <f t="shared" ca="1" si="14"/>
        <v>0</v>
      </c>
      <c r="CQ16" s="18">
        <f t="shared" ca="1" si="9"/>
        <v>0</v>
      </c>
      <c r="CR16" s="18">
        <f t="shared" ca="1" si="9"/>
        <v>0</v>
      </c>
      <c r="CS16" s="18">
        <f t="shared" ca="1" si="9"/>
        <v>0</v>
      </c>
      <c r="CT16" s="18">
        <f t="shared" ca="1" si="9"/>
        <v>0</v>
      </c>
      <c r="CU16" s="18">
        <f t="shared" ca="1" si="9"/>
        <v>0</v>
      </c>
      <c r="CV16" s="19">
        <f t="shared" ca="1" si="10"/>
        <v>1103919254.7807584</v>
      </c>
    </row>
    <row r="17" spans="1:100" ht="12.75" customHeight="1">
      <c r="A17" s="55" t="s">
        <v>167</v>
      </c>
      <c r="B17" s="17">
        <v>1012</v>
      </c>
      <c r="C17" s="56" t="s">
        <v>147</v>
      </c>
      <c r="D17" s="19">
        <f t="shared" ca="1" si="11"/>
        <v>454816209</v>
      </c>
      <c r="E17" s="18">
        <f t="shared" ca="1" si="0"/>
        <v>2467232</v>
      </c>
      <c r="F17" s="18">
        <f t="shared" ca="1" si="0"/>
        <v>235436546</v>
      </c>
      <c r="G17" s="18">
        <f t="shared" ca="1" si="0"/>
        <v>216912431</v>
      </c>
      <c r="H17" s="18">
        <f t="shared" ca="1" si="0"/>
        <v>91409980</v>
      </c>
      <c r="I17" s="18">
        <f t="shared" ca="1" si="0"/>
        <v>25288207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197915442</v>
      </c>
      <c r="P17" s="18">
        <f t="shared" ca="1" si="0"/>
        <v>0</v>
      </c>
      <c r="Q17" s="18">
        <f t="shared" ca="1" si="0"/>
        <v>101433688</v>
      </c>
      <c r="R17" s="18">
        <f t="shared" ca="1" si="0"/>
        <v>0</v>
      </c>
      <c r="S17" s="18">
        <f t="shared" ca="1" si="0"/>
        <v>0</v>
      </c>
      <c r="T17" s="18">
        <f t="shared" ca="1" si="1"/>
        <v>3439661227.3600001</v>
      </c>
      <c r="U17" s="18">
        <f t="shared" ca="1" si="2"/>
        <v>0</v>
      </c>
      <c r="V17" s="18">
        <f t="shared" ca="1" si="2"/>
        <v>609817984.05999994</v>
      </c>
      <c r="W17" s="18">
        <f t="shared" ca="1" si="2"/>
        <v>12437361</v>
      </c>
      <c r="X17" s="18">
        <f t="shared" ca="1" si="2"/>
        <v>20666</v>
      </c>
      <c r="Y17" s="18">
        <f t="shared" ca="1" si="2"/>
        <v>201696039</v>
      </c>
      <c r="Z17" s="18">
        <f t="shared" ca="1" si="2"/>
        <v>97765842</v>
      </c>
      <c r="AA17" s="18">
        <f t="shared" ca="1" si="2"/>
        <v>0</v>
      </c>
      <c r="AB17" s="18">
        <f t="shared" ca="1" si="2"/>
        <v>0</v>
      </c>
      <c r="AC17" s="18">
        <f t="shared" ca="1" si="2"/>
        <v>2402245</v>
      </c>
      <c r="AD17" s="18">
        <f t="shared" ca="1" si="2"/>
        <v>10755364</v>
      </c>
      <c r="AE17" s="18">
        <f t="shared" ca="1" si="2"/>
        <v>0</v>
      </c>
      <c r="AF17" s="18">
        <f t="shared" ca="1" si="2"/>
        <v>2049520</v>
      </c>
      <c r="AG17" s="18">
        <f t="shared" ca="1" si="2"/>
        <v>1192859</v>
      </c>
      <c r="AH17" s="18">
        <f t="shared" ca="1" si="2"/>
        <v>1669550</v>
      </c>
      <c r="AI17" s="18">
        <f t="shared" ca="1" si="2"/>
        <v>0</v>
      </c>
      <c r="AJ17" s="18">
        <f t="shared" ca="1" si="2"/>
        <v>1359303</v>
      </c>
      <c r="AK17" s="18">
        <f t="shared" ca="1" si="3"/>
        <v>-174</v>
      </c>
      <c r="AL17" s="18">
        <f t="shared" ca="1" si="3"/>
        <v>0</v>
      </c>
      <c r="AM17" s="18">
        <f t="shared" ca="1" si="3"/>
        <v>23095508</v>
      </c>
      <c r="AN17" s="18">
        <f t="shared" ca="1" si="3"/>
        <v>410223</v>
      </c>
      <c r="AO17" s="18">
        <f t="shared" ca="1" si="3"/>
        <v>0</v>
      </c>
      <c r="AP17" s="18">
        <f t="shared" ca="1" si="3"/>
        <v>5709545</v>
      </c>
      <c r="AQ17" s="18">
        <f t="shared" ca="1" si="3"/>
        <v>0</v>
      </c>
      <c r="AR17" s="18">
        <f t="shared" ca="1" si="3"/>
        <v>0</v>
      </c>
      <c r="AS17" s="18">
        <f t="shared" ca="1" si="3"/>
        <v>0</v>
      </c>
      <c r="AT17" s="18">
        <f t="shared" ca="1" si="3"/>
        <v>986547103</v>
      </c>
      <c r="AU17" s="18">
        <f t="shared" ca="1" si="3"/>
        <v>38350849</v>
      </c>
      <c r="AV17" s="18">
        <f t="shared" ca="1" si="3"/>
        <v>51495724</v>
      </c>
      <c r="AW17" s="18">
        <f t="shared" ca="1" si="3"/>
        <v>0</v>
      </c>
      <c r="AX17" s="18">
        <f t="shared" ca="1" si="3"/>
        <v>28023607</v>
      </c>
      <c r="AY17" s="18">
        <f t="shared" ca="1" si="3"/>
        <v>0</v>
      </c>
      <c r="AZ17" s="18">
        <f t="shared" ca="1" si="3"/>
        <v>0</v>
      </c>
      <c r="BA17" s="18">
        <f t="shared" ca="1" si="4"/>
        <v>0</v>
      </c>
      <c r="BB17" s="18">
        <f t="shared" ca="1" si="4"/>
        <v>0</v>
      </c>
      <c r="BC17" s="18">
        <f t="shared" ca="1" si="4"/>
        <v>0</v>
      </c>
      <c r="BD17" s="18">
        <f t="shared" ca="1" si="4"/>
        <v>38699625</v>
      </c>
      <c r="BE17" s="18">
        <f t="shared" ca="1" si="4"/>
        <v>0</v>
      </c>
      <c r="BF17" s="18">
        <f t="shared" ca="1" si="4"/>
        <v>0</v>
      </c>
      <c r="BG17" s="18">
        <f t="shared" ca="1" si="4"/>
        <v>0</v>
      </c>
      <c r="BH17" s="18">
        <f t="shared" ca="1" si="4"/>
        <v>0</v>
      </c>
      <c r="BI17" s="18">
        <f t="shared" ca="1" si="4"/>
        <v>0</v>
      </c>
      <c r="BJ17" s="18">
        <f t="shared" ca="1" si="4"/>
        <v>0</v>
      </c>
      <c r="BK17" s="18">
        <f t="shared" ca="1" si="4"/>
        <v>0</v>
      </c>
      <c r="BL17" s="18">
        <f t="shared" ca="1" si="4"/>
        <v>0</v>
      </c>
      <c r="BM17" s="18">
        <f t="shared" ca="1" si="4"/>
        <v>0</v>
      </c>
      <c r="BN17" s="18">
        <f t="shared" ca="1" si="4"/>
        <v>165822214</v>
      </c>
      <c r="BO17" s="18">
        <f t="shared" ca="1" si="4"/>
        <v>0</v>
      </c>
      <c r="BP17" s="18">
        <f t="shared" ca="1" si="4"/>
        <v>273326533</v>
      </c>
      <c r="BQ17" s="18">
        <f t="shared" ca="1" si="5"/>
        <v>13368979</v>
      </c>
      <c r="BR17" s="18">
        <f t="shared" ca="1" si="5"/>
        <v>704359392</v>
      </c>
      <c r="BS17" s="18">
        <f t="shared" ca="1" si="5"/>
        <v>45431084</v>
      </c>
      <c r="BT17" s="18">
        <f t="shared" ca="1" si="5"/>
        <v>0</v>
      </c>
      <c r="BU17" s="18">
        <f t="shared" ca="1" si="5"/>
        <v>0</v>
      </c>
      <c r="BV17" s="18">
        <f t="shared" ca="1" si="5"/>
        <v>36824238</v>
      </c>
      <c r="BW17" s="18">
        <f t="shared" ca="1" si="5"/>
        <v>0</v>
      </c>
      <c r="BX17" s="18">
        <f t="shared" ca="1" si="5"/>
        <v>0</v>
      </c>
      <c r="BY17" s="18">
        <f t="shared" ca="1" si="5"/>
        <v>0</v>
      </c>
      <c r="BZ17" s="18">
        <f t="shared" ca="1" si="5"/>
        <v>0</v>
      </c>
      <c r="CA17" s="18">
        <f t="shared" ca="1" si="5"/>
        <v>0</v>
      </c>
      <c r="CB17" s="18">
        <f t="shared" ca="1" si="5"/>
        <v>0</v>
      </c>
      <c r="CC17" s="18">
        <f t="shared" ca="1" si="5"/>
        <v>0</v>
      </c>
      <c r="CD17" s="18">
        <f t="shared" ca="1" si="6"/>
        <v>0</v>
      </c>
      <c r="CE17" s="18">
        <f t="shared" ca="1" si="6"/>
        <v>0</v>
      </c>
      <c r="CF17" s="18">
        <f t="shared" ca="1" si="6"/>
        <v>0</v>
      </c>
      <c r="CG17" s="18">
        <f t="shared" ca="1" si="6"/>
        <v>0</v>
      </c>
      <c r="CH17" s="18">
        <f t="shared" ca="1" si="6"/>
        <v>0</v>
      </c>
      <c r="CI17" s="18">
        <f t="shared" ca="1" si="6"/>
        <v>0</v>
      </c>
      <c r="CJ17" s="19">
        <f t="shared" ca="1" si="12"/>
        <v>0</v>
      </c>
      <c r="CK17" s="18">
        <f t="shared" ca="1" si="7"/>
        <v>0</v>
      </c>
      <c r="CL17" s="18">
        <f t="shared" ca="1" si="7"/>
        <v>0</v>
      </c>
      <c r="CM17" s="19">
        <f t="shared" ca="1" si="13"/>
        <v>0</v>
      </c>
      <c r="CN17" s="18">
        <f t="shared" ca="1" si="8"/>
        <v>0</v>
      </c>
      <c r="CO17" s="18">
        <f t="shared" ca="1" si="8"/>
        <v>0</v>
      </c>
      <c r="CP17" s="19">
        <f t="shared" ca="1" si="14"/>
        <v>0</v>
      </c>
      <c r="CQ17" s="18">
        <f t="shared" ca="1" si="9"/>
        <v>0</v>
      </c>
      <c r="CR17" s="18">
        <f t="shared" ca="1" si="9"/>
        <v>0</v>
      </c>
      <c r="CS17" s="18">
        <f t="shared" ca="1" si="9"/>
        <v>229850</v>
      </c>
      <c r="CT17" s="18">
        <f t="shared" ca="1" si="9"/>
        <v>373457282.87</v>
      </c>
      <c r="CU17" s="18">
        <f t="shared" ca="1" si="9"/>
        <v>0</v>
      </c>
      <c r="CV17" s="19">
        <f t="shared" ca="1" si="10"/>
        <v>8036843069.29</v>
      </c>
    </row>
    <row r="18" spans="1:100" ht="12.75" customHeight="1">
      <c r="A18" s="55" t="s">
        <v>169</v>
      </c>
      <c r="B18" s="17">
        <v>1013</v>
      </c>
      <c r="C18" s="56" t="s">
        <v>147</v>
      </c>
      <c r="D18" s="19">
        <f t="shared" ca="1" si="11"/>
        <v>320607998.78390002</v>
      </c>
      <c r="E18" s="18">
        <f t="shared" ca="1" si="0"/>
        <v>7097508.3266000003</v>
      </c>
      <c r="F18" s="18">
        <f t="shared" ca="1" si="0"/>
        <v>207983962.57320002</v>
      </c>
      <c r="G18" s="18">
        <f t="shared" ca="1" si="0"/>
        <v>105526527.88409999</v>
      </c>
      <c r="H18" s="18">
        <f t="shared" ca="1" si="0"/>
        <v>62422727.710000001</v>
      </c>
      <c r="I18" s="18">
        <f t="shared" ca="1" si="0"/>
        <v>13905849.140000001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164758516.63</v>
      </c>
      <c r="P18" s="18">
        <f t="shared" ca="1" si="0"/>
        <v>0</v>
      </c>
      <c r="Q18" s="18">
        <f t="shared" ca="1" si="0"/>
        <v>2160451.4</v>
      </c>
      <c r="R18" s="18">
        <f t="shared" ca="1" si="0"/>
        <v>0</v>
      </c>
      <c r="S18" s="18">
        <f t="shared" ca="1" si="0"/>
        <v>0</v>
      </c>
      <c r="T18" s="18">
        <f t="shared" ca="1" si="1"/>
        <v>0</v>
      </c>
      <c r="U18" s="18">
        <f t="shared" ca="1" si="2"/>
        <v>0</v>
      </c>
      <c r="V18" s="18">
        <f t="shared" ca="1" si="2"/>
        <v>0</v>
      </c>
      <c r="W18" s="18">
        <f t="shared" ca="1" si="2"/>
        <v>2068.9</v>
      </c>
      <c r="X18" s="18">
        <f t="shared" ca="1" si="2"/>
        <v>0</v>
      </c>
      <c r="Y18" s="18">
        <f t="shared" ca="1" si="2"/>
        <v>156322564.64999998</v>
      </c>
      <c r="Z18" s="18">
        <f t="shared" ca="1" si="2"/>
        <v>60629525.160000004</v>
      </c>
      <c r="AA18" s="18">
        <f t="shared" ca="1" si="2"/>
        <v>1122</v>
      </c>
      <c r="AB18" s="18">
        <f t="shared" ca="1" si="2"/>
        <v>0</v>
      </c>
      <c r="AC18" s="18">
        <f t="shared" ca="1" si="2"/>
        <v>3075519.6399999997</v>
      </c>
      <c r="AD18" s="18">
        <f t="shared" ca="1" si="2"/>
        <v>4321456.93</v>
      </c>
      <c r="AE18" s="18">
        <f t="shared" ca="1" si="2"/>
        <v>0</v>
      </c>
      <c r="AF18" s="18">
        <f t="shared" ca="1" si="2"/>
        <v>20141628.82</v>
      </c>
      <c r="AG18" s="18">
        <f t="shared" ca="1" si="2"/>
        <v>-26446.55</v>
      </c>
      <c r="AH18" s="18">
        <f t="shared" ca="1" si="2"/>
        <v>-224795.55</v>
      </c>
      <c r="AI18" s="18">
        <f t="shared" ca="1" si="2"/>
        <v>-13223.6</v>
      </c>
      <c r="AJ18" s="18">
        <f t="shared" ca="1" si="2"/>
        <v>1126229.94</v>
      </c>
      <c r="AK18" s="18">
        <f t="shared" ca="1" si="3"/>
        <v>958825.54</v>
      </c>
      <c r="AL18" s="18">
        <f t="shared" ca="1" si="3"/>
        <v>0</v>
      </c>
      <c r="AM18" s="18">
        <f t="shared" ca="1" si="3"/>
        <v>47932024.810000002</v>
      </c>
      <c r="AN18" s="18">
        <f t="shared" ca="1" si="3"/>
        <v>219270</v>
      </c>
      <c r="AO18" s="18">
        <f t="shared" ca="1" si="3"/>
        <v>0</v>
      </c>
      <c r="AP18" s="18">
        <f t="shared" ca="1" si="3"/>
        <v>1984268.45</v>
      </c>
      <c r="AQ18" s="18">
        <f t="shared" ca="1" si="3"/>
        <v>0</v>
      </c>
      <c r="AR18" s="18">
        <f t="shared" ca="1" si="3"/>
        <v>0</v>
      </c>
      <c r="AS18" s="18">
        <f t="shared" ca="1" si="3"/>
        <v>0</v>
      </c>
      <c r="AT18" s="18">
        <f t="shared" ca="1" si="3"/>
        <v>682267745.85000002</v>
      </c>
      <c r="AU18" s="18">
        <f t="shared" ca="1" si="3"/>
        <v>67006562.839999996</v>
      </c>
      <c r="AV18" s="18">
        <f t="shared" ca="1" si="3"/>
        <v>37615.03</v>
      </c>
      <c r="AW18" s="18">
        <f t="shared" ca="1" si="3"/>
        <v>0</v>
      </c>
      <c r="AX18" s="18">
        <f t="shared" ca="1" si="3"/>
        <v>66764545.539999999</v>
      </c>
      <c r="AY18" s="18">
        <f t="shared" ca="1" si="3"/>
        <v>0</v>
      </c>
      <c r="AZ18" s="18">
        <f t="shared" ca="1" si="3"/>
        <v>0</v>
      </c>
      <c r="BA18" s="18">
        <f t="shared" ca="1" si="4"/>
        <v>0</v>
      </c>
      <c r="BB18" s="18">
        <f t="shared" ca="1" si="4"/>
        <v>0</v>
      </c>
      <c r="BC18" s="18">
        <f t="shared" ca="1" si="4"/>
        <v>0</v>
      </c>
      <c r="BD18" s="18">
        <f t="shared" ca="1" si="4"/>
        <v>65160998.240000002</v>
      </c>
      <c r="BE18" s="18">
        <f t="shared" ca="1" si="4"/>
        <v>0</v>
      </c>
      <c r="BF18" s="18">
        <f t="shared" ca="1" si="4"/>
        <v>0</v>
      </c>
      <c r="BG18" s="18">
        <f t="shared" ca="1" si="4"/>
        <v>0</v>
      </c>
      <c r="BH18" s="18">
        <f t="shared" ca="1" si="4"/>
        <v>0</v>
      </c>
      <c r="BI18" s="18">
        <f t="shared" ca="1" si="4"/>
        <v>0</v>
      </c>
      <c r="BJ18" s="18">
        <f t="shared" ca="1" si="4"/>
        <v>0</v>
      </c>
      <c r="BK18" s="18">
        <f t="shared" ca="1" si="4"/>
        <v>0</v>
      </c>
      <c r="BL18" s="18">
        <f t="shared" ca="1" si="4"/>
        <v>0</v>
      </c>
      <c r="BM18" s="18">
        <f t="shared" ca="1" si="4"/>
        <v>0</v>
      </c>
      <c r="BN18" s="18">
        <f t="shared" ca="1" si="4"/>
        <v>373825.47</v>
      </c>
      <c r="BO18" s="18">
        <f t="shared" ca="1" si="4"/>
        <v>0</v>
      </c>
      <c r="BP18" s="18">
        <f t="shared" ca="1" si="4"/>
        <v>294180763.88999999</v>
      </c>
      <c r="BQ18" s="18">
        <f t="shared" ca="1" si="5"/>
        <v>77053344.960000008</v>
      </c>
      <c r="BR18" s="18">
        <f t="shared" ca="1" si="5"/>
        <v>330300611.01999998</v>
      </c>
      <c r="BS18" s="18">
        <f t="shared" ca="1" si="5"/>
        <v>49378070.649999999</v>
      </c>
      <c r="BT18" s="18">
        <f t="shared" ca="1" si="5"/>
        <v>0</v>
      </c>
      <c r="BU18" s="18">
        <f t="shared" ca="1" si="5"/>
        <v>0</v>
      </c>
      <c r="BV18" s="18">
        <f t="shared" ca="1" si="5"/>
        <v>155997836.18000001</v>
      </c>
      <c r="BW18" s="18">
        <f t="shared" ca="1" si="5"/>
        <v>0</v>
      </c>
      <c r="BX18" s="18">
        <f t="shared" ca="1" si="5"/>
        <v>0</v>
      </c>
      <c r="BY18" s="18">
        <f t="shared" ca="1" si="5"/>
        <v>0</v>
      </c>
      <c r="BZ18" s="18">
        <f t="shared" ca="1" si="5"/>
        <v>0</v>
      </c>
      <c r="CA18" s="18">
        <f t="shared" ca="1" si="5"/>
        <v>0</v>
      </c>
      <c r="CB18" s="18">
        <f t="shared" ca="1" si="5"/>
        <v>0</v>
      </c>
      <c r="CC18" s="18">
        <f t="shared" ca="1" si="5"/>
        <v>0</v>
      </c>
      <c r="CD18" s="18">
        <f t="shared" ca="1" si="6"/>
        <v>0</v>
      </c>
      <c r="CE18" s="18">
        <f t="shared" ca="1" si="6"/>
        <v>0</v>
      </c>
      <c r="CF18" s="18">
        <f t="shared" ca="1" si="6"/>
        <v>0</v>
      </c>
      <c r="CG18" s="18">
        <f t="shared" ca="1" si="6"/>
        <v>0</v>
      </c>
      <c r="CH18" s="18">
        <f t="shared" ca="1" si="6"/>
        <v>0</v>
      </c>
      <c r="CI18" s="18">
        <f t="shared" ca="1" si="6"/>
        <v>0</v>
      </c>
      <c r="CJ18" s="19">
        <f t="shared" ca="1" si="12"/>
        <v>0</v>
      </c>
      <c r="CK18" s="18">
        <f t="shared" ca="1" si="7"/>
        <v>0</v>
      </c>
      <c r="CL18" s="18">
        <f t="shared" ca="1" si="7"/>
        <v>0</v>
      </c>
      <c r="CM18" s="19">
        <f t="shared" ca="1" si="13"/>
        <v>0</v>
      </c>
      <c r="CN18" s="18">
        <f t="shared" ca="1" si="8"/>
        <v>0</v>
      </c>
      <c r="CO18" s="18">
        <f t="shared" ca="1" si="8"/>
        <v>0</v>
      </c>
      <c r="CP18" s="19">
        <f t="shared" ca="1" si="14"/>
        <v>0</v>
      </c>
      <c r="CQ18" s="18">
        <f t="shared" ca="1" si="9"/>
        <v>0</v>
      </c>
      <c r="CR18" s="18">
        <f t="shared" ca="1" si="9"/>
        <v>0</v>
      </c>
      <c r="CS18" s="18">
        <f t="shared" ca="1" si="9"/>
        <v>18581737.449999999</v>
      </c>
      <c r="CT18" s="18">
        <f t="shared" ca="1" si="9"/>
        <v>0</v>
      </c>
      <c r="CU18" s="18">
        <f t="shared" ca="1" si="9"/>
        <v>0</v>
      </c>
      <c r="CV18" s="19">
        <f t="shared" ca="1" si="10"/>
        <v>2667409239.9238997</v>
      </c>
    </row>
    <row r="19" spans="1:100" ht="12.75" customHeight="1">
      <c r="A19" s="55" t="s">
        <v>171</v>
      </c>
      <c r="B19" s="17">
        <v>1016</v>
      </c>
      <c r="C19" s="56" t="s">
        <v>147</v>
      </c>
      <c r="D19" s="19">
        <f t="shared" ca="1" si="11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1830072.2370799999</v>
      </c>
      <c r="L19" s="18">
        <f t="shared" ca="1" si="0"/>
        <v>17501804.715758987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1"/>
        <v>0</v>
      </c>
      <c r="U19" s="18">
        <f t="shared" ca="1" si="2"/>
        <v>0</v>
      </c>
      <c r="V19" s="18">
        <f t="shared" ca="1" si="2"/>
        <v>0</v>
      </c>
      <c r="W19" s="18">
        <f t="shared" ca="1" si="2"/>
        <v>0</v>
      </c>
      <c r="X19" s="18">
        <f t="shared" ca="1" si="2"/>
        <v>0</v>
      </c>
      <c r="Y19" s="18">
        <f t="shared" ca="1" si="2"/>
        <v>0</v>
      </c>
      <c r="Z19" s="18">
        <f t="shared" ca="1" si="2"/>
        <v>0</v>
      </c>
      <c r="AA19" s="18">
        <f t="shared" ca="1" si="2"/>
        <v>0</v>
      </c>
      <c r="AB19" s="18">
        <f t="shared" ca="1" si="2"/>
        <v>0</v>
      </c>
      <c r="AC19" s="18">
        <f t="shared" ca="1" si="2"/>
        <v>0</v>
      </c>
      <c r="AD19" s="18">
        <f t="shared" ca="1" si="2"/>
        <v>0</v>
      </c>
      <c r="AE19" s="18">
        <f t="shared" ca="1" si="2"/>
        <v>0</v>
      </c>
      <c r="AF19" s="18">
        <f t="shared" ca="1" si="2"/>
        <v>0</v>
      </c>
      <c r="AG19" s="18">
        <f t="shared" ca="1" si="2"/>
        <v>0</v>
      </c>
      <c r="AH19" s="18">
        <f t="shared" ca="1" si="2"/>
        <v>0</v>
      </c>
      <c r="AI19" s="18">
        <f t="shared" ca="1" si="2"/>
        <v>0</v>
      </c>
      <c r="AJ19" s="18">
        <f t="shared" ca="1" si="2"/>
        <v>0</v>
      </c>
      <c r="AK19" s="18">
        <f t="shared" ca="1" si="3"/>
        <v>0</v>
      </c>
      <c r="AL19" s="18">
        <f t="shared" ca="1" si="3"/>
        <v>0</v>
      </c>
      <c r="AM19" s="18">
        <f t="shared" ca="1" si="3"/>
        <v>0</v>
      </c>
      <c r="AN19" s="18">
        <f t="shared" ca="1" si="3"/>
        <v>0</v>
      </c>
      <c r="AO19" s="18">
        <f t="shared" ca="1" si="3"/>
        <v>0</v>
      </c>
      <c r="AP19" s="18">
        <f t="shared" ca="1" si="3"/>
        <v>0</v>
      </c>
      <c r="AQ19" s="18">
        <f t="shared" ca="1" si="3"/>
        <v>0</v>
      </c>
      <c r="AR19" s="18">
        <f t="shared" ca="1" si="3"/>
        <v>0</v>
      </c>
      <c r="AS19" s="18">
        <f t="shared" ca="1" si="3"/>
        <v>0</v>
      </c>
      <c r="AT19" s="18">
        <f t="shared" ca="1" si="3"/>
        <v>0</v>
      </c>
      <c r="AU19" s="18">
        <f t="shared" ca="1" si="3"/>
        <v>0</v>
      </c>
      <c r="AV19" s="18">
        <f t="shared" ca="1" si="3"/>
        <v>0</v>
      </c>
      <c r="AW19" s="18">
        <f t="shared" ca="1" si="3"/>
        <v>0</v>
      </c>
      <c r="AX19" s="18">
        <f t="shared" ca="1" si="3"/>
        <v>0</v>
      </c>
      <c r="AY19" s="18">
        <f t="shared" ca="1" si="3"/>
        <v>0</v>
      </c>
      <c r="AZ19" s="18">
        <f t="shared" ca="1" si="3"/>
        <v>0</v>
      </c>
      <c r="BA19" s="18">
        <f t="shared" ca="1" si="4"/>
        <v>0</v>
      </c>
      <c r="BB19" s="18">
        <f t="shared" ca="1" si="4"/>
        <v>0</v>
      </c>
      <c r="BC19" s="18">
        <f t="shared" ca="1" si="4"/>
        <v>0</v>
      </c>
      <c r="BD19" s="18">
        <f t="shared" ca="1" si="4"/>
        <v>0</v>
      </c>
      <c r="BE19" s="18">
        <f t="shared" ca="1" si="4"/>
        <v>0</v>
      </c>
      <c r="BF19" s="18">
        <f t="shared" ca="1" si="4"/>
        <v>0</v>
      </c>
      <c r="BG19" s="18">
        <f t="shared" ca="1" si="4"/>
        <v>0</v>
      </c>
      <c r="BH19" s="18">
        <f t="shared" ca="1" si="4"/>
        <v>0</v>
      </c>
      <c r="BI19" s="18">
        <f t="shared" ca="1" si="4"/>
        <v>706663945.60536706</v>
      </c>
      <c r="BJ19" s="18">
        <f t="shared" ca="1" si="4"/>
        <v>55880883.835695006</v>
      </c>
      <c r="BK19" s="18">
        <f t="shared" ca="1" si="4"/>
        <v>0</v>
      </c>
      <c r="BL19" s="18">
        <f t="shared" ca="1" si="4"/>
        <v>0</v>
      </c>
      <c r="BM19" s="18">
        <f t="shared" ca="1" si="4"/>
        <v>0</v>
      </c>
      <c r="BN19" s="18">
        <f t="shared" ca="1" si="4"/>
        <v>0</v>
      </c>
      <c r="BO19" s="18">
        <f t="shared" ca="1" si="4"/>
        <v>0</v>
      </c>
      <c r="BP19" s="18">
        <f t="shared" ca="1" si="4"/>
        <v>0</v>
      </c>
      <c r="BQ19" s="18">
        <f t="shared" ca="1" si="5"/>
        <v>0</v>
      </c>
      <c r="BR19" s="18">
        <f t="shared" ca="1" si="5"/>
        <v>0</v>
      </c>
      <c r="BS19" s="18">
        <f t="shared" ca="1" si="5"/>
        <v>0</v>
      </c>
      <c r="BT19" s="18">
        <f t="shared" ca="1" si="5"/>
        <v>0</v>
      </c>
      <c r="BU19" s="18">
        <f t="shared" ca="1" si="5"/>
        <v>0</v>
      </c>
      <c r="BV19" s="18">
        <f t="shared" ca="1" si="5"/>
        <v>0</v>
      </c>
      <c r="BW19" s="18">
        <f t="shared" ca="1" si="5"/>
        <v>0</v>
      </c>
      <c r="BX19" s="18">
        <f t="shared" ca="1" si="5"/>
        <v>0</v>
      </c>
      <c r="BY19" s="18">
        <f t="shared" ca="1" si="5"/>
        <v>0</v>
      </c>
      <c r="BZ19" s="18">
        <f t="shared" ca="1" si="5"/>
        <v>0</v>
      </c>
      <c r="CA19" s="18">
        <f t="shared" ca="1" si="5"/>
        <v>0</v>
      </c>
      <c r="CB19" s="18">
        <f t="shared" ca="1" si="5"/>
        <v>0</v>
      </c>
      <c r="CC19" s="18">
        <f t="shared" ca="1" si="5"/>
        <v>0</v>
      </c>
      <c r="CD19" s="18">
        <f t="shared" ca="1" si="6"/>
        <v>0</v>
      </c>
      <c r="CE19" s="18">
        <f t="shared" ca="1" si="6"/>
        <v>0</v>
      </c>
      <c r="CF19" s="18">
        <f t="shared" ca="1" si="6"/>
        <v>0</v>
      </c>
      <c r="CG19" s="18">
        <f t="shared" ca="1" si="6"/>
        <v>0</v>
      </c>
      <c r="CH19" s="18">
        <f t="shared" ca="1" si="6"/>
        <v>0</v>
      </c>
      <c r="CI19" s="18">
        <f t="shared" ca="1" si="6"/>
        <v>0</v>
      </c>
      <c r="CJ19" s="19">
        <f t="shared" ca="1" si="12"/>
        <v>0</v>
      </c>
      <c r="CK19" s="18">
        <f t="shared" ca="1" si="7"/>
        <v>0</v>
      </c>
      <c r="CL19" s="18">
        <f t="shared" ca="1" si="7"/>
        <v>0</v>
      </c>
      <c r="CM19" s="19">
        <f t="shared" ca="1" si="13"/>
        <v>0</v>
      </c>
      <c r="CN19" s="18">
        <f t="shared" ca="1" si="8"/>
        <v>0</v>
      </c>
      <c r="CO19" s="18">
        <f t="shared" ca="1" si="8"/>
        <v>0</v>
      </c>
      <c r="CP19" s="19">
        <f t="shared" ca="1" si="14"/>
        <v>0</v>
      </c>
      <c r="CQ19" s="18">
        <f t="shared" ca="1" si="9"/>
        <v>0</v>
      </c>
      <c r="CR19" s="18">
        <f t="shared" ca="1" si="9"/>
        <v>0</v>
      </c>
      <c r="CS19" s="18">
        <f t="shared" ca="1" si="9"/>
        <v>0</v>
      </c>
      <c r="CT19" s="18">
        <f t="shared" ca="1" si="9"/>
        <v>0</v>
      </c>
      <c r="CU19" s="18">
        <f t="shared" ca="1" si="9"/>
        <v>0</v>
      </c>
      <c r="CV19" s="19">
        <f t="shared" ca="1" si="10"/>
        <v>781876706.39390111</v>
      </c>
    </row>
    <row r="20" spans="1:100" ht="12.75" customHeight="1">
      <c r="A20" s="55" t="s">
        <v>173</v>
      </c>
      <c r="B20" s="17">
        <v>1017</v>
      </c>
      <c r="C20" s="56" t="s">
        <v>147</v>
      </c>
      <c r="D20" s="19">
        <f t="shared" ca="1" si="11"/>
        <v>10682960018.460001</v>
      </c>
      <c r="E20" s="18">
        <f t="shared" ca="1" si="0"/>
        <v>2242932588.2000012</v>
      </c>
      <c r="F20" s="18">
        <f t="shared" ca="1" si="0"/>
        <v>4090654622.7499995</v>
      </c>
      <c r="G20" s="18">
        <f t="shared" ca="1" si="0"/>
        <v>4349372807.5100002</v>
      </c>
      <c r="H20" s="18">
        <f t="shared" ca="1" si="0"/>
        <v>9847732.3800000008</v>
      </c>
      <c r="I20" s="18">
        <f t="shared" ca="1" si="0"/>
        <v>587193327.70000005</v>
      </c>
      <c r="J20" s="18">
        <f t="shared" ca="1" si="0"/>
        <v>0</v>
      </c>
      <c r="K20" s="18">
        <f t="shared" ca="1" si="0"/>
        <v>0</v>
      </c>
      <c r="L20" s="18">
        <f t="shared" ca="1" si="0"/>
        <v>4500</v>
      </c>
      <c r="M20" s="18">
        <f t="shared" ca="1" si="0"/>
        <v>0</v>
      </c>
      <c r="N20" s="18">
        <f t="shared" ca="1" si="0"/>
        <v>0</v>
      </c>
      <c r="O20" s="18">
        <f t="shared" ca="1" si="0"/>
        <v>417758765.69999999</v>
      </c>
      <c r="P20" s="18">
        <f t="shared" ca="1" si="0"/>
        <v>294717.94</v>
      </c>
      <c r="Q20" s="18">
        <f t="shared" ca="1" si="0"/>
        <v>183504195.42000002</v>
      </c>
      <c r="R20" s="18">
        <f t="shared" ca="1" si="0"/>
        <v>0</v>
      </c>
      <c r="S20" s="18">
        <f t="shared" ca="1" si="0"/>
        <v>0</v>
      </c>
      <c r="T20" s="18">
        <f t="shared" ca="1" si="1"/>
        <v>4359319294.0700006</v>
      </c>
      <c r="U20" s="18">
        <f t="shared" ca="1" si="2"/>
        <v>12341353.210000001</v>
      </c>
      <c r="V20" s="18">
        <f t="shared" ca="1" si="2"/>
        <v>835943702.98999989</v>
      </c>
      <c r="W20" s="18">
        <f t="shared" ca="1" si="2"/>
        <v>3152602823.1500001</v>
      </c>
      <c r="X20" s="18">
        <f t="shared" ca="1" si="2"/>
        <v>397535.98</v>
      </c>
      <c r="Y20" s="18">
        <f t="shared" ca="1" si="2"/>
        <v>281138894.62</v>
      </c>
      <c r="Z20" s="18">
        <f t="shared" ca="1" si="2"/>
        <v>285767116.88</v>
      </c>
      <c r="AA20" s="18">
        <f t="shared" ca="1" si="2"/>
        <v>0</v>
      </c>
      <c r="AB20" s="18">
        <f t="shared" ca="1" si="2"/>
        <v>108548.5</v>
      </c>
      <c r="AC20" s="18">
        <f t="shared" ca="1" si="2"/>
        <v>58941385.839999981</v>
      </c>
      <c r="AD20" s="18">
        <f t="shared" ca="1" si="2"/>
        <v>818629305.83999991</v>
      </c>
      <c r="AE20" s="18">
        <f t="shared" ca="1" si="2"/>
        <v>0</v>
      </c>
      <c r="AF20" s="18">
        <f t="shared" ca="1" si="2"/>
        <v>3591424.58</v>
      </c>
      <c r="AG20" s="18">
        <f t="shared" ca="1" si="2"/>
        <v>41216983.109999999</v>
      </c>
      <c r="AH20" s="18">
        <f t="shared" ca="1" si="2"/>
        <v>18150116.07</v>
      </c>
      <c r="AI20" s="18">
        <f t="shared" ca="1" si="2"/>
        <v>6084423.1399999997</v>
      </c>
      <c r="AJ20" s="18">
        <f t="shared" ca="1" si="2"/>
        <v>1399768.98</v>
      </c>
      <c r="AK20" s="18">
        <f t="shared" ca="1" si="3"/>
        <v>0</v>
      </c>
      <c r="AL20" s="18">
        <f t="shared" ca="1" si="3"/>
        <v>0</v>
      </c>
      <c r="AM20" s="18">
        <f t="shared" ca="1" si="3"/>
        <v>59355237.020000003</v>
      </c>
      <c r="AN20" s="18">
        <f t="shared" ca="1" si="3"/>
        <v>428851.39</v>
      </c>
      <c r="AO20" s="18">
        <f t="shared" ca="1" si="3"/>
        <v>0</v>
      </c>
      <c r="AP20" s="18">
        <f t="shared" ca="1" si="3"/>
        <v>2361305.15</v>
      </c>
      <c r="AQ20" s="18">
        <f t="shared" ca="1" si="3"/>
        <v>0</v>
      </c>
      <c r="AR20" s="18">
        <f t="shared" ca="1" si="3"/>
        <v>0</v>
      </c>
      <c r="AS20" s="18">
        <f t="shared" ca="1" si="3"/>
        <v>0</v>
      </c>
      <c r="AT20" s="18">
        <f t="shared" ca="1" si="3"/>
        <v>0</v>
      </c>
      <c r="AU20" s="18">
        <f t="shared" ca="1" si="3"/>
        <v>0</v>
      </c>
      <c r="AV20" s="18">
        <f t="shared" ca="1" si="3"/>
        <v>0</v>
      </c>
      <c r="AW20" s="18">
        <f t="shared" ca="1" si="3"/>
        <v>0</v>
      </c>
      <c r="AX20" s="18">
        <f t="shared" ca="1" si="3"/>
        <v>0</v>
      </c>
      <c r="AY20" s="18">
        <f t="shared" ca="1" si="3"/>
        <v>0</v>
      </c>
      <c r="AZ20" s="18">
        <f t="shared" ca="1" si="3"/>
        <v>0</v>
      </c>
      <c r="BA20" s="18">
        <f t="shared" ca="1" si="4"/>
        <v>0</v>
      </c>
      <c r="BB20" s="18">
        <f t="shared" ca="1" si="4"/>
        <v>0</v>
      </c>
      <c r="BC20" s="18">
        <f t="shared" ca="1" si="4"/>
        <v>0</v>
      </c>
      <c r="BD20" s="18">
        <f t="shared" ca="1" si="4"/>
        <v>831354122.52999985</v>
      </c>
      <c r="BE20" s="18">
        <f t="shared" ca="1" si="4"/>
        <v>-310.08</v>
      </c>
      <c r="BF20" s="18">
        <f t="shared" ca="1" si="4"/>
        <v>0</v>
      </c>
      <c r="BG20" s="18">
        <f t="shared" ca="1" si="4"/>
        <v>0</v>
      </c>
      <c r="BH20" s="18">
        <f t="shared" ca="1" si="4"/>
        <v>0</v>
      </c>
      <c r="BI20" s="18">
        <f t="shared" ca="1" si="4"/>
        <v>4095983.12</v>
      </c>
      <c r="BJ20" s="18">
        <f t="shared" ca="1" si="4"/>
        <v>0</v>
      </c>
      <c r="BK20" s="18">
        <f t="shared" ca="1" si="4"/>
        <v>0</v>
      </c>
      <c r="BL20" s="18">
        <f t="shared" ca="1" si="4"/>
        <v>0</v>
      </c>
      <c r="BM20" s="18">
        <f t="shared" ca="1" si="4"/>
        <v>4366100.1999999993</v>
      </c>
      <c r="BN20" s="18">
        <f t="shared" ca="1" si="4"/>
        <v>136279591.80000001</v>
      </c>
      <c r="BO20" s="18">
        <f t="shared" ca="1" si="4"/>
        <v>0</v>
      </c>
      <c r="BP20" s="18">
        <f t="shared" ca="1" si="4"/>
        <v>922833626.28999996</v>
      </c>
      <c r="BQ20" s="18">
        <f t="shared" ca="1" si="5"/>
        <v>109564429.51000001</v>
      </c>
      <c r="BR20" s="18">
        <f t="shared" ca="1" si="5"/>
        <v>358135028.88999999</v>
      </c>
      <c r="BS20" s="18">
        <f t="shared" ca="1" si="5"/>
        <v>225039578.82999998</v>
      </c>
      <c r="BT20" s="18">
        <f t="shared" ca="1" si="5"/>
        <v>0</v>
      </c>
      <c r="BU20" s="18">
        <f t="shared" ca="1" si="5"/>
        <v>0</v>
      </c>
      <c r="BV20" s="18">
        <f t="shared" ca="1" si="5"/>
        <v>0</v>
      </c>
      <c r="BW20" s="18">
        <f t="shared" ca="1" si="5"/>
        <v>0</v>
      </c>
      <c r="BX20" s="18">
        <f t="shared" ca="1" si="5"/>
        <v>0</v>
      </c>
      <c r="BY20" s="18">
        <f t="shared" ca="1" si="5"/>
        <v>0</v>
      </c>
      <c r="BZ20" s="18">
        <f t="shared" ca="1" si="5"/>
        <v>203061812.09</v>
      </c>
      <c r="CA20" s="18">
        <f t="shared" ca="1" si="5"/>
        <v>6269631.5299999993</v>
      </c>
      <c r="CB20" s="18">
        <f t="shared" ca="1" si="5"/>
        <v>276108707.63000005</v>
      </c>
      <c r="CC20" s="18">
        <f t="shared" ca="1" si="5"/>
        <v>4105319.98</v>
      </c>
      <c r="CD20" s="18">
        <f t="shared" ca="1" si="6"/>
        <v>63525717.170000002</v>
      </c>
      <c r="CE20" s="18">
        <f t="shared" ca="1" si="6"/>
        <v>0</v>
      </c>
      <c r="CF20" s="18">
        <f t="shared" ca="1" si="6"/>
        <v>0</v>
      </c>
      <c r="CG20" s="18">
        <f t="shared" ca="1" si="6"/>
        <v>15691901.24</v>
      </c>
      <c r="CH20" s="18">
        <f t="shared" ca="1" si="6"/>
        <v>1120787.94</v>
      </c>
      <c r="CI20" s="18">
        <f t="shared" ca="1" si="6"/>
        <v>1101598.2400000002</v>
      </c>
      <c r="CJ20" s="19">
        <f t="shared" ca="1" si="12"/>
        <v>1147851270.3400002</v>
      </c>
      <c r="CK20" s="18">
        <f t="shared" ca="1" si="7"/>
        <v>74020536.11999999</v>
      </c>
      <c r="CL20" s="18">
        <f t="shared" ca="1" si="7"/>
        <v>0</v>
      </c>
      <c r="CM20" s="19">
        <f t="shared" ca="1" si="13"/>
        <v>628019530.86000001</v>
      </c>
      <c r="CN20" s="18">
        <f t="shared" ca="1" si="8"/>
        <v>376252493.46000004</v>
      </c>
      <c r="CO20" s="18">
        <f t="shared" ca="1" si="8"/>
        <v>251767037.39999998</v>
      </c>
      <c r="CP20" s="19">
        <f t="shared" ca="1" si="14"/>
        <v>445811203.36000001</v>
      </c>
      <c r="CQ20" s="18">
        <f t="shared" ca="1" si="9"/>
        <v>74215907.330000013</v>
      </c>
      <c r="CR20" s="18">
        <f t="shared" ca="1" si="9"/>
        <v>371595296.02999997</v>
      </c>
      <c r="CS20" s="18">
        <f t="shared" ca="1" si="9"/>
        <v>39367513.860000007</v>
      </c>
      <c r="CT20" s="18">
        <f t="shared" ca="1" si="9"/>
        <v>0</v>
      </c>
      <c r="CU20" s="18">
        <f t="shared" ca="1" si="9"/>
        <v>0</v>
      </c>
      <c r="CV20" s="19">
        <f t="shared" ca="1" si="10"/>
        <v>26169213739.230003</v>
      </c>
    </row>
    <row r="21" spans="1:100" ht="12.75" customHeight="1">
      <c r="A21" s="55" t="s">
        <v>175</v>
      </c>
      <c r="B21" s="17">
        <v>1018</v>
      </c>
      <c r="C21" s="56" t="s">
        <v>147</v>
      </c>
      <c r="D21" s="19">
        <f t="shared" ca="1" si="11"/>
        <v>307282961.60000002</v>
      </c>
      <c r="E21" s="18">
        <f t="shared" ca="1" si="0"/>
        <v>114461728.95</v>
      </c>
      <c r="F21" s="18">
        <f t="shared" ca="1" si="0"/>
        <v>84212114.049999997</v>
      </c>
      <c r="G21" s="18">
        <f t="shared" ca="1" si="0"/>
        <v>108609118.59999999</v>
      </c>
      <c r="H21" s="18">
        <f t="shared" ca="1" si="0"/>
        <v>0</v>
      </c>
      <c r="I21" s="18">
        <f t="shared" ca="1" si="0"/>
        <v>82107415.909999996</v>
      </c>
      <c r="J21" s="18">
        <f t="shared" ca="1" si="0"/>
        <v>0</v>
      </c>
      <c r="K21" s="18">
        <f t="shared" ca="1" si="0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0</v>
      </c>
      <c r="O21" s="18">
        <f t="shared" ca="1" si="0"/>
        <v>26131839.149999999</v>
      </c>
      <c r="P21" s="18">
        <f t="shared" ca="1" si="0"/>
        <v>0</v>
      </c>
      <c r="Q21" s="18">
        <f t="shared" ca="1" si="0"/>
        <v>101893.38</v>
      </c>
      <c r="R21" s="18">
        <f t="shared" ca="1" si="0"/>
        <v>0</v>
      </c>
      <c r="S21" s="18">
        <f t="shared" ca="1" si="0"/>
        <v>0</v>
      </c>
      <c r="T21" s="18">
        <f t="shared" ca="1" si="1"/>
        <v>4145472184.9500003</v>
      </c>
      <c r="U21" s="18">
        <f t="shared" ca="1" si="2"/>
        <v>7376465.21</v>
      </c>
      <c r="V21" s="18">
        <f t="shared" ca="1" si="2"/>
        <v>731816920.48000002</v>
      </c>
      <c r="W21" s="18">
        <f t="shared" ca="1" si="2"/>
        <v>353463757.73000002</v>
      </c>
      <c r="X21" s="18">
        <f t="shared" ca="1" si="2"/>
        <v>0</v>
      </c>
      <c r="Y21" s="18">
        <f t="shared" ca="1" si="2"/>
        <v>7836661.3399999999</v>
      </c>
      <c r="Z21" s="18">
        <f t="shared" ca="1" si="2"/>
        <v>18527442.77</v>
      </c>
      <c r="AA21" s="18">
        <f t="shared" ca="1" si="2"/>
        <v>0</v>
      </c>
      <c r="AB21" s="18">
        <f t="shared" ca="1" si="2"/>
        <v>0</v>
      </c>
      <c r="AC21" s="18">
        <f t="shared" ca="1" si="2"/>
        <v>2141167.44</v>
      </c>
      <c r="AD21" s="18">
        <f t="shared" ca="1" si="2"/>
        <v>634916.95000000007</v>
      </c>
      <c r="AE21" s="18">
        <f t="shared" ca="1" si="2"/>
        <v>0</v>
      </c>
      <c r="AF21" s="18">
        <f t="shared" ca="1" si="2"/>
        <v>54512.67</v>
      </c>
      <c r="AG21" s="18">
        <f t="shared" ca="1" si="2"/>
        <v>3590098.47</v>
      </c>
      <c r="AH21" s="18">
        <f t="shared" ca="1" si="2"/>
        <v>822382.44</v>
      </c>
      <c r="AI21" s="18">
        <f t="shared" ca="1" si="2"/>
        <v>786962</v>
      </c>
      <c r="AJ21" s="18">
        <f t="shared" ca="1" si="2"/>
        <v>1551017.09</v>
      </c>
      <c r="AK21" s="18">
        <f t="shared" ca="1" si="3"/>
        <v>5253.46</v>
      </c>
      <c r="AL21" s="18">
        <f t="shared" ca="1" si="3"/>
        <v>0</v>
      </c>
      <c r="AM21" s="18">
        <f t="shared" ca="1" si="3"/>
        <v>18440009.309999999</v>
      </c>
      <c r="AN21" s="18">
        <f t="shared" ca="1" si="3"/>
        <v>0</v>
      </c>
      <c r="AO21" s="18">
        <f t="shared" ca="1" si="3"/>
        <v>0</v>
      </c>
      <c r="AP21" s="18">
        <f t="shared" ca="1" si="3"/>
        <v>589834.93000000005</v>
      </c>
      <c r="AQ21" s="18">
        <f t="shared" ca="1" si="3"/>
        <v>0</v>
      </c>
      <c r="AR21" s="18">
        <f t="shared" ca="1" si="3"/>
        <v>0</v>
      </c>
      <c r="AS21" s="18">
        <f t="shared" ca="1" si="3"/>
        <v>0</v>
      </c>
      <c r="AT21" s="18">
        <f t="shared" ca="1" si="3"/>
        <v>0</v>
      </c>
      <c r="AU21" s="18">
        <f t="shared" ca="1" si="3"/>
        <v>0</v>
      </c>
      <c r="AV21" s="18">
        <f t="shared" ca="1" si="3"/>
        <v>0</v>
      </c>
      <c r="AW21" s="18">
        <f t="shared" ca="1" si="3"/>
        <v>0</v>
      </c>
      <c r="AX21" s="18">
        <f t="shared" ca="1" si="3"/>
        <v>0</v>
      </c>
      <c r="AY21" s="18">
        <f t="shared" ca="1" si="3"/>
        <v>0</v>
      </c>
      <c r="AZ21" s="18">
        <f t="shared" ca="1" si="3"/>
        <v>0</v>
      </c>
      <c r="BA21" s="18">
        <f t="shared" ca="1" si="4"/>
        <v>0</v>
      </c>
      <c r="BB21" s="18">
        <f t="shared" ca="1" si="4"/>
        <v>0</v>
      </c>
      <c r="BC21" s="18">
        <f t="shared" ca="1" si="4"/>
        <v>0</v>
      </c>
      <c r="BD21" s="18">
        <f t="shared" ca="1" si="4"/>
        <v>54616734.880000003</v>
      </c>
      <c r="BE21" s="18">
        <f t="shared" ca="1" si="4"/>
        <v>0</v>
      </c>
      <c r="BF21" s="18">
        <f t="shared" ca="1" si="4"/>
        <v>0</v>
      </c>
      <c r="BG21" s="18">
        <f t="shared" ca="1" si="4"/>
        <v>0</v>
      </c>
      <c r="BH21" s="18">
        <f t="shared" ca="1" si="4"/>
        <v>0</v>
      </c>
      <c r="BI21" s="18">
        <f t="shared" ca="1" si="4"/>
        <v>0</v>
      </c>
      <c r="BJ21" s="18">
        <f t="shared" ca="1" si="4"/>
        <v>0</v>
      </c>
      <c r="BK21" s="18">
        <f t="shared" ca="1" si="4"/>
        <v>0</v>
      </c>
      <c r="BL21" s="18">
        <f t="shared" ca="1" si="4"/>
        <v>0</v>
      </c>
      <c r="BM21" s="18">
        <f t="shared" ca="1" si="4"/>
        <v>3619.37</v>
      </c>
      <c r="BN21" s="18">
        <f t="shared" ca="1" si="4"/>
        <v>1014754.87</v>
      </c>
      <c r="BO21" s="18">
        <f t="shared" ca="1" si="4"/>
        <v>0</v>
      </c>
      <c r="BP21" s="18">
        <f t="shared" ca="1" si="4"/>
        <v>31618707.609999999</v>
      </c>
      <c r="BQ21" s="18">
        <f t="shared" ca="1" si="5"/>
        <v>3274187.99</v>
      </c>
      <c r="BR21" s="18">
        <f t="shared" ca="1" si="5"/>
        <v>12458392.99</v>
      </c>
      <c r="BS21" s="18">
        <f t="shared" ca="1" si="5"/>
        <v>9166661.5600000005</v>
      </c>
      <c r="BT21" s="18">
        <f t="shared" ca="1" si="5"/>
        <v>0</v>
      </c>
      <c r="BU21" s="18">
        <f t="shared" ca="1" si="5"/>
        <v>0</v>
      </c>
      <c r="BV21" s="18">
        <f t="shared" ca="1" si="5"/>
        <v>796563.44</v>
      </c>
      <c r="BW21" s="18">
        <f t="shared" ca="1" si="5"/>
        <v>0</v>
      </c>
      <c r="BX21" s="18">
        <f t="shared" ca="1" si="5"/>
        <v>0</v>
      </c>
      <c r="BY21" s="18">
        <f t="shared" ca="1" si="5"/>
        <v>0</v>
      </c>
      <c r="BZ21" s="18">
        <f t="shared" ca="1" si="5"/>
        <v>0</v>
      </c>
      <c r="CA21" s="18">
        <f t="shared" ca="1" si="5"/>
        <v>5134169.76</v>
      </c>
      <c r="CB21" s="18">
        <f t="shared" ca="1" si="5"/>
        <v>11042340.130000001</v>
      </c>
      <c r="CC21" s="18">
        <f t="shared" ca="1" si="5"/>
        <v>0</v>
      </c>
      <c r="CD21" s="18">
        <f t="shared" ca="1" si="6"/>
        <v>99005.17</v>
      </c>
      <c r="CE21" s="18">
        <f t="shared" ca="1" si="6"/>
        <v>0</v>
      </c>
      <c r="CF21" s="18">
        <f t="shared" ca="1" si="6"/>
        <v>0</v>
      </c>
      <c r="CG21" s="18">
        <f t="shared" ca="1" si="6"/>
        <v>272160</v>
      </c>
      <c r="CH21" s="18">
        <f t="shared" ca="1" si="6"/>
        <v>0</v>
      </c>
      <c r="CI21" s="18">
        <f t="shared" ca="1" si="6"/>
        <v>0</v>
      </c>
      <c r="CJ21" s="19">
        <f t="shared" ca="1" si="12"/>
        <v>57907381.359999999</v>
      </c>
      <c r="CK21" s="18">
        <f t="shared" ca="1" si="7"/>
        <v>0</v>
      </c>
      <c r="CL21" s="18">
        <f t="shared" ca="1" si="7"/>
        <v>0</v>
      </c>
      <c r="CM21" s="19">
        <f t="shared" ca="1" si="13"/>
        <v>57907381.359999999</v>
      </c>
      <c r="CN21" s="18">
        <f t="shared" ca="1" si="8"/>
        <v>57907381.359999999</v>
      </c>
      <c r="CO21" s="18">
        <f t="shared" ca="1" si="8"/>
        <v>0</v>
      </c>
      <c r="CP21" s="19">
        <f t="shared" ca="1" si="14"/>
        <v>0</v>
      </c>
      <c r="CQ21" s="18">
        <f t="shared" ca="1" si="9"/>
        <v>0</v>
      </c>
      <c r="CR21" s="18">
        <f t="shared" ca="1" si="9"/>
        <v>0</v>
      </c>
      <c r="CS21" s="18">
        <f t="shared" ca="1" si="9"/>
        <v>856256.54</v>
      </c>
      <c r="CT21" s="18">
        <f t="shared" ca="1" si="9"/>
        <v>0</v>
      </c>
      <c r="CU21" s="18">
        <f t="shared" ca="1" si="9"/>
        <v>0</v>
      </c>
      <c r="CV21" s="19">
        <f t="shared" ca="1" si="10"/>
        <v>5896994632.9499998</v>
      </c>
    </row>
    <row r="22" spans="1:100" ht="12.75" customHeight="1">
      <c r="A22" s="55" t="s">
        <v>177</v>
      </c>
      <c r="B22" s="17">
        <v>1020</v>
      </c>
      <c r="C22" s="56" t="s">
        <v>147</v>
      </c>
      <c r="D22" s="19">
        <f t="shared" ca="1" si="11"/>
        <v>14979990591.16</v>
      </c>
      <c r="E22" s="18">
        <f t="shared" ca="1" si="0"/>
        <v>5582434440.1000004</v>
      </c>
      <c r="F22" s="18">
        <f t="shared" ca="1" si="0"/>
        <v>4937061972.1299982</v>
      </c>
      <c r="G22" s="18">
        <f t="shared" ca="1" si="0"/>
        <v>4460494178.9300003</v>
      </c>
      <c r="H22" s="18">
        <f t="shared" ca="1" si="0"/>
        <v>152809764.23000002</v>
      </c>
      <c r="I22" s="18">
        <f t="shared" ca="1" si="0"/>
        <v>3560508427.2799997</v>
      </c>
      <c r="J22" s="18">
        <f t="shared" ca="1" si="0"/>
        <v>151248.18</v>
      </c>
      <c r="K22" s="18">
        <f t="shared" ca="1" si="0"/>
        <v>114679589.42</v>
      </c>
      <c r="L22" s="18">
        <f t="shared" ca="1" si="0"/>
        <v>0</v>
      </c>
      <c r="M22" s="18">
        <f t="shared" ca="1" si="0"/>
        <v>76835081.900000006</v>
      </c>
      <c r="N22" s="18">
        <f t="shared" ca="1" si="0"/>
        <v>0</v>
      </c>
      <c r="O22" s="18">
        <f t="shared" ca="1" si="0"/>
        <v>1102696087.6900001</v>
      </c>
      <c r="P22" s="18">
        <f t="shared" ca="1" si="0"/>
        <v>0</v>
      </c>
      <c r="Q22" s="18">
        <f t="shared" ca="1" si="0"/>
        <v>1902676724.8199999</v>
      </c>
      <c r="R22" s="18">
        <f t="shared" ca="1" si="0"/>
        <v>0</v>
      </c>
      <c r="S22" s="18">
        <f t="shared" ca="1" si="0"/>
        <v>0</v>
      </c>
      <c r="T22" s="18">
        <f t="shared" ca="1" si="1"/>
        <v>13769007215.700001</v>
      </c>
      <c r="U22" s="18">
        <f t="shared" ca="1" si="2"/>
        <v>1637606568.8200002</v>
      </c>
      <c r="V22" s="18">
        <f t="shared" ca="1" si="2"/>
        <v>1750605022.6600001</v>
      </c>
      <c r="W22" s="18">
        <f t="shared" ca="1" si="2"/>
        <v>16472867351.23</v>
      </c>
      <c r="X22" s="18">
        <f t="shared" ca="1" si="2"/>
        <v>1483998.58</v>
      </c>
      <c r="Y22" s="18">
        <f t="shared" ca="1" si="2"/>
        <v>1134125059.3499999</v>
      </c>
      <c r="Z22" s="18">
        <f t="shared" ca="1" si="2"/>
        <v>1347510693.7100003</v>
      </c>
      <c r="AA22" s="18">
        <f t="shared" ca="1" si="2"/>
        <v>40101.57</v>
      </c>
      <c r="AB22" s="18">
        <f t="shared" ca="1" si="2"/>
        <v>0</v>
      </c>
      <c r="AC22" s="18">
        <f t="shared" ca="1" si="2"/>
        <v>3727271.69</v>
      </c>
      <c r="AD22" s="18">
        <f t="shared" ca="1" si="2"/>
        <v>535838665.48000002</v>
      </c>
      <c r="AE22" s="18">
        <f t="shared" ca="1" si="2"/>
        <v>5506216.5</v>
      </c>
      <c r="AF22" s="18">
        <f t="shared" ca="1" si="2"/>
        <v>59427265.210000001</v>
      </c>
      <c r="AG22" s="18">
        <f t="shared" ca="1" si="2"/>
        <v>1380339796.2199998</v>
      </c>
      <c r="AH22" s="18">
        <f t="shared" ca="1" si="2"/>
        <v>1116974291.22</v>
      </c>
      <c r="AI22" s="18">
        <f t="shared" ca="1" si="2"/>
        <v>128554944.22999999</v>
      </c>
      <c r="AJ22" s="18">
        <f t="shared" ref="AE22:AT37" ca="1" si="15">IFERROR(IF($C$2="Yurtiçi",INDIRECT("'"&amp;$B$2&amp;"'!"&amp;ADDRESS(MATCH($B22,INDIRECT("'"&amp;$B$2&amp;"'!$B$1:$B$1095"),0),MATCH(AJ$5,INDIRECT("'"&amp;$B$2&amp;"'!5:5"),0))),IF($C$2="Yurtdışı",INDIRECT("'"&amp;$B$2&amp;"'!"&amp;ADDRESS(MATCH($B22,INDIRECT("'"&amp;$B$2&amp;"'!$B$1:$B$1095"),0),MATCH(AJ$5,INDIRECT("'"&amp;$B$2&amp;"'!5:5"),0)+1)),INDIRECT("'"&amp;$B$2&amp;"'!"&amp;ADDRESS(MATCH($B22,INDIRECT("'"&amp;$B$2&amp;"'!$B$1:$B$1095"),0),MATCH(AJ$5,INDIRECT("'"&amp;$B$2&amp;"'!5:5"),0)))+INDIRECT("'"&amp;$B$2&amp;"'!"&amp;ADDRESS(MATCH($B22,INDIRECT("'"&amp;$B$2&amp;"'!$B$1:$B$1095"),0),MATCH(AJ$5,INDIRECT("'"&amp;$B$2&amp;"'!5:5"),0)+1)))),0)</f>
        <v>82714897.00999999</v>
      </c>
      <c r="AK22" s="18">
        <f t="shared" ca="1" si="15"/>
        <v>3128896.54</v>
      </c>
      <c r="AL22" s="18">
        <f t="shared" ca="1" si="15"/>
        <v>0</v>
      </c>
      <c r="AM22" s="18">
        <f t="shared" ca="1" si="15"/>
        <v>736790242.24000001</v>
      </c>
      <c r="AN22" s="18">
        <f t="shared" ca="1" si="15"/>
        <v>6483435.3800000008</v>
      </c>
      <c r="AO22" s="18">
        <f t="shared" ca="1" si="3"/>
        <v>0</v>
      </c>
      <c r="AP22" s="18">
        <f t="shared" ca="1" si="3"/>
        <v>37379109.550000004</v>
      </c>
      <c r="AQ22" s="18">
        <f t="shared" ca="1" si="3"/>
        <v>0</v>
      </c>
      <c r="AR22" s="18">
        <f t="shared" ca="1" si="3"/>
        <v>0</v>
      </c>
      <c r="AS22" s="18">
        <f t="shared" ca="1" si="3"/>
        <v>0</v>
      </c>
      <c r="AT22" s="18">
        <f t="shared" ca="1" si="3"/>
        <v>13674030325.210001</v>
      </c>
      <c r="AU22" s="18">
        <f t="shared" ca="1" si="3"/>
        <v>1899839773.1500001</v>
      </c>
      <c r="AV22" s="18">
        <f t="shared" ca="1" si="3"/>
        <v>-106.99000000000001</v>
      </c>
      <c r="AW22" s="18">
        <f t="shared" ca="1" si="3"/>
        <v>0</v>
      </c>
      <c r="AX22" s="18">
        <f t="shared" ca="1" si="3"/>
        <v>25611.239999999998</v>
      </c>
      <c r="AY22" s="18">
        <f t="shared" ca="1" si="3"/>
        <v>0</v>
      </c>
      <c r="AZ22" s="18">
        <f t="shared" ca="1" si="3"/>
        <v>0</v>
      </c>
      <c r="BA22" s="18">
        <f t="shared" ca="1" si="4"/>
        <v>0</v>
      </c>
      <c r="BB22" s="18">
        <f t="shared" ca="1" si="4"/>
        <v>0</v>
      </c>
      <c r="BC22" s="18">
        <f t="shared" ca="1" si="4"/>
        <v>7406988.8999999994</v>
      </c>
      <c r="BD22" s="18">
        <f t="shared" ca="1" si="4"/>
        <v>5844424342.4199991</v>
      </c>
      <c r="BE22" s="18">
        <f t="shared" ca="1" si="4"/>
        <v>0</v>
      </c>
      <c r="BF22" s="18">
        <f t="shared" ca="1" si="4"/>
        <v>0</v>
      </c>
      <c r="BG22" s="18">
        <f t="shared" ca="1" si="4"/>
        <v>0</v>
      </c>
      <c r="BH22" s="18">
        <f t="shared" ca="1" si="4"/>
        <v>5664169.3300000001</v>
      </c>
      <c r="BI22" s="18">
        <f t="shared" ca="1" si="4"/>
        <v>145092433.08000001</v>
      </c>
      <c r="BJ22" s="18">
        <f t="shared" ca="1" si="4"/>
        <v>773459.88</v>
      </c>
      <c r="BK22" s="18">
        <f t="shared" ca="1" si="4"/>
        <v>0</v>
      </c>
      <c r="BL22" s="18">
        <f t="shared" ca="1" si="4"/>
        <v>32320816.190000001</v>
      </c>
      <c r="BM22" s="18">
        <f t="shared" ca="1" si="4"/>
        <v>0</v>
      </c>
      <c r="BN22" s="18">
        <f t="shared" ca="1" si="4"/>
        <v>585302899.46000004</v>
      </c>
      <c r="BO22" s="18">
        <f t="shared" ca="1" si="4"/>
        <v>0</v>
      </c>
      <c r="BP22" s="18">
        <f t="shared" ref="BP22:BR22" ca="1" si="16">IFERROR(IF($C$2="Yurtiçi",INDIRECT("'"&amp;$B$2&amp;"'!"&amp;ADDRESS(MATCH($B22,INDIRECT("'"&amp;$B$2&amp;"'!$B$1:$B$1095"),0),MATCH(BP$5,INDIRECT("'"&amp;$B$2&amp;"'!5:5"),0))),IF($C$2="Yurtdışı",INDIRECT("'"&amp;$B$2&amp;"'!"&amp;ADDRESS(MATCH($B22,INDIRECT("'"&amp;$B$2&amp;"'!$B$1:$B$1095"),0),MATCH(BP$5,INDIRECT("'"&amp;$B$2&amp;"'!5:5"),0)+1)),INDIRECT("'"&amp;$B$2&amp;"'!"&amp;ADDRESS(MATCH($B22,INDIRECT("'"&amp;$B$2&amp;"'!$B$1:$B$1095"),0),MATCH(BP$5,INDIRECT("'"&amp;$B$2&amp;"'!5:5"),0)))+INDIRECT("'"&amp;$B$2&amp;"'!"&amp;ADDRESS(MATCH($B22,INDIRECT("'"&amp;$B$2&amp;"'!$B$1:$B$1095"),0),MATCH(BP$5,INDIRECT("'"&amp;$B$2&amp;"'!5:5"),0)+1)))),0)</f>
        <v>1776733021.29</v>
      </c>
      <c r="BQ22" s="18">
        <f t="shared" ca="1" si="16"/>
        <v>125619312.04000001</v>
      </c>
      <c r="BR22" s="18">
        <f t="shared" ca="1" si="16"/>
        <v>6334914823.1800013</v>
      </c>
      <c r="BS22" s="18">
        <f t="shared" ca="1" si="5"/>
        <v>1091904320.3499999</v>
      </c>
      <c r="BT22" s="18">
        <f t="shared" ca="1" si="5"/>
        <v>0</v>
      </c>
      <c r="BU22" s="18">
        <f t="shared" ca="1" si="5"/>
        <v>0</v>
      </c>
      <c r="BV22" s="18">
        <f t="shared" ca="1" si="5"/>
        <v>0</v>
      </c>
      <c r="BW22" s="18">
        <f t="shared" ca="1" si="5"/>
        <v>0</v>
      </c>
      <c r="BX22" s="18">
        <f t="shared" ca="1" si="5"/>
        <v>80632856.75</v>
      </c>
      <c r="BY22" s="18">
        <f t="shared" ca="1" si="5"/>
        <v>0</v>
      </c>
      <c r="BZ22" s="18">
        <f t="shared" ca="1" si="5"/>
        <v>0</v>
      </c>
      <c r="CA22" s="18">
        <f t="shared" ca="1" si="5"/>
        <v>1803371833.98</v>
      </c>
      <c r="CB22" s="18">
        <f t="shared" ca="1" si="5"/>
        <v>16755129046.02</v>
      </c>
      <c r="CC22" s="18">
        <f t="shared" ca="1" si="5"/>
        <v>226071795.78</v>
      </c>
      <c r="CD22" s="18">
        <f t="shared" ca="1" si="6"/>
        <v>12110321780.719999</v>
      </c>
      <c r="CE22" s="18">
        <f t="shared" ca="1" si="6"/>
        <v>111291.44</v>
      </c>
      <c r="CF22" s="18">
        <f t="shared" ca="1" si="6"/>
        <v>0</v>
      </c>
      <c r="CG22" s="18">
        <f t="shared" ca="1" si="6"/>
        <v>157087510.26999998</v>
      </c>
      <c r="CH22" s="18">
        <f t="shared" ca="1" si="6"/>
        <v>2144470763.8800001</v>
      </c>
      <c r="CI22" s="18">
        <f t="shared" ca="1" si="6"/>
        <v>4911968.3</v>
      </c>
      <c r="CJ22" s="19">
        <f t="shared" ca="1" si="12"/>
        <v>20140258275.730003</v>
      </c>
      <c r="CK22" s="18">
        <f t="shared" ca="1" si="7"/>
        <v>24733590.170000002</v>
      </c>
      <c r="CL22" s="18">
        <f t="shared" ca="1" si="7"/>
        <v>4448668.43</v>
      </c>
      <c r="CM22" s="19">
        <f t="shared" ca="1" si="13"/>
        <v>9127782899.9699993</v>
      </c>
      <c r="CN22" s="18">
        <f t="shared" ca="1" si="8"/>
        <v>6181739.4800000004</v>
      </c>
      <c r="CO22" s="18">
        <f t="shared" ca="1" si="8"/>
        <v>9121601160.4899998</v>
      </c>
      <c r="CP22" s="19">
        <f t="shared" ca="1" si="14"/>
        <v>10983293117.160004</v>
      </c>
      <c r="CQ22" s="18">
        <f t="shared" ca="1" si="9"/>
        <v>69091882.650000006</v>
      </c>
      <c r="CR22" s="18">
        <f t="shared" ca="1" si="9"/>
        <v>10914201234.510004</v>
      </c>
      <c r="CS22" s="18">
        <f t="shared" ca="1" si="9"/>
        <v>70286448.930000007</v>
      </c>
      <c r="CT22" s="18">
        <f t="shared" ca="1" si="9"/>
        <v>0</v>
      </c>
      <c r="CU22" s="18">
        <f t="shared" ca="1" si="9"/>
        <v>0</v>
      </c>
      <c r="CV22" s="19">
        <f t="shared" ca="1" si="10"/>
        <v>147117164318.10004</v>
      </c>
    </row>
    <row r="23" spans="1:100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5807818894.1899996</v>
      </c>
      <c r="E23" s="18">
        <f t="shared" ref="E23:S38" ca="1" si="17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1229641799.3100004</v>
      </c>
      <c r="F23" s="18">
        <f t="shared" ca="1" si="17"/>
        <v>2599985024.8170342</v>
      </c>
      <c r="G23" s="18">
        <f t="shared" ca="1" si="17"/>
        <v>1978192070.0629647</v>
      </c>
      <c r="H23" s="18">
        <f t="shared" ca="1" si="17"/>
        <v>0</v>
      </c>
      <c r="I23" s="18">
        <f t="shared" ca="1" si="17"/>
        <v>1182556993.0899999</v>
      </c>
      <c r="J23" s="18">
        <f t="shared" ca="1" si="17"/>
        <v>0</v>
      </c>
      <c r="K23" s="18">
        <f t="shared" ca="1" si="17"/>
        <v>13339490.77</v>
      </c>
      <c r="L23" s="18">
        <f t="shared" ca="1" si="17"/>
        <v>0</v>
      </c>
      <c r="M23" s="18">
        <f t="shared" ca="1" si="17"/>
        <v>0</v>
      </c>
      <c r="N23" s="18">
        <f t="shared" ca="1" si="17"/>
        <v>0</v>
      </c>
      <c r="O23" s="18">
        <f t="shared" ca="1" si="17"/>
        <v>1700700733.79</v>
      </c>
      <c r="P23" s="18">
        <f t="shared" ca="1" si="17"/>
        <v>0</v>
      </c>
      <c r="Q23" s="18">
        <f t="shared" ca="1" si="17"/>
        <v>158858995.73999998</v>
      </c>
      <c r="R23" s="18">
        <f t="shared" ca="1" si="17"/>
        <v>0</v>
      </c>
      <c r="S23" s="18">
        <f t="shared" ca="1" si="17"/>
        <v>0</v>
      </c>
      <c r="T23" s="18">
        <f t="shared" ca="1" si="1"/>
        <v>18022258526.109997</v>
      </c>
      <c r="U23" s="18">
        <f t="shared" ref="U23:AJ38" ca="1" si="18">IFERROR(IF($C$2="Yurtiçi",INDIRECT("'"&amp;$B$2&amp;"'!"&amp;ADDRESS(MATCH($B23,INDIRECT("'"&amp;$B$2&amp;"'!$B$1:$B$1095"),0),MATCH(U$5,INDIRECT("'"&amp;$B$2&amp;"'!5:5"),0))),IF($C$2="Yurtdışı",INDIRECT("'"&amp;$B$2&amp;"'!"&amp;ADDRESS(MATCH($B23,INDIRECT("'"&amp;$B$2&amp;"'!$B$1:$B$1095"),0),MATCH(U$5,INDIRECT("'"&amp;$B$2&amp;"'!5:5"),0)+1)),INDIRECT("'"&amp;$B$2&amp;"'!"&amp;ADDRESS(MATCH($B23,INDIRECT("'"&amp;$B$2&amp;"'!$B$1:$B$1095"),0),MATCH(U$5,INDIRECT("'"&amp;$B$2&amp;"'!5:5"),0)))+INDIRECT("'"&amp;$B$2&amp;"'!"&amp;ADDRESS(MATCH($B23,INDIRECT("'"&amp;$B$2&amp;"'!$B$1:$B$1095"),0),MATCH(U$5,INDIRECT("'"&amp;$B$2&amp;"'!5:5"),0)+1)))),0)</f>
        <v>321510814.36000001</v>
      </c>
      <c r="V23" s="18">
        <f t="shared" ca="1" si="18"/>
        <v>4683176289.46</v>
      </c>
      <c r="W23" s="18">
        <f t="shared" ca="1" si="18"/>
        <v>11819540174.049999</v>
      </c>
      <c r="X23" s="18">
        <f t="shared" ca="1" si="18"/>
        <v>10983278.35</v>
      </c>
      <c r="Y23" s="18">
        <f t="shared" ca="1" si="18"/>
        <v>315394787.66000003</v>
      </c>
      <c r="Z23" s="18">
        <f t="shared" ca="1" si="18"/>
        <v>242668252.25</v>
      </c>
      <c r="AA23" s="18">
        <f t="shared" ca="1" si="18"/>
        <v>-243.6</v>
      </c>
      <c r="AB23" s="18">
        <f t="shared" ca="1" si="18"/>
        <v>0</v>
      </c>
      <c r="AC23" s="18">
        <f t="shared" ca="1" si="18"/>
        <v>101164.13</v>
      </c>
      <c r="AD23" s="18">
        <f t="shared" ca="1" si="18"/>
        <v>9478659.5099999998</v>
      </c>
      <c r="AE23" s="18">
        <f t="shared" ca="1" si="15"/>
        <v>979537.33</v>
      </c>
      <c r="AF23" s="18">
        <f t="shared" ca="1" si="15"/>
        <v>16838938.210000001</v>
      </c>
      <c r="AG23" s="18">
        <f t="shared" ca="1" si="15"/>
        <v>0</v>
      </c>
      <c r="AH23" s="18">
        <f t="shared" ca="1" si="15"/>
        <v>0</v>
      </c>
      <c r="AI23" s="18">
        <f t="shared" ca="1" si="15"/>
        <v>0</v>
      </c>
      <c r="AJ23" s="18">
        <f t="shared" ca="1" si="15"/>
        <v>1821106.3900000001</v>
      </c>
      <c r="AK23" s="18">
        <f t="shared" ca="1" si="15"/>
        <v>4283979.58</v>
      </c>
      <c r="AL23" s="18">
        <f t="shared" ca="1" si="15"/>
        <v>0</v>
      </c>
      <c r="AM23" s="18">
        <f t="shared" ca="1" si="15"/>
        <v>7974680.3200000003</v>
      </c>
      <c r="AN23" s="18">
        <f t="shared" ca="1" si="15"/>
        <v>0</v>
      </c>
      <c r="AO23" s="18">
        <f t="shared" ca="1" si="15"/>
        <v>0</v>
      </c>
      <c r="AP23" s="18">
        <f t="shared" ca="1" si="15"/>
        <v>12365200.84</v>
      </c>
      <c r="AQ23" s="18">
        <f t="shared" ca="1" si="15"/>
        <v>0</v>
      </c>
      <c r="AR23" s="18">
        <f t="shared" ca="1" si="15"/>
        <v>0</v>
      </c>
      <c r="AS23" s="18">
        <f t="shared" ca="1" si="15"/>
        <v>0</v>
      </c>
      <c r="AT23" s="18">
        <f t="shared" ca="1" si="15"/>
        <v>0</v>
      </c>
      <c r="AU23" s="18">
        <f t="shared" ref="AU23:BJ38" ca="1" si="19">IFERROR(IF($C$2="Yurtiçi",INDIRECT("'"&amp;$B$2&amp;"'!"&amp;ADDRESS(MATCH($B23,INDIRECT("'"&amp;$B$2&amp;"'!$B$1:$B$1095"),0),MATCH(AU$5,INDIRECT("'"&amp;$B$2&amp;"'!5:5"),0))),IF($C$2="Yurtdışı",INDIRECT("'"&amp;$B$2&amp;"'!"&amp;ADDRESS(MATCH($B23,INDIRECT("'"&amp;$B$2&amp;"'!$B$1:$B$1095"),0),MATCH(AU$5,INDIRECT("'"&amp;$B$2&amp;"'!5:5"),0)+1)),INDIRECT("'"&amp;$B$2&amp;"'!"&amp;ADDRESS(MATCH($B23,INDIRECT("'"&amp;$B$2&amp;"'!$B$1:$B$1095"),0),MATCH(AU$5,INDIRECT("'"&amp;$B$2&amp;"'!5:5"),0)))+INDIRECT("'"&amp;$B$2&amp;"'!"&amp;ADDRESS(MATCH($B23,INDIRECT("'"&amp;$B$2&amp;"'!$B$1:$B$1095"),0),MATCH(AU$5,INDIRECT("'"&amp;$B$2&amp;"'!5:5"),0)+1)))),0)</f>
        <v>0</v>
      </c>
      <c r="AV23" s="18">
        <f t="shared" ca="1" si="19"/>
        <v>0</v>
      </c>
      <c r="AW23" s="18">
        <f t="shared" ca="1" si="19"/>
        <v>0</v>
      </c>
      <c r="AX23" s="18">
        <f t="shared" ca="1" si="19"/>
        <v>0</v>
      </c>
      <c r="AY23" s="18">
        <f t="shared" ca="1" si="19"/>
        <v>0</v>
      </c>
      <c r="AZ23" s="18">
        <f t="shared" ca="1" si="19"/>
        <v>0</v>
      </c>
      <c r="BA23" s="18">
        <f t="shared" ca="1" si="19"/>
        <v>0</v>
      </c>
      <c r="BB23" s="18">
        <f t="shared" ca="1" si="19"/>
        <v>0</v>
      </c>
      <c r="BC23" s="18">
        <f t="shared" ca="1" si="19"/>
        <v>0</v>
      </c>
      <c r="BD23" s="18">
        <f t="shared" ca="1" si="19"/>
        <v>187147389.07000002</v>
      </c>
      <c r="BE23" s="18">
        <f t="shared" ca="1" si="19"/>
        <v>106215.73</v>
      </c>
      <c r="BF23" s="18">
        <f t="shared" ca="1" si="19"/>
        <v>0</v>
      </c>
      <c r="BG23" s="18">
        <f t="shared" ca="1" si="19"/>
        <v>0</v>
      </c>
      <c r="BH23" s="18">
        <f t="shared" ca="1" si="19"/>
        <v>0</v>
      </c>
      <c r="BI23" s="18">
        <f t="shared" ca="1" si="19"/>
        <v>0</v>
      </c>
      <c r="BJ23" s="18">
        <f t="shared" ca="1" si="19"/>
        <v>0</v>
      </c>
      <c r="BK23" s="18">
        <f t="shared" ref="BK23:BZ38" ca="1" si="20">IFERROR(IF($C$2="Yurtiçi",INDIRECT("'"&amp;$B$2&amp;"'!"&amp;ADDRESS(MATCH($B23,INDIRECT("'"&amp;$B$2&amp;"'!$B$1:$B$1095"),0),MATCH(BK$5,INDIRECT("'"&amp;$B$2&amp;"'!5:5"),0))),IF($C$2="Yurtdışı",INDIRECT("'"&amp;$B$2&amp;"'!"&amp;ADDRESS(MATCH($B23,INDIRECT("'"&amp;$B$2&amp;"'!$B$1:$B$1095"),0),MATCH(BK$5,INDIRECT("'"&amp;$B$2&amp;"'!5:5"),0)+1)),INDIRECT("'"&amp;$B$2&amp;"'!"&amp;ADDRESS(MATCH($B23,INDIRECT("'"&amp;$B$2&amp;"'!$B$1:$B$1095"),0),MATCH(BK$5,INDIRECT("'"&amp;$B$2&amp;"'!5:5"),0)))+INDIRECT("'"&amp;$B$2&amp;"'!"&amp;ADDRESS(MATCH($B23,INDIRECT("'"&amp;$B$2&amp;"'!$B$1:$B$1095"),0),MATCH(BK$5,INDIRECT("'"&amp;$B$2&amp;"'!5:5"),0)+1)))),0)</f>
        <v>0</v>
      </c>
      <c r="BL23" s="18">
        <f t="shared" ca="1" si="20"/>
        <v>0</v>
      </c>
      <c r="BM23" s="18">
        <f t="shared" ca="1" si="20"/>
        <v>0</v>
      </c>
      <c r="BN23" s="18">
        <f t="shared" ca="1" si="20"/>
        <v>212294870.56999999</v>
      </c>
      <c r="BO23" s="18">
        <f t="shared" ca="1" si="20"/>
        <v>0</v>
      </c>
      <c r="BP23" s="18">
        <f t="shared" ca="1" si="20"/>
        <v>448592667.35999995</v>
      </c>
      <c r="BQ23" s="18">
        <f t="shared" ca="1" si="20"/>
        <v>92515364.400000006</v>
      </c>
      <c r="BR23" s="18">
        <f t="shared" ca="1" si="20"/>
        <v>190975403.47999999</v>
      </c>
      <c r="BS23" s="18">
        <f t="shared" ca="1" si="20"/>
        <v>242592210.91999999</v>
      </c>
      <c r="BT23" s="18">
        <f t="shared" ca="1" si="20"/>
        <v>0</v>
      </c>
      <c r="BU23" s="18">
        <f t="shared" ca="1" si="20"/>
        <v>189369.87</v>
      </c>
      <c r="BV23" s="18">
        <f t="shared" ca="1" si="20"/>
        <v>33775389.590000004</v>
      </c>
      <c r="BW23" s="18">
        <f t="shared" ca="1" si="20"/>
        <v>0</v>
      </c>
      <c r="BX23" s="18">
        <f t="shared" ca="1" si="20"/>
        <v>104312.02</v>
      </c>
      <c r="BY23" s="18">
        <f t="shared" ca="1" si="20"/>
        <v>0</v>
      </c>
      <c r="BZ23" s="18">
        <f t="shared" ca="1" si="20"/>
        <v>0</v>
      </c>
      <c r="CA23" s="18">
        <f t="shared" ref="CA23:CI38" ca="1" si="21">IFERROR(IF($C$2="Yurtiçi",INDIRECT("'"&amp;$B$2&amp;"'!"&amp;ADDRESS(MATCH($B23,INDIRECT("'"&amp;$B$2&amp;"'!$B$1:$B$1095"),0),MATCH(CA$5,INDIRECT("'"&amp;$B$2&amp;"'!5:5"),0))),IF($C$2="Yurtdışı",INDIRECT("'"&amp;$B$2&amp;"'!"&amp;ADDRESS(MATCH($B23,INDIRECT("'"&amp;$B$2&amp;"'!$B$1:$B$1095"),0),MATCH(CA$5,INDIRECT("'"&amp;$B$2&amp;"'!5:5"),0)+1)),INDIRECT("'"&amp;$B$2&amp;"'!"&amp;ADDRESS(MATCH($B23,INDIRECT("'"&amp;$B$2&amp;"'!$B$1:$B$1095"),0),MATCH(CA$5,INDIRECT("'"&amp;$B$2&amp;"'!5:5"),0)))+INDIRECT("'"&amp;$B$2&amp;"'!"&amp;ADDRESS(MATCH($B23,INDIRECT("'"&amp;$B$2&amp;"'!$B$1:$B$1095"),0),MATCH(CA$5,INDIRECT("'"&amp;$B$2&amp;"'!5:5"),0)+1)))),0)</f>
        <v>26814434.210000001</v>
      </c>
      <c r="CB23" s="18">
        <f t="shared" ca="1" si="21"/>
        <v>1487806285.2</v>
      </c>
      <c r="CC23" s="18">
        <f t="shared" ca="1" si="21"/>
        <v>0</v>
      </c>
      <c r="CD23" s="18">
        <f t="shared" ca="1" si="21"/>
        <v>151134795.94999999</v>
      </c>
      <c r="CE23" s="18">
        <f t="shared" ca="1" si="21"/>
        <v>0</v>
      </c>
      <c r="CF23" s="18">
        <f t="shared" ca="1" si="21"/>
        <v>0</v>
      </c>
      <c r="CG23" s="18">
        <f t="shared" ca="1" si="21"/>
        <v>13070412.99</v>
      </c>
      <c r="CH23" s="18">
        <f t="shared" ca="1" si="21"/>
        <v>2574839.5</v>
      </c>
      <c r="CI23" s="18">
        <f t="shared" ca="1" si="21"/>
        <v>0</v>
      </c>
      <c r="CJ23" s="19">
        <f ca="1">CK23+CL23+CM23+CP23</f>
        <v>2391428383.3299999</v>
      </c>
      <c r="CK23" s="18">
        <f t="shared" ca="1" si="7"/>
        <v>14692887.420001946</v>
      </c>
      <c r="CL23" s="18">
        <f t="shared" ca="1" si="7"/>
        <v>377689</v>
      </c>
      <c r="CM23" s="19">
        <f ca="1">+CN23+CO23</f>
        <v>1217892845.0099988</v>
      </c>
      <c r="CN23" s="18">
        <f t="shared" ca="1" si="8"/>
        <v>14762386.350000001</v>
      </c>
      <c r="CO23" s="18">
        <f t="shared" ca="1" si="8"/>
        <v>1203130458.6599989</v>
      </c>
      <c r="CP23" s="19">
        <f ca="1">+CQ23+CR23</f>
        <v>1158464961.8999991</v>
      </c>
      <c r="CQ23" s="18">
        <f t="shared" ref="CQ23:CU38" ca="1" si="22">IFERROR(IF($C$2="Yurtiçi",INDIRECT("'"&amp;$B$2&amp;"'!"&amp;ADDRESS(MATCH($B23,INDIRECT("'"&amp;$B$2&amp;"'!$B$1:$B$1095"),0),MATCH(CQ$5,INDIRECT("'"&amp;$B$2&amp;"'!5:5"),0))),IF($C$2="Yurtdışı",INDIRECT("'"&amp;$B$2&amp;"'!"&amp;ADDRESS(MATCH($B23,INDIRECT("'"&amp;$B$2&amp;"'!$B$1:$B$1095"),0),MATCH(CQ$5,INDIRECT("'"&amp;$B$2&amp;"'!5:5"),0)+1)),INDIRECT("'"&amp;$B$2&amp;"'!"&amp;ADDRESS(MATCH($B23,INDIRECT("'"&amp;$B$2&amp;"'!$B$1:$B$1095"),0),MATCH(CQ$5,INDIRECT("'"&amp;$B$2&amp;"'!5:5"),0)))+INDIRECT("'"&amp;$B$2&amp;"'!"&amp;ADDRESS(MATCH($B23,INDIRECT("'"&amp;$B$2&amp;"'!$B$1:$B$1095"),0),MATCH(CQ$5,INDIRECT("'"&amp;$B$2&amp;"'!5:5"),0)+1)))),0)</f>
        <v>725397376.25000012</v>
      </c>
      <c r="CR23" s="18">
        <f t="shared" ca="1" si="22"/>
        <v>433067585.6499989</v>
      </c>
      <c r="CS23" s="18">
        <f t="shared" ca="1" si="22"/>
        <v>155645590.30000001</v>
      </c>
      <c r="CT23" s="18">
        <f t="shared" ca="1" si="22"/>
        <v>670924869.65999997</v>
      </c>
      <c r="CU23" s="18">
        <f t="shared" ca="1" si="22"/>
        <v>0</v>
      </c>
      <c r="CV23" s="19">
        <f t="shared" ca="1" si="10"/>
        <v>50640343056.679993</v>
      </c>
    </row>
    <row r="24" spans="1:100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845300910.51000118</v>
      </c>
      <c r="E24" s="18">
        <f t="shared" ca="1" si="17"/>
        <v>107963440.11000033</v>
      </c>
      <c r="F24" s="18">
        <f t="shared" ca="1" si="17"/>
        <v>388644962.25000089</v>
      </c>
      <c r="G24" s="18">
        <f t="shared" ca="1" si="17"/>
        <v>348692508.15000004</v>
      </c>
      <c r="H24" s="18">
        <f t="shared" ca="1" si="17"/>
        <v>19366412.530000005</v>
      </c>
      <c r="I24" s="18">
        <f t="shared" ca="1" si="17"/>
        <v>274583244.23000008</v>
      </c>
      <c r="J24" s="18">
        <f t="shared" ca="1" si="17"/>
        <v>5335085.26</v>
      </c>
      <c r="K24" s="18">
        <f t="shared" ca="1" si="17"/>
        <v>-2977680.78000001</v>
      </c>
      <c r="L24" s="18">
        <f t="shared" ca="1" si="17"/>
        <v>0</v>
      </c>
      <c r="M24" s="18">
        <f t="shared" ca="1" si="17"/>
        <v>881808.41999999993</v>
      </c>
      <c r="N24" s="18">
        <f t="shared" ca="1" si="17"/>
        <v>0</v>
      </c>
      <c r="O24" s="18">
        <f t="shared" ca="1" si="17"/>
        <v>71704352.359999806</v>
      </c>
      <c r="P24" s="18">
        <f t="shared" ca="1" si="17"/>
        <v>0</v>
      </c>
      <c r="Q24" s="18">
        <f t="shared" ca="1" si="17"/>
        <v>24956918.719999999</v>
      </c>
      <c r="R24" s="18">
        <f t="shared" ca="1" si="17"/>
        <v>0</v>
      </c>
      <c r="S24" s="18">
        <f t="shared" ca="1" si="17"/>
        <v>0</v>
      </c>
      <c r="T24" s="18">
        <f t="shared" ca="1" si="1"/>
        <v>5057130566.5325527</v>
      </c>
      <c r="U24" s="18">
        <f t="shared" ca="1" si="18"/>
        <v>15285033.109999999</v>
      </c>
      <c r="V24" s="18">
        <f t="shared" ca="1" si="18"/>
        <v>1182345809.0599701</v>
      </c>
      <c r="W24" s="18">
        <f t="shared" ca="1" si="18"/>
        <v>1475092814.7599082</v>
      </c>
      <c r="X24" s="18">
        <f t="shared" ca="1" si="18"/>
        <v>0</v>
      </c>
      <c r="Y24" s="18">
        <f t="shared" ca="1" si="18"/>
        <v>27534615.380000118</v>
      </c>
      <c r="Z24" s="18">
        <f t="shared" ca="1" si="18"/>
        <v>61037722.109999135</v>
      </c>
      <c r="AA24" s="18">
        <f t="shared" ca="1" si="18"/>
        <v>0</v>
      </c>
      <c r="AB24" s="18">
        <f t="shared" ca="1" si="18"/>
        <v>0</v>
      </c>
      <c r="AC24" s="18">
        <f t="shared" ca="1" si="18"/>
        <v>10668141.830000291</v>
      </c>
      <c r="AD24" s="18">
        <f t="shared" ca="1" si="18"/>
        <v>9194471.23999984</v>
      </c>
      <c r="AE24" s="18">
        <f t="shared" ca="1" si="15"/>
        <v>0</v>
      </c>
      <c r="AF24" s="18">
        <f t="shared" ca="1" si="15"/>
        <v>20017849.949999999</v>
      </c>
      <c r="AG24" s="18">
        <f t="shared" ca="1" si="15"/>
        <v>0</v>
      </c>
      <c r="AH24" s="18">
        <f t="shared" ca="1" si="15"/>
        <v>0</v>
      </c>
      <c r="AI24" s="18">
        <f t="shared" ca="1" si="15"/>
        <v>0</v>
      </c>
      <c r="AJ24" s="18">
        <f t="shared" ca="1" si="15"/>
        <v>3034445.5760624399</v>
      </c>
      <c r="AK24" s="18">
        <f t="shared" ca="1" si="15"/>
        <v>270863.2</v>
      </c>
      <c r="AL24" s="18">
        <f t="shared" ca="1" si="15"/>
        <v>0</v>
      </c>
      <c r="AM24" s="18">
        <f t="shared" ca="1" si="15"/>
        <v>12746073.609999999</v>
      </c>
      <c r="AN24" s="18">
        <f t="shared" ca="1" si="15"/>
        <v>164617</v>
      </c>
      <c r="AO24" s="18">
        <f t="shared" ca="1" si="15"/>
        <v>0</v>
      </c>
      <c r="AP24" s="18">
        <f t="shared" ca="1" si="15"/>
        <v>3783664.6100000003</v>
      </c>
      <c r="AQ24" s="18">
        <f t="shared" ca="1" si="15"/>
        <v>0</v>
      </c>
      <c r="AR24" s="18">
        <f t="shared" ca="1" si="15"/>
        <v>0</v>
      </c>
      <c r="AS24" s="18">
        <f t="shared" ca="1" si="15"/>
        <v>0</v>
      </c>
      <c r="AT24" s="18">
        <f t="shared" ca="1" si="15"/>
        <v>1129731926.5999949</v>
      </c>
      <c r="AU24" s="18">
        <f t="shared" ca="1" si="19"/>
        <v>55087400.9900003</v>
      </c>
      <c r="AV24" s="18">
        <f t="shared" ca="1" si="19"/>
        <v>53092739.09999989</v>
      </c>
      <c r="AW24" s="18">
        <f t="shared" ca="1" si="19"/>
        <v>0</v>
      </c>
      <c r="AX24" s="18">
        <f t="shared" ca="1" si="19"/>
        <v>0</v>
      </c>
      <c r="AY24" s="18">
        <f t="shared" ca="1" si="19"/>
        <v>0</v>
      </c>
      <c r="AZ24" s="18">
        <f t="shared" ca="1" si="19"/>
        <v>0</v>
      </c>
      <c r="BA24" s="18">
        <f t="shared" ca="1" si="19"/>
        <v>0</v>
      </c>
      <c r="BB24" s="18">
        <f t="shared" ca="1" si="19"/>
        <v>0</v>
      </c>
      <c r="BC24" s="18">
        <f t="shared" ca="1" si="19"/>
        <v>0</v>
      </c>
      <c r="BD24" s="18">
        <f t="shared" ca="1" si="19"/>
        <v>326000607.25989568</v>
      </c>
      <c r="BE24" s="18">
        <f t="shared" ca="1" si="19"/>
        <v>0</v>
      </c>
      <c r="BF24" s="18">
        <f t="shared" ca="1" si="19"/>
        <v>0</v>
      </c>
      <c r="BG24" s="18">
        <f t="shared" ca="1" si="19"/>
        <v>0</v>
      </c>
      <c r="BH24" s="18">
        <f t="shared" ca="1" si="19"/>
        <v>0</v>
      </c>
      <c r="BI24" s="18">
        <f t="shared" ca="1" si="19"/>
        <v>0</v>
      </c>
      <c r="BJ24" s="18">
        <f t="shared" ca="1" si="19"/>
        <v>0</v>
      </c>
      <c r="BK24" s="18">
        <f t="shared" ca="1" si="20"/>
        <v>0</v>
      </c>
      <c r="BL24" s="18">
        <f t="shared" ca="1" si="20"/>
        <v>0</v>
      </c>
      <c r="BM24" s="18">
        <f t="shared" ca="1" si="20"/>
        <v>0</v>
      </c>
      <c r="BN24" s="18">
        <f t="shared" ca="1" si="20"/>
        <v>234187747.21998522</v>
      </c>
      <c r="BO24" s="18">
        <f t="shared" ca="1" si="20"/>
        <v>0</v>
      </c>
      <c r="BP24" s="18">
        <f t="shared" ca="1" si="20"/>
        <v>387956791.70999992</v>
      </c>
      <c r="BQ24" s="18">
        <f t="shared" ca="1" si="20"/>
        <v>0</v>
      </c>
      <c r="BR24" s="18">
        <f t="shared" ca="1" si="20"/>
        <v>108337633.94999999</v>
      </c>
      <c r="BS24" s="18">
        <f t="shared" ca="1" si="20"/>
        <v>55888329.739993058</v>
      </c>
      <c r="BT24" s="18">
        <f t="shared" ca="1" si="20"/>
        <v>0</v>
      </c>
      <c r="BU24" s="18">
        <f t="shared" ca="1" si="20"/>
        <v>0</v>
      </c>
      <c r="BV24" s="18">
        <f t="shared" ca="1" si="20"/>
        <v>0</v>
      </c>
      <c r="BW24" s="18">
        <f t="shared" ca="1" si="20"/>
        <v>0</v>
      </c>
      <c r="BX24" s="18">
        <f t="shared" ca="1" si="20"/>
        <v>4409926.5130000003</v>
      </c>
      <c r="BY24" s="18">
        <f t="shared" ca="1" si="20"/>
        <v>0</v>
      </c>
      <c r="BZ24" s="18">
        <f t="shared" ca="1" si="20"/>
        <v>0</v>
      </c>
      <c r="CA24" s="18">
        <f t="shared" ca="1" si="21"/>
        <v>207827027.78369999</v>
      </c>
      <c r="CB24" s="18">
        <f t="shared" ca="1" si="21"/>
        <v>6433239875.8962297</v>
      </c>
      <c r="CC24" s="18">
        <f t="shared" ca="1" si="21"/>
        <v>14593381.569499999</v>
      </c>
      <c r="CD24" s="18">
        <f t="shared" ca="1" si="21"/>
        <v>1174492565.1173069</v>
      </c>
      <c r="CE24" s="18">
        <f t="shared" ca="1" si="21"/>
        <v>0</v>
      </c>
      <c r="CF24" s="18">
        <f t="shared" ca="1" si="21"/>
        <v>0</v>
      </c>
      <c r="CG24" s="18">
        <f t="shared" ca="1" si="21"/>
        <v>24549030.456750002</v>
      </c>
      <c r="CH24" s="18">
        <f t="shared" ca="1" si="21"/>
        <v>192206917.3285996</v>
      </c>
      <c r="CI24" s="18">
        <f t="shared" ca="1" si="21"/>
        <v>251153.88</v>
      </c>
      <c r="CJ24" s="19">
        <f ca="1">CK24+CL24+CM24+CP24</f>
        <v>260741513.53000027</v>
      </c>
      <c r="CK24" s="18">
        <f t="shared" ca="1" si="7"/>
        <v>81874503.989999995</v>
      </c>
      <c r="CL24" s="18">
        <f t="shared" ca="1" si="7"/>
        <v>0</v>
      </c>
      <c r="CM24" s="19">
        <f ca="1">+CN24+CO24</f>
        <v>169982158.8400003</v>
      </c>
      <c r="CN24" s="18">
        <f t="shared" ca="1" si="8"/>
        <v>0</v>
      </c>
      <c r="CO24" s="18">
        <f t="shared" ca="1" si="8"/>
        <v>169982158.8400003</v>
      </c>
      <c r="CP24" s="19">
        <f ca="1">+CQ24+CR24</f>
        <v>8884850.6999999993</v>
      </c>
      <c r="CQ24" s="18">
        <f t="shared" ca="1" si="22"/>
        <v>505021.96</v>
      </c>
      <c r="CR24" s="18">
        <f t="shared" ca="1" si="22"/>
        <v>8379828.7399999993</v>
      </c>
      <c r="CS24" s="18">
        <f t="shared" ca="1" si="22"/>
        <v>1240407.06</v>
      </c>
      <c r="CT24" s="18">
        <f t="shared" ca="1" si="22"/>
        <v>0</v>
      </c>
      <c r="CU24" s="18">
        <f t="shared" ca="1" si="22"/>
        <v>0</v>
      </c>
      <c r="CV24" s="19">
        <f t="shared" ca="1" si="10"/>
        <v>19781292714.923443</v>
      </c>
    </row>
    <row r="25" spans="1:100" ht="12.75" customHeight="1">
      <c r="A25" s="55" t="s">
        <v>183</v>
      </c>
      <c r="B25" s="17">
        <v>1027</v>
      </c>
      <c r="C25" s="56" t="s">
        <v>147</v>
      </c>
      <c r="D25" s="19">
        <f t="shared" ref="D25:D75" ca="1" si="23">+E25+F25+G25</f>
        <v>143590811.03</v>
      </c>
      <c r="E25" s="18">
        <f t="shared" ca="1" si="17"/>
        <v>44330167.268886991</v>
      </c>
      <c r="F25" s="18">
        <f t="shared" ca="1" si="17"/>
        <v>50129547.871070005</v>
      </c>
      <c r="G25" s="18">
        <f t="shared" ca="1" si="17"/>
        <v>49131095.890043005</v>
      </c>
      <c r="H25" s="18">
        <f t="shared" ca="1" si="17"/>
        <v>1729452.537577</v>
      </c>
      <c r="I25" s="18">
        <f t="shared" ca="1" si="17"/>
        <v>110856846.25000001</v>
      </c>
      <c r="J25" s="18">
        <f t="shared" ca="1" si="17"/>
        <v>0</v>
      </c>
      <c r="K25" s="18">
        <f t="shared" ca="1" si="17"/>
        <v>15520473.300000001</v>
      </c>
      <c r="L25" s="18">
        <f t="shared" ca="1" si="17"/>
        <v>0</v>
      </c>
      <c r="M25" s="18">
        <f t="shared" ca="1" si="17"/>
        <v>0</v>
      </c>
      <c r="N25" s="18">
        <f t="shared" ca="1" si="17"/>
        <v>0</v>
      </c>
      <c r="O25" s="18">
        <f t="shared" ca="1" si="17"/>
        <v>146797880.51064804</v>
      </c>
      <c r="P25" s="18">
        <f t="shared" ca="1" si="17"/>
        <v>0</v>
      </c>
      <c r="Q25" s="18">
        <f t="shared" ca="1" si="17"/>
        <v>11654519.764281001</v>
      </c>
      <c r="R25" s="18">
        <f t="shared" ca="1" si="17"/>
        <v>0</v>
      </c>
      <c r="S25" s="18">
        <f t="shared" ca="1" si="17"/>
        <v>0</v>
      </c>
      <c r="T25" s="18">
        <f t="shared" ca="1" si="1"/>
        <v>2670492740.1665344</v>
      </c>
      <c r="U25" s="18">
        <f t="shared" ca="1" si="18"/>
        <v>78266145.084667996</v>
      </c>
      <c r="V25" s="18">
        <f t="shared" ca="1" si="18"/>
        <v>1019249498.8099999</v>
      </c>
      <c r="W25" s="18">
        <f t="shared" ca="1" si="18"/>
        <v>2596516520.3099999</v>
      </c>
      <c r="X25" s="18">
        <f t="shared" ca="1" si="18"/>
        <v>0</v>
      </c>
      <c r="Y25" s="18">
        <f t="shared" ca="1" si="18"/>
        <v>20701696.571766999</v>
      </c>
      <c r="Z25" s="18">
        <f t="shared" ca="1" si="18"/>
        <v>25798246.591873001</v>
      </c>
      <c r="AA25" s="18">
        <f t="shared" ca="1" si="18"/>
        <v>0</v>
      </c>
      <c r="AB25" s="18">
        <f t="shared" ca="1" si="18"/>
        <v>0</v>
      </c>
      <c r="AC25" s="18">
        <f t="shared" ca="1" si="18"/>
        <v>2058622.5227049999</v>
      </c>
      <c r="AD25" s="18">
        <f t="shared" ca="1" si="18"/>
        <v>1787782.2042400003</v>
      </c>
      <c r="AE25" s="18">
        <f t="shared" ca="1" si="15"/>
        <v>0</v>
      </c>
      <c r="AF25" s="18">
        <f t="shared" ca="1" si="15"/>
        <v>80000</v>
      </c>
      <c r="AG25" s="18">
        <f t="shared" ca="1" si="15"/>
        <v>1272110.08338</v>
      </c>
      <c r="AH25" s="18">
        <f t="shared" ca="1" si="15"/>
        <v>1359699.0202200001</v>
      </c>
      <c r="AI25" s="18">
        <f t="shared" ca="1" si="15"/>
        <v>0</v>
      </c>
      <c r="AJ25" s="18">
        <f t="shared" ca="1" si="15"/>
        <v>2713507.42</v>
      </c>
      <c r="AK25" s="18">
        <f t="shared" ca="1" si="15"/>
        <v>1592.6</v>
      </c>
      <c r="AL25" s="18">
        <f t="shared" ca="1" si="15"/>
        <v>0</v>
      </c>
      <c r="AM25" s="18">
        <f t="shared" ca="1" si="15"/>
        <v>5911134.9899999993</v>
      </c>
      <c r="AN25" s="18">
        <f t="shared" ca="1" si="15"/>
        <v>0</v>
      </c>
      <c r="AO25" s="18">
        <f t="shared" ca="1" si="15"/>
        <v>0</v>
      </c>
      <c r="AP25" s="18">
        <f t="shared" ca="1" si="15"/>
        <v>204.28</v>
      </c>
      <c r="AQ25" s="18">
        <f t="shared" ca="1" si="15"/>
        <v>0</v>
      </c>
      <c r="AR25" s="18">
        <f t="shared" ca="1" si="15"/>
        <v>0</v>
      </c>
      <c r="AS25" s="18">
        <f t="shared" ca="1" si="15"/>
        <v>0</v>
      </c>
      <c r="AT25" s="18">
        <f t="shared" ca="1" si="15"/>
        <v>396681201.47655904</v>
      </c>
      <c r="AU25" s="18">
        <f t="shared" ca="1" si="19"/>
        <v>7115202.4180100001</v>
      </c>
      <c r="AV25" s="18">
        <f t="shared" ca="1" si="19"/>
        <v>4305412.1851260001</v>
      </c>
      <c r="AW25" s="18">
        <f t="shared" ca="1" si="19"/>
        <v>0</v>
      </c>
      <c r="AX25" s="18">
        <f t="shared" ca="1" si="19"/>
        <v>1492505.7489210004</v>
      </c>
      <c r="AY25" s="18">
        <f t="shared" ca="1" si="19"/>
        <v>0</v>
      </c>
      <c r="AZ25" s="18">
        <f t="shared" ca="1" si="19"/>
        <v>0</v>
      </c>
      <c r="BA25" s="18">
        <f t="shared" ca="1" si="19"/>
        <v>0</v>
      </c>
      <c r="BB25" s="18">
        <f t="shared" ca="1" si="19"/>
        <v>0</v>
      </c>
      <c r="BC25" s="18">
        <f t="shared" ca="1" si="19"/>
        <v>0</v>
      </c>
      <c r="BD25" s="18">
        <f t="shared" ca="1" si="19"/>
        <v>31127202.190000005</v>
      </c>
      <c r="BE25" s="18">
        <f t="shared" ca="1" si="19"/>
        <v>0</v>
      </c>
      <c r="BF25" s="18">
        <f t="shared" ca="1" si="19"/>
        <v>0</v>
      </c>
      <c r="BG25" s="18">
        <f t="shared" ca="1" si="19"/>
        <v>0</v>
      </c>
      <c r="BH25" s="18">
        <f t="shared" ca="1" si="19"/>
        <v>0</v>
      </c>
      <c r="BI25" s="18">
        <f t="shared" ca="1" si="19"/>
        <v>0</v>
      </c>
      <c r="BJ25" s="18">
        <f t="shared" ca="1" si="19"/>
        <v>0</v>
      </c>
      <c r="BK25" s="18">
        <f t="shared" ca="1" si="20"/>
        <v>0</v>
      </c>
      <c r="BL25" s="18">
        <f t="shared" ca="1" si="20"/>
        <v>0</v>
      </c>
      <c r="BM25" s="18">
        <f t="shared" ca="1" si="20"/>
        <v>4409127.3</v>
      </c>
      <c r="BN25" s="18">
        <f t="shared" ca="1" si="20"/>
        <v>68263386.079999983</v>
      </c>
      <c r="BO25" s="18">
        <f t="shared" ca="1" si="20"/>
        <v>0</v>
      </c>
      <c r="BP25" s="18">
        <f t="shared" ca="1" si="20"/>
        <v>41115456.107797012</v>
      </c>
      <c r="BQ25" s="18">
        <f t="shared" ca="1" si="20"/>
        <v>3172077.7917450001</v>
      </c>
      <c r="BR25" s="18">
        <f t="shared" ca="1" si="20"/>
        <v>67030378.467189997</v>
      </c>
      <c r="BS25" s="18">
        <f t="shared" ca="1" si="20"/>
        <v>24285729.228462003</v>
      </c>
      <c r="BT25" s="18">
        <f t="shared" ca="1" si="20"/>
        <v>0</v>
      </c>
      <c r="BU25" s="18">
        <f t="shared" ca="1" si="20"/>
        <v>0</v>
      </c>
      <c r="BV25" s="18">
        <f t="shared" ca="1" si="20"/>
        <v>4814539.3709399998</v>
      </c>
      <c r="BW25" s="18">
        <f t="shared" ca="1" si="20"/>
        <v>0</v>
      </c>
      <c r="BX25" s="18">
        <f t="shared" ca="1" si="20"/>
        <v>17930.45</v>
      </c>
      <c r="BY25" s="18">
        <f t="shared" ca="1" si="20"/>
        <v>0</v>
      </c>
      <c r="BZ25" s="18">
        <f t="shared" ca="1" si="20"/>
        <v>0</v>
      </c>
      <c r="CA25" s="18">
        <f t="shared" ca="1" si="21"/>
        <v>4064960.66</v>
      </c>
      <c r="CB25" s="18">
        <f t="shared" ca="1" si="21"/>
        <v>165639765.83000001</v>
      </c>
      <c r="CC25" s="18">
        <f t="shared" ca="1" si="21"/>
        <v>0</v>
      </c>
      <c r="CD25" s="18">
        <f t="shared" ca="1" si="21"/>
        <v>30251481</v>
      </c>
      <c r="CE25" s="18">
        <f t="shared" ca="1" si="21"/>
        <v>2085450.4000000001</v>
      </c>
      <c r="CF25" s="18">
        <f t="shared" ca="1" si="21"/>
        <v>0</v>
      </c>
      <c r="CG25" s="18">
        <f t="shared" ca="1" si="21"/>
        <v>-38931</v>
      </c>
      <c r="CH25" s="18">
        <f t="shared" ca="1" si="21"/>
        <v>502286.77</v>
      </c>
      <c r="CI25" s="18">
        <f t="shared" ca="1" si="21"/>
        <v>885837</v>
      </c>
      <c r="CJ25" s="19">
        <f t="shared" ref="CJ25:CJ75" ca="1" si="24">CK25+CL25+CM25+CP25</f>
        <v>872145563.89999998</v>
      </c>
      <c r="CK25" s="18">
        <f t="shared" ca="1" si="7"/>
        <v>0</v>
      </c>
      <c r="CL25" s="18">
        <f t="shared" ca="1" si="7"/>
        <v>207191029.37</v>
      </c>
      <c r="CM25" s="19">
        <f t="shared" ref="CM25:CM75" ca="1" si="25">+CN25+CO25</f>
        <v>641578426.23000002</v>
      </c>
      <c r="CN25" s="18">
        <f t="shared" ca="1" si="8"/>
        <v>10409381.34</v>
      </c>
      <c r="CO25" s="18">
        <f t="shared" ca="1" si="8"/>
        <v>631169044.88999999</v>
      </c>
      <c r="CP25" s="19">
        <f t="shared" ref="CP25:CP75" ca="1" si="26">+CQ25+CR25</f>
        <v>23376108.300000001</v>
      </c>
      <c r="CQ25" s="18">
        <f t="shared" ca="1" si="22"/>
        <v>162309.31</v>
      </c>
      <c r="CR25" s="18">
        <f t="shared" ca="1" si="22"/>
        <v>23213798.990000002</v>
      </c>
      <c r="CS25" s="18">
        <f t="shared" ca="1" si="22"/>
        <v>17304404.852704</v>
      </c>
      <c r="CT25" s="18">
        <f t="shared" ca="1" si="22"/>
        <v>0</v>
      </c>
      <c r="CU25" s="18">
        <f t="shared" ca="1" si="22"/>
        <v>0</v>
      </c>
      <c r="CV25" s="19">
        <f t="shared" ca="1" si="10"/>
        <v>8603030452.2753448</v>
      </c>
    </row>
    <row r="26" spans="1:100" ht="12.75" customHeight="1">
      <c r="A26" s="55" t="s">
        <v>185</v>
      </c>
      <c r="B26" s="17">
        <v>1028</v>
      </c>
      <c r="C26" s="56" t="s">
        <v>147</v>
      </c>
      <c r="D26" s="19">
        <f t="shared" ca="1" si="23"/>
        <v>4739003808.329999</v>
      </c>
      <c r="E26" s="18">
        <f t="shared" ca="1" si="17"/>
        <v>503971613.7144351</v>
      </c>
      <c r="F26" s="18">
        <f t="shared" ca="1" si="17"/>
        <v>3634927936.3401723</v>
      </c>
      <c r="G26" s="18">
        <f t="shared" ca="1" si="17"/>
        <v>600104258.27539194</v>
      </c>
      <c r="H26" s="18">
        <f t="shared" ca="1" si="17"/>
        <v>25614859.359999999</v>
      </c>
      <c r="I26" s="18">
        <f t="shared" ca="1" si="17"/>
        <v>255567030.13999999</v>
      </c>
      <c r="J26" s="18">
        <f t="shared" ca="1" si="17"/>
        <v>0</v>
      </c>
      <c r="K26" s="18">
        <f t="shared" ca="1" si="17"/>
        <v>0</v>
      </c>
      <c r="L26" s="18">
        <f t="shared" ca="1" si="17"/>
        <v>0</v>
      </c>
      <c r="M26" s="18">
        <f t="shared" ca="1" si="17"/>
        <v>0</v>
      </c>
      <c r="N26" s="18">
        <f t="shared" ca="1" si="17"/>
        <v>0</v>
      </c>
      <c r="O26" s="18">
        <f t="shared" ca="1" si="17"/>
        <v>411594667.16000003</v>
      </c>
      <c r="P26" s="18">
        <f t="shared" ca="1" si="17"/>
        <v>0</v>
      </c>
      <c r="Q26" s="18">
        <f t="shared" ca="1" si="17"/>
        <v>260147714.12</v>
      </c>
      <c r="R26" s="18">
        <f t="shared" ca="1" si="17"/>
        <v>0</v>
      </c>
      <c r="S26" s="18">
        <f t="shared" ca="1" si="17"/>
        <v>0</v>
      </c>
      <c r="T26" s="18">
        <f t="shared" ca="1" si="1"/>
        <v>4876622120.287591</v>
      </c>
      <c r="U26" s="18">
        <f t="shared" ca="1" si="18"/>
        <v>58844213.21240899</v>
      </c>
      <c r="V26" s="18">
        <f t="shared" ca="1" si="18"/>
        <v>1276142212.22</v>
      </c>
      <c r="W26" s="18">
        <f t="shared" ca="1" si="18"/>
        <v>1827473433.48</v>
      </c>
      <c r="X26" s="18">
        <f t="shared" ca="1" si="18"/>
        <v>5487.27</v>
      </c>
      <c r="Y26" s="18">
        <f t="shared" ca="1" si="18"/>
        <v>220227840.16999999</v>
      </c>
      <c r="Z26" s="18">
        <f t="shared" ca="1" si="18"/>
        <v>135208761.09</v>
      </c>
      <c r="AA26" s="18">
        <f t="shared" ca="1" si="18"/>
        <v>0</v>
      </c>
      <c r="AB26" s="18">
        <f t="shared" ca="1" si="18"/>
        <v>0</v>
      </c>
      <c r="AC26" s="18">
        <f t="shared" ca="1" si="18"/>
        <v>20740609.629999999</v>
      </c>
      <c r="AD26" s="18">
        <f t="shared" ca="1" si="18"/>
        <v>90186007.939999998</v>
      </c>
      <c r="AE26" s="18">
        <f t="shared" ca="1" si="15"/>
        <v>0</v>
      </c>
      <c r="AF26" s="18">
        <f t="shared" ca="1" si="15"/>
        <v>4151861.04</v>
      </c>
      <c r="AG26" s="18">
        <f t="shared" ca="1" si="15"/>
        <v>2509849.87</v>
      </c>
      <c r="AH26" s="18">
        <f t="shared" ca="1" si="15"/>
        <v>603581.55000000005</v>
      </c>
      <c r="AI26" s="18">
        <f t="shared" ca="1" si="15"/>
        <v>117702.72</v>
      </c>
      <c r="AJ26" s="18">
        <f t="shared" ca="1" si="15"/>
        <v>1274733.24</v>
      </c>
      <c r="AK26" s="18">
        <f t="shared" ca="1" si="15"/>
        <v>137922.22</v>
      </c>
      <c r="AL26" s="18">
        <f t="shared" ca="1" si="15"/>
        <v>0</v>
      </c>
      <c r="AM26" s="18">
        <f t="shared" ca="1" si="15"/>
        <v>16073062.390000001</v>
      </c>
      <c r="AN26" s="18">
        <f t="shared" ca="1" si="15"/>
        <v>60445.03</v>
      </c>
      <c r="AO26" s="18">
        <f t="shared" ca="1" si="15"/>
        <v>0</v>
      </c>
      <c r="AP26" s="18">
        <f t="shared" ca="1" si="15"/>
        <v>9669875.8900000006</v>
      </c>
      <c r="AQ26" s="18">
        <f t="shared" ca="1" si="15"/>
        <v>0</v>
      </c>
      <c r="AR26" s="18">
        <f t="shared" ca="1" si="15"/>
        <v>0</v>
      </c>
      <c r="AS26" s="18">
        <f t="shared" ca="1" si="15"/>
        <v>0</v>
      </c>
      <c r="AT26" s="18">
        <f t="shared" ca="1" si="15"/>
        <v>0</v>
      </c>
      <c r="AU26" s="18">
        <f t="shared" ca="1" si="19"/>
        <v>0</v>
      </c>
      <c r="AV26" s="18">
        <f t="shared" ca="1" si="19"/>
        <v>0</v>
      </c>
      <c r="AW26" s="18">
        <f t="shared" ca="1" si="19"/>
        <v>0</v>
      </c>
      <c r="AX26" s="18">
        <f t="shared" ca="1" si="19"/>
        <v>0</v>
      </c>
      <c r="AY26" s="18">
        <f t="shared" ca="1" si="19"/>
        <v>0</v>
      </c>
      <c r="AZ26" s="18">
        <f t="shared" ca="1" si="19"/>
        <v>0</v>
      </c>
      <c r="BA26" s="18">
        <f t="shared" ca="1" si="19"/>
        <v>0</v>
      </c>
      <c r="BB26" s="18">
        <f t="shared" ca="1" si="19"/>
        <v>0</v>
      </c>
      <c r="BC26" s="18">
        <f t="shared" ca="1" si="19"/>
        <v>0</v>
      </c>
      <c r="BD26" s="18">
        <f t="shared" ca="1" si="19"/>
        <v>167187015.43000001</v>
      </c>
      <c r="BE26" s="18">
        <f t="shared" ca="1" si="19"/>
        <v>0</v>
      </c>
      <c r="BF26" s="18">
        <f t="shared" ca="1" si="19"/>
        <v>0</v>
      </c>
      <c r="BG26" s="18">
        <f t="shared" ca="1" si="19"/>
        <v>0</v>
      </c>
      <c r="BH26" s="18">
        <f t="shared" ca="1" si="19"/>
        <v>0</v>
      </c>
      <c r="BI26" s="18">
        <f t="shared" ca="1" si="19"/>
        <v>0</v>
      </c>
      <c r="BJ26" s="18">
        <f t="shared" ca="1" si="19"/>
        <v>0</v>
      </c>
      <c r="BK26" s="18">
        <f t="shared" ca="1" si="20"/>
        <v>0</v>
      </c>
      <c r="BL26" s="18">
        <f t="shared" ca="1" si="20"/>
        <v>0</v>
      </c>
      <c r="BM26" s="18">
        <f t="shared" ca="1" si="20"/>
        <v>0</v>
      </c>
      <c r="BN26" s="18">
        <f t="shared" ca="1" si="20"/>
        <v>206392582.87</v>
      </c>
      <c r="BO26" s="18">
        <f t="shared" ca="1" si="20"/>
        <v>0</v>
      </c>
      <c r="BP26" s="18">
        <f t="shared" ca="1" si="20"/>
        <v>731046351.33000004</v>
      </c>
      <c r="BQ26" s="18">
        <f t="shared" ca="1" si="20"/>
        <v>172662980.22999999</v>
      </c>
      <c r="BR26" s="18">
        <f t="shared" ca="1" si="20"/>
        <v>655337152.94000006</v>
      </c>
      <c r="BS26" s="18">
        <f t="shared" ca="1" si="20"/>
        <v>497611597.08999997</v>
      </c>
      <c r="BT26" s="18">
        <f t="shared" ca="1" si="20"/>
        <v>0</v>
      </c>
      <c r="BU26" s="18">
        <f t="shared" ca="1" si="20"/>
        <v>0</v>
      </c>
      <c r="BV26" s="18">
        <f t="shared" ca="1" si="20"/>
        <v>0</v>
      </c>
      <c r="BW26" s="18">
        <f t="shared" ca="1" si="20"/>
        <v>0</v>
      </c>
      <c r="BX26" s="18">
        <f t="shared" ca="1" si="20"/>
        <v>0</v>
      </c>
      <c r="BY26" s="18">
        <f t="shared" ca="1" si="20"/>
        <v>0</v>
      </c>
      <c r="BZ26" s="18">
        <f t="shared" ca="1" si="20"/>
        <v>0</v>
      </c>
      <c r="CA26" s="18">
        <f t="shared" ca="1" si="21"/>
        <v>1606625.92</v>
      </c>
      <c r="CB26" s="18">
        <f t="shared" ca="1" si="21"/>
        <v>19728551.379999999</v>
      </c>
      <c r="CC26" s="18">
        <f t="shared" ca="1" si="21"/>
        <v>0</v>
      </c>
      <c r="CD26" s="18">
        <f t="shared" ca="1" si="21"/>
        <v>9836783.7100000009</v>
      </c>
      <c r="CE26" s="18">
        <f t="shared" ca="1" si="21"/>
        <v>0</v>
      </c>
      <c r="CF26" s="18">
        <f t="shared" ca="1" si="21"/>
        <v>0</v>
      </c>
      <c r="CG26" s="18">
        <f t="shared" ca="1" si="21"/>
        <v>20691</v>
      </c>
      <c r="CH26" s="18">
        <f t="shared" ca="1" si="21"/>
        <v>3635.37</v>
      </c>
      <c r="CI26" s="18">
        <f t="shared" ca="1" si="21"/>
        <v>0</v>
      </c>
      <c r="CJ26" s="19">
        <f t="shared" ca="1" si="24"/>
        <v>9996492188.9899998</v>
      </c>
      <c r="CK26" s="18">
        <f t="shared" ca="1" si="7"/>
        <v>2140611.1100000027</v>
      </c>
      <c r="CL26" s="18">
        <f t="shared" ca="1" si="7"/>
        <v>796005.89000000013</v>
      </c>
      <c r="CM26" s="19">
        <f t="shared" ca="1" si="25"/>
        <v>2745110720.3998218</v>
      </c>
      <c r="CN26" s="18">
        <f t="shared" ca="1" si="8"/>
        <v>58668218.719996907</v>
      </c>
      <c r="CO26" s="18">
        <f t="shared" ca="1" si="8"/>
        <v>2686442501.6798248</v>
      </c>
      <c r="CP26" s="19">
        <f t="shared" ca="1" si="26"/>
        <v>7248444851.5901775</v>
      </c>
      <c r="CQ26" s="18">
        <f t="shared" ca="1" si="22"/>
        <v>1558179224.3898675</v>
      </c>
      <c r="CR26" s="18">
        <f t="shared" ca="1" si="22"/>
        <v>5690265627.2003098</v>
      </c>
      <c r="CS26" s="18">
        <f t="shared" ca="1" si="22"/>
        <v>9858458.0300000329</v>
      </c>
      <c r="CT26" s="18">
        <f t="shared" ca="1" si="22"/>
        <v>0</v>
      </c>
      <c r="CU26" s="18">
        <f t="shared" ca="1" si="22"/>
        <v>0</v>
      </c>
      <c r="CV26" s="19">
        <f t="shared" ca="1" si="10"/>
        <v>26699762412.649998</v>
      </c>
    </row>
    <row r="27" spans="1:100" ht="12.75" customHeight="1">
      <c r="A27" s="55" t="s">
        <v>187</v>
      </c>
      <c r="B27" s="17">
        <v>1030</v>
      </c>
      <c r="C27" s="56" t="s">
        <v>147</v>
      </c>
      <c r="D27" s="19">
        <f t="shared" ca="1" si="23"/>
        <v>1287693230.3</v>
      </c>
      <c r="E27" s="18">
        <f t="shared" ca="1" si="17"/>
        <v>150645786.03999999</v>
      </c>
      <c r="F27" s="18">
        <f t="shared" ca="1" si="17"/>
        <v>214325811.41</v>
      </c>
      <c r="G27" s="18">
        <f t="shared" ca="1" si="17"/>
        <v>922721632.8499999</v>
      </c>
      <c r="H27" s="18">
        <f t="shared" ca="1" si="17"/>
        <v>30212374.370000001</v>
      </c>
      <c r="I27" s="18">
        <f t="shared" ca="1" si="17"/>
        <v>712753684.52999997</v>
      </c>
      <c r="J27" s="18">
        <f t="shared" ca="1" si="17"/>
        <v>0</v>
      </c>
      <c r="K27" s="18">
        <f t="shared" ca="1" si="17"/>
        <v>132000859.2</v>
      </c>
      <c r="L27" s="18">
        <f t="shared" ca="1" si="17"/>
        <v>0</v>
      </c>
      <c r="M27" s="18">
        <f t="shared" ca="1" si="17"/>
        <v>0</v>
      </c>
      <c r="N27" s="18">
        <f t="shared" ca="1" si="17"/>
        <v>0</v>
      </c>
      <c r="O27" s="18">
        <f t="shared" ca="1" si="17"/>
        <v>199256416.72</v>
      </c>
      <c r="P27" s="18">
        <f t="shared" ca="1" si="17"/>
        <v>14399943.949999999</v>
      </c>
      <c r="Q27" s="18">
        <f t="shared" ca="1" si="17"/>
        <v>335407.32</v>
      </c>
      <c r="R27" s="18">
        <f t="shared" ca="1" si="17"/>
        <v>0</v>
      </c>
      <c r="S27" s="18">
        <f t="shared" ca="1" si="17"/>
        <v>0</v>
      </c>
      <c r="T27" s="18">
        <f t="shared" ca="1" si="1"/>
        <v>11898060254.959999</v>
      </c>
      <c r="U27" s="18">
        <f t="shared" ca="1" si="18"/>
        <v>10931405.880000001</v>
      </c>
      <c r="V27" s="18">
        <f t="shared" ca="1" si="18"/>
        <v>1345229897.99</v>
      </c>
      <c r="W27" s="18">
        <f t="shared" ca="1" si="18"/>
        <v>6341276606.5500002</v>
      </c>
      <c r="X27" s="18">
        <f t="shared" ca="1" si="18"/>
        <v>0</v>
      </c>
      <c r="Y27" s="18">
        <f t="shared" ca="1" si="18"/>
        <v>193935141.63</v>
      </c>
      <c r="Z27" s="18">
        <f t="shared" ca="1" si="18"/>
        <v>499333875.38999999</v>
      </c>
      <c r="AA27" s="18">
        <f t="shared" ca="1" si="18"/>
        <v>0</v>
      </c>
      <c r="AB27" s="18">
        <f t="shared" ca="1" si="18"/>
        <v>0</v>
      </c>
      <c r="AC27" s="18">
        <f t="shared" ca="1" si="18"/>
        <v>15576520.110000001</v>
      </c>
      <c r="AD27" s="18">
        <f t="shared" ca="1" si="18"/>
        <v>28225134.170000002</v>
      </c>
      <c r="AE27" s="18">
        <f t="shared" ca="1" si="15"/>
        <v>0</v>
      </c>
      <c r="AF27" s="18">
        <f t="shared" ca="1" si="15"/>
        <v>14837055.609999999</v>
      </c>
      <c r="AG27" s="18">
        <f t="shared" ca="1" si="15"/>
        <v>32527827.120000001</v>
      </c>
      <c r="AH27" s="18">
        <f t="shared" ca="1" si="15"/>
        <v>0</v>
      </c>
      <c r="AI27" s="18">
        <f t="shared" ca="1" si="15"/>
        <v>0</v>
      </c>
      <c r="AJ27" s="18">
        <f t="shared" ca="1" si="15"/>
        <v>976229.64</v>
      </c>
      <c r="AK27" s="18">
        <f t="shared" ca="1" si="15"/>
        <v>25750</v>
      </c>
      <c r="AL27" s="18">
        <f t="shared" ca="1" si="15"/>
        <v>0</v>
      </c>
      <c r="AM27" s="18">
        <f t="shared" ca="1" si="15"/>
        <v>38020207.75</v>
      </c>
      <c r="AN27" s="18">
        <f t="shared" ca="1" si="15"/>
        <v>0</v>
      </c>
      <c r="AO27" s="18">
        <f t="shared" ca="1" si="15"/>
        <v>0</v>
      </c>
      <c r="AP27" s="18">
        <f t="shared" ca="1" si="15"/>
        <v>55259395.170000002</v>
      </c>
      <c r="AQ27" s="18">
        <f t="shared" ca="1" si="15"/>
        <v>0</v>
      </c>
      <c r="AR27" s="18">
        <f t="shared" ca="1" si="15"/>
        <v>0</v>
      </c>
      <c r="AS27" s="18">
        <f t="shared" ca="1" si="15"/>
        <v>0</v>
      </c>
      <c r="AT27" s="18">
        <f t="shared" ca="1" si="15"/>
        <v>1948123730.1299999</v>
      </c>
      <c r="AU27" s="18">
        <f t="shared" ca="1" si="19"/>
        <v>76624852.109999999</v>
      </c>
      <c r="AV27" s="18">
        <f t="shared" ca="1" si="19"/>
        <v>10227982.489999998</v>
      </c>
      <c r="AW27" s="18">
        <f t="shared" ca="1" si="19"/>
        <v>0</v>
      </c>
      <c r="AX27" s="18">
        <f t="shared" ca="1" si="19"/>
        <v>9493053.1500000004</v>
      </c>
      <c r="AY27" s="18">
        <f t="shared" ca="1" si="19"/>
        <v>0</v>
      </c>
      <c r="AZ27" s="18">
        <f t="shared" ca="1" si="19"/>
        <v>0</v>
      </c>
      <c r="BA27" s="18">
        <f t="shared" ca="1" si="19"/>
        <v>0</v>
      </c>
      <c r="BB27" s="18">
        <f t="shared" ca="1" si="19"/>
        <v>0</v>
      </c>
      <c r="BC27" s="18">
        <f t="shared" ca="1" si="19"/>
        <v>0</v>
      </c>
      <c r="BD27" s="18">
        <f t="shared" ca="1" si="19"/>
        <v>1940720949.1900001</v>
      </c>
      <c r="BE27" s="18">
        <f t="shared" ca="1" si="19"/>
        <v>2149.2199999999998</v>
      </c>
      <c r="BF27" s="18">
        <f t="shared" ca="1" si="19"/>
        <v>0</v>
      </c>
      <c r="BG27" s="18">
        <f t="shared" ca="1" si="19"/>
        <v>0</v>
      </c>
      <c r="BH27" s="18">
        <f t="shared" ca="1" si="19"/>
        <v>0</v>
      </c>
      <c r="BI27" s="18">
        <f t="shared" ca="1" si="19"/>
        <v>0</v>
      </c>
      <c r="BJ27" s="18">
        <f t="shared" ca="1" si="19"/>
        <v>0</v>
      </c>
      <c r="BK27" s="18">
        <f t="shared" ca="1" si="20"/>
        <v>0</v>
      </c>
      <c r="BL27" s="18">
        <f t="shared" ca="1" si="20"/>
        <v>0</v>
      </c>
      <c r="BM27" s="18">
        <f t="shared" ca="1" si="20"/>
        <v>248156580.66</v>
      </c>
      <c r="BN27" s="18">
        <f t="shared" ca="1" si="20"/>
        <v>99881496.109999999</v>
      </c>
      <c r="BO27" s="18">
        <f t="shared" ca="1" si="20"/>
        <v>0</v>
      </c>
      <c r="BP27" s="18">
        <f t="shared" ca="1" si="20"/>
        <v>905270442.63999999</v>
      </c>
      <c r="BQ27" s="18">
        <f t="shared" ca="1" si="20"/>
        <v>11017264.670000002</v>
      </c>
      <c r="BR27" s="18">
        <f t="shared" ca="1" si="20"/>
        <v>342919149.60000002</v>
      </c>
      <c r="BS27" s="18">
        <f t="shared" ca="1" si="20"/>
        <v>540022779.07000005</v>
      </c>
      <c r="BT27" s="18">
        <f t="shared" ca="1" si="20"/>
        <v>0</v>
      </c>
      <c r="BU27" s="18">
        <f t="shared" ca="1" si="20"/>
        <v>0</v>
      </c>
      <c r="BV27" s="18">
        <f t="shared" ca="1" si="20"/>
        <v>0</v>
      </c>
      <c r="BW27" s="18">
        <f t="shared" ca="1" si="20"/>
        <v>0</v>
      </c>
      <c r="BX27" s="18">
        <f t="shared" ca="1" si="20"/>
        <v>646512.54</v>
      </c>
      <c r="BY27" s="18">
        <f t="shared" ca="1" si="20"/>
        <v>0</v>
      </c>
      <c r="BZ27" s="18">
        <f t="shared" ca="1" si="20"/>
        <v>0</v>
      </c>
      <c r="CA27" s="18">
        <f t="shared" ca="1" si="21"/>
        <v>34557973.590000004</v>
      </c>
      <c r="CB27" s="18">
        <f t="shared" ca="1" si="21"/>
        <v>538477837.40999997</v>
      </c>
      <c r="CC27" s="18">
        <f t="shared" ca="1" si="21"/>
        <v>1074422.98</v>
      </c>
      <c r="CD27" s="18">
        <f t="shared" ca="1" si="21"/>
        <v>173238017.80000001</v>
      </c>
      <c r="CE27" s="18">
        <f t="shared" ca="1" si="21"/>
        <v>0</v>
      </c>
      <c r="CF27" s="18">
        <f t="shared" ca="1" si="21"/>
        <v>0</v>
      </c>
      <c r="CG27" s="18">
        <f t="shared" ca="1" si="21"/>
        <v>1706625.1600000001</v>
      </c>
      <c r="CH27" s="18">
        <f t="shared" ca="1" si="21"/>
        <v>14586524.710000001</v>
      </c>
      <c r="CI27" s="18">
        <f t="shared" ca="1" si="21"/>
        <v>10148736.960000001</v>
      </c>
      <c r="CJ27" s="19">
        <f t="shared" ca="1" si="24"/>
        <v>940527941.6500001</v>
      </c>
      <c r="CK27" s="18">
        <f t="shared" ref="CK27:CL46" ca="1" si="27">IFERROR(IF($C$2="Yurtiçi",INDIRECT("'"&amp;$B$2&amp;"'!"&amp;ADDRESS(MATCH($B27,INDIRECT("'"&amp;$B$2&amp;"'!$B$1:$B$1095"),0),MATCH(CK$5,INDIRECT("'"&amp;$B$2&amp;"'!5:5"),0))),IF($C$2="Yurtdışı",INDIRECT("'"&amp;$B$2&amp;"'!"&amp;ADDRESS(MATCH($B27,INDIRECT("'"&amp;$B$2&amp;"'!$B$1:$B$1095"),0),MATCH(CK$5,INDIRECT("'"&amp;$B$2&amp;"'!5:5"),0)+1)),INDIRECT("'"&amp;$B$2&amp;"'!"&amp;ADDRESS(MATCH($B27,INDIRECT("'"&amp;$B$2&amp;"'!$B$1:$B$1095"),0),MATCH(CK$5,INDIRECT("'"&amp;$B$2&amp;"'!5:5"),0)))+INDIRECT("'"&amp;$B$2&amp;"'!"&amp;ADDRESS(MATCH($B27,INDIRECT("'"&amp;$B$2&amp;"'!$B$1:$B$1095"),0),MATCH(CK$5,INDIRECT("'"&amp;$B$2&amp;"'!5:5"),0)+1)))),0)</f>
        <v>996420.5</v>
      </c>
      <c r="CL27" s="18">
        <f t="shared" ca="1" si="27"/>
        <v>0</v>
      </c>
      <c r="CM27" s="19">
        <f t="shared" ca="1" si="25"/>
        <v>460728063.23000002</v>
      </c>
      <c r="CN27" s="18">
        <f t="shared" ref="CN27:CO46" ca="1" si="28">IFERROR(IF($C$2="Yurtiçi",INDIRECT("'"&amp;$B$2&amp;"'!"&amp;ADDRESS(MATCH($B27,INDIRECT("'"&amp;$B$2&amp;"'!$B$1:$B$1095"),0),MATCH(CN$5,INDIRECT("'"&amp;$B$2&amp;"'!5:5"),0))),IF($C$2="Yurtdışı",INDIRECT("'"&amp;$B$2&amp;"'!"&amp;ADDRESS(MATCH($B27,INDIRECT("'"&amp;$B$2&amp;"'!$B$1:$B$1095"),0),MATCH(CN$5,INDIRECT("'"&amp;$B$2&amp;"'!5:5"),0)+1)),INDIRECT("'"&amp;$B$2&amp;"'!"&amp;ADDRESS(MATCH($B27,INDIRECT("'"&amp;$B$2&amp;"'!$B$1:$B$1095"),0),MATCH(CN$5,INDIRECT("'"&amp;$B$2&amp;"'!5:5"),0)))+INDIRECT("'"&amp;$B$2&amp;"'!"&amp;ADDRESS(MATCH($B27,INDIRECT("'"&amp;$B$2&amp;"'!$B$1:$B$1095"),0),MATCH(CN$5,INDIRECT("'"&amp;$B$2&amp;"'!5:5"),0)+1)))),0)</f>
        <v>0</v>
      </c>
      <c r="CO27" s="18">
        <f t="shared" ca="1" si="28"/>
        <v>460728063.23000002</v>
      </c>
      <c r="CP27" s="19">
        <f t="shared" ca="1" si="26"/>
        <v>478803457.92000002</v>
      </c>
      <c r="CQ27" s="18">
        <f t="shared" ca="1" si="22"/>
        <v>0</v>
      </c>
      <c r="CR27" s="18">
        <f t="shared" ca="1" si="22"/>
        <v>478803457.92000002</v>
      </c>
      <c r="CS27" s="18">
        <f t="shared" ca="1" si="22"/>
        <v>16225523.810000001</v>
      </c>
      <c r="CT27" s="18">
        <f t="shared" ca="1" si="22"/>
        <v>0</v>
      </c>
      <c r="CU27" s="18">
        <f t="shared" ca="1" si="22"/>
        <v>0</v>
      </c>
      <c r="CV27" s="19">
        <f t="shared" ca="1" si="10"/>
        <v>30714517764.009995</v>
      </c>
    </row>
    <row r="28" spans="1:100" ht="12.75" customHeight="1">
      <c r="A28" s="55" t="s">
        <v>189</v>
      </c>
      <c r="B28" s="17">
        <v>1031</v>
      </c>
      <c r="C28" s="56" t="s">
        <v>147</v>
      </c>
      <c r="D28" s="19">
        <f t="shared" ca="1" si="23"/>
        <v>466146643.5</v>
      </c>
      <c r="E28" s="18">
        <f t="shared" ca="1" si="17"/>
        <v>9037681.9600000009</v>
      </c>
      <c r="F28" s="18">
        <f t="shared" ca="1" si="17"/>
        <v>318964985.17000002</v>
      </c>
      <c r="G28" s="18">
        <f t="shared" ca="1" si="17"/>
        <v>138143976.37</v>
      </c>
      <c r="H28" s="18">
        <f t="shared" ca="1" si="17"/>
        <v>0</v>
      </c>
      <c r="I28" s="18">
        <f t="shared" ca="1" si="17"/>
        <v>10906084.289999999</v>
      </c>
      <c r="J28" s="18">
        <f t="shared" ca="1" si="17"/>
        <v>0</v>
      </c>
      <c r="K28" s="18">
        <f t="shared" ca="1" si="17"/>
        <v>0</v>
      </c>
      <c r="L28" s="18">
        <f t="shared" ca="1" si="17"/>
        <v>0</v>
      </c>
      <c r="M28" s="18">
        <f t="shared" ca="1" si="17"/>
        <v>0</v>
      </c>
      <c r="N28" s="18">
        <f t="shared" ca="1" si="17"/>
        <v>0</v>
      </c>
      <c r="O28" s="18">
        <f t="shared" ca="1" si="17"/>
        <v>10760394.84</v>
      </c>
      <c r="P28" s="18">
        <f t="shared" ca="1" si="17"/>
        <v>0</v>
      </c>
      <c r="Q28" s="18">
        <f t="shared" ca="1" si="17"/>
        <v>0</v>
      </c>
      <c r="R28" s="18">
        <f t="shared" ca="1" si="17"/>
        <v>0</v>
      </c>
      <c r="S28" s="18">
        <f t="shared" ca="1" si="17"/>
        <v>0</v>
      </c>
      <c r="T28" s="18">
        <f t="shared" ca="1" si="1"/>
        <v>0</v>
      </c>
      <c r="U28" s="18">
        <f t="shared" ca="1" si="18"/>
        <v>0</v>
      </c>
      <c r="V28" s="18">
        <f t="shared" ca="1" si="18"/>
        <v>75525283.530000001</v>
      </c>
      <c r="W28" s="18">
        <f t="shared" ca="1" si="18"/>
        <v>630106219.04999995</v>
      </c>
      <c r="X28" s="18">
        <f t="shared" ca="1" si="18"/>
        <v>0</v>
      </c>
      <c r="Y28" s="18">
        <f t="shared" ca="1" si="18"/>
        <v>9261699.7899999991</v>
      </c>
      <c r="Z28" s="18">
        <f t="shared" ca="1" si="18"/>
        <v>31442755.07</v>
      </c>
      <c r="AA28" s="18">
        <f t="shared" ca="1" si="18"/>
        <v>0</v>
      </c>
      <c r="AB28" s="18">
        <f t="shared" ca="1" si="18"/>
        <v>0</v>
      </c>
      <c r="AC28" s="18">
        <f t="shared" ca="1" si="18"/>
        <v>-170980.09</v>
      </c>
      <c r="AD28" s="18">
        <f t="shared" ca="1" si="18"/>
        <v>335397.98</v>
      </c>
      <c r="AE28" s="18">
        <f t="shared" ca="1" si="15"/>
        <v>0</v>
      </c>
      <c r="AF28" s="18">
        <f t="shared" ca="1" si="15"/>
        <v>0</v>
      </c>
      <c r="AG28" s="18">
        <f t="shared" ca="1" si="15"/>
        <v>3448314.54</v>
      </c>
      <c r="AH28" s="18">
        <f t="shared" ca="1" si="15"/>
        <v>0</v>
      </c>
      <c r="AI28" s="18">
        <f t="shared" ca="1" si="15"/>
        <v>183018.96</v>
      </c>
      <c r="AJ28" s="18">
        <f t="shared" ca="1" si="15"/>
        <v>1163247.8899999999</v>
      </c>
      <c r="AK28" s="18">
        <f t="shared" ca="1" si="15"/>
        <v>0</v>
      </c>
      <c r="AL28" s="18">
        <f t="shared" ca="1" si="15"/>
        <v>0</v>
      </c>
      <c r="AM28" s="18">
        <f t="shared" ca="1" si="15"/>
        <v>71527.55</v>
      </c>
      <c r="AN28" s="18">
        <f t="shared" ca="1" si="15"/>
        <v>0</v>
      </c>
      <c r="AO28" s="18">
        <f t="shared" ca="1" si="15"/>
        <v>0</v>
      </c>
      <c r="AP28" s="18">
        <f t="shared" ca="1" si="15"/>
        <v>93310782.75</v>
      </c>
      <c r="AQ28" s="18">
        <f t="shared" ca="1" si="15"/>
        <v>0</v>
      </c>
      <c r="AR28" s="18">
        <f t="shared" ca="1" si="15"/>
        <v>0</v>
      </c>
      <c r="AS28" s="18">
        <f t="shared" ca="1" si="15"/>
        <v>0</v>
      </c>
      <c r="AT28" s="18">
        <f t="shared" ca="1" si="15"/>
        <v>0</v>
      </c>
      <c r="AU28" s="18">
        <f t="shared" ca="1" si="19"/>
        <v>0</v>
      </c>
      <c r="AV28" s="18">
        <f t="shared" ca="1" si="19"/>
        <v>0</v>
      </c>
      <c r="AW28" s="18">
        <f t="shared" ca="1" si="19"/>
        <v>0</v>
      </c>
      <c r="AX28" s="18">
        <f t="shared" ca="1" si="19"/>
        <v>0</v>
      </c>
      <c r="AY28" s="18">
        <f t="shared" ca="1" si="19"/>
        <v>0</v>
      </c>
      <c r="AZ28" s="18">
        <f t="shared" ca="1" si="19"/>
        <v>0</v>
      </c>
      <c r="BA28" s="18">
        <f t="shared" ca="1" si="19"/>
        <v>0</v>
      </c>
      <c r="BB28" s="18">
        <f t="shared" ca="1" si="19"/>
        <v>35191.4</v>
      </c>
      <c r="BC28" s="18">
        <f t="shared" ca="1" si="19"/>
        <v>0</v>
      </c>
      <c r="BD28" s="18">
        <f t="shared" ca="1" si="19"/>
        <v>688672.87</v>
      </c>
      <c r="BE28" s="18">
        <f t="shared" ca="1" si="19"/>
        <v>0</v>
      </c>
      <c r="BF28" s="18">
        <f t="shared" ca="1" si="19"/>
        <v>0</v>
      </c>
      <c r="BG28" s="18">
        <f t="shared" ca="1" si="19"/>
        <v>0</v>
      </c>
      <c r="BH28" s="18">
        <f t="shared" ca="1" si="19"/>
        <v>0</v>
      </c>
      <c r="BI28" s="18">
        <f t="shared" ca="1" si="19"/>
        <v>0</v>
      </c>
      <c r="BJ28" s="18">
        <f t="shared" ca="1" si="19"/>
        <v>0</v>
      </c>
      <c r="BK28" s="18">
        <f t="shared" ca="1" si="20"/>
        <v>0</v>
      </c>
      <c r="BL28" s="18">
        <f t="shared" ca="1" si="20"/>
        <v>0</v>
      </c>
      <c r="BM28" s="18">
        <f t="shared" ca="1" si="20"/>
        <v>12603895.74</v>
      </c>
      <c r="BN28" s="18">
        <f t="shared" ca="1" si="20"/>
        <v>15353858.210000001</v>
      </c>
      <c r="BO28" s="18">
        <f t="shared" ca="1" si="20"/>
        <v>0</v>
      </c>
      <c r="BP28" s="18">
        <f t="shared" ca="1" si="20"/>
        <v>5276659.82</v>
      </c>
      <c r="BQ28" s="18">
        <f t="shared" ca="1" si="20"/>
        <v>52927.65</v>
      </c>
      <c r="BR28" s="18">
        <f t="shared" ca="1" si="20"/>
        <v>13399098.629999999</v>
      </c>
      <c r="BS28" s="18">
        <f t="shared" ca="1" si="20"/>
        <v>11398474.9</v>
      </c>
      <c r="BT28" s="18">
        <f t="shared" ca="1" si="20"/>
        <v>0</v>
      </c>
      <c r="BU28" s="18">
        <f t="shared" ca="1" si="20"/>
        <v>0</v>
      </c>
      <c r="BV28" s="18">
        <f t="shared" ca="1" si="20"/>
        <v>0</v>
      </c>
      <c r="BW28" s="18">
        <f t="shared" ca="1" si="20"/>
        <v>0</v>
      </c>
      <c r="BX28" s="18">
        <f t="shared" ca="1" si="20"/>
        <v>0</v>
      </c>
      <c r="BY28" s="18">
        <f t="shared" ca="1" si="20"/>
        <v>0</v>
      </c>
      <c r="BZ28" s="18">
        <f t="shared" ca="1" si="20"/>
        <v>0</v>
      </c>
      <c r="CA28" s="18">
        <f t="shared" ca="1" si="21"/>
        <v>0</v>
      </c>
      <c r="CB28" s="18">
        <f t="shared" ca="1" si="21"/>
        <v>0</v>
      </c>
      <c r="CC28" s="18">
        <f t="shared" ca="1" si="21"/>
        <v>0</v>
      </c>
      <c r="CD28" s="18">
        <f t="shared" ca="1" si="21"/>
        <v>0</v>
      </c>
      <c r="CE28" s="18">
        <f t="shared" ca="1" si="21"/>
        <v>0</v>
      </c>
      <c r="CF28" s="18">
        <f t="shared" ca="1" si="21"/>
        <v>0</v>
      </c>
      <c r="CG28" s="18">
        <f t="shared" ca="1" si="21"/>
        <v>0</v>
      </c>
      <c r="CH28" s="18">
        <f t="shared" ca="1" si="21"/>
        <v>0</v>
      </c>
      <c r="CI28" s="18">
        <f t="shared" ca="1" si="21"/>
        <v>0</v>
      </c>
      <c r="CJ28" s="19">
        <f t="shared" ca="1" si="24"/>
        <v>0</v>
      </c>
      <c r="CK28" s="18">
        <f t="shared" ca="1" si="27"/>
        <v>0</v>
      </c>
      <c r="CL28" s="18">
        <f t="shared" ca="1" si="27"/>
        <v>0</v>
      </c>
      <c r="CM28" s="19">
        <f t="shared" ca="1" si="25"/>
        <v>0</v>
      </c>
      <c r="CN28" s="18">
        <f t="shared" ca="1" si="28"/>
        <v>0</v>
      </c>
      <c r="CO28" s="18">
        <f t="shared" ca="1" si="28"/>
        <v>0</v>
      </c>
      <c r="CP28" s="19">
        <f t="shared" ca="1" si="26"/>
        <v>0</v>
      </c>
      <c r="CQ28" s="18">
        <f t="shared" ca="1" si="22"/>
        <v>0</v>
      </c>
      <c r="CR28" s="18">
        <f t="shared" ca="1" si="22"/>
        <v>0</v>
      </c>
      <c r="CS28" s="18">
        <f t="shared" ca="1" si="22"/>
        <v>1734253.72</v>
      </c>
      <c r="CT28" s="18">
        <f t="shared" ca="1" si="22"/>
        <v>0</v>
      </c>
      <c r="CU28" s="18">
        <f t="shared" ca="1" si="22"/>
        <v>0</v>
      </c>
      <c r="CV28" s="19">
        <f t="shared" ca="1" si="10"/>
        <v>1393033422.5899999</v>
      </c>
    </row>
    <row r="29" spans="1:100" ht="12.75" customHeight="1">
      <c r="A29" s="55" t="s">
        <v>191</v>
      </c>
      <c r="B29" s="17">
        <v>1032</v>
      </c>
      <c r="C29" s="56" t="s">
        <v>147</v>
      </c>
      <c r="D29" s="19">
        <f t="shared" ca="1" si="23"/>
        <v>2097147162.4571004</v>
      </c>
      <c r="E29" s="18">
        <f t="shared" ca="1" si="17"/>
        <v>203190369.77139345</v>
      </c>
      <c r="F29" s="18">
        <f t="shared" ca="1" si="17"/>
        <v>1293677479.8458838</v>
      </c>
      <c r="G29" s="18">
        <f t="shared" ca="1" si="17"/>
        <v>600279312.83982301</v>
      </c>
      <c r="H29" s="18">
        <f t="shared" ca="1" si="17"/>
        <v>785087919.55369997</v>
      </c>
      <c r="I29" s="18">
        <f t="shared" ca="1" si="17"/>
        <v>956718245.59000003</v>
      </c>
      <c r="J29" s="18">
        <f t="shared" ca="1" si="17"/>
        <v>5587076.3600000003</v>
      </c>
      <c r="K29" s="18">
        <f t="shared" ca="1" si="17"/>
        <v>0</v>
      </c>
      <c r="L29" s="18">
        <f t="shared" ca="1" si="17"/>
        <v>0</v>
      </c>
      <c r="M29" s="18">
        <f t="shared" ca="1" si="17"/>
        <v>9130206.4199999999</v>
      </c>
      <c r="N29" s="18">
        <f t="shared" ca="1" si="17"/>
        <v>0</v>
      </c>
      <c r="O29" s="18">
        <f t="shared" ca="1" si="17"/>
        <v>812309274.96949995</v>
      </c>
      <c r="P29" s="18">
        <f t="shared" ca="1" si="17"/>
        <v>0</v>
      </c>
      <c r="Q29" s="18">
        <f t="shared" ca="1" si="17"/>
        <v>160111985.8994</v>
      </c>
      <c r="R29" s="18">
        <f t="shared" ca="1" si="17"/>
        <v>0</v>
      </c>
      <c r="S29" s="18">
        <f t="shared" ca="1" si="17"/>
        <v>0</v>
      </c>
      <c r="T29" s="18">
        <f t="shared" ca="1" si="1"/>
        <v>13036591586.254299</v>
      </c>
      <c r="U29" s="18">
        <f t="shared" ca="1" si="18"/>
        <v>4296865.3729999997</v>
      </c>
      <c r="V29" s="18">
        <f t="shared" ca="1" si="18"/>
        <v>4292812089.8789997</v>
      </c>
      <c r="W29" s="18">
        <f t="shared" ca="1" si="18"/>
        <v>6382363682.1099997</v>
      </c>
      <c r="X29" s="18">
        <f t="shared" ca="1" si="18"/>
        <v>194541.83</v>
      </c>
      <c r="Y29" s="18">
        <f t="shared" ca="1" si="18"/>
        <v>354180815.27249998</v>
      </c>
      <c r="Z29" s="18">
        <f t="shared" ca="1" si="18"/>
        <v>694361662.93929994</v>
      </c>
      <c r="AA29" s="18">
        <f t="shared" ca="1" si="18"/>
        <v>19839.89</v>
      </c>
      <c r="AB29" s="18">
        <f t="shared" ca="1" si="18"/>
        <v>0</v>
      </c>
      <c r="AC29" s="18">
        <f t="shared" ca="1" si="18"/>
        <v>22284587.0526</v>
      </c>
      <c r="AD29" s="18">
        <f t="shared" ca="1" si="18"/>
        <v>101231045.8443</v>
      </c>
      <c r="AE29" s="18">
        <f t="shared" ca="1" si="15"/>
        <v>22000</v>
      </c>
      <c r="AF29" s="18">
        <f t="shared" ca="1" si="15"/>
        <v>26699783.59</v>
      </c>
      <c r="AG29" s="18">
        <f t="shared" ca="1" si="15"/>
        <v>38065918.756499998</v>
      </c>
      <c r="AH29" s="18">
        <f t="shared" ca="1" si="15"/>
        <v>75937836.019899994</v>
      </c>
      <c r="AI29" s="18">
        <f t="shared" ca="1" si="15"/>
        <v>2328487.1508999998</v>
      </c>
      <c r="AJ29" s="18">
        <f t="shared" ca="1" si="15"/>
        <v>4342563.04</v>
      </c>
      <c r="AK29" s="18">
        <f t="shared" ca="1" si="15"/>
        <v>608965.19999999995</v>
      </c>
      <c r="AL29" s="18">
        <f t="shared" ca="1" si="15"/>
        <v>0</v>
      </c>
      <c r="AM29" s="18">
        <f t="shared" ca="1" si="15"/>
        <v>2763302.7623999999</v>
      </c>
      <c r="AN29" s="18">
        <f t="shared" ca="1" si="15"/>
        <v>2623616.5499999998</v>
      </c>
      <c r="AO29" s="18">
        <f t="shared" ca="1" si="15"/>
        <v>0</v>
      </c>
      <c r="AP29" s="18">
        <f t="shared" ca="1" si="15"/>
        <v>11957537.686899999</v>
      </c>
      <c r="AQ29" s="18">
        <f t="shared" ca="1" si="15"/>
        <v>0</v>
      </c>
      <c r="AR29" s="18">
        <f t="shared" ca="1" si="15"/>
        <v>0</v>
      </c>
      <c r="AS29" s="18">
        <f t="shared" ca="1" si="15"/>
        <v>0</v>
      </c>
      <c r="AT29" s="18">
        <f t="shared" ca="1" si="15"/>
        <v>5512224017.5861998</v>
      </c>
      <c r="AU29" s="18">
        <f t="shared" ca="1" si="19"/>
        <v>309668037.60509998</v>
      </c>
      <c r="AV29" s="18">
        <f t="shared" ca="1" si="19"/>
        <v>596492970.23699999</v>
      </c>
      <c r="AW29" s="18">
        <f t="shared" ca="1" si="19"/>
        <v>0</v>
      </c>
      <c r="AX29" s="18">
        <f t="shared" ca="1" si="19"/>
        <v>275703599.56550002</v>
      </c>
      <c r="AY29" s="18">
        <f t="shared" ca="1" si="19"/>
        <v>0</v>
      </c>
      <c r="AZ29" s="18">
        <f t="shared" ca="1" si="19"/>
        <v>0</v>
      </c>
      <c r="BA29" s="18">
        <f t="shared" ca="1" si="19"/>
        <v>0</v>
      </c>
      <c r="BB29" s="18">
        <f t="shared" ca="1" si="19"/>
        <v>0</v>
      </c>
      <c r="BC29" s="18">
        <f t="shared" ca="1" si="19"/>
        <v>0</v>
      </c>
      <c r="BD29" s="18">
        <f t="shared" ca="1" si="19"/>
        <v>118743229.24499999</v>
      </c>
      <c r="BE29" s="18">
        <f t="shared" ca="1" si="19"/>
        <v>0</v>
      </c>
      <c r="BF29" s="18">
        <f t="shared" ca="1" si="19"/>
        <v>0</v>
      </c>
      <c r="BG29" s="18">
        <f t="shared" ca="1" si="19"/>
        <v>0</v>
      </c>
      <c r="BH29" s="18">
        <f t="shared" ca="1" si="19"/>
        <v>0</v>
      </c>
      <c r="BI29" s="18">
        <f t="shared" ca="1" si="19"/>
        <v>0</v>
      </c>
      <c r="BJ29" s="18">
        <f t="shared" ca="1" si="19"/>
        <v>0</v>
      </c>
      <c r="BK29" s="18">
        <f t="shared" ca="1" si="20"/>
        <v>0</v>
      </c>
      <c r="BL29" s="18">
        <f t="shared" ca="1" si="20"/>
        <v>0</v>
      </c>
      <c r="BM29" s="18">
        <f t="shared" ca="1" si="20"/>
        <v>0</v>
      </c>
      <c r="BN29" s="18">
        <f t="shared" ca="1" si="20"/>
        <v>1342272969.2093999</v>
      </c>
      <c r="BO29" s="18">
        <f t="shared" ca="1" si="20"/>
        <v>0</v>
      </c>
      <c r="BP29" s="18">
        <f t="shared" ca="1" si="20"/>
        <v>876521693.42650008</v>
      </c>
      <c r="BQ29" s="18">
        <f t="shared" ca="1" si="20"/>
        <v>213035852.55330002</v>
      </c>
      <c r="BR29" s="18">
        <f t="shared" ca="1" si="20"/>
        <v>1521146325.5505002</v>
      </c>
      <c r="BS29" s="18">
        <f t="shared" ca="1" si="20"/>
        <v>365626928.55589998</v>
      </c>
      <c r="BT29" s="18">
        <f t="shared" ca="1" si="20"/>
        <v>0</v>
      </c>
      <c r="BU29" s="18">
        <f t="shared" ca="1" si="20"/>
        <v>0</v>
      </c>
      <c r="BV29" s="18">
        <f t="shared" ca="1" si="20"/>
        <v>171139166.04640001</v>
      </c>
      <c r="BW29" s="18">
        <f t="shared" ca="1" si="20"/>
        <v>0</v>
      </c>
      <c r="BX29" s="18">
        <f t="shared" ca="1" si="20"/>
        <v>564463.46</v>
      </c>
      <c r="BY29" s="18">
        <f t="shared" ca="1" si="20"/>
        <v>0</v>
      </c>
      <c r="BZ29" s="18">
        <f t="shared" ca="1" si="20"/>
        <v>0</v>
      </c>
      <c r="CA29" s="18">
        <f t="shared" ca="1" si="21"/>
        <v>42729734.009999998</v>
      </c>
      <c r="CB29" s="18">
        <f t="shared" ca="1" si="21"/>
        <v>1383032259.5700002</v>
      </c>
      <c r="CC29" s="18">
        <f t="shared" ca="1" si="21"/>
        <v>18687957.989999998</v>
      </c>
      <c r="CD29" s="18">
        <f t="shared" ca="1" si="21"/>
        <v>24494406.739999998</v>
      </c>
      <c r="CE29" s="18">
        <f t="shared" ca="1" si="21"/>
        <v>0</v>
      </c>
      <c r="CF29" s="18">
        <f t="shared" ca="1" si="21"/>
        <v>1993649.73</v>
      </c>
      <c r="CG29" s="18">
        <f t="shared" ca="1" si="21"/>
        <v>120271762.48999999</v>
      </c>
      <c r="CH29" s="18">
        <f t="shared" ca="1" si="21"/>
        <v>15873793.810000001</v>
      </c>
      <c r="CI29" s="18">
        <f t="shared" ca="1" si="21"/>
        <v>0</v>
      </c>
      <c r="CJ29" s="19">
        <f t="shared" ca="1" si="24"/>
        <v>701844131.36999416</v>
      </c>
      <c r="CK29" s="18">
        <f t="shared" ca="1" si="27"/>
        <v>15640268.219994668</v>
      </c>
      <c r="CL29" s="18">
        <f t="shared" ca="1" si="27"/>
        <v>965326.55999999994</v>
      </c>
      <c r="CM29" s="19">
        <f t="shared" ca="1" si="25"/>
        <v>497748455.12999898</v>
      </c>
      <c r="CN29" s="18">
        <f t="shared" ca="1" si="28"/>
        <v>11818279.700000031</v>
      </c>
      <c r="CO29" s="18">
        <f t="shared" ca="1" si="28"/>
        <v>485930175.42999893</v>
      </c>
      <c r="CP29" s="19">
        <f t="shared" ca="1" si="26"/>
        <v>187490081.46000057</v>
      </c>
      <c r="CQ29" s="18">
        <f t="shared" ca="1" si="22"/>
        <v>47747072.199999936</v>
      </c>
      <c r="CR29" s="18">
        <f t="shared" ca="1" si="22"/>
        <v>139743009.26000065</v>
      </c>
      <c r="CS29" s="18">
        <f t="shared" ca="1" si="22"/>
        <v>14609957.349999785</v>
      </c>
      <c r="CT29" s="18">
        <f t="shared" ca="1" si="22"/>
        <v>0</v>
      </c>
      <c r="CU29" s="18">
        <f t="shared" ca="1" si="22"/>
        <v>0</v>
      </c>
      <c r="CV29" s="19">
        <f t="shared" ca="1" si="10"/>
        <v>43506455504.552094</v>
      </c>
    </row>
    <row r="30" spans="1:100" ht="12.75" customHeight="1">
      <c r="A30" s="55" t="s">
        <v>193</v>
      </c>
      <c r="B30" s="17">
        <v>1034</v>
      </c>
      <c r="C30" s="56" t="s">
        <v>147</v>
      </c>
      <c r="D30" s="19">
        <f t="shared" ca="1" si="23"/>
        <v>48064021.519999996</v>
      </c>
      <c r="E30" s="18">
        <f t="shared" ca="1" si="17"/>
        <v>15990655.84</v>
      </c>
      <c r="F30" s="18">
        <f t="shared" ca="1" si="17"/>
        <v>16815897.84</v>
      </c>
      <c r="G30" s="18">
        <f t="shared" ca="1" si="17"/>
        <v>15257467.84</v>
      </c>
      <c r="H30" s="18">
        <f t="shared" ca="1" si="17"/>
        <v>3852316.2</v>
      </c>
      <c r="I30" s="18">
        <f t="shared" ca="1" si="17"/>
        <v>43657975.460000001</v>
      </c>
      <c r="J30" s="18">
        <f t="shared" ca="1" si="17"/>
        <v>0</v>
      </c>
      <c r="K30" s="18">
        <f t="shared" ca="1" si="17"/>
        <v>0</v>
      </c>
      <c r="L30" s="18">
        <f t="shared" ca="1" si="17"/>
        <v>0</v>
      </c>
      <c r="M30" s="18">
        <f t="shared" ca="1" si="17"/>
        <v>0</v>
      </c>
      <c r="N30" s="18">
        <f t="shared" ca="1" si="17"/>
        <v>0</v>
      </c>
      <c r="O30" s="18">
        <f t="shared" ca="1" si="17"/>
        <v>111398438.34999999</v>
      </c>
      <c r="P30" s="18">
        <f t="shared" ca="1" si="17"/>
        <v>0</v>
      </c>
      <c r="Q30" s="18">
        <f t="shared" ca="1" si="17"/>
        <v>1025899.6900000001</v>
      </c>
      <c r="R30" s="18">
        <f t="shared" ca="1" si="17"/>
        <v>0</v>
      </c>
      <c r="S30" s="18">
        <f t="shared" ca="1" si="17"/>
        <v>0</v>
      </c>
      <c r="T30" s="18">
        <f t="shared" ca="1" si="1"/>
        <v>2080300187.1756964</v>
      </c>
      <c r="U30" s="18">
        <f t="shared" ca="1" si="18"/>
        <v>11431748.74</v>
      </c>
      <c r="V30" s="18">
        <f t="shared" ca="1" si="18"/>
        <v>532389043.46999997</v>
      </c>
      <c r="W30" s="18">
        <f t="shared" ca="1" si="18"/>
        <v>193840621.51000002</v>
      </c>
      <c r="X30" s="18">
        <f t="shared" ca="1" si="18"/>
        <v>0</v>
      </c>
      <c r="Y30" s="18">
        <f t="shared" ca="1" si="18"/>
        <v>15230817.260000002</v>
      </c>
      <c r="Z30" s="18">
        <f t="shared" ca="1" si="18"/>
        <v>29692468</v>
      </c>
      <c r="AA30" s="18">
        <f t="shared" ca="1" si="18"/>
        <v>0</v>
      </c>
      <c r="AB30" s="18">
        <f t="shared" ca="1" si="18"/>
        <v>0</v>
      </c>
      <c r="AC30" s="18">
        <f t="shared" ca="1" si="18"/>
        <v>2023542.51</v>
      </c>
      <c r="AD30" s="18">
        <f t="shared" ca="1" si="18"/>
        <v>8053783.5300000003</v>
      </c>
      <c r="AE30" s="18">
        <f t="shared" ca="1" si="15"/>
        <v>0</v>
      </c>
      <c r="AF30" s="18">
        <f t="shared" ca="1" si="15"/>
        <v>300603.34000000003</v>
      </c>
      <c r="AG30" s="18">
        <f t="shared" ca="1" si="15"/>
        <v>0</v>
      </c>
      <c r="AH30" s="18">
        <f t="shared" ca="1" si="15"/>
        <v>0</v>
      </c>
      <c r="AI30" s="18">
        <f t="shared" ca="1" si="15"/>
        <v>0</v>
      </c>
      <c r="AJ30" s="18">
        <f t="shared" ca="1" si="15"/>
        <v>0</v>
      </c>
      <c r="AK30" s="18">
        <f t="shared" ca="1" si="15"/>
        <v>203961.67</v>
      </c>
      <c r="AL30" s="18">
        <f t="shared" ca="1" si="15"/>
        <v>0</v>
      </c>
      <c r="AM30" s="18">
        <f t="shared" ca="1" si="15"/>
        <v>151683.74000000002</v>
      </c>
      <c r="AN30" s="18">
        <f t="shared" ca="1" si="15"/>
        <v>0</v>
      </c>
      <c r="AO30" s="18">
        <f t="shared" ca="1" si="15"/>
        <v>0</v>
      </c>
      <c r="AP30" s="18">
        <f t="shared" ca="1" si="15"/>
        <v>10178236.26</v>
      </c>
      <c r="AQ30" s="18">
        <f t="shared" ca="1" si="15"/>
        <v>0</v>
      </c>
      <c r="AR30" s="18">
        <f t="shared" ca="1" si="15"/>
        <v>0</v>
      </c>
      <c r="AS30" s="18">
        <f t="shared" ca="1" si="15"/>
        <v>0</v>
      </c>
      <c r="AT30" s="18">
        <f t="shared" ca="1" si="15"/>
        <v>146942047.00999999</v>
      </c>
      <c r="AU30" s="18">
        <f t="shared" ca="1" si="19"/>
        <v>9456393.9100000001</v>
      </c>
      <c r="AV30" s="18">
        <f t="shared" ca="1" si="19"/>
        <v>13906195.220000001</v>
      </c>
      <c r="AW30" s="18">
        <f t="shared" ca="1" si="19"/>
        <v>0</v>
      </c>
      <c r="AX30" s="18">
        <f t="shared" ca="1" si="19"/>
        <v>4844645.03</v>
      </c>
      <c r="AY30" s="18">
        <f t="shared" ca="1" si="19"/>
        <v>0</v>
      </c>
      <c r="AZ30" s="18">
        <f t="shared" ca="1" si="19"/>
        <v>0</v>
      </c>
      <c r="BA30" s="18">
        <f t="shared" ca="1" si="19"/>
        <v>0</v>
      </c>
      <c r="BB30" s="18">
        <f t="shared" ca="1" si="19"/>
        <v>0</v>
      </c>
      <c r="BC30" s="18">
        <f t="shared" ca="1" si="19"/>
        <v>0</v>
      </c>
      <c r="BD30" s="18">
        <f t="shared" ca="1" si="19"/>
        <v>393229345.87</v>
      </c>
      <c r="BE30" s="18">
        <f t="shared" ca="1" si="19"/>
        <v>0</v>
      </c>
      <c r="BF30" s="18">
        <f t="shared" ca="1" si="19"/>
        <v>0</v>
      </c>
      <c r="BG30" s="18">
        <f t="shared" ca="1" si="19"/>
        <v>0</v>
      </c>
      <c r="BH30" s="18">
        <f t="shared" ca="1" si="19"/>
        <v>0</v>
      </c>
      <c r="BI30" s="18">
        <f t="shared" ca="1" si="19"/>
        <v>0</v>
      </c>
      <c r="BJ30" s="18">
        <f t="shared" ca="1" si="19"/>
        <v>0</v>
      </c>
      <c r="BK30" s="18">
        <f t="shared" ca="1" si="20"/>
        <v>0</v>
      </c>
      <c r="BL30" s="18">
        <f t="shared" ca="1" si="20"/>
        <v>0</v>
      </c>
      <c r="BM30" s="18">
        <f t="shared" ca="1" si="20"/>
        <v>0</v>
      </c>
      <c r="BN30" s="18">
        <f t="shared" ca="1" si="20"/>
        <v>27854890.290000003</v>
      </c>
      <c r="BO30" s="18">
        <f t="shared" ca="1" si="20"/>
        <v>0</v>
      </c>
      <c r="BP30" s="18">
        <f t="shared" ca="1" si="20"/>
        <v>22257114.850000001</v>
      </c>
      <c r="BQ30" s="18">
        <f t="shared" ca="1" si="20"/>
        <v>949988.35</v>
      </c>
      <c r="BR30" s="18">
        <f t="shared" ca="1" si="20"/>
        <v>35858519.149999999</v>
      </c>
      <c r="BS30" s="18">
        <f t="shared" ca="1" si="20"/>
        <v>9295027.6699999999</v>
      </c>
      <c r="BT30" s="18">
        <f t="shared" ca="1" si="20"/>
        <v>0</v>
      </c>
      <c r="BU30" s="18">
        <f t="shared" ca="1" si="20"/>
        <v>0</v>
      </c>
      <c r="BV30" s="18">
        <f t="shared" ca="1" si="20"/>
        <v>724666.52</v>
      </c>
      <c r="BW30" s="18">
        <f t="shared" ca="1" si="20"/>
        <v>0</v>
      </c>
      <c r="BX30" s="18">
        <f t="shared" ca="1" si="20"/>
        <v>0</v>
      </c>
      <c r="BY30" s="18">
        <f t="shared" ca="1" si="20"/>
        <v>0</v>
      </c>
      <c r="BZ30" s="18">
        <f t="shared" ca="1" si="20"/>
        <v>0</v>
      </c>
      <c r="CA30" s="18">
        <f t="shared" ca="1" si="21"/>
        <v>113591383.77000001</v>
      </c>
      <c r="CB30" s="18">
        <f t="shared" ca="1" si="21"/>
        <v>0</v>
      </c>
      <c r="CC30" s="18">
        <f t="shared" ca="1" si="21"/>
        <v>0</v>
      </c>
      <c r="CD30" s="18">
        <f t="shared" ca="1" si="21"/>
        <v>0</v>
      </c>
      <c r="CE30" s="18">
        <f t="shared" ca="1" si="21"/>
        <v>0</v>
      </c>
      <c r="CF30" s="18">
        <f t="shared" ca="1" si="21"/>
        <v>0</v>
      </c>
      <c r="CG30" s="18">
        <f t="shared" ca="1" si="21"/>
        <v>0</v>
      </c>
      <c r="CH30" s="18">
        <f t="shared" ca="1" si="21"/>
        <v>0</v>
      </c>
      <c r="CI30" s="18">
        <f t="shared" ca="1" si="21"/>
        <v>0</v>
      </c>
      <c r="CJ30" s="19">
        <f t="shared" ca="1" si="24"/>
        <v>186479828.15000001</v>
      </c>
      <c r="CK30" s="18">
        <f t="shared" ca="1" si="27"/>
        <v>0</v>
      </c>
      <c r="CL30" s="18">
        <f t="shared" ca="1" si="27"/>
        <v>0</v>
      </c>
      <c r="CM30" s="19">
        <f t="shared" ca="1" si="25"/>
        <v>710567.86000001431</v>
      </c>
      <c r="CN30" s="18">
        <f t="shared" ca="1" si="28"/>
        <v>710567.86000001431</v>
      </c>
      <c r="CO30" s="18">
        <f t="shared" ca="1" si="28"/>
        <v>0</v>
      </c>
      <c r="CP30" s="19">
        <f t="shared" ca="1" si="26"/>
        <v>185769260.28999999</v>
      </c>
      <c r="CQ30" s="18">
        <f t="shared" ca="1" si="22"/>
        <v>0</v>
      </c>
      <c r="CR30" s="18">
        <f t="shared" ca="1" si="22"/>
        <v>185769260.28999999</v>
      </c>
      <c r="CS30" s="18">
        <f t="shared" ca="1" si="22"/>
        <v>0</v>
      </c>
      <c r="CT30" s="18">
        <f t="shared" ca="1" si="22"/>
        <v>0</v>
      </c>
      <c r="CU30" s="18">
        <f t="shared" ca="1" si="22"/>
        <v>0</v>
      </c>
      <c r="CV30" s="19">
        <f t="shared" ca="1" si="10"/>
        <v>4057185394.2156968</v>
      </c>
    </row>
    <row r="31" spans="1:100" ht="12.75" customHeight="1">
      <c r="A31" s="55" t="s">
        <v>195</v>
      </c>
      <c r="B31" s="17">
        <v>1035</v>
      </c>
      <c r="C31" s="56" t="s">
        <v>147</v>
      </c>
      <c r="D31" s="19">
        <f t="shared" ca="1" si="23"/>
        <v>1377757657.2720029</v>
      </c>
      <c r="E31" s="18">
        <f t="shared" ca="1" si="17"/>
        <v>94632979.01573199</v>
      </c>
      <c r="F31" s="18">
        <f t="shared" ca="1" si="17"/>
        <v>408671569.83154601</v>
      </c>
      <c r="G31" s="18">
        <f t="shared" ca="1" si="17"/>
        <v>874453108.42472494</v>
      </c>
      <c r="H31" s="18">
        <f t="shared" ca="1" si="17"/>
        <v>245359795.84118798</v>
      </c>
      <c r="I31" s="18">
        <f t="shared" ca="1" si="17"/>
        <v>348481152.83999997</v>
      </c>
      <c r="J31" s="18">
        <f t="shared" ca="1" si="17"/>
        <v>0</v>
      </c>
      <c r="K31" s="18">
        <f t="shared" ca="1" si="17"/>
        <v>51153274.100000001</v>
      </c>
      <c r="L31" s="18">
        <f t="shared" ca="1" si="17"/>
        <v>0</v>
      </c>
      <c r="M31" s="18">
        <f t="shared" ca="1" si="17"/>
        <v>0</v>
      </c>
      <c r="N31" s="18">
        <f t="shared" ca="1" si="17"/>
        <v>0</v>
      </c>
      <c r="O31" s="18">
        <f t="shared" ca="1" si="17"/>
        <v>591099129.3436861</v>
      </c>
      <c r="P31" s="18">
        <f t="shared" ca="1" si="17"/>
        <v>0</v>
      </c>
      <c r="Q31" s="18">
        <f t="shared" ca="1" si="17"/>
        <v>349933637.97989404</v>
      </c>
      <c r="R31" s="18">
        <f t="shared" ca="1" si="17"/>
        <v>0</v>
      </c>
      <c r="S31" s="18">
        <f t="shared" ca="1" si="17"/>
        <v>0</v>
      </c>
      <c r="T31" s="18">
        <f t="shared" ca="1" si="1"/>
        <v>20479735275.540001</v>
      </c>
      <c r="U31" s="18">
        <f t="shared" ca="1" si="18"/>
        <v>127680906.686263</v>
      </c>
      <c r="V31" s="18">
        <f t="shared" ca="1" si="18"/>
        <v>2334825324.7784839</v>
      </c>
      <c r="W31" s="18">
        <f t="shared" ca="1" si="18"/>
        <v>15079556866.20998</v>
      </c>
      <c r="X31" s="18">
        <f t="shared" ca="1" si="18"/>
        <v>6384121.6998469997</v>
      </c>
      <c r="Y31" s="18">
        <f t="shared" ca="1" si="18"/>
        <v>272769400.63522696</v>
      </c>
      <c r="Z31" s="18">
        <f t="shared" ca="1" si="18"/>
        <v>129853292.886077</v>
      </c>
      <c r="AA31" s="18">
        <f t="shared" ca="1" si="18"/>
        <v>0</v>
      </c>
      <c r="AB31" s="18">
        <f t="shared" ca="1" si="18"/>
        <v>0</v>
      </c>
      <c r="AC31" s="18">
        <f t="shared" ca="1" si="18"/>
        <v>33905497.967500001</v>
      </c>
      <c r="AD31" s="18">
        <f t="shared" ca="1" si="18"/>
        <v>207973236.09625596</v>
      </c>
      <c r="AE31" s="18">
        <f t="shared" ca="1" si="15"/>
        <v>232849.14999899999</v>
      </c>
      <c r="AF31" s="18">
        <f t="shared" ca="1" si="15"/>
        <v>25283937.900246002</v>
      </c>
      <c r="AG31" s="18">
        <f t="shared" ca="1" si="15"/>
        <v>0</v>
      </c>
      <c r="AH31" s="18">
        <f t="shared" ca="1" si="15"/>
        <v>0</v>
      </c>
      <c r="AI31" s="18">
        <f t="shared" ca="1" si="15"/>
        <v>0</v>
      </c>
      <c r="AJ31" s="18">
        <f t="shared" ca="1" si="15"/>
        <v>5847212.3000000007</v>
      </c>
      <c r="AK31" s="18">
        <f t="shared" ca="1" si="15"/>
        <v>23738228.320096999</v>
      </c>
      <c r="AL31" s="18">
        <f t="shared" ca="1" si="15"/>
        <v>0</v>
      </c>
      <c r="AM31" s="18">
        <f t="shared" ca="1" si="15"/>
        <v>99754678.453545004</v>
      </c>
      <c r="AN31" s="18">
        <f t="shared" ca="1" si="15"/>
        <v>627991.05000100005</v>
      </c>
      <c r="AO31" s="18">
        <f t="shared" ca="1" si="15"/>
        <v>2548939.6900030002</v>
      </c>
      <c r="AP31" s="18">
        <f t="shared" ca="1" si="15"/>
        <v>10388236.781978</v>
      </c>
      <c r="AQ31" s="18">
        <f t="shared" ca="1" si="15"/>
        <v>0</v>
      </c>
      <c r="AR31" s="18">
        <f t="shared" ca="1" si="15"/>
        <v>0</v>
      </c>
      <c r="AS31" s="18">
        <f t="shared" ca="1" si="15"/>
        <v>0</v>
      </c>
      <c r="AT31" s="18">
        <f t="shared" ca="1" si="15"/>
        <v>4114683930.2253895</v>
      </c>
      <c r="AU31" s="18">
        <f t="shared" ca="1" si="19"/>
        <v>105332104.16392601</v>
      </c>
      <c r="AV31" s="18">
        <f t="shared" ca="1" si="19"/>
        <v>68328074.67944701</v>
      </c>
      <c r="AW31" s="18">
        <f t="shared" ca="1" si="19"/>
        <v>0</v>
      </c>
      <c r="AX31" s="18">
        <f t="shared" ca="1" si="19"/>
        <v>64334192.630992003</v>
      </c>
      <c r="AY31" s="18">
        <f t="shared" ca="1" si="19"/>
        <v>0</v>
      </c>
      <c r="AZ31" s="18">
        <f t="shared" ca="1" si="19"/>
        <v>0</v>
      </c>
      <c r="BA31" s="18">
        <f t="shared" ca="1" si="19"/>
        <v>0</v>
      </c>
      <c r="BB31" s="18">
        <f t="shared" ca="1" si="19"/>
        <v>0</v>
      </c>
      <c r="BC31" s="18">
        <f t="shared" ca="1" si="19"/>
        <v>0</v>
      </c>
      <c r="BD31" s="18">
        <f t="shared" ca="1" si="19"/>
        <v>207801698.50451103</v>
      </c>
      <c r="BE31" s="18">
        <f t="shared" ca="1" si="19"/>
        <v>0</v>
      </c>
      <c r="BF31" s="18">
        <f t="shared" ca="1" si="19"/>
        <v>0</v>
      </c>
      <c r="BG31" s="18">
        <f t="shared" ca="1" si="19"/>
        <v>0</v>
      </c>
      <c r="BH31" s="18">
        <f t="shared" ca="1" si="19"/>
        <v>0</v>
      </c>
      <c r="BI31" s="18">
        <f t="shared" ca="1" si="19"/>
        <v>0</v>
      </c>
      <c r="BJ31" s="18">
        <f t="shared" ca="1" si="19"/>
        <v>0</v>
      </c>
      <c r="BK31" s="18">
        <f t="shared" ca="1" si="20"/>
        <v>0</v>
      </c>
      <c r="BL31" s="18">
        <f t="shared" ca="1" si="20"/>
        <v>3400861.3563709999</v>
      </c>
      <c r="BM31" s="18">
        <f t="shared" ca="1" si="20"/>
        <v>0</v>
      </c>
      <c r="BN31" s="18">
        <f t="shared" ca="1" si="20"/>
        <v>1392793720.3260479</v>
      </c>
      <c r="BO31" s="18">
        <f t="shared" ca="1" si="20"/>
        <v>0</v>
      </c>
      <c r="BP31" s="18">
        <f t="shared" ca="1" si="20"/>
        <v>560888734.16522098</v>
      </c>
      <c r="BQ31" s="18">
        <f t="shared" ca="1" si="20"/>
        <v>198846795.57316101</v>
      </c>
      <c r="BR31" s="18">
        <f t="shared" ca="1" si="20"/>
        <v>509395172.22127396</v>
      </c>
      <c r="BS31" s="18">
        <f t="shared" ca="1" si="20"/>
        <v>299773958.84986901</v>
      </c>
      <c r="BT31" s="18">
        <f t="shared" ca="1" si="20"/>
        <v>0</v>
      </c>
      <c r="BU31" s="18">
        <f t="shared" ca="1" si="20"/>
        <v>0</v>
      </c>
      <c r="BV31" s="18">
        <f t="shared" ca="1" si="20"/>
        <v>77712233.980866</v>
      </c>
      <c r="BW31" s="18">
        <f t="shared" ca="1" si="20"/>
        <v>0</v>
      </c>
      <c r="BX31" s="18">
        <f t="shared" ca="1" si="20"/>
        <v>11124.42</v>
      </c>
      <c r="BY31" s="18">
        <f t="shared" ca="1" si="20"/>
        <v>0</v>
      </c>
      <c r="BZ31" s="18">
        <f t="shared" ca="1" si="20"/>
        <v>0</v>
      </c>
      <c r="CA31" s="18">
        <f t="shared" ca="1" si="21"/>
        <v>19416188.460000001</v>
      </c>
      <c r="CB31" s="18">
        <f t="shared" ca="1" si="21"/>
        <v>198718159.30000001</v>
      </c>
      <c r="CC31" s="18">
        <f t="shared" ca="1" si="21"/>
        <v>374.44</v>
      </c>
      <c r="CD31" s="18">
        <f t="shared" ca="1" si="21"/>
        <v>22761350.549999997</v>
      </c>
      <c r="CE31" s="18">
        <f t="shared" ca="1" si="21"/>
        <v>0</v>
      </c>
      <c r="CF31" s="18">
        <f t="shared" ca="1" si="21"/>
        <v>0</v>
      </c>
      <c r="CG31" s="18">
        <f t="shared" ca="1" si="21"/>
        <v>0</v>
      </c>
      <c r="CH31" s="18">
        <f t="shared" ca="1" si="21"/>
        <v>925969.8</v>
      </c>
      <c r="CI31" s="18">
        <f t="shared" ca="1" si="21"/>
        <v>2038338.58</v>
      </c>
      <c r="CJ31" s="19">
        <f t="shared" ca="1" si="24"/>
        <v>1487841824.2951763</v>
      </c>
      <c r="CK31" s="18">
        <f t="shared" ca="1" si="27"/>
        <v>3517893.136186</v>
      </c>
      <c r="CL31" s="18">
        <f t="shared" ca="1" si="27"/>
        <v>108469871.03</v>
      </c>
      <c r="CM31" s="19">
        <f t="shared" ca="1" si="25"/>
        <v>1332565966.3700001</v>
      </c>
      <c r="CN31" s="18">
        <f t="shared" ca="1" si="28"/>
        <v>33819759.020000003</v>
      </c>
      <c r="CO31" s="18">
        <f t="shared" ca="1" si="28"/>
        <v>1298746207.3500001</v>
      </c>
      <c r="CP31" s="19">
        <f t="shared" ca="1" si="26"/>
        <v>43288093.758989997</v>
      </c>
      <c r="CQ31" s="18">
        <f t="shared" ca="1" si="22"/>
        <v>42591278.968989998</v>
      </c>
      <c r="CR31" s="18">
        <f t="shared" ca="1" si="22"/>
        <v>696814.78999999992</v>
      </c>
      <c r="CS31" s="18">
        <f t="shared" ca="1" si="22"/>
        <v>162490840.478533</v>
      </c>
      <c r="CT31" s="18">
        <f t="shared" ca="1" si="22"/>
        <v>0</v>
      </c>
      <c r="CU31" s="18">
        <f t="shared" ca="1" si="22"/>
        <v>128515.62999999999</v>
      </c>
      <c r="CV31" s="19">
        <f t="shared" ca="1" si="10"/>
        <v>51302514806.153053</v>
      </c>
    </row>
    <row r="32" spans="1:100" ht="12.75" customHeight="1">
      <c r="A32" s="55" t="s">
        <v>197</v>
      </c>
      <c r="B32" s="17">
        <v>1036</v>
      </c>
      <c r="C32" s="56" t="s">
        <v>147</v>
      </c>
      <c r="D32" s="19">
        <f t="shared" ca="1" si="23"/>
        <v>1892718339.7199962</v>
      </c>
      <c r="E32" s="18">
        <f t="shared" ca="1" si="17"/>
        <v>1378972617.0899789</v>
      </c>
      <c r="F32" s="18">
        <f t="shared" ca="1" si="17"/>
        <v>221235303.52000004</v>
      </c>
      <c r="G32" s="18">
        <f t="shared" ca="1" si="17"/>
        <v>292510419.1100173</v>
      </c>
      <c r="H32" s="18">
        <f t="shared" ca="1" si="17"/>
        <v>6044750.6100000003</v>
      </c>
      <c r="I32" s="18">
        <f t="shared" ca="1" si="17"/>
        <v>906574527.79008138</v>
      </c>
      <c r="J32" s="18">
        <f t="shared" ca="1" si="17"/>
        <v>19048333.559999984</v>
      </c>
      <c r="K32" s="18">
        <f t="shared" ca="1" si="17"/>
        <v>11937879.720000014</v>
      </c>
      <c r="L32" s="18">
        <f t="shared" ca="1" si="17"/>
        <v>0</v>
      </c>
      <c r="M32" s="18">
        <f t="shared" ca="1" si="17"/>
        <v>0</v>
      </c>
      <c r="N32" s="18">
        <f t="shared" ca="1" si="17"/>
        <v>0</v>
      </c>
      <c r="O32" s="18">
        <f t="shared" ca="1" si="17"/>
        <v>801412730.68000329</v>
      </c>
      <c r="P32" s="18">
        <f t="shared" ca="1" si="17"/>
        <v>0</v>
      </c>
      <c r="Q32" s="18">
        <f t="shared" ca="1" si="17"/>
        <v>46136997.880000018</v>
      </c>
      <c r="R32" s="18">
        <f t="shared" ca="1" si="17"/>
        <v>0</v>
      </c>
      <c r="S32" s="18">
        <f t="shared" ca="1" si="17"/>
        <v>0</v>
      </c>
      <c r="T32" s="18">
        <f t="shared" ca="1" si="1"/>
        <v>11120220869.769337</v>
      </c>
      <c r="U32" s="18">
        <f t="shared" ca="1" si="18"/>
        <v>134813777.90999979</v>
      </c>
      <c r="V32" s="18">
        <f t="shared" ca="1" si="18"/>
        <v>3332410012.5599971</v>
      </c>
      <c r="W32" s="18">
        <f t="shared" ca="1" si="18"/>
        <v>3674304617.2298636</v>
      </c>
      <c r="X32" s="18">
        <f t="shared" ca="1" si="18"/>
        <v>19538310.700000003</v>
      </c>
      <c r="Y32" s="18">
        <f t="shared" ca="1" si="18"/>
        <v>147713068.47999987</v>
      </c>
      <c r="Z32" s="18">
        <f t="shared" ca="1" si="18"/>
        <v>304922284.91999966</v>
      </c>
      <c r="AA32" s="18">
        <f t="shared" ca="1" si="18"/>
        <v>631044.78000000014</v>
      </c>
      <c r="AB32" s="18">
        <f t="shared" ca="1" si="18"/>
        <v>0</v>
      </c>
      <c r="AC32" s="18">
        <f t="shared" ca="1" si="18"/>
        <v>12231760.499999968</v>
      </c>
      <c r="AD32" s="18">
        <f t="shared" ca="1" si="18"/>
        <v>67682690.599999964</v>
      </c>
      <c r="AE32" s="18">
        <f t="shared" ca="1" si="15"/>
        <v>111799.98000000001</v>
      </c>
      <c r="AF32" s="18">
        <f t="shared" ca="1" si="15"/>
        <v>3025706.61</v>
      </c>
      <c r="AG32" s="18">
        <f t="shared" ca="1" si="15"/>
        <v>99084540.189999953</v>
      </c>
      <c r="AH32" s="18">
        <f t="shared" ca="1" si="15"/>
        <v>15390640.260000005</v>
      </c>
      <c r="AI32" s="18">
        <f t="shared" ca="1" si="15"/>
        <v>6339125.6700000018</v>
      </c>
      <c r="AJ32" s="18">
        <f t="shared" ca="1" si="15"/>
        <v>1172935.44</v>
      </c>
      <c r="AK32" s="18">
        <f t="shared" ca="1" si="15"/>
        <v>1008833.7400000006</v>
      </c>
      <c r="AL32" s="18">
        <f t="shared" ca="1" si="15"/>
        <v>0</v>
      </c>
      <c r="AM32" s="18">
        <f t="shared" ca="1" si="15"/>
        <v>51904.71</v>
      </c>
      <c r="AN32" s="18">
        <f t="shared" ca="1" si="15"/>
        <v>119500</v>
      </c>
      <c r="AO32" s="18">
        <f t="shared" ca="1" si="15"/>
        <v>0</v>
      </c>
      <c r="AP32" s="18">
        <f t="shared" ca="1" si="15"/>
        <v>4048870.7099999976</v>
      </c>
      <c r="AQ32" s="18">
        <f t="shared" ca="1" si="15"/>
        <v>0</v>
      </c>
      <c r="AR32" s="18">
        <f t="shared" ca="1" si="15"/>
        <v>0</v>
      </c>
      <c r="AS32" s="18">
        <f t="shared" ca="1" si="15"/>
        <v>0</v>
      </c>
      <c r="AT32" s="18">
        <f t="shared" ca="1" si="15"/>
        <v>2400144610.1399961</v>
      </c>
      <c r="AU32" s="18">
        <f t="shared" ca="1" si="19"/>
        <v>145496258.24000013</v>
      </c>
      <c r="AV32" s="18">
        <f t="shared" ca="1" si="19"/>
        <v>52697172.779999956</v>
      </c>
      <c r="AW32" s="18">
        <f t="shared" ca="1" si="19"/>
        <v>0</v>
      </c>
      <c r="AX32" s="18">
        <f t="shared" ca="1" si="19"/>
        <v>114688951.37000014</v>
      </c>
      <c r="AY32" s="18">
        <f t="shared" ca="1" si="19"/>
        <v>0</v>
      </c>
      <c r="AZ32" s="18">
        <f t="shared" ca="1" si="19"/>
        <v>0</v>
      </c>
      <c r="BA32" s="18">
        <f t="shared" ca="1" si="19"/>
        <v>0</v>
      </c>
      <c r="BB32" s="18">
        <f t="shared" ca="1" si="19"/>
        <v>0</v>
      </c>
      <c r="BC32" s="18">
        <f t="shared" ca="1" si="19"/>
        <v>0</v>
      </c>
      <c r="BD32" s="18">
        <f t="shared" ca="1" si="19"/>
        <v>102043697.18998587</v>
      </c>
      <c r="BE32" s="18">
        <f t="shared" ca="1" si="19"/>
        <v>0</v>
      </c>
      <c r="BF32" s="18">
        <f t="shared" ca="1" si="19"/>
        <v>0</v>
      </c>
      <c r="BG32" s="18">
        <f t="shared" ca="1" si="19"/>
        <v>0</v>
      </c>
      <c r="BH32" s="18">
        <f t="shared" ca="1" si="19"/>
        <v>0</v>
      </c>
      <c r="BI32" s="18">
        <f t="shared" ca="1" si="19"/>
        <v>0</v>
      </c>
      <c r="BJ32" s="18">
        <f t="shared" ca="1" si="19"/>
        <v>0</v>
      </c>
      <c r="BK32" s="18">
        <f t="shared" ca="1" si="20"/>
        <v>0</v>
      </c>
      <c r="BL32" s="18">
        <f t="shared" ca="1" si="20"/>
        <v>0</v>
      </c>
      <c r="BM32" s="18">
        <f t="shared" ca="1" si="20"/>
        <v>0</v>
      </c>
      <c r="BN32" s="18">
        <f t="shared" ca="1" si="20"/>
        <v>32617512.109999981</v>
      </c>
      <c r="BO32" s="18">
        <f t="shared" ca="1" si="20"/>
        <v>0</v>
      </c>
      <c r="BP32" s="18">
        <f t="shared" ca="1" si="20"/>
        <v>296020164.77999991</v>
      </c>
      <c r="BQ32" s="18">
        <f t="shared" ca="1" si="20"/>
        <v>4021362.84</v>
      </c>
      <c r="BR32" s="18">
        <f t="shared" ca="1" si="20"/>
        <v>21973223.429999955</v>
      </c>
      <c r="BS32" s="18">
        <f t="shared" ca="1" si="20"/>
        <v>39809665.36999999</v>
      </c>
      <c r="BT32" s="18">
        <f t="shared" ca="1" si="20"/>
        <v>0</v>
      </c>
      <c r="BU32" s="18">
        <f t="shared" ca="1" si="20"/>
        <v>0</v>
      </c>
      <c r="BV32" s="18">
        <f t="shared" ca="1" si="20"/>
        <v>0</v>
      </c>
      <c r="BW32" s="18">
        <f t="shared" ca="1" si="20"/>
        <v>0</v>
      </c>
      <c r="BX32" s="18">
        <f t="shared" ca="1" si="20"/>
        <v>493562.66</v>
      </c>
      <c r="BY32" s="18">
        <f t="shared" ca="1" si="20"/>
        <v>0</v>
      </c>
      <c r="BZ32" s="18">
        <f t="shared" ca="1" si="20"/>
        <v>0</v>
      </c>
      <c r="CA32" s="18">
        <f t="shared" ca="1" si="21"/>
        <v>78456841.149999991</v>
      </c>
      <c r="CB32" s="18">
        <f t="shared" ca="1" si="21"/>
        <v>679234156.69000018</v>
      </c>
      <c r="CC32" s="18">
        <f t="shared" ca="1" si="21"/>
        <v>1301441.25</v>
      </c>
      <c r="CD32" s="18">
        <f t="shared" ca="1" si="21"/>
        <v>113823299.52000032</v>
      </c>
      <c r="CE32" s="18">
        <f t="shared" ca="1" si="21"/>
        <v>0</v>
      </c>
      <c r="CF32" s="18">
        <f t="shared" ca="1" si="21"/>
        <v>0</v>
      </c>
      <c r="CG32" s="18">
        <f t="shared" ca="1" si="21"/>
        <v>6499840.7000000002</v>
      </c>
      <c r="CH32" s="18">
        <f t="shared" ca="1" si="21"/>
        <v>14236665.359999998</v>
      </c>
      <c r="CI32" s="18">
        <f t="shared" ca="1" si="21"/>
        <v>34984810.339797415</v>
      </c>
      <c r="CJ32" s="19">
        <f t="shared" ca="1" si="24"/>
        <v>981893942.86999977</v>
      </c>
      <c r="CK32" s="18">
        <f t="shared" ca="1" si="27"/>
        <v>17364698.920000043</v>
      </c>
      <c r="CL32" s="18">
        <f t="shared" ca="1" si="27"/>
        <v>8297156.5600000061</v>
      </c>
      <c r="CM32" s="19">
        <f t="shared" ca="1" si="25"/>
        <v>956232087.38999975</v>
      </c>
      <c r="CN32" s="18">
        <f t="shared" ca="1" si="28"/>
        <v>17475372.819999881</v>
      </c>
      <c r="CO32" s="18">
        <f t="shared" ca="1" si="28"/>
        <v>938756714.56999981</v>
      </c>
      <c r="CP32" s="19">
        <f t="shared" ca="1" si="26"/>
        <v>0</v>
      </c>
      <c r="CQ32" s="18">
        <f t="shared" ca="1" si="22"/>
        <v>0</v>
      </c>
      <c r="CR32" s="18">
        <f t="shared" ca="1" si="22"/>
        <v>0</v>
      </c>
      <c r="CS32" s="18">
        <f t="shared" ca="1" si="22"/>
        <v>14257967.500000261</v>
      </c>
      <c r="CT32" s="18">
        <f t="shared" ca="1" si="22"/>
        <v>0</v>
      </c>
      <c r="CU32" s="18">
        <f t="shared" ca="1" si="22"/>
        <v>0</v>
      </c>
      <c r="CV32" s="19">
        <f t="shared" ca="1" si="10"/>
        <v>27763391001.009048</v>
      </c>
    </row>
    <row r="33" spans="1:100" ht="12.75" customHeight="1">
      <c r="A33" s="55" t="s">
        <v>199</v>
      </c>
      <c r="B33" s="17">
        <v>1037</v>
      </c>
      <c r="C33" s="56" t="s">
        <v>147</v>
      </c>
      <c r="D33" s="19">
        <f t="shared" ca="1" si="23"/>
        <v>88795130.189994201</v>
      </c>
      <c r="E33" s="18">
        <f t="shared" ca="1" si="17"/>
        <v>47795149.019994184</v>
      </c>
      <c r="F33" s="18">
        <f t="shared" ca="1" si="17"/>
        <v>1018123.21</v>
      </c>
      <c r="G33" s="18">
        <f t="shared" ca="1" si="17"/>
        <v>39981857.960000016</v>
      </c>
      <c r="H33" s="18">
        <f t="shared" ca="1" si="17"/>
        <v>669.84999999999991</v>
      </c>
      <c r="I33" s="18">
        <f t="shared" ca="1" si="17"/>
        <v>353690294.39998555</v>
      </c>
      <c r="J33" s="18">
        <f t="shared" ca="1" si="17"/>
        <v>0</v>
      </c>
      <c r="K33" s="18">
        <f t="shared" ca="1" si="17"/>
        <v>8606026.7599999793</v>
      </c>
      <c r="L33" s="18">
        <f t="shared" ca="1" si="17"/>
        <v>0</v>
      </c>
      <c r="M33" s="18">
        <f t="shared" ca="1" si="17"/>
        <v>0</v>
      </c>
      <c r="N33" s="18">
        <f t="shared" ca="1" si="17"/>
        <v>0</v>
      </c>
      <c r="O33" s="18">
        <f t="shared" ca="1" si="17"/>
        <v>23935361.670000065</v>
      </c>
      <c r="P33" s="18">
        <f t="shared" ca="1" si="17"/>
        <v>12935423.91</v>
      </c>
      <c r="Q33" s="18">
        <f t="shared" ca="1" si="17"/>
        <v>50812.070000000007</v>
      </c>
      <c r="R33" s="18">
        <f t="shared" ca="1" si="17"/>
        <v>0</v>
      </c>
      <c r="S33" s="18">
        <f t="shared" ca="1" si="17"/>
        <v>0</v>
      </c>
      <c r="T33" s="18">
        <f t="shared" ca="1" si="1"/>
        <v>2661076959.0210547</v>
      </c>
      <c r="U33" s="18">
        <f t="shared" ca="1" si="18"/>
        <v>11135419.719999999</v>
      </c>
      <c r="V33" s="18">
        <f t="shared" ca="1" si="18"/>
        <v>78903050.43002151</v>
      </c>
      <c r="W33" s="18">
        <f t="shared" ca="1" si="18"/>
        <v>1437517955.7499366</v>
      </c>
      <c r="X33" s="18">
        <f t="shared" ca="1" si="18"/>
        <v>1220</v>
      </c>
      <c r="Y33" s="18">
        <f t="shared" ca="1" si="18"/>
        <v>2255899.3399999863</v>
      </c>
      <c r="Z33" s="18">
        <f t="shared" ca="1" si="18"/>
        <v>144894540.42008033</v>
      </c>
      <c r="AA33" s="18">
        <f t="shared" ca="1" si="18"/>
        <v>1897.48</v>
      </c>
      <c r="AB33" s="18">
        <f t="shared" ca="1" si="18"/>
        <v>0</v>
      </c>
      <c r="AC33" s="18">
        <f t="shared" ca="1" si="18"/>
        <v>143967.94000000093</v>
      </c>
      <c r="AD33" s="18">
        <f t="shared" ca="1" si="18"/>
        <v>2117076.8099999763</v>
      </c>
      <c r="AE33" s="18">
        <f t="shared" ca="1" si="15"/>
        <v>0</v>
      </c>
      <c r="AF33" s="18">
        <f t="shared" ca="1" si="15"/>
        <v>0</v>
      </c>
      <c r="AG33" s="18">
        <f t="shared" ca="1" si="15"/>
        <v>0</v>
      </c>
      <c r="AH33" s="18">
        <f t="shared" ca="1" si="15"/>
        <v>0</v>
      </c>
      <c r="AI33" s="18">
        <f t="shared" ca="1" si="15"/>
        <v>0</v>
      </c>
      <c r="AJ33" s="18">
        <f t="shared" ca="1" si="15"/>
        <v>1066958.8700000001</v>
      </c>
      <c r="AK33" s="18">
        <f t="shared" ca="1" si="15"/>
        <v>135194.25000000009</v>
      </c>
      <c r="AL33" s="18">
        <f t="shared" ca="1" si="15"/>
        <v>0</v>
      </c>
      <c r="AM33" s="18">
        <f t="shared" ca="1" si="15"/>
        <v>2824824.030000289</v>
      </c>
      <c r="AN33" s="18">
        <f t="shared" ca="1" si="15"/>
        <v>0</v>
      </c>
      <c r="AO33" s="18">
        <f t="shared" ca="1" si="15"/>
        <v>0</v>
      </c>
      <c r="AP33" s="18">
        <f t="shared" ca="1" si="15"/>
        <v>7171.6100000000006</v>
      </c>
      <c r="AQ33" s="18">
        <f t="shared" ca="1" si="15"/>
        <v>0</v>
      </c>
      <c r="AR33" s="18">
        <f t="shared" ca="1" si="15"/>
        <v>0</v>
      </c>
      <c r="AS33" s="18">
        <f t="shared" ca="1" si="15"/>
        <v>0</v>
      </c>
      <c r="AT33" s="18">
        <f t="shared" ca="1" si="15"/>
        <v>57601537.709999897</v>
      </c>
      <c r="AU33" s="18">
        <f t="shared" ca="1" si="19"/>
        <v>989146.15000000154</v>
      </c>
      <c r="AV33" s="18">
        <f t="shared" ca="1" si="19"/>
        <v>6633597.5900000203</v>
      </c>
      <c r="AW33" s="18">
        <f t="shared" ca="1" si="19"/>
        <v>0</v>
      </c>
      <c r="AX33" s="18">
        <f t="shared" ca="1" si="19"/>
        <v>34480760.79000017</v>
      </c>
      <c r="AY33" s="18">
        <f t="shared" ca="1" si="19"/>
        <v>0</v>
      </c>
      <c r="AZ33" s="18">
        <f t="shared" ca="1" si="19"/>
        <v>0</v>
      </c>
      <c r="BA33" s="18">
        <f t="shared" ca="1" si="19"/>
        <v>0</v>
      </c>
      <c r="BB33" s="18">
        <f t="shared" ca="1" si="19"/>
        <v>0</v>
      </c>
      <c r="BC33" s="18">
        <f t="shared" ca="1" si="19"/>
        <v>0</v>
      </c>
      <c r="BD33" s="18">
        <f t="shared" ca="1" si="19"/>
        <v>43558834.419985428</v>
      </c>
      <c r="BE33" s="18">
        <f t="shared" ca="1" si="19"/>
        <v>0</v>
      </c>
      <c r="BF33" s="18">
        <f t="shared" ca="1" si="19"/>
        <v>0</v>
      </c>
      <c r="BG33" s="18">
        <f t="shared" ca="1" si="19"/>
        <v>0</v>
      </c>
      <c r="BH33" s="18">
        <f t="shared" ca="1" si="19"/>
        <v>0</v>
      </c>
      <c r="BI33" s="18">
        <f t="shared" ca="1" si="19"/>
        <v>0</v>
      </c>
      <c r="BJ33" s="18">
        <f t="shared" ca="1" si="19"/>
        <v>0</v>
      </c>
      <c r="BK33" s="18">
        <f t="shared" ca="1" si="20"/>
        <v>0</v>
      </c>
      <c r="BL33" s="18">
        <f t="shared" ca="1" si="20"/>
        <v>0</v>
      </c>
      <c r="BM33" s="18">
        <f t="shared" ca="1" si="20"/>
        <v>1085.01</v>
      </c>
      <c r="BN33" s="18">
        <f t="shared" ca="1" si="20"/>
        <v>90101436.449976996</v>
      </c>
      <c r="BO33" s="18">
        <f t="shared" ca="1" si="20"/>
        <v>0</v>
      </c>
      <c r="BP33" s="18">
        <f t="shared" ca="1" si="20"/>
        <v>1130985.1800000002</v>
      </c>
      <c r="BQ33" s="18">
        <f t="shared" ca="1" si="20"/>
        <v>0</v>
      </c>
      <c r="BR33" s="18">
        <f t="shared" ca="1" si="20"/>
        <v>93541.069999999978</v>
      </c>
      <c r="BS33" s="18">
        <f t="shared" ca="1" si="20"/>
        <v>787128.14000000036</v>
      </c>
      <c r="BT33" s="18">
        <f t="shared" ca="1" si="20"/>
        <v>0</v>
      </c>
      <c r="BU33" s="18">
        <f t="shared" ca="1" si="20"/>
        <v>0</v>
      </c>
      <c r="BV33" s="18">
        <f t="shared" ca="1" si="20"/>
        <v>0</v>
      </c>
      <c r="BW33" s="18">
        <f t="shared" ca="1" si="20"/>
        <v>0</v>
      </c>
      <c r="BX33" s="18">
        <f t="shared" ca="1" si="20"/>
        <v>21366.41</v>
      </c>
      <c r="BY33" s="18">
        <f t="shared" ca="1" si="20"/>
        <v>0</v>
      </c>
      <c r="BZ33" s="18">
        <f t="shared" ca="1" si="20"/>
        <v>0</v>
      </c>
      <c r="CA33" s="18">
        <f t="shared" ca="1" si="21"/>
        <v>3922090.7999999993</v>
      </c>
      <c r="CB33" s="18">
        <f t="shared" ca="1" si="21"/>
        <v>34502987.900000021</v>
      </c>
      <c r="CC33" s="18">
        <f t="shared" ca="1" si="21"/>
        <v>0</v>
      </c>
      <c r="CD33" s="18">
        <f t="shared" ca="1" si="21"/>
        <v>4621528.3099999977</v>
      </c>
      <c r="CE33" s="18">
        <f t="shared" ca="1" si="21"/>
        <v>0</v>
      </c>
      <c r="CF33" s="18">
        <f t="shared" ca="1" si="21"/>
        <v>0</v>
      </c>
      <c r="CG33" s="18">
        <f t="shared" ca="1" si="21"/>
        <v>0</v>
      </c>
      <c r="CH33" s="18">
        <f t="shared" ca="1" si="21"/>
        <v>14435.96</v>
      </c>
      <c r="CI33" s="18">
        <f t="shared" ca="1" si="21"/>
        <v>0</v>
      </c>
      <c r="CJ33" s="19">
        <f t="shared" ca="1" si="24"/>
        <v>0</v>
      </c>
      <c r="CK33" s="18">
        <f t="shared" ca="1" si="27"/>
        <v>0</v>
      </c>
      <c r="CL33" s="18">
        <f t="shared" ca="1" si="27"/>
        <v>0</v>
      </c>
      <c r="CM33" s="19">
        <f t="shared" ca="1" si="25"/>
        <v>0</v>
      </c>
      <c r="CN33" s="18">
        <f t="shared" ca="1" si="28"/>
        <v>0</v>
      </c>
      <c r="CO33" s="18">
        <f t="shared" ca="1" si="28"/>
        <v>0</v>
      </c>
      <c r="CP33" s="19">
        <f t="shared" ca="1" si="26"/>
        <v>0</v>
      </c>
      <c r="CQ33" s="18">
        <f t="shared" ca="1" si="22"/>
        <v>0</v>
      </c>
      <c r="CR33" s="18">
        <f t="shared" ca="1" si="22"/>
        <v>0</v>
      </c>
      <c r="CS33" s="18">
        <f t="shared" ca="1" si="22"/>
        <v>128895472.01999386</v>
      </c>
      <c r="CT33" s="18">
        <f t="shared" ca="1" si="22"/>
        <v>0</v>
      </c>
      <c r="CU33" s="18">
        <f t="shared" ca="1" si="22"/>
        <v>0</v>
      </c>
      <c r="CV33" s="19">
        <f t="shared" ca="1" si="10"/>
        <v>5237451788.4310284</v>
      </c>
    </row>
    <row r="34" spans="1:100" ht="12.75" customHeight="1">
      <c r="A34" s="55" t="s">
        <v>201</v>
      </c>
      <c r="B34" s="17">
        <v>1038</v>
      </c>
      <c r="C34" s="56" t="s">
        <v>147</v>
      </c>
      <c r="D34" s="19">
        <f t="shared" ca="1" si="23"/>
        <v>320277097.75999993</v>
      </c>
      <c r="E34" s="18">
        <f t="shared" ca="1" si="17"/>
        <v>54313719.530000001</v>
      </c>
      <c r="F34" s="18">
        <f t="shared" ca="1" si="17"/>
        <v>265963378.22999993</v>
      </c>
      <c r="G34" s="18">
        <f t="shared" ca="1" si="17"/>
        <v>0</v>
      </c>
      <c r="H34" s="18">
        <f t="shared" ca="1" si="17"/>
        <v>489857233.59000003</v>
      </c>
      <c r="I34" s="18">
        <f t="shared" ca="1" si="17"/>
        <v>67204641</v>
      </c>
      <c r="J34" s="18">
        <f t="shared" ca="1" si="17"/>
        <v>0</v>
      </c>
      <c r="K34" s="18">
        <f t="shared" ca="1" si="17"/>
        <v>0</v>
      </c>
      <c r="L34" s="18">
        <f t="shared" ca="1" si="17"/>
        <v>0</v>
      </c>
      <c r="M34" s="18">
        <f t="shared" ca="1" si="17"/>
        <v>0</v>
      </c>
      <c r="N34" s="18">
        <f t="shared" ca="1" si="17"/>
        <v>0</v>
      </c>
      <c r="O34" s="18">
        <f t="shared" ca="1" si="17"/>
        <v>457549353.86000001</v>
      </c>
      <c r="P34" s="18">
        <f t="shared" ca="1" si="17"/>
        <v>0</v>
      </c>
      <c r="Q34" s="18">
        <f t="shared" ca="1" si="17"/>
        <v>53125435.159999996</v>
      </c>
      <c r="R34" s="18">
        <f t="shared" ca="1" si="17"/>
        <v>0</v>
      </c>
      <c r="S34" s="18">
        <f t="shared" ca="1" si="17"/>
        <v>0</v>
      </c>
      <c r="T34" s="18">
        <f t="shared" ca="1" si="1"/>
        <v>460087.8</v>
      </c>
      <c r="U34" s="18">
        <f t="shared" ca="1" si="18"/>
        <v>0</v>
      </c>
      <c r="V34" s="18">
        <f t="shared" ca="1" si="18"/>
        <v>28415600.100000001</v>
      </c>
      <c r="W34" s="18">
        <f t="shared" ca="1" si="18"/>
        <v>239114278.19999999</v>
      </c>
      <c r="X34" s="18">
        <f t="shared" ca="1" si="18"/>
        <v>0</v>
      </c>
      <c r="Y34" s="18">
        <f t="shared" ca="1" si="18"/>
        <v>222204644.37</v>
      </c>
      <c r="Z34" s="18">
        <f t="shared" ca="1" si="18"/>
        <v>102066373.26000001</v>
      </c>
      <c r="AA34" s="18">
        <f t="shared" ca="1" si="18"/>
        <v>0</v>
      </c>
      <c r="AB34" s="18">
        <f t="shared" ca="1" si="18"/>
        <v>0</v>
      </c>
      <c r="AC34" s="18">
        <f t="shared" ca="1" si="18"/>
        <v>38619220.489999995</v>
      </c>
      <c r="AD34" s="18">
        <f t="shared" ca="1" si="18"/>
        <v>70547372.75</v>
      </c>
      <c r="AE34" s="18">
        <f t="shared" ca="1" si="15"/>
        <v>0</v>
      </c>
      <c r="AF34" s="18">
        <f t="shared" ca="1" si="15"/>
        <v>5724037.7999999998</v>
      </c>
      <c r="AG34" s="18">
        <f t="shared" ca="1" si="15"/>
        <v>0</v>
      </c>
      <c r="AH34" s="18">
        <f t="shared" ca="1" si="15"/>
        <v>18897564.870000001</v>
      </c>
      <c r="AI34" s="18">
        <f t="shared" ca="1" si="15"/>
        <v>0</v>
      </c>
      <c r="AJ34" s="18">
        <f t="shared" ca="1" si="15"/>
        <v>1092128.01</v>
      </c>
      <c r="AK34" s="18">
        <f t="shared" ca="1" si="15"/>
        <v>61903.74</v>
      </c>
      <c r="AL34" s="18">
        <f t="shared" ca="1" si="15"/>
        <v>0</v>
      </c>
      <c r="AM34" s="18">
        <f t="shared" ca="1" si="15"/>
        <v>360517188.67000002</v>
      </c>
      <c r="AN34" s="18">
        <f t="shared" ca="1" si="15"/>
        <v>15912303.960000001</v>
      </c>
      <c r="AO34" s="18">
        <f t="shared" ca="1" si="15"/>
        <v>-73029.63</v>
      </c>
      <c r="AP34" s="18">
        <f t="shared" ca="1" si="15"/>
        <v>30241801.789999999</v>
      </c>
      <c r="AQ34" s="18">
        <f t="shared" ca="1" si="15"/>
        <v>0</v>
      </c>
      <c r="AR34" s="18">
        <f t="shared" ca="1" si="15"/>
        <v>0</v>
      </c>
      <c r="AS34" s="18">
        <f t="shared" ca="1" si="15"/>
        <v>0</v>
      </c>
      <c r="AT34" s="18">
        <f t="shared" ca="1" si="15"/>
        <v>1161033708.9100001</v>
      </c>
      <c r="AU34" s="18">
        <f t="shared" ca="1" si="19"/>
        <v>62918113.549999997</v>
      </c>
      <c r="AV34" s="18">
        <f t="shared" ca="1" si="19"/>
        <v>52787628.849999994</v>
      </c>
      <c r="AW34" s="18">
        <f t="shared" ca="1" si="19"/>
        <v>0</v>
      </c>
      <c r="AX34" s="18">
        <f t="shared" ca="1" si="19"/>
        <v>8345284.0800000001</v>
      </c>
      <c r="AY34" s="18">
        <f t="shared" ca="1" si="19"/>
        <v>0</v>
      </c>
      <c r="AZ34" s="18">
        <f t="shared" ca="1" si="19"/>
        <v>0</v>
      </c>
      <c r="BA34" s="18">
        <f t="shared" ca="1" si="19"/>
        <v>0</v>
      </c>
      <c r="BB34" s="18">
        <f t="shared" ca="1" si="19"/>
        <v>0</v>
      </c>
      <c r="BC34" s="18">
        <f t="shared" ca="1" si="19"/>
        <v>0</v>
      </c>
      <c r="BD34" s="18">
        <f t="shared" ca="1" si="19"/>
        <v>153498398.94999999</v>
      </c>
      <c r="BE34" s="18">
        <f t="shared" ca="1" si="19"/>
        <v>0</v>
      </c>
      <c r="BF34" s="18">
        <f t="shared" ca="1" si="19"/>
        <v>0</v>
      </c>
      <c r="BG34" s="18">
        <f t="shared" ca="1" si="19"/>
        <v>0</v>
      </c>
      <c r="BH34" s="18">
        <f t="shared" ca="1" si="19"/>
        <v>0</v>
      </c>
      <c r="BI34" s="18">
        <f t="shared" ca="1" si="19"/>
        <v>528001.5</v>
      </c>
      <c r="BJ34" s="18">
        <f t="shared" ca="1" si="19"/>
        <v>0</v>
      </c>
      <c r="BK34" s="18">
        <f t="shared" ca="1" si="20"/>
        <v>0</v>
      </c>
      <c r="BL34" s="18">
        <f t="shared" ca="1" si="20"/>
        <v>0</v>
      </c>
      <c r="BM34" s="18">
        <f t="shared" ca="1" si="20"/>
        <v>0</v>
      </c>
      <c r="BN34" s="18">
        <f t="shared" ca="1" si="20"/>
        <v>6215739.2199999997</v>
      </c>
      <c r="BO34" s="18">
        <f t="shared" ca="1" si="20"/>
        <v>0</v>
      </c>
      <c r="BP34" s="18">
        <f t="shared" ca="1" si="20"/>
        <v>25791204.010000002</v>
      </c>
      <c r="BQ34" s="18">
        <f t="shared" ca="1" si="20"/>
        <v>7781368.3399999999</v>
      </c>
      <c r="BR34" s="18">
        <f t="shared" ca="1" si="20"/>
        <v>8779733.9399999995</v>
      </c>
      <c r="BS34" s="18">
        <f t="shared" ca="1" si="20"/>
        <v>3260395431.3200002</v>
      </c>
      <c r="BT34" s="18">
        <f t="shared" ca="1" si="20"/>
        <v>0</v>
      </c>
      <c r="BU34" s="18">
        <f t="shared" ca="1" si="20"/>
        <v>0</v>
      </c>
      <c r="BV34" s="18">
        <f t="shared" ca="1" si="20"/>
        <v>186618068.94</v>
      </c>
      <c r="BW34" s="18">
        <f t="shared" ca="1" si="20"/>
        <v>0</v>
      </c>
      <c r="BX34" s="18">
        <f t="shared" ca="1" si="20"/>
        <v>0</v>
      </c>
      <c r="BY34" s="18">
        <f t="shared" ca="1" si="20"/>
        <v>0</v>
      </c>
      <c r="BZ34" s="18">
        <f t="shared" ca="1" si="20"/>
        <v>0</v>
      </c>
      <c r="CA34" s="18">
        <f t="shared" ca="1" si="21"/>
        <v>0</v>
      </c>
      <c r="CB34" s="18">
        <f t="shared" ca="1" si="21"/>
        <v>0</v>
      </c>
      <c r="CC34" s="18">
        <f t="shared" ca="1" si="21"/>
        <v>0</v>
      </c>
      <c r="CD34" s="18">
        <f t="shared" ca="1" si="21"/>
        <v>0</v>
      </c>
      <c r="CE34" s="18">
        <f t="shared" ca="1" si="21"/>
        <v>0</v>
      </c>
      <c r="CF34" s="18">
        <f t="shared" ca="1" si="21"/>
        <v>0</v>
      </c>
      <c r="CG34" s="18">
        <f t="shared" ca="1" si="21"/>
        <v>0</v>
      </c>
      <c r="CH34" s="18">
        <f t="shared" ca="1" si="21"/>
        <v>0</v>
      </c>
      <c r="CI34" s="18">
        <f t="shared" ca="1" si="21"/>
        <v>1006240.17</v>
      </c>
      <c r="CJ34" s="19">
        <f t="shared" ca="1" si="24"/>
        <v>160197590.56</v>
      </c>
      <c r="CK34" s="18">
        <f t="shared" ca="1" si="27"/>
        <v>209795.5</v>
      </c>
      <c r="CL34" s="18">
        <f t="shared" ca="1" si="27"/>
        <v>159987795.06</v>
      </c>
      <c r="CM34" s="19">
        <f t="shared" ca="1" si="25"/>
        <v>0</v>
      </c>
      <c r="CN34" s="18">
        <f t="shared" ca="1" si="28"/>
        <v>0</v>
      </c>
      <c r="CO34" s="18">
        <f t="shared" ca="1" si="28"/>
        <v>0</v>
      </c>
      <c r="CP34" s="19">
        <f t="shared" ca="1" si="26"/>
        <v>0</v>
      </c>
      <c r="CQ34" s="18">
        <f t="shared" ca="1" si="22"/>
        <v>0</v>
      </c>
      <c r="CR34" s="18">
        <f t="shared" ca="1" si="22"/>
        <v>0</v>
      </c>
      <c r="CS34" s="18">
        <f t="shared" ca="1" si="22"/>
        <v>133964072.97</v>
      </c>
      <c r="CT34" s="18">
        <f t="shared" ca="1" si="22"/>
        <v>0</v>
      </c>
      <c r="CU34" s="18">
        <f t="shared" ca="1" si="22"/>
        <v>0</v>
      </c>
      <c r="CV34" s="19">
        <f t="shared" ca="1" si="10"/>
        <v>7751675822.8600006</v>
      </c>
    </row>
    <row r="35" spans="1:100" ht="12.75" customHeight="1">
      <c r="A35" s="55" t="s">
        <v>203</v>
      </c>
      <c r="B35" s="17">
        <v>1039</v>
      </c>
      <c r="C35" s="56" t="s">
        <v>147</v>
      </c>
      <c r="D35" s="19">
        <f t="shared" ca="1" si="23"/>
        <v>76275464.75</v>
      </c>
      <c r="E35" s="18">
        <f t="shared" ca="1" si="17"/>
        <v>16124016</v>
      </c>
      <c r="F35" s="18">
        <f t="shared" ca="1" si="17"/>
        <v>22134282.75</v>
      </c>
      <c r="G35" s="18">
        <f t="shared" ca="1" si="17"/>
        <v>38017166</v>
      </c>
      <c r="H35" s="18">
        <f t="shared" ca="1" si="17"/>
        <v>0</v>
      </c>
      <c r="I35" s="18">
        <f t="shared" ca="1" si="17"/>
        <v>51239579.5</v>
      </c>
      <c r="J35" s="18">
        <f t="shared" ca="1" si="17"/>
        <v>84387615.449999988</v>
      </c>
      <c r="K35" s="18">
        <f t="shared" ca="1" si="17"/>
        <v>0</v>
      </c>
      <c r="L35" s="18">
        <f t="shared" ca="1" si="17"/>
        <v>0</v>
      </c>
      <c r="M35" s="18">
        <f t="shared" ca="1" si="17"/>
        <v>0</v>
      </c>
      <c r="N35" s="18">
        <f t="shared" ca="1" si="17"/>
        <v>0</v>
      </c>
      <c r="O35" s="18">
        <f t="shared" ca="1" si="17"/>
        <v>135797812.84999999</v>
      </c>
      <c r="P35" s="18">
        <f t="shared" ca="1" si="17"/>
        <v>0</v>
      </c>
      <c r="Q35" s="18">
        <f t="shared" ca="1" si="17"/>
        <v>1106891.8400000001</v>
      </c>
      <c r="R35" s="18">
        <f t="shared" ca="1" si="17"/>
        <v>0</v>
      </c>
      <c r="S35" s="18">
        <f t="shared" ca="1" si="17"/>
        <v>0</v>
      </c>
      <c r="T35" s="18">
        <f t="shared" ca="1" si="1"/>
        <v>1050180192.2</v>
      </c>
      <c r="U35" s="18">
        <f t="shared" ca="1" si="18"/>
        <v>13656894.23</v>
      </c>
      <c r="V35" s="18">
        <f t="shared" ca="1" si="18"/>
        <v>241396720.90000001</v>
      </c>
      <c r="W35" s="18">
        <f t="shared" ca="1" si="18"/>
        <v>912323917.53999996</v>
      </c>
      <c r="X35" s="18">
        <f t="shared" ca="1" si="18"/>
        <v>18945314.169999998</v>
      </c>
      <c r="Y35" s="18">
        <f t="shared" ca="1" si="18"/>
        <v>27342076.450000003</v>
      </c>
      <c r="Z35" s="18">
        <f t="shared" ca="1" si="18"/>
        <v>16169613.27</v>
      </c>
      <c r="AA35" s="18">
        <f t="shared" ca="1" si="18"/>
        <v>0</v>
      </c>
      <c r="AB35" s="18">
        <f t="shared" ca="1" si="18"/>
        <v>0</v>
      </c>
      <c r="AC35" s="18">
        <f t="shared" ca="1" si="18"/>
        <v>4439127.4400000004</v>
      </c>
      <c r="AD35" s="18">
        <f t="shared" ca="1" si="18"/>
        <v>8863872.3600000013</v>
      </c>
      <c r="AE35" s="18">
        <f t="shared" ca="1" si="15"/>
        <v>0</v>
      </c>
      <c r="AF35" s="18">
        <f t="shared" ca="1" si="15"/>
        <v>182973.4</v>
      </c>
      <c r="AG35" s="18">
        <f t="shared" ca="1" si="15"/>
        <v>0</v>
      </c>
      <c r="AH35" s="18">
        <f t="shared" ca="1" si="15"/>
        <v>0</v>
      </c>
      <c r="AI35" s="18">
        <f t="shared" ca="1" si="15"/>
        <v>0</v>
      </c>
      <c r="AJ35" s="18">
        <f t="shared" ca="1" si="15"/>
        <v>3359300.48</v>
      </c>
      <c r="AK35" s="18">
        <f t="shared" ca="1" si="15"/>
        <v>291771</v>
      </c>
      <c r="AL35" s="18">
        <f t="shared" ca="1" si="15"/>
        <v>0</v>
      </c>
      <c r="AM35" s="18">
        <f t="shared" ca="1" si="15"/>
        <v>17369990.099999998</v>
      </c>
      <c r="AN35" s="18">
        <f t="shared" ca="1" si="15"/>
        <v>0</v>
      </c>
      <c r="AO35" s="18">
        <f t="shared" ca="1" si="15"/>
        <v>0</v>
      </c>
      <c r="AP35" s="18">
        <f t="shared" ca="1" si="15"/>
        <v>190738</v>
      </c>
      <c r="AQ35" s="18">
        <f t="shared" ca="1" si="15"/>
        <v>0</v>
      </c>
      <c r="AR35" s="18">
        <f t="shared" ca="1" si="15"/>
        <v>0</v>
      </c>
      <c r="AS35" s="18">
        <f t="shared" ca="1" si="15"/>
        <v>0</v>
      </c>
      <c r="AT35" s="18">
        <f t="shared" ca="1" si="15"/>
        <v>158341719.72999999</v>
      </c>
      <c r="AU35" s="18">
        <f t="shared" ca="1" si="19"/>
        <v>8513809.9800000004</v>
      </c>
      <c r="AV35" s="18">
        <f t="shared" ca="1" si="19"/>
        <v>0</v>
      </c>
      <c r="AW35" s="18">
        <f t="shared" ca="1" si="19"/>
        <v>0</v>
      </c>
      <c r="AX35" s="18">
        <f t="shared" ca="1" si="19"/>
        <v>0</v>
      </c>
      <c r="AY35" s="18">
        <f t="shared" ca="1" si="19"/>
        <v>0</v>
      </c>
      <c r="AZ35" s="18">
        <f t="shared" ca="1" si="19"/>
        <v>0</v>
      </c>
      <c r="BA35" s="18">
        <f t="shared" ca="1" si="19"/>
        <v>0</v>
      </c>
      <c r="BB35" s="18">
        <f t="shared" ca="1" si="19"/>
        <v>0</v>
      </c>
      <c r="BC35" s="18">
        <f t="shared" ca="1" si="19"/>
        <v>0</v>
      </c>
      <c r="BD35" s="18">
        <f t="shared" ca="1" si="19"/>
        <v>87849028.230000004</v>
      </c>
      <c r="BE35" s="18">
        <f t="shared" ca="1" si="19"/>
        <v>0</v>
      </c>
      <c r="BF35" s="18">
        <f t="shared" ca="1" si="19"/>
        <v>0</v>
      </c>
      <c r="BG35" s="18">
        <f t="shared" ca="1" si="19"/>
        <v>0</v>
      </c>
      <c r="BH35" s="18">
        <f t="shared" ca="1" si="19"/>
        <v>0</v>
      </c>
      <c r="BI35" s="18">
        <f t="shared" ca="1" si="19"/>
        <v>0</v>
      </c>
      <c r="BJ35" s="18">
        <f t="shared" ca="1" si="19"/>
        <v>0</v>
      </c>
      <c r="BK35" s="18">
        <f t="shared" ca="1" si="20"/>
        <v>0</v>
      </c>
      <c r="BL35" s="18">
        <f t="shared" ca="1" si="20"/>
        <v>0</v>
      </c>
      <c r="BM35" s="18">
        <f t="shared" ca="1" si="20"/>
        <v>0</v>
      </c>
      <c r="BN35" s="18">
        <f t="shared" ca="1" si="20"/>
        <v>0</v>
      </c>
      <c r="BO35" s="18">
        <f t="shared" ca="1" si="20"/>
        <v>0</v>
      </c>
      <c r="BP35" s="18">
        <f t="shared" ca="1" si="20"/>
        <v>18511984.890000001</v>
      </c>
      <c r="BQ35" s="18">
        <f t="shared" ca="1" si="20"/>
        <v>492181</v>
      </c>
      <c r="BR35" s="18">
        <f t="shared" ca="1" si="20"/>
        <v>44116130.270000003</v>
      </c>
      <c r="BS35" s="18">
        <f t="shared" ca="1" si="20"/>
        <v>12454736.720000001</v>
      </c>
      <c r="BT35" s="18">
        <f t="shared" ca="1" si="20"/>
        <v>0</v>
      </c>
      <c r="BU35" s="18">
        <f t="shared" ca="1" si="20"/>
        <v>0</v>
      </c>
      <c r="BV35" s="18">
        <f t="shared" ca="1" si="20"/>
        <v>0</v>
      </c>
      <c r="BW35" s="18">
        <f t="shared" ca="1" si="20"/>
        <v>0</v>
      </c>
      <c r="BX35" s="18">
        <f t="shared" ca="1" si="20"/>
        <v>0</v>
      </c>
      <c r="BY35" s="18">
        <f t="shared" ca="1" si="20"/>
        <v>0</v>
      </c>
      <c r="BZ35" s="18">
        <f t="shared" ca="1" si="20"/>
        <v>0</v>
      </c>
      <c r="CA35" s="18">
        <f t="shared" ca="1" si="21"/>
        <v>0</v>
      </c>
      <c r="CB35" s="18">
        <f t="shared" ca="1" si="21"/>
        <v>0</v>
      </c>
      <c r="CC35" s="18">
        <f t="shared" ca="1" si="21"/>
        <v>0</v>
      </c>
      <c r="CD35" s="18">
        <f t="shared" ca="1" si="21"/>
        <v>0</v>
      </c>
      <c r="CE35" s="18">
        <f t="shared" ca="1" si="21"/>
        <v>0</v>
      </c>
      <c r="CF35" s="18">
        <f t="shared" ca="1" si="21"/>
        <v>0</v>
      </c>
      <c r="CG35" s="18">
        <f t="shared" ca="1" si="21"/>
        <v>0</v>
      </c>
      <c r="CH35" s="18">
        <f t="shared" ca="1" si="21"/>
        <v>0</v>
      </c>
      <c r="CI35" s="18">
        <f t="shared" ca="1" si="21"/>
        <v>0</v>
      </c>
      <c r="CJ35" s="19">
        <f t="shared" ca="1" si="24"/>
        <v>977386179.58000016</v>
      </c>
      <c r="CK35" s="18">
        <f t="shared" ca="1" si="27"/>
        <v>0</v>
      </c>
      <c r="CL35" s="18">
        <f t="shared" ca="1" si="27"/>
        <v>86869613.870000005</v>
      </c>
      <c r="CM35" s="19">
        <f t="shared" ca="1" si="25"/>
        <v>890516565.71000016</v>
      </c>
      <c r="CN35" s="18">
        <f t="shared" ca="1" si="28"/>
        <v>0</v>
      </c>
      <c r="CO35" s="18">
        <f t="shared" ca="1" si="28"/>
        <v>890516565.71000016</v>
      </c>
      <c r="CP35" s="19">
        <f t="shared" ca="1" si="26"/>
        <v>0</v>
      </c>
      <c r="CQ35" s="18">
        <f t="shared" ca="1" si="22"/>
        <v>0</v>
      </c>
      <c r="CR35" s="18">
        <f t="shared" ca="1" si="22"/>
        <v>0</v>
      </c>
      <c r="CS35" s="18">
        <f t="shared" ca="1" si="22"/>
        <v>47632550.189999998</v>
      </c>
      <c r="CT35" s="18">
        <f t="shared" ca="1" si="22"/>
        <v>0</v>
      </c>
      <c r="CU35" s="18">
        <f t="shared" ca="1" si="22"/>
        <v>0</v>
      </c>
      <c r="CV35" s="19">
        <f t="shared" ca="1" si="10"/>
        <v>4018818186.52</v>
      </c>
    </row>
    <row r="36" spans="1:100" ht="12.75" customHeight="1">
      <c r="A36" s="55" t="s">
        <v>205</v>
      </c>
      <c r="B36" s="17">
        <v>1040</v>
      </c>
      <c r="C36" s="56" t="s">
        <v>147</v>
      </c>
      <c r="D36" s="19">
        <f t="shared" ca="1" si="23"/>
        <v>0</v>
      </c>
      <c r="E36" s="18">
        <f t="shared" ca="1" si="17"/>
        <v>0</v>
      </c>
      <c r="F36" s="18">
        <f t="shared" ca="1" si="17"/>
        <v>0</v>
      </c>
      <c r="G36" s="18">
        <f t="shared" ca="1" si="17"/>
        <v>0</v>
      </c>
      <c r="H36" s="18">
        <f t="shared" ca="1" si="17"/>
        <v>0</v>
      </c>
      <c r="I36" s="18">
        <f t="shared" ca="1" si="17"/>
        <v>0</v>
      </c>
      <c r="J36" s="18">
        <f t="shared" ca="1" si="17"/>
        <v>0</v>
      </c>
      <c r="K36" s="18">
        <f t="shared" ca="1" si="17"/>
        <v>0</v>
      </c>
      <c r="L36" s="18">
        <f t="shared" ca="1" si="17"/>
        <v>0</v>
      </c>
      <c r="M36" s="18">
        <f t="shared" ca="1" si="17"/>
        <v>0</v>
      </c>
      <c r="N36" s="18">
        <f t="shared" ca="1" si="17"/>
        <v>0</v>
      </c>
      <c r="O36" s="18">
        <f t="shared" ca="1" si="17"/>
        <v>0</v>
      </c>
      <c r="P36" s="18">
        <f t="shared" ca="1" si="17"/>
        <v>0</v>
      </c>
      <c r="Q36" s="18">
        <f t="shared" ca="1" si="17"/>
        <v>1709944333.6100001</v>
      </c>
      <c r="R36" s="18">
        <f t="shared" ca="1" si="17"/>
        <v>0</v>
      </c>
      <c r="S36" s="18">
        <f t="shared" ca="1" si="17"/>
        <v>0</v>
      </c>
      <c r="T36" s="18">
        <f t="shared" ca="1" si="1"/>
        <v>0</v>
      </c>
      <c r="U36" s="18">
        <f t="shared" ca="1" si="18"/>
        <v>0</v>
      </c>
      <c r="V36" s="18">
        <f t="shared" ca="1" si="18"/>
        <v>0</v>
      </c>
      <c r="W36" s="18">
        <f t="shared" ca="1" si="18"/>
        <v>0</v>
      </c>
      <c r="X36" s="18">
        <f t="shared" ca="1" si="18"/>
        <v>0</v>
      </c>
      <c r="Y36" s="18">
        <f t="shared" ca="1" si="18"/>
        <v>0</v>
      </c>
      <c r="Z36" s="18">
        <f t="shared" ca="1" si="18"/>
        <v>0</v>
      </c>
      <c r="AA36" s="18">
        <f t="shared" ca="1" si="18"/>
        <v>0</v>
      </c>
      <c r="AB36" s="18">
        <f t="shared" ca="1" si="18"/>
        <v>0</v>
      </c>
      <c r="AC36" s="18">
        <f t="shared" ca="1" si="18"/>
        <v>0</v>
      </c>
      <c r="AD36" s="18">
        <f t="shared" ca="1" si="18"/>
        <v>0</v>
      </c>
      <c r="AE36" s="18">
        <f t="shared" ca="1" si="15"/>
        <v>0</v>
      </c>
      <c r="AF36" s="18">
        <f t="shared" ca="1" si="15"/>
        <v>0</v>
      </c>
      <c r="AG36" s="18">
        <f t="shared" ca="1" si="15"/>
        <v>0</v>
      </c>
      <c r="AH36" s="18">
        <f t="shared" ca="1" si="15"/>
        <v>0</v>
      </c>
      <c r="AI36" s="18">
        <f t="shared" ca="1" si="15"/>
        <v>0</v>
      </c>
      <c r="AJ36" s="18">
        <f t="shared" ca="1" si="15"/>
        <v>0</v>
      </c>
      <c r="AK36" s="18">
        <f t="shared" ca="1" si="15"/>
        <v>0</v>
      </c>
      <c r="AL36" s="18">
        <f t="shared" ca="1" si="15"/>
        <v>0</v>
      </c>
      <c r="AM36" s="18">
        <f t="shared" ca="1" si="15"/>
        <v>0</v>
      </c>
      <c r="AN36" s="18">
        <f t="shared" ca="1" si="15"/>
        <v>0</v>
      </c>
      <c r="AO36" s="18">
        <f t="shared" ca="1" si="15"/>
        <v>1210727698.5799999</v>
      </c>
      <c r="AP36" s="18">
        <f t="shared" ca="1" si="15"/>
        <v>0</v>
      </c>
      <c r="AQ36" s="18">
        <f t="shared" ca="1" si="15"/>
        <v>0</v>
      </c>
      <c r="AR36" s="18">
        <f t="shared" ca="1" si="15"/>
        <v>0</v>
      </c>
      <c r="AS36" s="18">
        <f t="shared" ca="1" si="15"/>
        <v>0</v>
      </c>
      <c r="AT36" s="18">
        <f t="shared" ca="1" si="15"/>
        <v>0</v>
      </c>
      <c r="AU36" s="18">
        <f t="shared" ca="1" si="19"/>
        <v>0</v>
      </c>
      <c r="AV36" s="18">
        <f t="shared" ca="1" si="19"/>
        <v>0</v>
      </c>
      <c r="AW36" s="18">
        <f t="shared" ca="1" si="19"/>
        <v>0</v>
      </c>
      <c r="AX36" s="18">
        <f t="shared" ca="1" si="19"/>
        <v>0</v>
      </c>
      <c r="AY36" s="18">
        <f t="shared" ca="1" si="19"/>
        <v>0</v>
      </c>
      <c r="AZ36" s="18">
        <f t="shared" ca="1" si="19"/>
        <v>0</v>
      </c>
      <c r="BA36" s="18">
        <f t="shared" ca="1" si="19"/>
        <v>0</v>
      </c>
      <c r="BB36" s="18">
        <f t="shared" ca="1" si="19"/>
        <v>0</v>
      </c>
      <c r="BC36" s="18">
        <f t="shared" ca="1" si="19"/>
        <v>0</v>
      </c>
      <c r="BD36" s="18">
        <f t="shared" ca="1" si="19"/>
        <v>0</v>
      </c>
      <c r="BE36" s="18">
        <f t="shared" ca="1" si="19"/>
        <v>0</v>
      </c>
      <c r="BF36" s="18">
        <f t="shared" ca="1" si="19"/>
        <v>0</v>
      </c>
      <c r="BG36" s="18">
        <f t="shared" ca="1" si="19"/>
        <v>0</v>
      </c>
      <c r="BH36" s="18">
        <f t="shared" ca="1" si="19"/>
        <v>0</v>
      </c>
      <c r="BI36" s="18">
        <f t="shared" ca="1" si="19"/>
        <v>0</v>
      </c>
      <c r="BJ36" s="18">
        <f t="shared" ca="1" si="19"/>
        <v>0</v>
      </c>
      <c r="BK36" s="18">
        <f t="shared" ca="1" si="20"/>
        <v>0</v>
      </c>
      <c r="BL36" s="18">
        <f t="shared" ca="1" si="20"/>
        <v>0</v>
      </c>
      <c r="BM36" s="18">
        <f t="shared" ca="1" si="20"/>
        <v>0</v>
      </c>
      <c r="BN36" s="18">
        <f t="shared" ca="1" si="20"/>
        <v>0</v>
      </c>
      <c r="BO36" s="18">
        <f t="shared" ca="1" si="20"/>
        <v>0</v>
      </c>
      <c r="BP36" s="18">
        <f t="shared" ca="1" si="20"/>
        <v>0</v>
      </c>
      <c r="BQ36" s="18">
        <f t="shared" ca="1" si="20"/>
        <v>0</v>
      </c>
      <c r="BR36" s="18">
        <f t="shared" ca="1" si="20"/>
        <v>0</v>
      </c>
      <c r="BS36" s="18">
        <f t="shared" ca="1" si="20"/>
        <v>0</v>
      </c>
      <c r="BT36" s="18">
        <f t="shared" ca="1" si="20"/>
        <v>0</v>
      </c>
      <c r="BU36" s="18">
        <f t="shared" ca="1" si="20"/>
        <v>0</v>
      </c>
      <c r="BV36" s="18">
        <f t="shared" ca="1" si="20"/>
        <v>0</v>
      </c>
      <c r="BW36" s="18">
        <f t="shared" ca="1" si="20"/>
        <v>0</v>
      </c>
      <c r="BX36" s="18">
        <f t="shared" ca="1" si="20"/>
        <v>0</v>
      </c>
      <c r="BY36" s="18">
        <f t="shared" ca="1" si="20"/>
        <v>0</v>
      </c>
      <c r="BZ36" s="18">
        <f t="shared" ca="1" si="20"/>
        <v>0</v>
      </c>
      <c r="CA36" s="18">
        <f t="shared" ca="1" si="21"/>
        <v>0</v>
      </c>
      <c r="CB36" s="18">
        <f t="shared" ca="1" si="21"/>
        <v>0</v>
      </c>
      <c r="CC36" s="18">
        <f t="shared" ca="1" si="21"/>
        <v>0</v>
      </c>
      <c r="CD36" s="18">
        <f t="shared" ca="1" si="21"/>
        <v>0</v>
      </c>
      <c r="CE36" s="18">
        <f t="shared" ca="1" si="21"/>
        <v>0</v>
      </c>
      <c r="CF36" s="18">
        <f t="shared" ca="1" si="21"/>
        <v>0</v>
      </c>
      <c r="CG36" s="18">
        <f t="shared" ca="1" si="21"/>
        <v>0</v>
      </c>
      <c r="CH36" s="18">
        <f t="shared" ca="1" si="21"/>
        <v>0</v>
      </c>
      <c r="CI36" s="18">
        <f t="shared" ca="1" si="21"/>
        <v>0</v>
      </c>
      <c r="CJ36" s="19">
        <f t="shared" ca="1" si="24"/>
        <v>0</v>
      </c>
      <c r="CK36" s="18">
        <f t="shared" ca="1" si="27"/>
        <v>0</v>
      </c>
      <c r="CL36" s="18">
        <f t="shared" ca="1" si="27"/>
        <v>0</v>
      </c>
      <c r="CM36" s="19">
        <f t="shared" ca="1" si="25"/>
        <v>0</v>
      </c>
      <c r="CN36" s="18">
        <f t="shared" ca="1" si="28"/>
        <v>0</v>
      </c>
      <c r="CO36" s="18">
        <f t="shared" ca="1" si="28"/>
        <v>0</v>
      </c>
      <c r="CP36" s="19">
        <f t="shared" ca="1" si="26"/>
        <v>0</v>
      </c>
      <c r="CQ36" s="18">
        <f t="shared" ca="1" si="22"/>
        <v>0</v>
      </c>
      <c r="CR36" s="18">
        <f t="shared" ca="1" si="22"/>
        <v>0</v>
      </c>
      <c r="CS36" s="18">
        <f t="shared" ca="1" si="22"/>
        <v>0</v>
      </c>
      <c r="CT36" s="18">
        <f t="shared" ca="1" si="22"/>
        <v>0</v>
      </c>
      <c r="CU36" s="18">
        <f t="shared" ca="1" si="22"/>
        <v>0</v>
      </c>
      <c r="CV36" s="19">
        <f t="shared" ca="1" si="10"/>
        <v>2920672032.1900001</v>
      </c>
    </row>
    <row r="37" spans="1:100" ht="12.75" customHeight="1">
      <c r="A37" s="55" t="s">
        <v>207</v>
      </c>
      <c r="B37" s="17">
        <v>1043</v>
      </c>
      <c r="C37" s="56" t="s">
        <v>147</v>
      </c>
      <c r="D37" s="19">
        <f t="shared" ca="1" si="23"/>
        <v>3528209339.4496737</v>
      </c>
      <c r="E37" s="18">
        <f t="shared" ca="1" si="17"/>
        <v>269737623.71972197</v>
      </c>
      <c r="F37" s="18">
        <f t="shared" ca="1" si="17"/>
        <v>2481313188.2399502</v>
      </c>
      <c r="G37" s="18">
        <f t="shared" ca="1" si="17"/>
        <v>777158527.49000192</v>
      </c>
      <c r="H37" s="18">
        <f t="shared" ca="1" si="17"/>
        <v>10773876.380000001</v>
      </c>
      <c r="I37" s="18">
        <f t="shared" ca="1" si="17"/>
        <v>99076450.859999999</v>
      </c>
      <c r="J37" s="18">
        <f t="shared" ca="1" si="17"/>
        <v>0</v>
      </c>
      <c r="K37" s="18">
        <f t="shared" ca="1" si="17"/>
        <v>0</v>
      </c>
      <c r="L37" s="18">
        <f t="shared" ca="1" si="17"/>
        <v>0</v>
      </c>
      <c r="M37" s="18">
        <f t="shared" ca="1" si="17"/>
        <v>0</v>
      </c>
      <c r="N37" s="18">
        <f t="shared" ca="1" si="17"/>
        <v>0</v>
      </c>
      <c r="O37" s="18">
        <f t="shared" ca="1" si="17"/>
        <v>297314431.98000002</v>
      </c>
      <c r="P37" s="18">
        <f t="shared" ca="1" si="17"/>
        <v>1441525.3</v>
      </c>
      <c r="Q37" s="18">
        <f t="shared" ca="1" si="17"/>
        <v>24973034.189999998</v>
      </c>
      <c r="R37" s="18">
        <f t="shared" ca="1" si="17"/>
        <v>0</v>
      </c>
      <c r="S37" s="18">
        <f t="shared" ca="1" si="17"/>
        <v>0</v>
      </c>
      <c r="T37" s="18">
        <f t="shared" ca="1" si="1"/>
        <v>5549769789.789999</v>
      </c>
      <c r="U37" s="18">
        <f t="shared" ca="1" si="18"/>
        <v>0</v>
      </c>
      <c r="V37" s="18">
        <f t="shared" ca="1" si="18"/>
        <v>918794347.45000005</v>
      </c>
      <c r="W37" s="18">
        <f t="shared" ca="1" si="18"/>
        <v>4496980981.29</v>
      </c>
      <c r="X37" s="18">
        <f t="shared" ca="1" si="18"/>
        <v>20400</v>
      </c>
      <c r="Y37" s="18">
        <f t="shared" ca="1" si="18"/>
        <v>153658867.63</v>
      </c>
      <c r="Z37" s="18">
        <f t="shared" ca="1" si="18"/>
        <v>249030440.67000002</v>
      </c>
      <c r="AA37" s="18">
        <f t="shared" ca="1" si="18"/>
        <v>0</v>
      </c>
      <c r="AB37" s="18">
        <f t="shared" ca="1" si="18"/>
        <v>0</v>
      </c>
      <c r="AC37" s="18">
        <f t="shared" ca="1" si="18"/>
        <v>20988600.530000001</v>
      </c>
      <c r="AD37" s="18">
        <f t="shared" ca="1" si="18"/>
        <v>64252216.57</v>
      </c>
      <c r="AE37" s="18">
        <f t="shared" ca="1" si="15"/>
        <v>5985491</v>
      </c>
      <c r="AF37" s="18">
        <f t="shared" ca="1" si="15"/>
        <v>13314449.609999999</v>
      </c>
      <c r="AG37" s="18">
        <f t="shared" ca="1" si="15"/>
        <v>0</v>
      </c>
      <c r="AH37" s="18">
        <f t="shared" ca="1" si="15"/>
        <v>0</v>
      </c>
      <c r="AI37" s="18">
        <f t="shared" ca="1" si="15"/>
        <v>0</v>
      </c>
      <c r="AJ37" s="18">
        <f t="shared" ca="1" si="15"/>
        <v>1868452.4400000002</v>
      </c>
      <c r="AK37" s="18">
        <f t="shared" ca="1" si="15"/>
        <v>813823.19</v>
      </c>
      <c r="AL37" s="18">
        <f t="shared" ca="1" si="15"/>
        <v>0</v>
      </c>
      <c r="AM37" s="18">
        <f t="shared" ca="1" si="15"/>
        <v>299152406.19999999</v>
      </c>
      <c r="AN37" s="18">
        <f t="shared" ca="1" si="15"/>
        <v>0</v>
      </c>
      <c r="AO37" s="18">
        <f t="shared" ca="1" si="15"/>
        <v>0</v>
      </c>
      <c r="AP37" s="18">
        <f t="shared" ca="1" si="15"/>
        <v>15446456</v>
      </c>
      <c r="AQ37" s="18">
        <f t="shared" ca="1" si="15"/>
        <v>0</v>
      </c>
      <c r="AR37" s="18">
        <f t="shared" ca="1" si="15"/>
        <v>0</v>
      </c>
      <c r="AS37" s="18">
        <f t="shared" ca="1" si="15"/>
        <v>0</v>
      </c>
      <c r="AT37" s="18">
        <f t="shared" ca="1" si="15"/>
        <v>0</v>
      </c>
      <c r="AU37" s="18">
        <f t="shared" ca="1" si="19"/>
        <v>0</v>
      </c>
      <c r="AV37" s="18">
        <f t="shared" ca="1" si="19"/>
        <v>0</v>
      </c>
      <c r="AW37" s="18">
        <f t="shared" ca="1" si="19"/>
        <v>0</v>
      </c>
      <c r="AX37" s="18">
        <f t="shared" ca="1" si="19"/>
        <v>0</v>
      </c>
      <c r="AY37" s="18">
        <f t="shared" ca="1" si="19"/>
        <v>0</v>
      </c>
      <c r="AZ37" s="18">
        <f t="shared" ca="1" si="19"/>
        <v>0</v>
      </c>
      <c r="BA37" s="18">
        <f t="shared" ca="1" si="19"/>
        <v>0</v>
      </c>
      <c r="BB37" s="18">
        <f t="shared" ca="1" si="19"/>
        <v>0</v>
      </c>
      <c r="BC37" s="18">
        <f t="shared" ca="1" si="19"/>
        <v>0</v>
      </c>
      <c r="BD37" s="18">
        <f t="shared" ca="1" si="19"/>
        <v>456171811.68000001</v>
      </c>
      <c r="BE37" s="18">
        <f t="shared" ca="1" si="19"/>
        <v>-105899.7</v>
      </c>
      <c r="BF37" s="18">
        <f t="shared" ca="1" si="19"/>
        <v>0</v>
      </c>
      <c r="BG37" s="18">
        <f t="shared" ca="1" si="19"/>
        <v>0</v>
      </c>
      <c r="BH37" s="18">
        <f t="shared" ca="1" si="19"/>
        <v>0</v>
      </c>
      <c r="BI37" s="18">
        <f t="shared" ca="1" si="19"/>
        <v>0</v>
      </c>
      <c r="BJ37" s="18">
        <f t="shared" ca="1" si="19"/>
        <v>0</v>
      </c>
      <c r="BK37" s="18">
        <f t="shared" ca="1" si="20"/>
        <v>0</v>
      </c>
      <c r="BL37" s="18">
        <f t="shared" ca="1" si="20"/>
        <v>0</v>
      </c>
      <c r="BM37" s="18">
        <f t="shared" ca="1" si="20"/>
        <v>0</v>
      </c>
      <c r="BN37" s="18">
        <f t="shared" ca="1" si="20"/>
        <v>42288419.800000004</v>
      </c>
      <c r="BO37" s="18">
        <f t="shared" ca="1" si="20"/>
        <v>0</v>
      </c>
      <c r="BP37" s="18">
        <f t="shared" ca="1" si="20"/>
        <v>1263513450.5399997</v>
      </c>
      <c r="BQ37" s="18">
        <f t="shared" ca="1" si="20"/>
        <v>37719249.670000002</v>
      </c>
      <c r="BR37" s="18">
        <f t="shared" ca="1" si="20"/>
        <v>49141046.539999999</v>
      </c>
      <c r="BS37" s="18">
        <f t="shared" ca="1" si="20"/>
        <v>130002431.3</v>
      </c>
      <c r="BT37" s="18">
        <f t="shared" ca="1" si="20"/>
        <v>0</v>
      </c>
      <c r="BU37" s="18">
        <f t="shared" ca="1" si="20"/>
        <v>0</v>
      </c>
      <c r="BV37" s="18">
        <f t="shared" ca="1" si="20"/>
        <v>132196156.19000001</v>
      </c>
      <c r="BW37" s="18">
        <f t="shared" ca="1" si="20"/>
        <v>0</v>
      </c>
      <c r="BX37" s="18">
        <f t="shared" ca="1" si="20"/>
        <v>0</v>
      </c>
      <c r="BY37" s="18">
        <f t="shared" ca="1" si="20"/>
        <v>0</v>
      </c>
      <c r="BZ37" s="18">
        <f t="shared" ca="1" si="20"/>
        <v>0</v>
      </c>
      <c r="CA37" s="18">
        <f t="shared" ca="1" si="21"/>
        <v>215938.4</v>
      </c>
      <c r="CB37" s="18">
        <f t="shared" ca="1" si="21"/>
        <v>48734674.090000004</v>
      </c>
      <c r="CC37" s="18">
        <f t="shared" ca="1" si="21"/>
        <v>0</v>
      </c>
      <c r="CD37" s="18">
        <f t="shared" ca="1" si="21"/>
        <v>3451661.44</v>
      </c>
      <c r="CE37" s="18">
        <f t="shared" ca="1" si="21"/>
        <v>7696460.3700000001</v>
      </c>
      <c r="CF37" s="18">
        <f t="shared" ca="1" si="21"/>
        <v>0</v>
      </c>
      <c r="CG37" s="18">
        <f t="shared" ca="1" si="21"/>
        <v>0</v>
      </c>
      <c r="CH37" s="18">
        <f t="shared" ca="1" si="21"/>
        <v>0</v>
      </c>
      <c r="CI37" s="18">
        <f t="shared" ca="1" si="21"/>
        <v>0</v>
      </c>
      <c r="CJ37" s="19">
        <f t="shared" ca="1" si="24"/>
        <v>735805277.89967299</v>
      </c>
      <c r="CK37" s="18">
        <f t="shared" ca="1" si="27"/>
        <v>25783.13</v>
      </c>
      <c r="CL37" s="18">
        <f t="shared" ca="1" si="27"/>
        <v>0</v>
      </c>
      <c r="CM37" s="19">
        <f t="shared" ca="1" si="25"/>
        <v>227118576.40000001</v>
      </c>
      <c r="CN37" s="18">
        <f t="shared" ca="1" si="28"/>
        <v>27648506.25</v>
      </c>
      <c r="CO37" s="18">
        <f t="shared" ca="1" si="28"/>
        <v>199470070.15000001</v>
      </c>
      <c r="CP37" s="19">
        <f t="shared" ca="1" si="26"/>
        <v>508660918.36967301</v>
      </c>
      <c r="CQ37" s="18">
        <f t="shared" ca="1" si="22"/>
        <v>0</v>
      </c>
      <c r="CR37" s="18">
        <f t="shared" ca="1" si="22"/>
        <v>508660918.36967301</v>
      </c>
      <c r="CS37" s="18">
        <f t="shared" ca="1" si="22"/>
        <v>6567911.0700000003</v>
      </c>
      <c r="CT37" s="18">
        <f t="shared" ca="1" si="22"/>
        <v>0</v>
      </c>
      <c r="CU37" s="18">
        <f t="shared" ca="1" si="22"/>
        <v>0</v>
      </c>
      <c r="CV37" s="19">
        <f t="shared" ca="1" si="10"/>
        <v>18665263969.819347</v>
      </c>
    </row>
    <row r="38" spans="1:100" ht="12.75" customHeight="1">
      <c r="A38" s="55" t="s">
        <v>209</v>
      </c>
      <c r="B38" s="17">
        <v>1044</v>
      </c>
      <c r="C38" s="56" t="s">
        <v>147</v>
      </c>
      <c r="D38" s="19">
        <f t="shared" ca="1" si="23"/>
        <v>475195420.91000003</v>
      </c>
      <c r="E38" s="18">
        <f t="shared" ca="1" si="17"/>
        <v>408355096.99000001</v>
      </c>
      <c r="F38" s="18">
        <f t="shared" ca="1" si="17"/>
        <v>66840323.920000002</v>
      </c>
      <c r="G38" s="18">
        <f t="shared" ca="1" si="17"/>
        <v>0</v>
      </c>
      <c r="H38" s="18">
        <f t="shared" ca="1" si="17"/>
        <v>0</v>
      </c>
      <c r="I38" s="18">
        <f t="shared" ca="1" si="17"/>
        <v>643442754.91999996</v>
      </c>
      <c r="J38" s="18">
        <f t="shared" ca="1" si="17"/>
        <v>0</v>
      </c>
      <c r="K38" s="18">
        <f t="shared" ca="1" si="17"/>
        <v>0</v>
      </c>
      <c r="L38" s="18">
        <f t="shared" ca="1" si="17"/>
        <v>0</v>
      </c>
      <c r="M38" s="18">
        <f t="shared" ca="1" si="17"/>
        <v>0</v>
      </c>
      <c r="N38" s="18">
        <f t="shared" ca="1" si="17"/>
        <v>0</v>
      </c>
      <c r="O38" s="18">
        <f t="shared" ca="1" si="17"/>
        <v>1000.04</v>
      </c>
      <c r="P38" s="18">
        <f t="shared" ca="1" si="17"/>
        <v>0</v>
      </c>
      <c r="Q38" s="18">
        <f t="shared" ca="1" si="17"/>
        <v>0</v>
      </c>
      <c r="R38" s="18">
        <f t="shared" ca="1" si="17"/>
        <v>0</v>
      </c>
      <c r="S38" s="18">
        <f t="shared" ca="1" si="17"/>
        <v>0</v>
      </c>
      <c r="T38" s="18">
        <f t="shared" ca="1" si="1"/>
        <v>10488236062.15</v>
      </c>
      <c r="U38" s="18">
        <f t="shared" ca="1" si="18"/>
        <v>11123769.74</v>
      </c>
      <c r="V38" s="18">
        <f t="shared" ca="1" si="18"/>
        <v>283769750.14999998</v>
      </c>
      <c r="W38" s="18">
        <f t="shared" ca="1" si="18"/>
        <v>1877098470.8499999</v>
      </c>
      <c r="X38" s="18">
        <f t="shared" ca="1" si="18"/>
        <v>0</v>
      </c>
      <c r="Y38" s="18">
        <f t="shared" ca="1" si="18"/>
        <v>1898038.16</v>
      </c>
      <c r="Z38" s="18">
        <f t="shared" ca="1" si="18"/>
        <v>12563432.4</v>
      </c>
      <c r="AA38" s="18">
        <f t="shared" ca="1" si="18"/>
        <v>0</v>
      </c>
      <c r="AB38" s="18">
        <f t="shared" ca="1" si="18"/>
        <v>0</v>
      </c>
      <c r="AC38" s="18">
        <f t="shared" ca="1" si="18"/>
        <v>28128070.579999998</v>
      </c>
      <c r="AD38" s="18">
        <f t="shared" ca="1" si="18"/>
        <v>25651995.329999998</v>
      </c>
      <c r="AE38" s="18">
        <f t="shared" ca="1" si="18"/>
        <v>0</v>
      </c>
      <c r="AF38" s="18">
        <f t="shared" ca="1" si="18"/>
        <v>1000.04</v>
      </c>
      <c r="AG38" s="18">
        <f t="shared" ca="1" si="18"/>
        <v>0</v>
      </c>
      <c r="AH38" s="18">
        <f t="shared" ca="1" si="18"/>
        <v>0</v>
      </c>
      <c r="AI38" s="18">
        <f t="shared" ca="1" si="18"/>
        <v>0</v>
      </c>
      <c r="AJ38" s="18">
        <f t="shared" ca="1" si="18"/>
        <v>1118229.58</v>
      </c>
      <c r="AK38" s="18">
        <f t="shared" ref="AK38:AZ53" ca="1" si="29">IFERROR(IF($C$2="Yurtiçi",INDIRECT("'"&amp;$B$2&amp;"'!"&amp;ADDRESS(MATCH($B38,INDIRECT("'"&amp;$B$2&amp;"'!$B$1:$B$1095"),0),MATCH(AK$5,INDIRECT("'"&amp;$B$2&amp;"'!5:5"),0))),IF($C$2="Yurtdışı",INDIRECT("'"&amp;$B$2&amp;"'!"&amp;ADDRESS(MATCH($B38,INDIRECT("'"&amp;$B$2&amp;"'!$B$1:$B$1095"),0),MATCH(AK$5,INDIRECT("'"&amp;$B$2&amp;"'!5:5"),0)+1)),INDIRECT("'"&amp;$B$2&amp;"'!"&amp;ADDRESS(MATCH($B38,INDIRECT("'"&amp;$B$2&amp;"'!$B$1:$B$1095"),0),MATCH(AK$5,INDIRECT("'"&amp;$B$2&amp;"'!5:5"),0)))+INDIRECT("'"&amp;$B$2&amp;"'!"&amp;ADDRESS(MATCH($B38,INDIRECT("'"&amp;$B$2&amp;"'!$B$1:$B$1095"),0),MATCH(AK$5,INDIRECT("'"&amp;$B$2&amp;"'!5:5"),0)+1)))),0)</f>
        <v>0</v>
      </c>
      <c r="AL38" s="18">
        <f t="shared" ca="1" si="29"/>
        <v>0</v>
      </c>
      <c r="AM38" s="18">
        <f t="shared" ca="1" si="29"/>
        <v>0</v>
      </c>
      <c r="AN38" s="18">
        <f t="shared" ca="1" si="29"/>
        <v>0</v>
      </c>
      <c r="AO38" s="18">
        <f t="shared" ca="1" si="29"/>
        <v>2500.9699999999998</v>
      </c>
      <c r="AP38" s="18">
        <f t="shared" ca="1" si="29"/>
        <v>495946.63</v>
      </c>
      <c r="AQ38" s="18">
        <f t="shared" ca="1" si="29"/>
        <v>0</v>
      </c>
      <c r="AR38" s="18">
        <f t="shared" ca="1" si="29"/>
        <v>0</v>
      </c>
      <c r="AS38" s="18">
        <f t="shared" ca="1" si="29"/>
        <v>0</v>
      </c>
      <c r="AT38" s="18">
        <f t="shared" ca="1" si="29"/>
        <v>0</v>
      </c>
      <c r="AU38" s="18">
        <f t="shared" ca="1" si="29"/>
        <v>0</v>
      </c>
      <c r="AV38" s="18">
        <f t="shared" ca="1" si="29"/>
        <v>0</v>
      </c>
      <c r="AW38" s="18">
        <f t="shared" ca="1" si="29"/>
        <v>0</v>
      </c>
      <c r="AX38" s="18">
        <f t="shared" ca="1" si="29"/>
        <v>0</v>
      </c>
      <c r="AY38" s="18">
        <f t="shared" ca="1" si="19"/>
        <v>0</v>
      </c>
      <c r="AZ38" s="18">
        <f t="shared" ca="1" si="19"/>
        <v>0</v>
      </c>
      <c r="BA38" s="18">
        <f t="shared" ca="1" si="19"/>
        <v>0</v>
      </c>
      <c r="BB38" s="18">
        <f t="shared" ca="1" si="19"/>
        <v>0</v>
      </c>
      <c r="BC38" s="18">
        <f t="shared" ca="1" si="19"/>
        <v>0</v>
      </c>
      <c r="BD38" s="18">
        <f t="shared" ca="1" si="19"/>
        <v>865669280.26999998</v>
      </c>
      <c r="BE38" s="18">
        <f t="shared" ca="1" si="19"/>
        <v>0</v>
      </c>
      <c r="BF38" s="18">
        <f t="shared" ca="1" si="19"/>
        <v>0</v>
      </c>
      <c r="BG38" s="18">
        <f t="shared" ca="1" si="19"/>
        <v>0</v>
      </c>
      <c r="BH38" s="18">
        <f t="shared" ca="1" si="19"/>
        <v>0</v>
      </c>
      <c r="BI38" s="18">
        <f t="shared" ca="1" si="19"/>
        <v>0</v>
      </c>
      <c r="BJ38" s="18">
        <f t="shared" ca="1" si="19"/>
        <v>0</v>
      </c>
      <c r="BK38" s="18">
        <f t="shared" ca="1" si="20"/>
        <v>0</v>
      </c>
      <c r="BL38" s="18">
        <f t="shared" ca="1" si="20"/>
        <v>0</v>
      </c>
      <c r="BM38" s="18">
        <f t="shared" ca="1" si="20"/>
        <v>0</v>
      </c>
      <c r="BN38" s="18">
        <f t="shared" ca="1" si="20"/>
        <v>384273891.43000001</v>
      </c>
      <c r="BO38" s="18">
        <f t="shared" ca="1" si="20"/>
        <v>0</v>
      </c>
      <c r="BP38" s="18">
        <f t="shared" ca="1" si="20"/>
        <v>629605.23</v>
      </c>
      <c r="BQ38" s="18">
        <f t="shared" ca="1" si="20"/>
        <v>0</v>
      </c>
      <c r="BR38" s="18">
        <f t="shared" ca="1" si="20"/>
        <v>0</v>
      </c>
      <c r="BS38" s="18">
        <f t="shared" ca="1" si="20"/>
        <v>8013835.6200000001</v>
      </c>
      <c r="BT38" s="18">
        <f t="shared" ca="1" si="20"/>
        <v>0</v>
      </c>
      <c r="BU38" s="18">
        <f t="shared" ca="1" si="20"/>
        <v>0</v>
      </c>
      <c r="BV38" s="18">
        <f t="shared" ca="1" si="20"/>
        <v>0</v>
      </c>
      <c r="BW38" s="18">
        <f t="shared" ca="1" si="20"/>
        <v>0</v>
      </c>
      <c r="BX38" s="18">
        <f t="shared" ca="1" si="20"/>
        <v>0</v>
      </c>
      <c r="BY38" s="18">
        <f t="shared" ca="1" si="20"/>
        <v>0</v>
      </c>
      <c r="BZ38" s="18">
        <f t="shared" ref="BZ38:CC38" ca="1" si="30">IFERROR(IF($C$2="Yurtiçi",INDIRECT("'"&amp;$B$2&amp;"'!"&amp;ADDRESS(MATCH($B38,INDIRECT("'"&amp;$B$2&amp;"'!$B$1:$B$1095"),0),MATCH(BZ$5,INDIRECT("'"&amp;$B$2&amp;"'!5:5"),0))),IF($C$2="Yurtdışı",INDIRECT("'"&amp;$B$2&amp;"'!"&amp;ADDRESS(MATCH($B38,INDIRECT("'"&amp;$B$2&amp;"'!$B$1:$B$1095"),0),MATCH(BZ$5,INDIRECT("'"&amp;$B$2&amp;"'!5:5"),0)+1)),INDIRECT("'"&amp;$B$2&amp;"'!"&amp;ADDRESS(MATCH($B38,INDIRECT("'"&amp;$B$2&amp;"'!$B$1:$B$1095"),0),MATCH(BZ$5,INDIRECT("'"&amp;$B$2&amp;"'!5:5"),0)))+INDIRECT("'"&amp;$B$2&amp;"'!"&amp;ADDRESS(MATCH($B38,INDIRECT("'"&amp;$B$2&amp;"'!$B$1:$B$1095"),0),MATCH(BZ$5,INDIRECT("'"&amp;$B$2&amp;"'!5:5"),0)+1)))),0)</f>
        <v>0</v>
      </c>
      <c r="CA38" s="18">
        <f t="shared" ca="1" si="30"/>
        <v>0</v>
      </c>
      <c r="CB38" s="18">
        <f t="shared" ca="1" si="30"/>
        <v>0</v>
      </c>
      <c r="CC38" s="18">
        <f t="shared" ca="1" si="30"/>
        <v>0</v>
      </c>
      <c r="CD38" s="18">
        <f t="shared" ca="1" si="21"/>
        <v>0</v>
      </c>
      <c r="CE38" s="18">
        <f t="shared" ca="1" si="21"/>
        <v>0</v>
      </c>
      <c r="CF38" s="18">
        <f t="shared" ca="1" si="21"/>
        <v>0</v>
      </c>
      <c r="CG38" s="18">
        <f t="shared" ca="1" si="21"/>
        <v>0</v>
      </c>
      <c r="CH38" s="18">
        <f t="shared" ca="1" si="21"/>
        <v>0</v>
      </c>
      <c r="CI38" s="18">
        <f t="shared" ca="1" si="21"/>
        <v>0</v>
      </c>
      <c r="CJ38" s="19">
        <f t="shared" ca="1" si="24"/>
        <v>552529761.57999992</v>
      </c>
      <c r="CK38" s="18">
        <f t="shared" ca="1" si="27"/>
        <v>0</v>
      </c>
      <c r="CL38" s="18">
        <f t="shared" ca="1" si="27"/>
        <v>0</v>
      </c>
      <c r="CM38" s="19">
        <f t="shared" ca="1" si="25"/>
        <v>552529761.57999992</v>
      </c>
      <c r="CN38" s="18">
        <f t="shared" ca="1" si="28"/>
        <v>24561266.739999998</v>
      </c>
      <c r="CO38" s="18">
        <f t="shared" ca="1" si="28"/>
        <v>527968494.83999997</v>
      </c>
      <c r="CP38" s="19">
        <f t="shared" ca="1" si="26"/>
        <v>0</v>
      </c>
      <c r="CQ38" s="18">
        <f t="shared" ca="1" si="22"/>
        <v>0</v>
      </c>
      <c r="CR38" s="18">
        <f t="shared" ca="1" si="22"/>
        <v>0</v>
      </c>
      <c r="CS38" s="18">
        <f t="shared" ca="1" si="22"/>
        <v>3624414.49</v>
      </c>
      <c r="CT38" s="18">
        <f t="shared" ca="1" si="22"/>
        <v>0</v>
      </c>
      <c r="CU38" s="18">
        <f t="shared" ca="1" si="22"/>
        <v>0</v>
      </c>
      <c r="CV38" s="19">
        <f t="shared" ca="1" si="10"/>
        <v>15663467231.069998</v>
      </c>
    </row>
    <row r="39" spans="1:100" ht="12.75" customHeight="1">
      <c r="A39" s="55" t="s">
        <v>211</v>
      </c>
      <c r="B39" s="17">
        <v>1045</v>
      </c>
      <c r="C39" s="56" t="s">
        <v>147</v>
      </c>
      <c r="D39" s="19">
        <f t="shared" ca="1" si="23"/>
        <v>223385713.80000001</v>
      </c>
      <c r="E39" s="18">
        <f t="shared" ref="E39:S54" ca="1" si="31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12113647.189999999</v>
      </c>
      <c r="F39" s="18">
        <f t="shared" ca="1" si="31"/>
        <v>98351769.5</v>
      </c>
      <c r="G39" s="18">
        <f t="shared" ca="1" si="31"/>
        <v>112920297.11</v>
      </c>
      <c r="H39" s="18">
        <f t="shared" ca="1" si="31"/>
        <v>266027.01</v>
      </c>
      <c r="I39" s="18">
        <f t="shared" ca="1" si="31"/>
        <v>251165583.66</v>
      </c>
      <c r="J39" s="18">
        <f t="shared" ca="1" si="31"/>
        <v>0</v>
      </c>
      <c r="K39" s="18">
        <f t="shared" ca="1" si="31"/>
        <v>86792544.799999997</v>
      </c>
      <c r="L39" s="18">
        <f t="shared" ca="1" si="31"/>
        <v>0</v>
      </c>
      <c r="M39" s="18">
        <f t="shared" ca="1" si="31"/>
        <v>4010118.05</v>
      </c>
      <c r="N39" s="18">
        <f t="shared" ca="1" si="31"/>
        <v>17874584.030000001</v>
      </c>
      <c r="O39" s="18">
        <f t="shared" ca="1" si="31"/>
        <v>35651162.060000002</v>
      </c>
      <c r="P39" s="18">
        <f t="shared" ca="1" si="31"/>
        <v>0</v>
      </c>
      <c r="Q39" s="18">
        <f t="shared" ca="1" si="31"/>
        <v>15976757.060000001</v>
      </c>
      <c r="R39" s="18">
        <f t="shared" ca="1" si="31"/>
        <v>0</v>
      </c>
      <c r="S39" s="18">
        <f t="shared" ca="1" si="31"/>
        <v>0</v>
      </c>
      <c r="T39" s="18">
        <f t="shared" ca="1" si="1"/>
        <v>29216033369.879997</v>
      </c>
      <c r="U39" s="18">
        <f t="shared" ref="U39:AJ54" ca="1" si="32">IFERROR(IF($C$2="Yurtiçi",INDIRECT("'"&amp;$B$2&amp;"'!"&amp;ADDRESS(MATCH($B39,INDIRECT("'"&amp;$B$2&amp;"'!$B$1:$B$1095"),0),MATCH(U$5,INDIRECT("'"&amp;$B$2&amp;"'!5:5"),0))),IF($C$2="Yurtdışı",INDIRECT("'"&amp;$B$2&amp;"'!"&amp;ADDRESS(MATCH($B39,INDIRECT("'"&amp;$B$2&amp;"'!$B$1:$B$1095"),0),MATCH(U$5,INDIRECT("'"&amp;$B$2&amp;"'!5:5"),0)+1)),INDIRECT("'"&amp;$B$2&amp;"'!"&amp;ADDRESS(MATCH($B39,INDIRECT("'"&amp;$B$2&amp;"'!$B$1:$B$1095"),0),MATCH(U$5,INDIRECT("'"&amp;$B$2&amp;"'!5:5"),0)))+INDIRECT("'"&amp;$B$2&amp;"'!"&amp;ADDRESS(MATCH($B39,INDIRECT("'"&amp;$B$2&amp;"'!$B$1:$B$1095"),0),MATCH(U$5,INDIRECT("'"&amp;$B$2&amp;"'!5:5"),0)+1)))),0)</f>
        <v>12939665.51</v>
      </c>
      <c r="V39" s="18">
        <f t="shared" ca="1" si="32"/>
        <v>5682467726.3500004</v>
      </c>
      <c r="W39" s="18">
        <f t="shared" ca="1" si="32"/>
        <v>3228955628.73</v>
      </c>
      <c r="X39" s="18">
        <f t="shared" ca="1" si="32"/>
        <v>0</v>
      </c>
      <c r="Y39" s="18">
        <f t="shared" ca="1" si="32"/>
        <v>40615854.630000003</v>
      </c>
      <c r="Z39" s="18">
        <f t="shared" ca="1" si="32"/>
        <v>33572355.149999999</v>
      </c>
      <c r="AA39" s="18">
        <f t="shared" ca="1" si="32"/>
        <v>0</v>
      </c>
      <c r="AB39" s="18">
        <f t="shared" ca="1" si="32"/>
        <v>0</v>
      </c>
      <c r="AC39" s="18">
        <f t="shared" ca="1" si="32"/>
        <v>1158381.52</v>
      </c>
      <c r="AD39" s="18">
        <f t="shared" ca="1" si="32"/>
        <v>4606143.3100000005</v>
      </c>
      <c r="AE39" s="18">
        <f t="shared" ca="1" si="32"/>
        <v>15000</v>
      </c>
      <c r="AF39" s="18">
        <f t="shared" ca="1" si="32"/>
        <v>2969860.15</v>
      </c>
      <c r="AG39" s="18">
        <f t="shared" ca="1" si="32"/>
        <v>745812.54999999993</v>
      </c>
      <c r="AH39" s="18">
        <f t="shared" ca="1" si="32"/>
        <v>10433830.109999999</v>
      </c>
      <c r="AI39" s="18">
        <f t="shared" ca="1" si="32"/>
        <v>0</v>
      </c>
      <c r="AJ39" s="18">
        <f t="shared" ca="1" si="32"/>
        <v>8786936.1400000006</v>
      </c>
      <c r="AK39" s="18">
        <f t="shared" ca="1" si="29"/>
        <v>203506.93</v>
      </c>
      <c r="AL39" s="18">
        <f t="shared" ca="1" si="29"/>
        <v>0</v>
      </c>
      <c r="AM39" s="18">
        <f t="shared" ca="1" si="29"/>
        <v>3336087.21</v>
      </c>
      <c r="AN39" s="18">
        <f t="shared" ca="1" si="29"/>
        <v>0</v>
      </c>
      <c r="AO39" s="18">
        <f t="shared" ca="1" si="29"/>
        <v>0</v>
      </c>
      <c r="AP39" s="18">
        <f t="shared" ca="1" si="29"/>
        <v>51662.2</v>
      </c>
      <c r="AQ39" s="18">
        <f t="shared" ca="1" si="29"/>
        <v>0</v>
      </c>
      <c r="AR39" s="18">
        <f t="shared" ca="1" si="29"/>
        <v>0</v>
      </c>
      <c r="AS39" s="18">
        <f t="shared" ca="1" si="29"/>
        <v>0</v>
      </c>
      <c r="AT39" s="18">
        <f t="shared" ca="1" si="29"/>
        <v>316295465.63</v>
      </c>
      <c r="AU39" s="18">
        <f t="shared" ca="1" si="29"/>
        <v>46236112.789999999</v>
      </c>
      <c r="AV39" s="18">
        <f t="shared" ca="1" si="29"/>
        <v>0</v>
      </c>
      <c r="AW39" s="18">
        <f t="shared" ca="1" si="29"/>
        <v>0</v>
      </c>
      <c r="AX39" s="18">
        <f t="shared" ca="1" si="29"/>
        <v>46773885.130000003</v>
      </c>
      <c r="AY39" s="18">
        <f t="shared" ca="1" si="29"/>
        <v>0</v>
      </c>
      <c r="AZ39" s="18">
        <f t="shared" ca="1" si="29"/>
        <v>0</v>
      </c>
      <c r="BA39" s="18">
        <f t="shared" ref="BA39:BP54" ca="1" si="33">IFERROR(IF($C$2="Yurtiçi",INDIRECT("'"&amp;$B$2&amp;"'!"&amp;ADDRESS(MATCH($B39,INDIRECT("'"&amp;$B$2&amp;"'!$B$1:$B$1095"),0),MATCH(BA$5,INDIRECT("'"&amp;$B$2&amp;"'!5:5"),0))),IF($C$2="Yurtdışı",INDIRECT("'"&amp;$B$2&amp;"'!"&amp;ADDRESS(MATCH($B39,INDIRECT("'"&amp;$B$2&amp;"'!$B$1:$B$1095"),0),MATCH(BA$5,INDIRECT("'"&amp;$B$2&amp;"'!5:5"),0)+1)),INDIRECT("'"&amp;$B$2&amp;"'!"&amp;ADDRESS(MATCH($B39,INDIRECT("'"&amp;$B$2&amp;"'!$B$1:$B$1095"),0),MATCH(BA$5,INDIRECT("'"&amp;$B$2&amp;"'!5:5"),0)))+INDIRECT("'"&amp;$B$2&amp;"'!"&amp;ADDRESS(MATCH($B39,INDIRECT("'"&amp;$B$2&amp;"'!$B$1:$B$1095"),0),MATCH(BA$5,INDIRECT("'"&amp;$B$2&amp;"'!5:5"),0)+1)))),0)</f>
        <v>0</v>
      </c>
      <c r="BB39" s="18">
        <f t="shared" ca="1" si="33"/>
        <v>0</v>
      </c>
      <c r="BC39" s="18">
        <f t="shared" ca="1" si="33"/>
        <v>0</v>
      </c>
      <c r="BD39" s="18">
        <f t="shared" ca="1" si="33"/>
        <v>48405900.100000001</v>
      </c>
      <c r="BE39" s="18">
        <f t="shared" ca="1" si="33"/>
        <v>0</v>
      </c>
      <c r="BF39" s="18">
        <f t="shared" ca="1" si="33"/>
        <v>0</v>
      </c>
      <c r="BG39" s="18">
        <f t="shared" ca="1" si="33"/>
        <v>0</v>
      </c>
      <c r="BH39" s="18">
        <f t="shared" ca="1" si="33"/>
        <v>0</v>
      </c>
      <c r="BI39" s="18">
        <f t="shared" ca="1" si="33"/>
        <v>0</v>
      </c>
      <c r="BJ39" s="18">
        <f t="shared" ca="1" si="33"/>
        <v>0</v>
      </c>
      <c r="BK39" s="18">
        <f t="shared" ca="1" si="33"/>
        <v>0</v>
      </c>
      <c r="BL39" s="18">
        <f t="shared" ca="1" si="33"/>
        <v>0</v>
      </c>
      <c r="BM39" s="18">
        <f t="shared" ca="1" si="33"/>
        <v>20433.16</v>
      </c>
      <c r="BN39" s="18">
        <f t="shared" ca="1" si="33"/>
        <v>64680113.409999996</v>
      </c>
      <c r="BO39" s="18">
        <f t="shared" ca="1" si="33"/>
        <v>0</v>
      </c>
      <c r="BP39" s="18">
        <f t="shared" ca="1" si="33"/>
        <v>147605379.09</v>
      </c>
      <c r="BQ39" s="18">
        <f t="shared" ref="BQ39:CF54" ca="1" si="34">IFERROR(IF($C$2="Yurtiçi",INDIRECT("'"&amp;$B$2&amp;"'!"&amp;ADDRESS(MATCH($B39,INDIRECT("'"&amp;$B$2&amp;"'!$B$1:$B$1095"),0),MATCH(BQ$5,INDIRECT("'"&amp;$B$2&amp;"'!5:5"),0))),IF($C$2="Yurtdışı",INDIRECT("'"&amp;$B$2&amp;"'!"&amp;ADDRESS(MATCH($B39,INDIRECT("'"&amp;$B$2&amp;"'!$B$1:$B$1095"),0),MATCH(BQ$5,INDIRECT("'"&amp;$B$2&amp;"'!5:5"),0)+1)),INDIRECT("'"&amp;$B$2&amp;"'!"&amp;ADDRESS(MATCH($B39,INDIRECT("'"&amp;$B$2&amp;"'!$B$1:$B$1095"),0),MATCH(BQ$5,INDIRECT("'"&amp;$B$2&amp;"'!5:5"),0)))+INDIRECT("'"&amp;$B$2&amp;"'!"&amp;ADDRESS(MATCH($B39,INDIRECT("'"&amp;$B$2&amp;"'!$B$1:$B$1095"),0),MATCH(BQ$5,INDIRECT("'"&amp;$B$2&amp;"'!5:5"),0)+1)))),0)</f>
        <v>41440132.780000001</v>
      </c>
      <c r="BR39" s="18">
        <f t="shared" ca="1" si="34"/>
        <v>165993871.98000002</v>
      </c>
      <c r="BS39" s="18">
        <f t="shared" ca="1" si="34"/>
        <v>15867252.789999999</v>
      </c>
      <c r="BT39" s="18">
        <f t="shared" ca="1" si="34"/>
        <v>0</v>
      </c>
      <c r="BU39" s="18">
        <f t="shared" ca="1" si="34"/>
        <v>0</v>
      </c>
      <c r="BV39" s="18">
        <f t="shared" ca="1" si="34"/>
        <v>0</v>
      </c>
      <c r="BW39" s="18">
        <f t="shared" ca="1" si="34"/>
        <v>0</v>
      </c>
      <c r="BX39" s="18">
        <f t="shared" ca="1" si="34"/>
        <v>23601.55</v>
      </c>
      <c r="BY39" s="18">
        <f t="shared" ca="1" si="34"/>
        <v>0</v>
      </c>
      <c r="BZ39" s="18">
        <f t="shared" ca="1" si="34"/>
        <v>0</v>
      </c>
      <c r="CA39" s="18">
        <f t="shared" ca="1" si="34"/>
        <v>1466056.26</v>
      </c>
      <c r="CB39" s="18">
        <f t="shared" ca="1" si="34"/>
        <v>36452979.43</v>
      </c>
      <c r="CC39" s="18">
        <f t="shared" ca="1" si="34"/>
        <v>0</v>
      </c>
      <c r="CD39" s="18">
        <f t="shared" ca="1" si="34"/>
        <v>11990381.460000001</v>
      </c>
      <c r="CE39" s="18">
        <f t="shared" ca="1" si="34"/>
        <v>0</v>
      </c>
      <c r="CF39" s="18">
        <f t="shared" ca="1" si="34"/>
        <v>0</v>
      </c>
      <c r="CG39" s="18">
        <f t="shared" ref="CD39:CI54" ca="1" si="35">IFERROR(IF($C$2="Yurtiçi",INDIRECT("'"&amp;$B$2&amp;"'!"&amp;ADDRESS(MATCH($B39,INDIRECT("'"&amp;$B$2&amp;"'!$B$1:$B$1095"),0),MATCH(CG$5,INDIRECT("'"&amp;$B$2&amp;"'!5:5"),0))),IF($C$2="Yurtdışı",INDIRECT("'"&amp;$B$2&amp;"'!"&amp;ADDRESS(MATCH($B39,INDIRECT("'"&amp;$B$2&amp;"'!$B$1:$B$1095"),0),MATCH(CG$5,INDIRECT("'"&amp;$B$2&amp;"'!5:5"),0)+1)),INDIRECT("'"&amp;$B$2&amp;"'!"&amp;ADDRESS(MATCH($B39,INDIRECT("'"&amp;$B$2&amp;"'!$B$1:$B$1095"),0),MATCH(CG$5,INDIRECT("'"&amp;$B$2&amp;"'!5:5"),0)))+INDIRECT("'"&amp;$B$2&amp;"'!"&amp;ADDRESS(MATCH($B39,INDIRECT("'"&amp;$B$2&amp;"'!$B$1:$B$1095"),0),MATCH(CG$5,INDIRECT("'"&amp;$B$2&amp;"'!5:5"),0)+1)))),0)</f>
        <v>604.79999999999995</v>
      </c>
      <c r="CH39" s="18">
        <f t="shared" ca="1" si="35"/>
        <v>638584.16</v>
      </c>
      <c r="CI39" s="18">
        <f t="shared" ca="1" si="35"/>
        <v>0</v>
      </c>
      <c r="CJ39" s="19">
        <f t="shared" ca="1" si="24"/>
        <v>58950490.57</v>
      </c>
      <c r="CK39" s="18">
        <f t="shared" ca="1" si="27"/>
        <v>0</v>
      </c>
      <c r="CL39" s="18">
        <f t="shared" ca="1" si="27"/>
        <v>0</v>
      </c>
      <c r="CM39" s="19">
        <f t="shared" ca="1" si="25"/>
        <v>58950490.57</v>
      </c>
      <c r="CN39" s="18">
        <f t="shared" ca="1" si="28"/>
        <v>0</v>
      </c>
      <c r="CO39" s="18">
        <f t="shared" ca="1" si="28"/>
        <v>58950490.57</v>
      </c>
      <c r="CP39" s="19">
        <f t="shared" ca="1" si="26"/>
        <v>0</v>
      </c>
      <c r="CQ39" s="18">
        <f t="shared" ref="CQ39:CU54" ca="1" si="36">IFERROR(IF($C$2="Yurtiçi",INDIRECT("'"&amp;$B$2&amp;"'!"&amp;ADDRESS(MATCH($B39,INDIRECT("'"&amp;$B$2&amp;"'!$B$1:$B$1095"),0),MATCH(CQ$5,INDIRECT("'"&amp;$B$2&amp;"'!5:5"),0))),IF($C$2="Yurtdışı",INDIRECT("'"&amp;$B$2&amp;"'!"&amp;ADDRESS(MATCH($B39,INDIRECT("'"&amp;$B$2&amp;"'!$B$1:$B$1095"),0),MATCH(CQ$5,INDIRECT("'"&amp;$B$2&amp;"'!5:5"),0)+1)),INDIRECT("'"&amp;$B$2&amp;"'!"&amp;ADDRESS(MATCH($B39,INDIRECT("'"&amp;$B$2&amp;"'!$B$1:$B$1095"),0),MATCH(CQ$5,INDIRECT("'"&amp;$B$2&amp;"'!5:5"),0)))+INDIRECT("'"&amp;$B$2&amp;"'!"&amp;ADDRESS(MATCH($B39,INDIRECT("'"&amp;$B$2&amp;"'!$B$1:$B$1095"),0),MATCH(CQ$5,INDIRECT("'"&amp;$B$2&amp;"'!5:5"),0)+1)))),0)</f>
        <v>0</v>
      </c>
      <c r="CR39" s="18">
        <f t="shared" ca="1" si="36"/>
        <v>0</v>
      </c>
      <c r="CS39" s="18">
        <f t="shared" ca="1" si="36"/>
        <v>88177367.269999996</v>
      </c>
      <c r="CT39" s="18">
        <f t="shared" ca="1" si="36"/>
        <v>3010165806.52</v>
      </c>
      <c r="CU39" s="18">
        <f t="shared" ca="1" si="36"/>
        <v>0</v>
      </c>
      <c r="CV39" s="19">
        <f t="shared" ca="1" si="10"/>
        <v>42983198729.720009</v>
      </c>
    </row>
    <row r="40" spans="1:100" ht="12.75" customHeight="1">
      <c r="A40" s="55" t="s">
        <v>213</v>
      </c>
      <c r="B40" s="17">
        <v>1046</v>
      </c>
      <c r="C40" s="56" t="s">
        <v>147</v>
      </c>
      <c r="D40" s="19">
        <f t="shared" ca="1" si="23"/>
        <v>35157819.270000003</v>
      </c>
      <c r="E40" s="18">
        <f t="shared" ca="1" si="31"/>
        <v>4706035.7</v>
      </c>
      <c r="F40" s="18">
        <f t="shared" ca="1" si="31"/>
        <v>15884992.4</v>
      </c>
      <c r="G40" s="18">
        <f t="shared" ca="1" si="31"/>
        <v>14566791.17</v>
      </c>
      <c r="H40" s="18">
        <f t="shared" ca="1" si="31"/>
        <v>649302.92999999993</v>
      </c>
      <c r="I40" s="18">
        <f t="shared" ca="1" si="31"/>
        <v>26542195.390000001</v>
      </c>
      <c r="J40" s="18">
        <f t="shared" ca="1" si="31"/>
        <v>0</v>
      </c>
      <c r="K40" s="18">
        <f t="shared" ca="1" si="31"/>
        <v>10450.92</v>
      </c>
      <c r="L40" s="18">
        <f t="shared" ca="1" si="31"/>
        <v>0</v>
      </c>
      <c r="M40" s="18">
        <f t="shared" ca="1" si="31"/>
        <v>0</v>
      </c>
      <c r="N40" s="18">
        <f t="shared" ca="1" si="31"/>
        <v>0</v>
      </c>
      <c r="O40" s="18">
        <f t="shared" ca="1" si="31"/>
        <v>79163361.599999994</v>
      </c>
      <c r="P40" s="18">
        <f t="shared" ca="1" si="31"/>
        <v>0</v>
      </c>
      <c r="Q40" s="18">
        <f t="shared" ca="1" si="31"/>
        <v>0</v>
      </c>
      <c r="R40" s="18">
        <f t="shared" ca="1" si="31"/>
        <v>0</v>
      </c>
      <c r="S40" s="18">
        <f t="shared" ca="1" si="31"/>
        <v>0</v>
      </c>
      <c r="T40" s="18">
        <f t="shared" ca="1" si="1"/>
        <v>0</v>
      </c>
      <c r="U40" s="18">
        <f t="shared" ca="1" si="32"/>
        <v>0</v>
      </c>
      <c r="V40" s="18">
        <f t="shared" ca="1" si="32"/>
        <v>96711279.469999999</v>
      </c>
      <c r="W40" s="18">
        <f t="shared" ca="1" si="32"/>
        <v>649270319.63999999</v>
      </c>
      <c r="X40" s="18">
        <f t="shared" ca="1" si="32"/>
        <v>46478196.200000003</v>
      </c>
      <c r="Y40" s="18">
        <f t="shared" ca="1" si="32"/>
        <v>0</v>
      </c>
      <c r="Z40" s="18">
        <f t="shared" ca="1" si="32"/>
        <v>0</v>
      </c>
      <c r="AA40" s="18">
        <f t="shared" ca="1" si="32"/>
        <v>0</v>
      </c>
      <c r="AB40" s="18">
        <f t="shared" ca="1" si="32"/>
        <v>0</v>
      </c>
      <c r="AC40" s="18">
        <f t="shared" ca="1" si="32"/>
        <v>484680.75</v>
      </c>
      <c r="AD40" s="18">
        <f t="shared" ca="1" si="32"/>
        <v>709104.74</v>
      </c>
      <c r="AE40" s="18">
        <f t="shared" ca="1" si="32"/>
        <v>0</v>
      </c>
      <c r="AF40" s="18">
        <f t="shared" ca="1" si="32"/>
        <v>0</v>
      </c>
      <c r="AG40" s="18">
        <f t="shared" ca="1" si="32"/>
        <v>0</v>
      </c>
      <c r="AH40" s="18">
        <f t="shared" ca="1" si="32"/>
        <v>0</v>
      </c>
      <c r="AI40" s="18">
        <f t="shared" ca="1" si="32"/>
        <v>0</v>
      </c>
      <c r="AJ40" s="18">
        <f t="shared" ca="1" si="32"/>
        <v>0</v>
      </c>
      <c r="AK40" s="18">
        <f t="shared" ca="1" si="29"/>
        <v>0</v>
      </c>
      <c r="AL40" s="18">
        <f t="shared" ca="1" si="29"/>
        <v>0</v>
      </c>
      <c r="AM40" s="18">
        <f t="shared" ca="1" si="29"/>
        <v>0</v>
      </c>
      <c r="AN40" s="18">
        <f t="shared" ca="1" si="29"/>
        <v>0</v>
      </c>
      <c r="AO40" s="18">
        <f t="shared" ca="1" si="29"/>
        <v>0</v>
      </c>
      <c r="AP40" s="18">
        <f t="shared" ca="1" si="29"/>
        <v>0</v>
      </c>
      <c r="AQ40" s="18">
        <f t="shared" ca="1" si="29"/>
        <v>0</v>
      </c>
      <c r="AR40" s="18">
        <f t="shared" ca="1" si="29"/>
        <v>0</v>
      </c>
      <c r="AS40" s="18">
        <f t="shared" ca="1" si="29"/>
        <v>0</v>
      </c>
      <c r="AT40" s="18">
        <f t="shared" ca="1" si="29"/>
        <v>179618932.00999999</v>
      </c>
      <c r="AU40" s="18">
        <f t="shared" ca="1" si="29"/>
        <v>5713775.3600000003</v>
      </c>
      <c r="AV40" s="18">
        <f t="shared" ca="1" si="29"/>
        <v>0</v>
      </c>
      <c r="AW40" s="18">
        <f t="shared" ca="1" si="29"/>
        <v>0</v>
      </c>
      <c r="AX40" s="18">
        <f t="shared" ca="1" si="29"/>
        <v>0</v>
      </c>
      <c r="AY40" s="18">
        <f t="shared" ca="1" si="29"/>
        <v>0</v>
      </c>
      <c r="AZ40" s="18">
        <f t="shared" ca="1" si="29"/>
        <v>0</v>
      </c>
      <c r="BA40" s="18">
        <f t="shared" ca="1" si="33"/>
        <v>0</v>
      </c>
      <c r="BB40" s="18">
        <f t="shared" ca="1" si="33"/>
        <v>0</v>
      </c>
      <c r="BC40" s="18">
        <f t="shared" ca="1" si="33"/>
        <v>0</v>
      </c>
      <c r="BD40" s="18">
        <f t="shared" ca="1" si="33"/>
        <v>18323612.52</v>
      </c>
      <c r="BE40" s="18">
        <f t="shared" ca="1" si="33"/>
        <v>0</v>
      </c>
      <c r="BF40" s="18">
        <f t="shared" ca="1" si="33"/>
        <v>0</v>
      </c>
      <c r="BG40" s="18">
        <f t="shared" ca="1" si="33"/>
        <v>0</v>
      </c>
      <c r="BH40" s="18">
        <f t="shared" ca="1" si="33"/>
        <v>0</v>
      </c>
      <c r="BI40" s="18">
        <f t="shared" ca="1" si="33"/>
        <v>0</v>
      </c>
      <c r="BJ40" s="18">
        <f t="shared" ca="1" si="33"/>
        <v>0</v>
      </c>
      <c r="BK40" s="18">
        <f t="shared" ca="1" si="33"/>
        <v>0</v>
      </c>
      <c r="BL40" s="18">
        <f t="shared" ca="1" si="33"/>
        <v>0</v>
      </c>
      <c r="BM40" s="18">
        <f t="shared" ca="1" si="33"/>
        <v>0</v>
      </c>
      <c r="BN40" s="18">
        <f t="shared" ca="1" si="33"/>
        <v>43651652.469999999</v>
      </c>
      <c r="BO40" s="18">
        <f t="shared" ca="1" si="33"/>
        <v>0</v>
      </c>
      <c r="BP40" s="18">
        <f t="shared" ca="1" si="33"/>
        <v>3460782.22</v>
      </c>
      <c r="BQ40" s="18">
        <f t="shared" ca="1" si="34"/>
        <v>0</v>
      </c>
      <c r="BR40" s="18">
        <f t="shared" ca="1" si="34"/>
        <v>4414500.3100000005</v>
      </c>
      <c r="BS40" s="18">
        <f t="shared" ca="1" si="34"/>
        <v>1571631.84</v>
      </c>
      <c r="BT40" s="18">
        <f t="shared" ca="1" si="34"/>
        <v>0</v>
      </c>
      <c r="BU40" s="18">
        <f t="shared" ca="1" si="34"/>
        <v>0</v>
      </c>
      <c r="BV40" s="18">
        <f t="shared" ca="1" si="34"/>
        <v>0</v>
      </c>
      <c r="BW40" s="18">
        <f t="shared" ca="1" si="34"/>
        <v>0</v>
      </c>
      <c r="BX40" s="18">
        <f t="shared" ca="1" si="34"/>
        <v>0</v>
      </c>
      <c r="BY40" s="18">
        <f t="shared" ca="1" si="34"/>
        <v>0</v>
      </c>
      <c r="BZ40" s="18">
        <f t="shared" ca="1" si="34"/>
        <v>0</v>
      </c>
      <c r="CA40" s="18">
        <f t="shared" ca="1" si="34"/>
        <v>0</v>
      </c>
      <c r="CB40" s="18">
        <f t="shared" ca="1" si="34"/>
        <v>0</v>
      </c>
      <c r="CC40" s="18">
        <f t="shared" ca="1" si="34"/>
        <v>0</v>
      </c>
      <c r="CD40" s="18">
        <f t="shared" ca="1" si="35"/>
        <v>0</v>
      </c>
      <c r="CE40" s="18">
        <f t="shared" ca="1" si="35"/>
        <v>0</v>
      </c>
      <c r="CF40" s="18">
        <f t="shared" ca="1" si="35"/>
        <v>0</v>
      </c>
      <c r="CG40" s="18">
        <f t="shared" ca="1" si="35"/>
        <v>0</v>
      </c>
      <c r="CH40" s="18">
        <f t="shared" ca="1" si="35"/>
        <v>0</v>
      </c>
      <c r="CI40" s="18">
        <f t="shared" ca="1" si="35"/>
        <v>0</v>
      </c>
      <c r="CJ40" s="19">
        <f t="shared" ca="1" si="24"/>
        <v>0</v>
      </c>
      <c r="CK40" s="18">
        <f t="shared" ca="1" si="27"/>
        <v>0</v>
      </c>
      <c r="CL40" s="18">
        <f t="shared" ca="1" si="27"/>
        <v>0</v>
      </c>
      <c r="CM40" s="19">
        <f t="shared" ca="1" si="25"/>
        <v>0</v>
      </c>
      <c r="CN40" s="18">
        <f t="shared" ca="1" si="28"/>
        <v>0</v>
      </c>
      <c r="CO40" s="18">
        <f t="shared" ca="1" si="28"/>
        <v>0</v>
      </c>
      <c r="CP40" s="19">
        <f t="shared" ca="1" si="26"/>
        <v>0</v>
      </c>
      <c r="CQ40" s="18">
        <f t="shared" ca="1" si="36"/>
        <v>0</v>
      </c>
      <c r="CR40" s="18">
        <f t="shared" ca="1" si="36"/>
        <v>0</v>
      </c>
      <c r="CS40" s="18">
        <f t="shared" ca="1" si="36"/>
        <v>2394868.59</v>
      </c>
      <c r="CT40" s="18">
        <f t="shared" ca="1" si="36"/>
        <v>24404.89</v>
      </c>
      <c r="CU40" s="18">
        <f t="shared" ca="1" si="36"/>
        <v>0</v>
      </c>
      <c r="CV40" s="19">
        <f t="shared" ca="1" si="10"/>
        <v>1194350871.1199999</v>
      </c>
    </row>
    <row r="41" spans="1:100" ht="12.75" customHeight="1">
      <c r="A41" s="55" t="s">
        <v>215</v>
      </c>
      <c r="B41" s="17">
        <v>1047</v>
      </c>
      <c r="C41" s="56" t="s">
        <v>147</v>
      </c>
      <c r="D41" s="19">
        <f t="shared" ca="1" si="23"/>
        <v>0</v>
      </c>
      <c r="E41" s="18">
        <f t="shared" ca="1" si="31"/>
        <v>0</v>
      </c>
      <c r="F41" s="18">
        <f t="shared" ca="1" si="31"/>
        <v>0</v>
      </c>
      <c r="G41" s="18">
        <f t="shared" ca="1" si="31"/>
        <v>0</v>
      </c>
      <c r="H41" s="18">
        <f t="shared" ca="1" si="31"/>
        <v>0</v>
      </c>
      <c r="I41" s="18">
        <f t="shared" ca="1" si="31"/>
        <v>0</v>
      </c>
      <c r="J41" s="18">
        <f t="shared" ca="1" si="31"/>
        <v>0</v>
      </c>
      <c r="K41" s="18">
        <f t="shared" ca="1" si="31"/>
        <v>0</v>
      </c>
      <c r="L41" s="18">
        <f t="shared" ca="1" si="31"/>
        <v>0</v>
      </c>
      <c r="M41" s="18">
        <f t="shared" ca="1" si="31"/>
        <v>0</v>
      </c>
      <c r="N41" s="18">
        <f t="shared" ca="1" si="31"/>
        <v>0</v>
      </c>
      <c r="O41" s="18">
        <f t="shared" ca="1" si="31"/>
        <v>0</v>
      </c>
      <c r="P41" s="18">
        <f t="shared" ca="1" si="31"/>
        <v>0</v>
      </c>
      <c r="Q41" s="18">
        <f t="shared" ca="1" si="31"/>
        <v>0</v>
      </c>
      <c r="R41" s="18">
        <f t="shared" ca="1" si="31"/>
        <v>0</v>
      </c>
      <c r="S41" s="18">
        <f t="shared" ca="1" si="31"/>
        <v>0</v>
      </c>
      <c r="T41" s="18">
        <f t="shared" ca="1" si="1"/>
        <v>0</v>
      </c>
      <c r="U41" s="18">
        <f t="shared" ca="1" si="32"/>
        <v>0</v>
      </c>
      <c r="V41" s="18">
        <f t="shared" ca="1" si="32"/>
        <v>0</v>
      </c>
      <c r="W41" s="18">
        <f t="shared" ca="1" si="32"/>
        <v>0</v>
      </c>
      <c r="X41" s="18">
        <f t="shared" ca="1" si="32"/>
        <v>0</v>
      </c>
      <c r="Y41" s="18">
        <f t="shared" ca="1" si="32"/>
        <v>0</v>
      </c>
      <c r="Z41" s="18">
        <f t="shared" ca="1" si="32"/>
        <v>0</v>
      </c>
      <c r="AA41" s="18">
        <f t="shared" ca="1" si="32"/>
        <v>0</v>
      </c>
      <c r="AB41" s="18">
        <f t="shared" ca="1" si="32"/>
        <v>0</v>
      </c>
      <c r="AC41" s="18">
        <f t="shared" ca="1" si="32"/>
        <v>0</v>
      </c>
      <c r="AD41" s="18">
        <f t="shared" ca="1" si="32"/>
        <v>0</v>
      </c>
      <c r="AE41" s="18">
        <f t="shared" ca="1" si="32"/>
        <v>0</v>
      </c>
      <c r="AF41" s="18">
        <f t="shared" ca="1" si="32"/>
        <v>0</v>
      </c>
      <c r="AG41" s="18">
        <f t="shared" ca="1" si="32"/>
        <v>0</v>
      </c>
      <c r="AH41" s="18">
        <f t="shared" ca="1" si="32"/>
        <v>0</v>
      </c>
      <c r="AI41" s="18">
        <f t="shared" ca="1" si="32"/>
        <v>0</v>
      </c>
      <c r="AJ41" s="18">
        <f t="shared" ca="1" si="32"/>
        <v>0</v>
      </c>
      <c r="AK41" s="18">
        <f t="shared" ca="1" si="29"/>
        <v>0</v>
      </c>
      <c r="AL41" s="18">
        <f t="shared" ca="1" si="29"/>
        <v>0</v>
      </c>
      <c r="AM41" s="18">
        <f t="shared" ca="1" si="29"/>
        <v>0</v>
      </c>
      <c r="AN41" s="18">
        <f t="shared" ca="1" si="29"/>
        <v>0</v>
      </c>
      <c r="AO41" s="18">
        <f t="shared" ca="1" si="29"/>
        <v>0</v>
      </c>
      <c r="AP41" s="18">
        <f t="shared" ca="1" si="29"/>
        <v>0</v>
      </c>
      <c r="AQ41" s="18">
        <f t="shared" ca="1" si="29"/>
        <v>0</v>
      </c>
      <c r="AR41" s="18">
        <f t="shared" ca="1" si="29"/>
        <v>0</v>
      </c>
      <c r="AS41" s="18">
        <f t="shared" ca="1" si="29"/>
        <v>0</v>
      </c>
      <c r="AT41" s="18">
        <f t="shared" ca="1" si="29"/>
        <v>0</v>
      </c>
      <c r="AU41" s="18">
        <f t="shared" ca="1" si="29"/>
        <v>0</v>
      </c>
      <c r="AV41" s="18">
        <f t="shared" ca="1" si="29"/>
        <v>0</v>
      </c>
      <c r="AW41" s="18">
        <f t="shared" ca="1" si="29"/>
        <v>0</v>
      </c>
      <c r="AX41" s="18">
        <f t="shared" ca="1" si="29"/>
        <v>0</v>
      </c>
      <c r="AY41" s="18">
        <f t="shared" ca="1" si="29"/>
        <v>0</v>
      </c>
      <c r="AZ41" s="18">
        <f t="shared" ca="1" si="29"/>
        <v>0</v>
      </c>
      <c r="BA41" s="18">
        <f t="shared" ca="1" si="33"/>
        <v>0</v>
      </c>
      <c r="BB41" s="18">
        <f t="shared" ca="1" si="33"/>
        <v>0</v>
      </c>
      <c r="BC41" s="18">
        <f t="shared" ca="1" si="33"/>
        <v>0</v>
      </c>
      <c r="BD41" s="18">
        <f t="shared" ca="1" si="33"/>
        <v>0</v>
      </c>
      <c r="BE41" s="18">
        <f t="shared" ca="1" si="33"/>
        <v>0</v>
      </c>
      <c r="BF41" s="18">
        <f t="shared" ca="1" si="33"/>
        <v>0</v>
      </c>
      <c r="BG41" s="18">
        <f t="shared" ca="1" si="33"/>
        <v>0</v>
      </c>
      <c r="BH41" s="18">
        <f t="shared" ca="1" si="33"/>
        <v>0</v>
      </c>
      <c r="BI41" s="18">
        <f t="shared" ca="1" si="33"/>
        <v>0</v>
      </c>
      <c r="BJ41" s="18">
        <f t="shared" ca="1" si="33"/>
        <v>0</v>
      </c>
      <c r="BK41" s="18">
        <f t="shared" ca="1" si="33"/>
        <v>0</v>
      </c>
      <c r="BL41" s="18">
        <f t="shared" ca="1" si="33"/>
        <v>0</v>
      </c>
      <c r="BM41" s="18">
        <f t="shared" ca="1" si="33"/>
        <v>0</v>
      </c>
      <c r="BN41" s="18">
        <f t="shared" ca="1" si="33"/>
        <v>0</v>
      </c>
      <c r="BO41" s="18">
        <f t="shared" ca="1" si="33"/>
        <v>0</v>
      </c>
      <c r="BP41" s="18">
        <f t="shared" ca="1" si="33"/>
        <v>0</v>
      </c>
      <c r="BQ41" s="18">
        <f t="shared" ca="1" si="34"/>
        <v>0</v>
      </c>
      <c r="BR41" s="18">
        <f t="shared" ca="1" si="34"/>
        <v>0</v>
      </c>
      <c r="BS41" s="18">
        <f t="shared" ca="1" si="34"/>
        <v>0</v>
      </c>
      <c r="BT41" s="18">
        <f t="shared" ca="1" si="34"/>
        <v>0</v>
      </c>
      <c r="BU41" s="18">
        <f t="shared" ca="1" si="34"/>
        <v>0</v>
      </c>
      <c r="BV41" s="18">
        <f t="shared" ca="1" si="34"/>
        <v>0</v>
      </c>
      <c r="BW41" s="18">
        <f t="shared" ca="1" si="34"/>
        <v>0</v>
      </c>
      <c r="BX41" s="18">
        <f t="shared" ca="1" si="34"/>
        <v>0</v>
      </c>
      <c r="BY41" s="18">
        <f t="shared" ca="1" si="34"/>
        <v>0</v>
      </c>
      <c r="BZ41" s="18">
        <f t="shared" ca="1" si="34"/>
        <v>0</v>
      </c>
      <c r="CA41" s="18">
        <f t="shared" ca="1" si="34"/>
        <v>0</v>
      </c>
      <c r="CB41" s="18">
        <f t="shared" ca="1" si="34"/>
        <v>0</v>
      </c>
      <c r="CC41" s="18">
        <f t="shared" ca="1" si="34"/>
        <v>0</v>
      </c>
      <c r="CD41" s="18">
        <f t="shared" ca="1" si="35"/>
        <v>0</v>
      </c>
      <c r="CE41" s="18">
        <f t="shared" ca="1" si="35"/>
        <v>0</v>
      </c>
      <c r="CF41" s="18">
        <f t="shared" ca="1" si="35"/>
        <v>0</v>
      </c>
      <c r="CG41" s="18">
        <f t="shared" ca="1" si="35"/>
        <v>0</v>
      </c>
      <c r="CH41" s="18">
        <f t="shared" ca="1" si="35"/>
        <v>0</v>
      </c>
      <c r="CI41" s="18">
        <f t="shared" ca="1" si="35"/>
        <v>0</v>
      </c>
      <c r="CJ41" s="19">
        <f t="shared" ca="1" si="24"/>
        <v>0</v>
      </c>
      <c r="CK41" s="18">
        <f t="shared" ca="1" si="27"/>
        <v>0</v>
      </c>
      <c r="CL41" s="18">
        <f t="shared" ca="1" si="27"/>
        <v>0</v>
      </c>
      <c r="CM41" s="19">
        <f t="shared" ca="1" si="25"/>
        <v>0</v>
      </c>
      <c r="CN41" s="18">
        <f t="shared" ca="1" si="28"/>
        <v>0</v>
      </c>
      <c r="CO41" s="18">
        <f t="shared" ca="1" si="28"/>
        <v>0</v>
      </c>
      <c r="CP41" s="19">
        <f t="shared" ca="1" si="26"/>
        <v>0</v>
      </c>
      <c r="CQ41" s="18">
        <f t="shared" ca="1" si="36"/>
        <v>0</v>
      </c>
      <c r="CR41" s="18">
        <f t="shared" ca="1" si="36"/>
        <v>0</v>
      </c>
      <c r="CS41" s="18">
        <f t="shared" ca="1" si="36"/>
        <v>0</v>
      </c>
      <c r="CT41" s="18">
        <f t="shared" ca="1" si="36"/>
        <v>0</v>
      </c>
      <c r="CU41" s="18">
        <f t="shared" ca="1" si="36"/>
        <v>0</v>
      </c>
      <c r="CV41" s="19">
        <f t="shared" ca="1" si="10"/>
        <v>0</v>
      </c>
    </row>
    <row r="42" spans="1:100" ht="12.75" customHeight="1">
      <c r="A42" s="55" t="s">
        <v>217</v>
      </c>
      <c r="B42" s="17">
        <v>1048</v>
      </c>
      <c r="C42" s="56" t="s">
        <v>147</v>
      </c>
      <c r="D42" s="19">
        <f t="shared" ca="1" si="23"/>
        <v>183046397.19001222</v>
      </c>
      <c r="E42" s="18">
        <f t="shared" ca="1" si="31"/>
        <v>93766133.250007689</v>
      </c>
      <c r="F42" s="18">
        <f t="shared" ca="1" si="31"/>
        <v>32616185.380000111</v>
      </c>
      <c r="G42" s="18">
        <f t="shared" ca="1" si="31"/>
        <v>56664078.560004398</v>
      </c>
      <c r="H42" s="18">
        <f t="shared" ca="1" si="31"/>
        <v>0</v>
      </c>
      <c r="I42" s="18">
        <f t="shared" ca="1" si="31"/>
        <v>166012628.62000147</v>
      </c>
      <c r="J42" s="18">
        <f t="shared" ca="1" si="31"/>
        <v>0</v>
      </c>
      <c r="K42" s="18">
        <f t="shared" ca="1" si="31"/>
        <v>0</v>
      </c>
      <c r="L42" s="18">
        <f t="shared" ca="1" si="31"/>
        <v>0</v>
      </c>
      <c r="M42" s="18">
        <f t="shared" ca="1" si="31"/>
        <v>0</v>
      </c>
      <c r="N42" s="18">
        <f t="shared" ca="1" si="31"/>
        <v>0</v>
      </c>
      <c r="O42" s="18">
        <f t="shared" ca="1" si="31"/>
        <v>13325181.87000001</v>
      </c>
      <c r="P42" s="18">
        <f t="shared" ca="1" si="31"/>
        <v>0</v>
      </c>
      <c r="Q42" s="18">
        <f t="shared" ca="1" si="31"/>
        <v>434842.66</v>
      </c>
      <c r="R42" s="18">
        <f t="shared" ca="1" si="31"/>
        <v>0</v>
      </c>
      <c r="S42" s="18">
        <f t="shared" ca="1" si="31"/>
        <v>0</v>
      </c>
      <c r="T42" s="18">
        <f t="shared" ca="1" si="1"/>
        <v>3199564102.9899998</v>
      </c>
      <c r="U42" s="18">
        <f t="shared" ca="1" si="32"/>
        <v>25808224.870000001</v>
      </c>
      <c r="V42" s="18">
        <f t="shared" ca="1" si="32"/>
        <v>379330672.14999735</v>
      </c>
      <c r="W42" s="18">
        <f t="shared" ca="1" si="32"/>
        <v>2241582368.6999688</v>
      </c>
      <c r="X42" s="18">
        <f t="shared" ca="1" si="32"/>
        <v>0</v>
      </c>
      <c r="Y42" s="18">
        <f t="shared" ca="1" si="32"/>
        <v>13613419.279999999</v>
      </c>
      <c r="Z42" s="18">
        <f t="shared" ca="1" si="32"/>
        <v>11220975.149993526</v>
      </c>
      <c r="AA42" s="18">
        <f t="shared" ca="1" si="32"/>
        <v>0</v>
      </c>
      <c r="AB42" s="18">
        <f t="shared" ca="1" si="32"/>
        <v>0</v>
      </c>
      <c r="AC42" s="18">
        <f t="shared" ca="1" si="32"/>
        <v>5553482.2099998808</v>
      </c>
      <c r="AD42" s="18">
        <f t="shared" ca="1" si="32"/>
        <v>11991486.090000417</v>
      </c>
      <c r="AE42" s="18">
        <f t="shared" ca="1" si="32"/>
        <v>0</v>
      </c>
      <c r="AF42" s="18">
        <f t="shared" ca="1" si="32"/>
        <v>698.44</v>
      </c>
      <c r="AG42" s="18">
        <f t="shared" ca="1" si="32"/>
        <v>4597232.47</v>
      </c>
      <c r="AH42" s="18">
        <f t="shared" ca="1" si="32"/>
        <v>2286552.08</v>
      </c>
      <c r="AI42" s="18">
        <f t="shared" ca="1" si="32"/>
        <v>292562.30000000005</v>
      </c>
      <c r="AJ42" s="18">
        <f t="shared" ca="1" si="32"/>
        <v>1369106</v>
      </c>
      <c r="AK42" s="18">
        <f t="shared" ca="1" si="29"/>
        <v>1854</v>
      </c>
      <c r="AL42" s="18">
        <f t="shared" ca="1" si="29"/>
        <v>0</v>
      </c>
      <c r="AM42" s="18">
        <f t="shared" ca="1" si="29"/>
        <v>71457.159999999989</v>
      </c>
      <c r="AN42" s="18">
        <f t="shared" ca="1" si="29"/>
        <v>0</v>
      </c>
      <c r="AO42" s="18">
        <f t="shared" ca="1" si="29"/>
        <v>0</v>
      </c>
      <c r="AP42" s="18">
        <f t="shared" ca="1" si="29"/>
        <v>770092.81999999983</v>
      </c>
      <c r="AQ42" s="18">
        <f t="shared" ca="1" si="29"/>
        <v>0</v>
      </c>
      <c r="AR42" s="18">
        <f t="shared" ca="1" si="29"/>
        <v>0</v>
      </c>
      <c r="AS42" s="18">
        <f t="shared" ca="1" si="29"/>
        <v>0</v>
      </c>
      <c r="AT42" s="18">
        <f t="shared" ca="1" si="29"/>
        <v>1202101405.0099707</v>
      </c>
      <c r="AU42" s="18">
        <f t="shared" ca="1" si="29"/>
        <v>68841991.670007363</v>
      </c>
      <c r="AV42" s="18">
        <f t="shared" ca="1" si="29"/>
        <v>24560862.680000864</v>
      </c>
      <c r="AW42" s="18">
        <f t="shared" ca="1" si="29"/>
        <v>0</v>
      </c>
      <c r="AX42" s="18">
        <f t="shared" ca="1" si="29"/>
        <v>556347916.5299685</v>
      </c>
      <c r="AY42" s="18">
        <f t="shared" ca="1" si="29"/>
        <v>0</v>
      </c>
      <c r="AZ42" s="18">
        <f t="shared" ca="1" si="29"/>
        <v>0</v>
      </c>
      <c r="BA42" s="18">
        <f t="shared" ca="1" si="33"/>
        <v>0</v>
      </c>
      <c r="BB42" s="18">
        <f t="shared" ca="1" si="33"/>
        <v>0</v>
      </c>
      <c r="BC42" s="18">
        <f t="shared" ca="1" si="33"/>
        <v>0</v>
      </c>
      <c r="BD42" s="18">
        <f t="shared" ca="1" si="33"/>
        <v>1834195342.2500563</v>
      </c>
      <c r="BE42" s="18">
        <f t="shared" ca="1" si="33"/>
        <v>0</v>
      </c>
      <c r="BF42" s="18">
        <f t="shared" ca="1" si="33"/>
        <v>0</v>
      </c>
      <c r="BG42" s="18">
        <f t="shared" ca="1" si="33"/>
        <v>0</v>
      </c>
      <c r="BH42" s="18">
        <f t="shared" ca="1" si="33"/>
        <v>0</v>
      </c>
      <c r="BI42" s="18">
        <f t="shared" ca="1" si="33"/>
        <v>0</v>
      </c>
      <c r="BJ42" s="18">
        <f t="shared" ca="1" si="33"/>
        <v>0</v>
      </c>
      <c r="BK42" s="18">
        <f t="shared" ca="1" si="33"/>
        <v>0</v>
      </c>
      <c r="BL42" s="18">
        <f t="shared" ca="1" si="33"/>
        <v>789352.39000080945</v>
      </c>
      <c r="BM42" s="18">
        <f t="shared" ca="1" si="33"/>
        <v>0</v>
      </c>
      <c r="BN42" s="18">
        <f t="shared" ca="1" si="33"/>
        <v>490541669.5397141</v>
      </c>
      <c r="BO42" s="18">
        <f t="shared" ca="1" si="33"/>
        <v>0</v>
      </c>
      <c r="BP42" s="18">
        <f t="shared" ca="1" si="33"/>
        <v>206367924.97000119</v>
      </c>
      <c r="BQ42" s="18">
        <f t="shared" ca="1" si="34"/>
        <v>0</v>
      </c>
      <c r="BR42" s="18">
        <f t="shared" ca="1" si="34"/>
        <v>1424312.6699999995</v>
      </c>
      <c r="BS42" s="18">
        <f t="shared" ca="1" si="34"/>
        <v>168280374.1899997</v>
      </c>
      <c r="BT42" s="18">
        <f t="shared" ca="1" si="34"/>
        <v>0</v>
      </c>
      <c r="BU42" s="18">
        <f t="shared" ca="1" si="34"/>
        <v>0</v>
      </c>
      <c r="BV42" s="18">
        <f t="shared" ca="1" si="34"/>
        <v>71457.159999999989</v>
      </c>
      <c r="BW42" s="18">
        <f t="shared" ca="1" si="34"/>
        <v>0</v>
      </c>
      <c r="BX42" s="18">
        <f t="shared" ca="1" si="34"/>
        <v>897612.83000000007</v>
      </c>
      <c r="BY42" s="18">
        <f t="shared" ca="1" si="34"/>
        <v>0</v>
      </c>
      <c r="BZ42" s="18">
        <f t="shared" ca="1" si="34"/>
        <v>0</v>
      </c>
      <c r="CA42" s="18">
        <f t="shared" ca="1" si="34"/>
        <v>46070144.359999999</v>
      </c>
      <c r="CB42" s="18">
        <f t="shared" ca="1" si="34"/>
        <v>792642724.48000097</v>
      </c>
      <c r="CC42" s="18">
        <f t="shared" ca="1" si="34"/>
        <v>9041420.4499999993</v>
      </c>
      <c r="CD42" s="18">
        <f t="shared" ca="1" si="35"/>
        <v>261156179.63</v>
      </c>
      <c r="CE42" s="18">
        <f t="shared" ca="1" si="35"/>
        <v>0</v>
      </c>
      <c r="CF42" s="18">
        <f t="shared" ca="1" si="35"/>
        <v>0</v>
      </c>
      <c r="CG42" s="18">
        <f t="shared" ca="1" si="35"/>
        <v>8348098.7600000035</v>
      </c>
      <c r="CH42" s="18">
        <f t="shared" ca="1" si="35"/>
        <v>77758646.500000015</v>
      </c>
      <c r="CI42" s="18">
        <f t="shared" ca="1" si="35"/>
        <v>40945</v>
      </c>
      <c r="CJ42" s="19">
        <f t="shared" ca="1" si="24"/>
        <v>310441361.64999998</v>
      </c>
      <c r="CK42" s="18">
        <f t="shared" ca="1" si="27"/>
        <v>0</v>
      </c>
      <c r="CL42" s="18">
        <f t="shared" ca="1" si="27"/>
        <v>0</v>
      </c>
      <c r="CM42" s="19">
        <f t="shared" ca="1" si="25"/>
        <v>174375185.56</v>
      </c>
      <c r="CN42" s="18">
        <f t="shared" ca="1" si="28"/>
        <v>0</v>
      </c>
      <c r="CO42" s="18">
        <f t="shared" ca="1" si="28"/>
        <v>174375185.56</v>
      </c>
      <c r="CP42" s="19">
        <f t="shared" ca="1" si="26"/>
        <v>136066176.09</v>
      </c>
      <c r="CQ42" s="18">
        <f t="shared" ca="1" si="36"/>
        <v>0</v>
      </c>
      <c r="CR42" s="18">
        <f t="shared" ca="1" si="36"/>
        <v>136066176.09</v>
      </c>
      <c r="CS42" s="18">
        <f t="shared" ca="1" si="36"/>
        <v>947353.81</v>
      </c>
      <c r="CT42" s="18">
        <f t="shared" ca="1" si="36"/>
        <v>0</v>
      </c>
      <c r="CU42" s="18">
        <f t="shared" ca="1" si="36"/>
        <v>0</v>
      </c>
      <c r="CV42" s="19">
        <f t="shared" ref="CV42" ca="1" si="37">+D42+SUM(H42:CJ42)+SUM(CS42:CU42)</f>
        <v>12321740433.579697</v>
      </c>
    </row>
    <row r="43" spans="1:100" ht="12.75" customHeight="1">
      <c r="A43" s="55" t="s">
        <v>219</v>
      </c>
      <c r="B43" s="17">
        <v>1049</v>
      </c>
      <c r="C43" s="56" t="s">
        <v>147</v>
      </c>
      <c r="D43" s="19">
        <f t="shared" ca="1" si="23"/>
        <v>28004408.660000108</v>
      </c>
      <c r="E43" s="18">
        <f t="shared" ca="1" si="31"/>
        <v>18944158.110000137</v>
      </c>
      <c r="F43" s="18">
        <f t="shared" ca="1" si="31"/>
        <v>0</v>
      </c>
      <c r="G43" s="18">
        <f t="shared" ca="1" si="31"/>
        <v>9060250.5499999709</v>
      </c>
      <c r="H43" s="18">
        <f t="shared" ca="1" si="31"/>
        <v>3258.24</v>
      </c>
      <c r="I43" s="18">
        <f t="shared" ca="1" si="31"/>
        <v>99782809.320000291</v>
      </c>
      <c r="J43" s="18">
        <f t="shared" ca="1" si="31"/>
        <v>0</v>
      </c>
      <c r="K43" s="18">
        <f t="shared" ca="1" si="31"/>
        <v>0</v>
      </c>
      <c r="L43" s="18">
        <f t="shared" ca="1" si="31"/>
        <v>0</v>
      </c>
      <c r="M43" s="18">
        <f t="shared" ca="1" si="31"/>
        <v>0</v>
      </c>
      <c r="N43" s="18">
        <f t="shared" ca="1" si="31"/>
        <v>0</v>
      </c>
      <c r="O43" s="18">
        <f t="shared" ca="1" si="31"/>
        <v>26678291.490000196</v>
      </c>
      <c r="P43" s="18">
        <f t="shared" ca="1" si="31"/>
        <v>0</v>
      </c>
      <c r="Q43" s="18">
        <f t="shared" ca="1" si="31"/>
        <v>0</v>
      </c>
      <c r="R43" s="18">
        <f t="shared" ca="1" si="31"/>
        <v>0</v>
      </c>
      <c r="S43" s="18">
        <f t="shared" ca="1" si="31"/>
        <v>0</v>
      </c>
      <c r="T43" s="18">
        <f t="shared" ca="1" si="1"/>
        <v>2748251002.570035</v>
      </c>
      <c r="U43" s="18">
        <f t="shared" ca="1" si="32"/>
        <v>76961779.54000017</v>
      </c>
      <c r="V43" s="18">
        <f t="shared" ca="1" si="32"/>
        <v>396473524.45019835</v>
      </c>
      <c r="W43" s="18">
        <f t="shared" ca="1" si="32"/>
        <v>2263674365.4602165</v>
      </c>
      <c r="X43" s="18">
        <f t="shared" ca="1" si="32"/>
        <v>0</v>
      </c>
      <c r="Y43" s="18">
        <f t="shared" ca="1" si="32"/>
        <v>738584.69999999984</v>
      </c>
      <c r="Z43" s="18">
        <f t="shared" ca="1" si="32"/>
        <v>3392916.9100000057</v>
      </c>
      <c r="AA43" s="18">
        <f t="shared" ca="1" si="32"/>
        <v>0</v>
      </c>
      <c r="AB43" s="18">
        <f t="shared" ca="1" si="32"/>
        <v>0</v>
      </c>
      <c r="AC43" s="18">
        <f t="shared" ca="1" si="32"/>
        <v>4413780.8699999303</v>
      </c>
      <c r="AD43" s="18">
        <f t="shared" ca="1" si="32"/>
        <v>3235827.4699999625</v>
      </c>
      <c r="AE43" s="18">
        <f t="shared" ca="1" si="32"/>
        <v>0</v>
      </c>
      <c r="AF43" s="18">
        <f t="shared" ca="1" si="32"/>
        <v>0</v>
      </c>
      <c r="AG43" s="18">
        <f t="shared" ca="1" si="32"/>
        <v>0</v>
      </c>
      <c r="AH43" s="18">
        <f t="shared" ca="1" si="32"/>
        <v>0</v>
      </c>
      <c r="AI43" s="18">
        <f t="shared" ca="1" si="32"/>
        <v>0</v>
      </c>
      <c r="AJ43" s="18">
        <f t="shared" ca="1" si="32"/>
        <v>1304851.19</v>
      </c>
      <c r="AK43" s="18">
        <f t="shared" ca="1" si="29"/>
        <v>0</v>
      </c>
      <c r="AL43" s="18">
        <f t="shared" ca="1" si="29"/>
        <v>0</v>
      </c>
      <c r="AM43" s="18">
        <f t="shared" ca="1" si="29"/>
        <v>0</v>
      </c>
      <c r="AN43" s="18">
        <f t="shared" ca="1" si="29"/>
        <v>0</v>
      </c>
      <c r="AO43" s="18">
        <f t="shared" ca="1" si="29"/>
        <v>0</v>
      </c>
      <c r="AP43" s="18">
        <f t="shared" ca="1" si="29"/>
        <v>89633.849999999991</v>
      </c>
      <c r="AQ43" s="18">
        <f t="shared" ca="1" si="29"/>
        <v>0</v>
      </c>
      <c r="AR43" s="18">
        <f t="shared" ca="1" si="29"/>
        <v>0</v>
      </c>
      <c r="AS43" s="18">
        <f t="shared" ca="1" si="29"/>
        <v>0</v>
      </c>
      <c r="AT43" s="18">
        <f t="shared" ca="1" si="29"/>
        <v>98404255.250000298</v>
      </c>
      <c r="AU43" s="18">
        <f t="shared" ca="1" si="29"/>
        <v>2030513.2300000053</v>
      </c>
      <c r="AV43" s="18">
        <f t="shared" ca="1" si="29"/>
        <v>1638047.9600000102</v>
      </c>
      <c r="AW43" s="18">
        <f t="shared" ca="1" si="29"/>
        <v>0</v>
      </c>
      <c r="AX43" s="18">
        <f t="shared" ca="1" si="29"/>
        <v>1630480.100000011</v>
      </c>
      <c r="AY43" s="18">
        <f t="shared" ca="1" si="29"/>
        <v>0</v>
      </c>
      <c r="AZ43" s="18">
        <f t="shared" ca="1" si="29"/>
        <v>0</v>
      </c>
      <c r="BA43" s="18">
        <f t="shared" ca="1" si="33"/>
        <v>0</v>
      </c>
      <c r="BB43" s="18">
        <f t="shared" ca="1" si="33"/>
        <v>0</v>
      </c>
      <c r="BC43" s="18">
        <f t="shared" ca="1" si="33"/>
        <v>0</v>
      </c>
      <c r="BD43" s="18">
        <f t="shared" ca="1" si="33"/>
        <v>57275240.460086331</v>
      </c>
      <c r="BE43" s="18">
        <f t="shared" ca="1" si="33"/>
        <v>0</v>
      </c>
      <c r="BF43" s="18">
        <f t="shared" ca="1" si="33"/>
        <v>0</v>
      </c>
      <c r="BG43" s="18">
        <f t="shared" ca="1" si="33"/>
        <v>0</v>
      </c>
      <c r="BH43" s="18">
        <f t="shared" ca="1" si="33"/>
        <v>0</v>
      </c>
      <c r="BI43" s="18">
        <f t="shared" ca="1" si="33"/>
        <v>0</v>
      </c>
      <c r="BJ43" s="18">
        <f t="shared" ca="1" si="33"/>
        <v>0</v>
      </c>
      <c r="BK43" s="18">
        <f t="shared" ca="1" si="33"/>
        <v>0</v>
      </c>
      <c r="BL43" s="18">
        <f t="shared" ca="1" si="33"/>
        <v>0</v>
      </c>
      <c r="BM43" s="18">
        <f t="shared" ca="1" si="33"/>
        <v>0</v>
      </c>
      <c r="BN43" s="18">
        <f t="shared" ca="1" si="33"/>
        <v>300818454.35971159</v>
      </c>
      <c r="BO43" s="18">
        <f t="shared" ca="1" si="33"/>
        <v>0</v>
      </c>
      <c r="BP43" s="18">
        <f t="shared" ca="1" si="33"/>
        <v>4945342.9899999918</v>
      </c>
      <c r="BQ43" s="18">
        <f t="shared" ca="1" si="34"/>
        <v>0</v>
      </c>
      <c r="BR43" s="18">
        <f t="shared" ca="1" si="34"/>
        <v>32510.050000000003</v>
      </c>
      <c r="BS43" s="18">
        <f t="shared" ca="1" si="34"/>
        <v>1737996.4899999795</v>
      </c>
      <c r="BT43" s="18">
        <f t="shared" ca="1" si="34"/>
        <v>0</v>
      </c>
      <c r="BU43" s="18">
        <f t="shared" ca="1" si="34"/>
        <v>0</v>
      </c>
      <c r="BV43" s="18">
        <f t="shared" ca="1" si="34"/>
        <v>0</v>
      </c>
      <c r="BW43" s="18">
        <f t="shared" ca="1" si="34"/>
        <v>0</v>
      </c>
      <c r="BX43" s="18">
        <f t="shared" ca="1" si="34"/>
        <v>3022.8100000000004</v>
      </c>
      <c r="BY43" s="18">
        <f t="shared" ca="1" si="34"/>
        <v>0</v>
      </c>
      <c r="BZ43" s="18">
        <f t="shared" ca="1" si="34"/>
        <v>0</v>
      </c>
      <c r="CA43" s="18">
        <f t="shared" ca="1" si="34"/>
        <v>4467827.5200000005</v>
      </c>
      <c r="CB43" s="18">
        <f t="shared" ca="1" si="34"/>
        <v>161753931.55000013</v>
      </c>
      <c r="CC43" s="18">
        <f t="shared" ca="1" si="34"/>
        <v>0</v>
      </c>
      <c r="CD43" s="18">
        <f t="shared" ca="1" si="35"/>
        <v>12221365.439999966</v>
      </c>
      <c r="CE43" s="18">
        <f t="shared" ca="1" si="35"/>
        <v>0</v>
      </c>
      <c r="CF43" s="18">
        <f t="shared" ca="1" si="35"/>
        <v>0</v>
      </c>
      <c r="CG43" s="18">
        <f t="shared" ca="1" si="35"/>
        <v>0</v>
      </c>
      <c r="CH43" s="18">
        <f t="shared" ca="1" si="35"/>
        <v>121838.68</v>
      </c>
      <c r="CI43" s="18">
        <f t="shared" ca="1" si="35"/>
        <v>0</v>
      </c>
      <c r="CJ43" s="19">
        <f t="shared" ca="1" si="24"/>
        <v>194227040.29000062</v>
      </c>
      <c r="CK43" s="18">
        <f t="shared" ca="1" si="27"/>
        <v>0</v>
      </c>
      <c r="CL43" s="18">
        <f t="shared" ca="1" si="27"/>
        <v>12011072.050000001</v>
      </c>
      <c r="CM43" s="19">
        <f t="shared" ca="1" si="25"/>
        <v>182215968.24000061</v>
      </c>
      <c r="CN43" s="18">
        <f t="shared" ca="1" si="28"/>
        <v>35507686.320000567</v>
      </c>
      <c r="CO43" s="18">
        <f t="shared" ca="1" si="28"/>
        <v>146708281.92000005</v>
      </c>
      <c r="CP43" s="19">
        <f t="shared" ca="1" si="26"/>
        <v>0</v>
      </c>
      <c r="CQ43" s="18">
        <f t="shared" ca="1" si="36"/>
        <v>0</v>
      </c>
      <c r="CR43" s="18">
        <f t="shared" ca="1" si="36"/>
        <v>0</v>
      </c>
      <c r="CS43" s="18">
        <f t="shared" ca="1" si="36"/>
        <v>7744929.0700002313</v>
      </c>
      <c r="CT43" s="18">
        <f t="shared" ca="1" si="36"/>
        <v>0</v>
      </c>
      <c r="CU43" s="18">
        <f t="shared" ca="1" si="36"/>
        <v>0</v>
      </c>
      <c r="CV43" s="19">
        <f t="shared" ref="CV43:CV59" ca="1" si="38">+D43+SUM(H43:CJ43)+SUM(CS43:CU43)</f>
        <v>6502057830.9702492</v>
      </c>
    </row>
    <row r="44" spans="1:100" ht="12.75" customHeight="1">
      <c r="A44" s="55" t="s">
        <v>221</v>
      </c>
      <c r="B44" s="17">
        <v>1050</v>
      </c>
      <c r="C44" s="56" t="s">
        <v>147</v>
      </c>
      <c r="D44" s="19">
        <f t="shared" ca="1" si="23"/>
        <v>0</v>
      </c>
      <c r="E44" s="18">
        <f t="shared" ca="1" si="31"/>
        <v>0</v>
      </c>
      <c r="F44" s="18">
        <f t="shared" ca="1" si="31"/>
        <v>0</v>
      </c>
      <c r="G44" s="18">
        <f t="shared" ca="1" si="31"/>
        <v>0</v>
      </c>
      <c r="H44" s="18">
        <f t="shared" ca="1" si="31"/>
        <v>0</v>
      </c>
      <c r="I44" s="18">
        <f t="shared" ca="1" si="31"/>
        <v>0</v>
      </c>
      <c r="J44" s="18">
        <f t="shared" ca="1" si="31"/>
        <v>0</v>
      </c>
      <c r="K44" s="18">
        <f t="shared" ca="1" si="31"/>
        <v>0</v>
      </c>
      <c r="L44" s="18">
        <f t="shared" ca="1" si="31"/>
        <v>0</v>
      </c>
      <c r="M44" s="18">
        <f t="shared" ca="1" si="31"/>
        <v>0</v>
      </c>
      <c r="N44" s="18">
        <f t="shared" ca="1" si="31"/>
        <v>0</v>
      </c>
      <c r="O44" s="18">
        <f t="shared" ca="1" si="31"/>
        <v>0</v>
      </c>
      <c r="P44" s="18">
        <f t="shared" ca="1" si="31"/>
        <v>0</v>
      </c>
      <c r="Q44" s="18">
        <f t="shared" ca="1" si="31"/>
        <v>0</v>
      </c>
      <c r="R44" s="18">
        <f t="shared" ca="1" si="31"/>
        <v>0</v>
      </c>
      <c r="S44" s="18">
        <f t="shared" ca="1" si="31"/>
        <v>0</v>
      </c>
      <c r="T44" s="18">
        <f t="shared" ca="1" si="1"/>
        <v>0</v>
      </c>
      <c r="U44" s="18">
        <f t="shared" ca="1" si="32"/>
        <v>0</v>
      </c>
      <c r="V44" s="18">
        <f t="shared" ca="1" si="32"/>
        <v>0</v>
      </c>
      <c r="W44" s="18">
        <f t="shared" ca="1" si="32"/>
        <v>0</v>
      </c>
      <c r="X44" s="18">
        <f t="shared" ca="1" si="32"/>
        <v>0</v>
      </c>
      <c r="Y44" s="18">
        <f t="shared" ca="1" si="32"/>
        <v>0</v>
      </c>
      <c r="Z44" s="18">
        <f t="shared" ca="1" si="32"/>
        <v>0</v>
      </c>
      <c r="AA44" s="18">
        <f t="shared" ca="1" si="32"/>
        <v>0</v>
      </c>
      <c r="AB44" s="18">
        <f t="shared" ca="1" si="32"/>
        <v>0</v>
      </c>
      <c r="AC44" s="18">
        <f t="shared" ca="1" si="32"/>
        <v>0</v>
      </c>
      <c r="AD44" s="18">
        <f t="shared" ca="1" si="32"/>
        <v>0</v>
      </c>
      <c r="AE44" s="18">
        <f t="shared" ca="1" si="32"/>
        <v>0</v>
      </c>
      <c r="AF44" s="18">
        <f t="shared" ca="1" si="32"/>
        <v>0</v>
      </c>
      <c r="AG44" s="18">
        <f t="shared" ca="1" si="32"/>
        <v>0</v>
      </c>
      <c r="AH44" s="18">
        <f t="shared" ca="1" si="32"/>
        <v>0</v>
      </c>
      <c r="AI44" s="18">
        <f t="shared" ca="1" si="32"/>
        <v>0</v>
      </c>
      <c r="AJ44" s="18">
        <f t="shared" ca="1" si="32"/>
        <v>0</v>
      </c>
      <c r="AK44" s="18">
        <f t="shared" ca="1" si="29"/>
        <v>0</v>
      </c>
      <c r="AL44" s="18">
        <f t="shared" ca="1" si="29"/>
        <v>0</v>
      </c>
      <c r="AM44" s="18">
        <f t="shared" ca="1" si="29"/>
        <v>0</v>
      </c>
      <c r="AN44" s="18">
        <f t="shared" ca="1" si="29"/>
        <v>0</v>
      </c>
      <c r="AO44" s="18">
        <f t="shared" ca="1" si="29"/>
        <v>0</v>
      </c>
      <c r="AP44" s="18">
        <f t="shared" ca="1" si="29"/>
        <v>0</v>
      </c>
      <c r="AQ44" s="18">
        <f t="shared" ca="1" si="29"/>
        <v>0</v>
      </c>
      <c r="AR44" s="18">
        <f t="shared" ca="1" si="29"/>
        <v>0</v>
      </c>
      <c r="AS44" s="18">
        <f t="shared" ca="1" si="29"/>
        <v>0</v>
      </c>
      <c r="AT44" s="18">
        <f t="shared" ca="1" si="29"/>
        <v>0</v>
      </c>
      <c r="AU44" s="18">
        <f t="shared" ca="1" si="29"/>
        <v>0</v>
      </c>
      <c r="AV44" s="18">
        <f t="shared" ca="1" si="29"/>
        <v>0</v>
      </c>
      <c r="AW44" s="18">
        <f t="shared" ca="1" si="29"/>
        <v>0</v>
      </c>
      <c r="AX44" s="18">
        <f t="shared" ca="1" si="29"/>
        <v>0</v>
      </c>
      <c r="AY44" s="18">
        <f t="shared" ca="1" si="29"/>
        <v>0</v>
      </c>
      <c r="AZ44" s="18">
        <f t="shared" ca="1" si="29"/>
        <v>0</v>
      </c>
      <c r="BA44" s="18">
        <f t="shared" ca="1" si="33"/>
        <v>0</v>
      </c>
      <c r="BB44" s="18">
        <f t="shared" ca="1" si="33"/>
        <v>0</v>
      </c>
      <c r="BC44" s="18">
        <f t="shared" ca="1" si="33"/>
        <v>0</v>
      </c>
      <c r="BD44" s="18">
        <f t="shared" ca="1" si="33"/>
        <v>0</v>
      </c>
      <c r="BE44" s="18">
        <f t="shared" ca="1" si="33"/>
        <v>0</v>
      </c>
      <c r="BF44" s="18">
        <f t="shared" ca="1" si="33"/>
        <v>0</v>
      </c>
      <c r="BG44" s="18">
        <f t="shared" ca="1" si="33"/>
        <v>0</v>
      </c>
      <c r="BH44" s="18">
        <f t="shared" ca="1" si="33"/>
        <v>0</v>
      </c>
      <c r="BI44" s="18">
        <f t="shared" ca="1" si="33"/>
        <v>0</v>
      </c>
      <c r="BJ44" s="18">
        <f t="shared" ca="1" si="33"/>
        <v>0</v>
      </c>
      <c r="BK44" s="18">
        <f t="shared" ca="1" si="33"/>
        <v>0</v>
      </c>
      <c r="BL44" s="18">
        <f t="shared" ca="1" si="33"/>
        <v>0</v>
      </c>
      <c r="BM44" s="18">
        <f t="shared" ca="1" si="33"/>
        <v>0</v>
      </c>
      <c r="BN44" s="18">
        <f t="shared" ca="1" si="33"/>
        <v>0</v>
      </c>
      <c r="BO44" s="18">
        <f t="shared" ca="1" si="33"/>
        <v>0</v>
      </c>
      <c r="BP44" s="18">
        <f t="shared" ca="1" si="33"/>
        <v>0</v>
      </c>
      <c r="BQ44" s="18">
        <f t="shared" ca="1" si="34"/>
        <v>0</v>
      </c>
      <c r="BR44" s="18">
        <f t="shared" ca="1" si="34"/>
        <v>0</v>
      </c>
      <c r="BS44" s="18">
        <f t="shared" ca="1" si="34"/>
        <v>0</v>
      </c>
      <c r="BT44" s="18">
        <f t="shared" ca="1" si="34"/>
        <v>0</v>
      </c>
      <c r="BU44" s="18">
        <f t="shared" ca="1" si="34"/>
        <v>0</v>
      </c>
      <c r="BV44" s="18">
        <f t="shared" ca="1" si="34"/>
        <v>0</v>
      </c>
      <c r="BW44" s="18">
        <f t="shared" ca="1" si="34"/>
        <v>0</v>
      </c>
      <c r="BX44" s="18">
        <f t="shared" ca="1" si="34"/>
        <v>0</v>
      </c>
      <c r="BY44" s="18">
        <f t="shared" ca="1" si="34"/>
        <v>0</v>
      </c>
      <c r="BZ44" s="18">
        <f t="shared" ca="1" si="34"/>
        <v>0</v>
      </c>
      <c r="CA44" s="18">
        <f t="shared" ca="1" si="34"/>
        <v>0</v>
      </c>
      <c r="CB44" s="18">
        <f t="shared" ca="1" si="34"/>
        <v>0</v>
      </c>
      <c r="CC44" s="18">
        <f t="shared" ca="1" si="34"/>
        <v>0</v>
      </c>
      <c r="CD44" s="18">
        <f t="shared" ca="1" si="35"/>
        <v>0</v>
      </c>
      <c r="CE44" s="18">
        <f t="shared" ca="1" si="35"/>
        <v>0</v>
      </c>
      <c r="CF44" s="18">
        <f t="shared" ca="1" si="35"/>
        <v>0</v>
      </c>
      <c r="CG44" s="18">
        <f t="shared" ca="1" si="35"/>
        <v>0</v>
      </c>
      <c r="CH44" s="18">
        <f t="shared" ca="1" si="35"/>
        <v>0</v>
      </c>
      <c r="CI44" s="18">
        <f t="shared" ca="1" si="35"/>
        <v>0</v>
      </c>
      <c r="CJ44" s="19">
        <f t="shared" ca="1" si="24"/>
        <v>0</v>
      </c>
      <c r="CK44" s="18">
        <f t="shared" ca="1" si="27"/>
        <v>0</v>
      </c>
      <c r="CL44" s="18">
        <f t="shared" ca="1" si="27"/>
        <v>0</v>
      </c>
      <c r="CM44" s="19">
        <f t="shared" ca="1" si="25"/>
        <v>0</v>
      </c>
      <c r="CN44" s="18">
        <f t="shared" ca="1" si="28"/>
        <v>0</v>
      </c>
      <c r="CO44" s="18">
        <f t="shared" ca="1" si="28"/>
        <v>0</v>
      </c>
      <c r="CP44" s="19">
        <f t="shared" ca="1" si="26"/>
        <v>0</v>
      </c>
      <c r="CQ44" s="18">
        <f t="shared" ca="1" si="36"/>
        <v>0</v>
      </c>
      <c r="CR44" s="18">
        <f t="shared" ca="1" si="36"/>
        <v>0</v>
      </c>
      <c r="CS44" s="18">
        <f t="shared" ca="1" si="36"/>
        <v>0</v>
      </c>
      <c r="CT44" s="18">
        <f t="shared" ca="1" si="36"/>
        <v>0</v>
      </c>
      <c r="CU44" s="18">
        <f t="shared" ca="1" si="36"/>
        <v>0</v>
      </c>
      <c r="CV44" s="19">
        <f t="shared" ca="1" si="38"/>
        <v>0</v>
      </c>
    </row>
    <row r="45" spans="1:100" ht="12.75" customHeight="1">
      <c r="A45" s="55" t="s">
        <v>223</v>
      </c>
      <c r="B45" s="17">
        <v>1051</v>
      </c>
      <c r="C45" s="56" t="s">
        <v>147</v>
      </c>
      <c r="D45" s="19">
        <f t="shared" ca="1" si="23"/>
        <v>9578165.75</v>
      </c>
      <c r="E45" s="18">
        <f t="shared" ca="1" si="31"/>
        <v>251789.69999999998</v>
      </c>
      <c r="F45" s="18">
        <f t="shared" ca="1" si="31"/>
        <v>3423716.3499999996</v>
      </c>
      <c r="G45" s="18">
        <f t="shared" ca="1" si="31"/>
        <v>5902659.6999999993</v>
      </c>
      <c r="H45" s="18">
        <f t="shared" ca="1" si="31"/>
        <v>140957.28</v>
      </c>
      <c r="I45" s="18">
        <f t="shared" ca="1" si="31"/>
        <v>358291.73</v>
      </c>
      <c r="J45" s="18">
        <f t="shared" ca="1" si="31"/>
        <v>0</v>
      </c>
      <c r="K45" s="18">
        <f t="shared" ca="1" si="31"/>
        <v>63910880.869999997</v>
      </c>
      <c r="L45" s="18">
        <f t="shared" ca="1" si="31"/>
        <v>0</v>
      </c>
      <c r="M45" s="18">
        <f t="shared" ca="1" si="31"/>
        <v>0</v>
      </c>
      <c r="N45" s="18">
        <f t="shared" ca="1" si="31"/>
        <v>0</v>
      </c>
      <c r="O45" s="18">
        <f t="shared" ca="1" si="31"/>
        <v>33088452.120000001</v>
      </c>
      <c r="P45" s="18">
        <f t="shared" ca="1" si="31"/>
        <v>0</v>
      </c>
      <c r="Q45" s="18">
        <f t="shared" ca="1" si="31"/>
        <v>8083530.7200000007</v>
      </c>
      <c r="R45" s="18">
        <f t="shared" ca="1" si="31"/>
        <v>0</v>
      </c>
      <c r="S45" s="18">
        <f t="shared" ca="1" si="31"/>
        <v>0</v>
      </c>
      <c r="T45" s="18">
        <f t="shared" ca="1" si="1"/>
        <v>0</v>
      </c>
      <c r="U45" s="18">
        <f t="shared" ca="1" si="32"/>
        <v>0</v>
      </c>
      <c r="V45" s="18">
        <f t="shared" ca="1" si="32"/>
        <v>387112.24999999994</v>
      </c>
      <c r="W45" s="18">
        <f t="shared" ca="1" si="32"/>
        <v>11663631.340000002</v>
      </c>
      <c r="X45" s="18">
        <f t="shared" ca="1" si="32"/>
        <v>53155.700000000004</v>
      </c>
      <c r="Y45" s="18">
        <f t="shared" ca="1" si="32"/>
        <v>4757387.53</v>
      </c>
      <c r="Z45" s="18">
        <f t="shared" ca="1" si="32"/>
        <v>15322903.949999996</v>
      </c>
      <c r="AA45" s="18">
        <f t="shared" ca="1" si="32"/>
        <v>0</v>
      </c>
      <c r="AB45" s="18">
        <f t="shared" ca="1" si="32"/>
        <v>0</v>
      </c>
      <c r="AC45" s="18">
        <f t="shared" ca="1" si="32"/>
        <v>36209.160000000003</v>
      </c>
      <c r="AD45" s="18">
        <f t="shared" ca="1" si="32"/>
        <v>-1223591.3800000004</v>
      </c>
      <c r="AE45" s="18">
        <f t="shared" ca="1" si="32"/>
        <v>0</v>
      </c>
      <c r="AF45" s="18">
        <f t="shared" ca="1" si="32"/>
        <v>16042.739999999998</v>
      </c>
      <c r="AG45" s="18">
        <f t="shared" ca="1" si="32"/>
        <v>18354873.069999997</v>
      </c>
      <c r="AH45" s="18">
        <f t="shared" ca="1" si="32"/>
        <v>0</v>
      </c>
      <c r="AI45" s="18">
        <f t="shared" ca="1" si="32"/>
        <v>5394864.3200000003</v>
      </c>
      <c r="AJ45" s="18">
        <f t="shared" ca="1" si="32"/>
        <v>1336969.5999999999</v>
      </c>
      <c r="AK45" s="18">
        <f t="shared" ca="1" si="29"/>
        <v>1047.6199999999999</v>
      </c>
      <c r="AL45" s="18">
        <f t="shared" ca="1" si="29"/>
        <v>0</v>
      </c>
      <c r="AM45" s="18">
        <f t="shared" ca="1" si="29"/>
        <v>3984474.9299999997</v>
      </c>
      <c r="AN45" s="18">
        <f t="shared" ca="1" si="29"/>
        <v>0</v>
      </c>
      <c r="AO45" s="18">
        <f t="shared" ca="1" si="29"/>
        <v>0</v>
      </c>
      <c r="AP45" s="18">
        <f t="shared" ca="1" si="29"/>
        <v>178257.96</v>
      </c>
      <c r="AQ45" s="18">
        <f t="shared" ca="1" si="29"/>
        <v>0</v>
      </c>
      <c r="AR45" s="18">
        <f t="shared" ca="1" si="29"/>
        <v>0</v>
      </c>
      <c r="AS45" s="18">
        <f t="shared" ca="1" si="29"/>
        <v>0</v>
      </c>
      <c r="AT45" s="18">
        <f t="shared" ca="1" si="29"/>
        <v>20828948.790000007</v>
      </c>
      <c r="AU45" s="18">
        <f t="shared" ca="1" si="29"/>
        <v>899664.46999999962</v>
      </c>
      <c r="AV45" s="18">
        <f t="shared" ca="1" si="29"/>
        <v>-51532.609999999899</v>
      </c>
      <c r="AW45" s="18">
        <f t="shared" ca="1" si="29"/>
        <v>0</v>
      </c>
      <c r="AX45" s="18">
        <f t="shared" ca="1" si="29"/>
        <v>-48435.369999999755</v>
      </c>
      <c r="AY45" s="18">
        <f t="shared" ca="1" si="29"/>
        <v>0</v>
      </c>
      <c r="AZ45" s="18">
        <f t="shared" ca="1" si="29"/>
        <v>0</v>
      </c>
      <c r="BA45" s="18">
        <f t="shared" ca="1" si="33"/>
        <v>0</v>
      </c>
      <c r="BB45" s="18">
        <f t="shared" ca="1" si="33"/>
        <v>0</v>
      </c>
      <c r="BC45" s="18">
        <f t="shared" ca="1" si="33"/>
        <v>0</v>
      </c>
      <c r="BD45" s="18">
        <f t="shared" ca="1" si="33"/>
        <v>1018123.4000000001</v>
      </c>
      <c r="BE45" s="18">
        <f t="shared" ca="1" si="33"/>
        <v>0</v>
      </c>
      <c r="BF45" s="18">
        <f t="shared" ca="1" si="33"/>
        <v>0</v>
      </c>
      <c r="BG45" s="18">
        <f t="shared" ca="1" si="33"/>
        <v>0</v>
      </c>
      <c r="BH45" s="18">
        <f t="shared" ca="1" si="33"/>
        <v>0</v>
      </c>
      <c r="BI45" s="18">
        <f t="shared" ca="1" si="33"/>
        <v>0</v>
      </c>
      <c r="BJ45" s="18">
        <f t="shared" ca="1" si="33"/>
        <v>0</v>
      </c>
      <c r="BK45" s="18">
        <f t="shared" ca="1" si="33"/>
        <v>0</v>
      </c>
      <c r="BL45" s="18">
        <f t="shared" ca="1" si="33"/>
        <v>2095.75</v>
      </c>
      <c r="BM45" s="18">
        <f t="shared" ca="1" si="33"/>
        <v>0</v>
      </c>
      <c r="BN45" s="18">
        <f t="shared" ca="1" si="33"/>
        <v>1723458.4600000004</v>
      </c>
      <c r="BO45" s="18">
        <f t="shared" ca="1" si="33"/>
        <v>0</v>
      </c>
      <c r="BP45" s="18">
        <f t="shared" ca="1" si="33"/>
        <v>9656213.1699999981</v>
      </c>
      <c r="BQ45" s="18">
        <f t="shared" ca="1" si="34"/>
        <v>1874.25</v>
      </c>
      <c r="BR45" s="18">
        <f t="shared" ca="1" si="34"/>
        <v>19454249.229999997</v>
      </c>
      <c r="BS45" s="18">
        <f t="shared" ca="1" si="34"/>
        <v>4225682.07</v>
      </c>
      <c r="BT45" s="18">
        <f t="shared" ca="1" si="34"/>
        <v>0</v>
      </c>
      <c r="BU45" s="18">
        <f t="shared" ca="1" si="34"/>
        <v>0</v>
      </c>
      <c r="BV45" s="18">
        <f t="shared" ca="1" si="34"/>
        <v>0</v>
      </c>
      <c r="BW45" s="18">
        <f t="shared" ca="1" si="34"/>
        <v>0</v>
      </c>
      <c r="BX45" s="18">
        <f t="shared" ca="1" si="34"/>
        <v>0</v>
      </c>
      <c r="BY45" s="18">
        <f t="shared" ca="1" si="34"/>
        <v>0</v>
      </c>
      <c r="BZ45" s="18">
        <f t="shared" ca="1" si="34"/>
        <v>0</v>
      </c>
      <c r="CA45" s="18">
        <f t="shared" ca="1" si="34"/>
        <v>0</v>
      </c>
      <c r="CB45" s="18">
        <f t="shared" ca="1" si="34"/>
        <v>0</v>
      </c>
      <c r="CC45" s="18">
        <f t="shared" ca="1" si="34"/>
        <v>0</v>
      </c>
      <c r="CD45" s="18">
        <f t="shared" ca="1" si="35"/>
        <v>0</v>
      </c>
      <c r="CE45" s="18">
        <f t="shared" ca="1" si="35"/>
        <v>0</v>
      </c>
      <c r="CF45" s="18">
        <f t="shared" ca="1" si="35"/>
        <v>0</v>
      </c>
      <c r="CG45" s="18">
        <f t="shared" ca="1" si="35"/>
        <v>0</v>
      </c>
      <c r="CH45" s="18">
        <f t="shared" ca="1" si="35"/>
        <v>0</v>
      </c>
      <c r="CI45" s="18">
        <f t="shared" ca="1" si="35"/>
        <v>32131</v>
      </c>
      <c r="CJ45" s="19">
        <f t="shared" ca="1" si="24"/>
        <v>7550627.9100000001</v>
      </c>
      <c r="CK45" s="18">
        <f t="shared" ca="1" si="27"/>
        <v>0</v>
      </c>
      <c r="CL45" s="18">
        <f t="shared" ca="1" si="27"/>
        <v>7550627.9100000001</v>
      </c>
      <c r="CM45" s="19">
        <f t="shared" ca="1" si="25"/>
        <v>0</v>
      </c>
      <c r="CN45" s="18">
        <f t="shared" ca="1" si="28"/>
        <v>0</v>
      </c>
      <c r="CO45" s="18">
        <f t="shared" ca="1" si="28"/>
        <v>0</v>
      </c>
      <c r="CP45" s="19">
        <f t="shared" ca="1" si="26"/>
        <v>0</v>
      </c>
      <c r="CQ45" s="18">
        <f t="shared" ca="1" si="36"/>
        <v>0</v>
      </c>
      <c r="CR45" s="18">
        <f t="shared" ca="1" si="36"/>
        <v>0</v>
      </c>
      <c r="CS45" s="18">
        <f t="shared" ca="1" si="36"/>
        <v>7247666.5700000012</v>
      </c>
      <c r="CT45" s="18">
        <f t="shared" ca="1" si="36"/>
        <v>0</v>
      </c>
      <c r="CU45" s="18">
        <f t="shared" ca="1" si="36"/>
        <v>0</v>
      </c>
      <c r="CV45" s="19">
        <f t="shared" ca="1" si="38"/>
        <v>247964384.34999996</v>
      </c>
    </row>
    <row r="46" spans="1:100" ht="12.75" customHeight="1">
      <c r="A46" s="55" t="s">
        <v>225</v>
      </c>
      <c r="B46" s="17">
        <v>1052</v>
      </c>
      <c r="C46" s="56" t="s">
        <v>147</v>
      </c>
      <c r="D46" s="19">
        <f t="shared" ca="1" si="23"/>
        <v>2278049.5300000007</v>
      </c>
      <c r="E46" s="18">
        <f t="shared" ca="1" si="31"/>
        <v>120983.80999999994</v>
      </c>
      <c r="F46" s="18">
        <f t="shared" ca="1" si="31"/>
        <v>0</v>
      </c>
      <c r="G46" s="18">
        <f t="shared" ca="1" si="31"/>
        <v>2157065.7200000007</v>
      </c>
      <c r="H46" s="18">
        <f t="shared" ca="1" si="31"/>
        <v>7882.34</v>
      </c>
      <c r="I46" s="18">
        <f t="shared" ca="1" si="31"/>
        <v>3896781.7500000033</v>
      </c>
      <c r="J46" s="18">
        <f t="shared" ca="1" si="31"/>
        <v>0</v>
      </c>
      <c r="K46" s="18">
        <f t="shared" ca="1" si="31"/>
        <v>0</v>
      </c>
      <c r="L46" s="18">
        <f t="shared" ca="1" si="31"/>
        <v>0</v>
      </c>
      <c r="M46" s="18">
        <f t="shared" ca="1" si="31"/>
        <v>0</v>
      </c>
      <c r="N46" s="18">
        <f t="shared" ca="1" si="31"/>
        <v>0</v>
      </c>
      <c r="O46" s="18">
        <f t="shared" ca="1" si="31"/>
        <v>16366225.300000006</v>
      </c>
      <c r="P46" s="18">
        <f t="shared" ca="1" si="31"/>
        <v>0</v>
      </c>
      <c r="Q46" s="18">
        <f t="shared" ca="1" si="31"/>
        <v>-2411.21</v>
      </c>
      <c r="R46" s="18">
        <f t="shared" ca="1" si="31"/>
        <v>0</v>
      </c>
      <c r="S46" s="18">
        <f t="shared" ca="1" si="31"/>
        <v>0</v>
      </c>
      <c r="T46" s="18">
        <f t="shared" ca="1" si="1"/>
        <v>0</v>
      </c>
      <c r="U46" s="18">
        <f t="shared" ca="1" si="32"/>
        <v>0</v>
      </c>
      <c r="V46" s="18">
        <f t="shared" ca="1" si="32"/>
        <v>9559142.3400003109</v>
      </c>
      <c r="W46" s="18">
        <f t="shared" ca="1" si="32"/>
        <v>47589782.19000005</v>
      </c>
      <c r="X46" s="18">
        <f t="shared" ca="1" si="32"/>
        <v>0</v>
      </c>
      <c r="Y46" s="18">
        <f t="shared" ca="1" si="32"/>
        <v>990359.32999999961</v>
      </c>
      <c r="Z46" s="18">
        <f t="shared" ca="1" si="32"/>
        <v>16747725.050000003</v>
      </c>
      <c r="AA46" s="18">
        <f t="shared" ca="1" si="32"/>
        <v>0</v>
      </c>
      <c r="AB46" s="18">
        <f t="shared" ca="1" si="32"/>
        <v>0</v>
      </c>
      <c r="AC46" s="18">
        <f t="shared" ca="1" si="32"/>
        <v>165590.49000000002</v>
      </c>
      <c r="AD46" s="18">
        <f t="shared" ca="1" si="32"/>
        <v>4979.630000000001</v>
      </c>
      <c r="AE46" s="18">
        <f t="shared" ca="1" si="32"/>
        <v>0</v>
      </c>
      <c r="AF46" s="18">
        <f t="shared" ca="1" si="32"/>
        <v>0</v>
      </c>
      <c r="AG46" s="18">
        <f t="shared" ca="1" si="32"/>
        <v>0</v>
      </c>
      <c r="AH46" s="18">
        <f t="shared" ca="1" si="32"/>
        <v>1613319.98</v>
      </c>
      <c r="AI46" s="18">
        <f t="shared" ca="1" si="32"/>
        <v>0</v>
      </c>
      <c r="AJ46" s="18">
        <f t="shared" ca="1" si="32"/>
        <v>1123416</v>
      </c>
      <c r="AK46" s="18">
        <f t="shared" ca="1" si="29"/>
        <v>0</v>
      </c>
      <c r="AL46" s="18">
        <f t="shared" ca="1" si="29"/>
        <v>0</v>
      </c>
      <c r="AM46" s="18">
        <f t="shared" ca="1" si="29"/>
        <v>403345.17</v>
      </c>
      <c r="AN46" s="18">
        <f t="shared" ca="1" si="29"/>
        <v>0</v>
      </c>
      <c r="AO46" s="18">
        <f t="shared" ca="1" si="29"/>
        <v>0</v>
      </c>
      <c r="AP46" s="18">
        <f t="shared" ca="1" si="29"/>
        <v>995.38999999999965</v>
      </c>
      <c r="AQ46" s="18">
        <f t="shared" ca="1" si="29"/>
        <v>0</v>
      </c>
      <c r="AR46" s="18">
        <f t="shared" ca="1" si="29"/>
        <v>0</v>
      </c>
      <c r="AS46" s="18">
        <f t="shared" ca="1" si="29"/>
        <v>0</v>
      </c>
      <c r="AT46" s="18">
        <f t="shared" ca="1" si="29"/>
        <v>39917709.279999986</v>
      </c>
      <c r="AU46" s="18">
        <f t="shared" ca="1" si="29"/>
        <v>401740.32000000007</v>
      </c>
      <c r="AV46" s="18">
        <f t="shared" ca="1" si="29"/>
        <v>147578.31000000006</v>
      </c>
      <c r="AW46" s="18">
        <f t="shared" ca="1" si="29"/>
        <v>0</v>
      </c>
      <c r="AX46" s="18">
        <f t="shared" ca="1" si="29"/>
        <v>461.17999999999995</v>
      </c>
      <c r="AY46" s="18">
        <f t="shared" ca="1" si="29"/>
        <v>0</v>
      </c>
      <c r="AZ46" s="18">
        <f t="shared" ca="1" si="29"/>
        <v>0</v>
      </c>
      <c r="BA46" s="18">
        <f t="shared" ca="1" si="33"/>
        <v>0</v>
      </c>
      <c r="BB46" s="18">
        <f t="shared" ca="1" si="33"/>
        <v>0</v>
      </c>
      <c r="BC46" s="18">
        <f t="shared" ca="1" si="33"/>
        <v>0</v>
      </c>
      <c r="BD46" s="18">
        <f t="shared" ca="1" si="33"/>
        <v>751776.22999999847</v>
      </c>
      <c r="BE46" s="18">
        <f t="shared" ca="1" si="33"/>
        <v>0</v>
      </c>
      <c r="BF46" s="18">
        <f t="shared" ca="1" si="33"/>
        <v>0</v>
      </c>
      <c r="BG46" s="18">
        <f t="shared" ca="1" si="33"/>
        <v>0</v>
      </c>
      <c r="BH46" s="18">
        <f t="shared" ca="1" si="33"/>
        <v>0</v>
      </c>
      <c r="BI46" s="18">
        <f t="shared" ca="1" si="33"/>
        <v>0</v>
      </c>
      <c r="BJ46" s="18">
        <f t="shared" ca="1" si="33"/>
        <v>0</v>
      </c>
      <c r="BK46" s="18">
        <f t="shared" ca="1" si="33"/>
        <v>0</v>
      </c>
      <c r="BL46" s="18">
        <f t="shared" ca="1" si="33"/>
        <v>12431.620000000003</v>
      </c>
      <c r="BM46" s="18">
        <f t="shared" ca="1" si="33"/>
        <v>0</v>
      </c>
      <c r="BN46" s="18">
        <f t="shared" ca="1" si="33"/>
        <v>895094.35000000172</v>
      </c>
      <c r="BO46" s="18">
        <f t="shared" ca="1" si="33"/>
        <v>0</v>
      </c>
      <c r="BP46" s="18">
        <f t="shared" ca="1" si="33"/>
        <v>806191.6599999998</v>
      </c>
      <c r="BQ46" s="18">
        <f t="shared" ca="1" si="34"/>
        <v>0</v>
      </c>
      <c r="BR46" s="18">
        <f t="shared" ca="1" si="34"/>
        <v>2359880.5999999996</v>
      </c>
      <c r="BS46" s="18">
        <f t="shared" ca="1" si="34"/>
        <v>51004.159999999982</v>
      </c>
      <c r="BT46" s="18">
        <f t="shared" ca="1" si="34"/>
        <v>0</v>
      </c>
      <c r="BU46" s="18">
        <f t="shared" ca="1" si="34"/>
        <v>0</v>
      </c>
      <c r="BV46" s="18">
        <f t="shared" ca="1" si="34"/>
        <v>0</v>
      </c>
      <c r="BW46" s="18">
        <f t="shared" ca="1" si="34"/>
        <v>0</v>
      </c>
      <c r="BX46" s="18">
        <f t="shared" ca="1" si="34"/>
        <v>0</v>
      </c>
      <c r="BY46" s="18">
        <f t="shared" ca="1" si="34"/>
        <v>0</v>
      </c>
      <c r="BZ46" s="18">
        <f t="shared" ca="1" si="34"/>
        <v>0</v>
      </c>
      <c r="CA46" s="18">
        <f t="shared" ca="1" si="34"/>
        <v>0</v>
      </c>
      <c r="CB46" s="18">
        <f t="shared" ca="1" si="34"/>
        <v>0</v>
      </c>
      <c r="CC46" s="18">
        <f t="shared" ca="1" si="34"/>
        <v>0</v>
      </c>
      <c r="CD46" s="18">
        <f t="shared" ca="1" si="35"/>
        <v>0</v>
      </c>
      <c r="CE46" s="18">
        <f t="shared" ca="1" si="35"/>
        <v>0</v>
      </c>
      <c r="CF46" s="18">
        <f t="shared" ca="1" si="35"/>
        <v>0</v>
      </c>
      <c r="CG46" s="18">
        <f t="shared" ca="1" si="35"/>
        <v>0</v>
      </c>
      <c r="CH46" s="18">
        <f t="shared" ca="1" si="35"/>
        <v>0</v>
      </c>
      <c r="CI46" s="18">
        <f t="shared" ca="1" si="35"/>
        <v>0</v>
      </c>
      <c r="CJ46" s="19">
        <f t="shared" ca="1" si="24"/>
        <v>885353.11000000057</v>
      </c>
      <c r="CK46" s="18">
        <f t="shared" ca="1" si="27"/>
        <v>0</v>
      </c>
      <c r="CL46" s="18">
        <f t="shared" ca="1" si="27"/>
        <v>66404.2</v>
      </c>
      <c r="CM46" s="19">
        <f t="shared" ca="1" si="25"/>
        <v>818948.91000000061</v>
      </c>
      <c r="CN46" s="18">
        <f t="shared" ca="1" si="28"/>
        <v>818948.91000000061</v>
      </c>
      <c r="CO46" s="18">
        <f t="shared" ca="1" si="28"/>
        <v>0</v>
      </c>
      <c r="CP46" s="19">
        <f t="shared" ca="1" si="26"/>
        <v>0</v>
      </c>
      <c r="CQ46" s="18">
        <f t="shared" ca="1" si="36"/>
        <v>0</v>
      </c>
      <c r="CR46" s="18">
        <f t="shared" ca="1" si="36"/>
        <v>0</v>
      </c>
      <c r="CS46" s="18">
        <f t="shared" ca="1" si="36"/>
        <v>1586452.5700000019</v>
      </c>
      <c r="CT46" s="18">
        <f t="shared" ca="1" si="36"/>
        <v>0</v>
      </c>
      <c r="CU46" s="18">
        <f t="shared" ca="1" si="36"/>
        <v>0</v>
      </c>
      <c r="CV46" s="19">
        <f t="shared" ca="1" si="38"/>
        <v>148560856.67000031</v>
      </c>
    </row>
    <row r="47" spans="1:100" ht="12.75" customHeight="1">
      <c r="A47" s="55" t="s">
        <v>227</v>
      </c>
      <c r="B47" s="17">
        <v>1053</v>
      </c>
      <c r="C47" s="56" t="s">
        <v>147</v>
      </c>
      <c r="D47" s="19">
        <f t="shared" ca="1" si="23"/>
        <v>32987968.730000004</v>
      </c>
      <c r="E47" s="18">
        <f t="shared" ca="1" si="31"/>
        <v>32987968.730000004</v>
      </c>
      <c r="F47" s="18">
        <f t="shared" ca="1" si="31"/>
        <v>0</v>
      </c>
      <c r="G47" s="18">
        <f t="shared" ca="1" si="31"/>
        <v>0</v>
      </c>
      <c r="H47" s="18">
        <f t="shared" ca="1" si="31"/>
        <v>0</v>
      </c>
      <c r="I47" s="18">
        <f t="shared" ca="1" si="31"/>
        <v>435560919.53000003</v>
      </c>
      <c r="J47" s="18">
        <f t="shared" ca="1" si="31"/>
        <v>0</v>
      </c>
      <c r="K47" s="18">
        <f t="shared" ca="1" si="31"/>
        <v>0</v>
      </c>
      <c r="L47" s="18">
        <f t="shared" ca="1" si="31"/>
        <v>0</v>
      </c>
      <c r="M47" s="18">
        <f t="shared" ca="1" si="31"/>
        <v>0</v>
      </c>
      <c r="N47" s="18">
        <f t="shared" ca="1" si="31"/>
        <v>0</v>
      </c>
      <c r="O47" s="18">
        <f t="shared" ca="1" si="31"/>
        <v>0</v>
      </c>
      <c r="P47" s="18">
        <f t="shared" ca="1" si="31"/>
        <v>0</v>
      </c>
      <c r="Q47" s="18">
        <f t="shared" ca="1" si="31"/>
        <v>0</v>
      </c>
      <c r="R47" s="18">
        <f t="shared" ca="1" si="31"/>
        <v>0</v>
      </c>
      <c r="S47" s="18">
        <f t="shared" ca="1" si="31"/>
        <v>0</v>
      </c>
      <c r="T47" s="18">
        <f t="shared" ca="1" si="1"/>
        <v>14682089004.369984</v>
      </c>
      <c r="U47" s="18">
        <f t="shared" ca="1" si="32"/>
        <v>8975249.5700090006</v>
      </c>
      <c r="V47" s="18">
        <f t="shared" ca="1" si="32"/>
        <v>3348527540.7099996</v>
      </c>
      <c r="W47" s="18">
        <f t="shared" ca="1" si="32"/>
        <v>6141457900.7999992</v>
      </c>
      <c r="X47" s="18">
        <f t="shared" ca="1" si="32"/>
        <v>0</v>
      </c>
      <c r="Y47" s="18">
        <f t="shared" ca="1" si="32"/>
        <v>0</v>
      </c>
      <c r="Z47" s="18">
        <f t="shared" ca="1" si="32"/>
        <v>7618572.71</v>
      </c>
      <c r="AA47" s="18">
        <f t="shared" ca="1" si="32"/>
        <v>0</v>
      </c>
      <c r="AB47" s="18">
        <f t="shared" ca="1" si="32"/>
        <v>0</v>
      </c>
      <c r="AC47" s="18">
        <f t="shared" ca="1" si="32"/>
        <v>421103.91000000003</v>
      </c>
      <c r="AD47" s="18">
        <f t="shared" ca="1" si="32"/>
        <v>6443423.7199999997</v>
      </c>
      <c r="AE47" s="18">
        <f t="shared" ca="1" si="32"/>
        <v>0</v>
      </c>
      <c r="AF47" s="18">
        <f t="shared" ca="1" si="32"/>
        <v>0</v>
      </c>
      <c r="AG47" s="18">
        <f t="shared" ca="1" si="32"/>
        <v>0</v>
      </c>
      <c r="AH47" s="18">
        <f t="shared" ca="1" si="32"/>
        <v>0</v>
      </c>
      <c r="AI47" s="18">
        <f t="shared" ca="1" si="32"/>
        <v>0</v>
      </c>
      <c r="AJ47" s="18">
        <f t="shared" ca="1" si="32"/>
        <v>1143459.309999</v>
      </c>
      <c r="AK47" s="18">
        <f t="shared" ca="1" si="29"/>
        <v>0</v>
      </c>
      <c r="AL47" s="18">
        <f t="shared" ca="1" si="29"/>
        <v>0</v>
      </c>
      <c r="AM47" s="18">
        <f t="shared" ca="1" si="29"/>
        <v>0</v>
      </c>
      <c r="AN47" s="18">
        <f t="shared" ca="1" si="29"/>
        <v>0</v>
      </c>
      <c r="AO47" s="18">
        <f t="shared" ca="1" si="29"/>
        <v>0</v>
      </c>
      <c r="AP47" s="18">
        <f t="shared" ca="1" si="29"/>
        <v>0</v>
      </c>
      <c r="AQ47" s="18">
        <f t="shared" ca="1" si="29"/>
        <v>0</v>
      </c>
      <c r="AR47" s="18">
        <f t="shared" ca="1" si="29"/>
        <v>0</v>
      </c>
      <c r="AS47" s="18">
        <f t="shared" ca="1" si="29"/>
        <v>0</v>
      </c>
      <c r="AT47" s="18">
        <f t="shared" ca="1" si="29"/>
        <v>93517699.609999999</v>
      </c>
      <c r="AU47" s="18">
        <f t="shared" ca="1" si="29"/>
        <v>2004361.4000000001</v>
      </c>
      <c r="AV47" s="18">
        <f t="shared" ca="1" si="29"/>
        <v>5998007.9000000004</v>
      </c>
      <c r="AW47" s="18">
        <f t="shared" ca="1" si="29"/>
        <v>0</v>
      </c>
      <c r="AX47" s="18">
        <f t="shared" ca="1" si="29"/>
        <v>2175440.9700000002</v>
      </c>
      <c r="AY47" s="18">
        <f t="shared" ca="1" si="29"/>
        <v>0</v>
      </c>
      <c r="AZ47" s="18">
        <f t="shared" ca="1" si="29"/>
        <v>0</v>
      </c>
      <c r="BA47" s="18">
        <f t="shared" ca="1" si="33"/>
        <v>0</v>
      </c>
      <c r="BB47" s="18">
        <f t="shared" ca="1" si="33"/>
        <v>0</v>
      </c>
      <c r="BC47" s="18">
        <f t="shared" ca="1" si="33"/>
        <v>0</v>
      </c>
      <c r="BD47" s="18">
        <f t="shared" ca="1" si="33"/>
        <v>377246958.88</v>
      </c>
      <c r="BE47" s="18">
        <f t="shared" ca="1" si="33"/>
        <v>0</v>
      </c>
      <c r="BF47" s="18">
        <f t="shared" ca="1" si="33"/>
        <v>0</v>
      </c>
      <c r="BG47" s="18">
        <f t="shared" ca="1" si="33"/>
        <v>0</v>
      </c>
      <c r="BH47" s="18">
        <f t="shared" ca="1" si="33"/>
        <v>0</v>
      </c>
      <c r="BI47" s="18">
        <f t="shared" ca="1" si="33"/>
        <v>0</v>
      </c>
      <c r="BJ47" s="18">
        <f t="shared" ca="1" si="33"/>
        <v>0</v>
      </c>
      <c r="BK47" s="18">
        <f t="shared" ca="1" si="33"/>
        <v>0</v>
      </c>
      <c r="BL47" s="18">
        <f t="shared" ca="1" si="33"/>
        <v>2004361.4</v>
      </c>
      <c r="BM47" s="18">
        <f t="shared" ca="1" si="33"/>
        <v>0</v>
      </c>
      <c r="BN47" s="18">
        <f t="shared" ca="1" si="33"/>
        <v>379430700.33999997</v>
      </c>
      <c r="BO47" s="18">
        <f t="shared" ca="1" si="33"/>
        <v>0</v>
      </c>
      <c r="BP47" s="18">
        <f t="shared" ca="1" si="33"/>
        <v>40816.789999999994</v>
      </c>
      <c r="BQ47" s="18">
        <f t="shared" ca="1" si="34"/>
        <v>0</v>
      </c>
      <c r="BR47" s="18">
        <f t="shared" ca="1" si="34"/>
        <v>0</v>
      </c>
      <c r="BS47" s="18">
        <f t="shared" ca="1" si="34"/>
        <v>30619.339999999997</v>
      </c>
      <c r="BT47" s="18">
        <f t="shared" ca="1" si="34"/>
        <v>0</v>
      </c>
      <c r="BU47" s="18">
        <f t="shared" ca="1" si="34"/>
        <v>0</v>
      </c>
      <c r="BV47" s="18">
        <f t="shared" ca="1" si="34"/>
        <v>0</v>
      </c>
      <c r="BW47" s="18">
        <f t="shared" ca="1" si="34"/>
        <v>0</v>
      </c>
      <c r="BX47" s="18">
        <f t="shared" ca="1" si="34"/>
        <v>0</v>
      </c>
      <c r="BY47" s="18">
        <f t="shared" ca="1" si="34"/>
        <v>0</v>
      </c>
      <c r="BZ47" s="18">
        <f t="shared" ca="1" si="34"/>
        <v>0</v>
      </c>
      <c r="CA47" s="18">
        <f t="shared" ca="1" si="34"/>
        <v>0</v>
      </c>
      <c r="CB47" s="18">
        <f t="shared" ca="1" si="34"/>
        <v>0</v>
      </c>
      <c r="CC47" s="18">
        <f t="shared" ca="1" si="34"/>
        <v>0</v>
      </c>
      <c r="CD47" s="18">
        <f t="shared" ca="1" si="35"/>
        <v>0</v>
      </c>
      <c r="CE47" s="18">
        <f t="shared" ca="1" si="35"/>
        <v>0</v>
      </c>
      <c r="CF47" s="18">
        <f t="shared" ca="1" si="35"/>
        <v>0</v>
      </c>
      <c r="CG47" s="18">
        <f t="shared" ca="1" si="35"/>
        <v>0</v>
      </c>
      <c r="CH47" s="18">
        <f t="shared" ca="1" si="35"/>
        <v>0</v>
      </c>
      <c r="CI47" s="18">
        <f t="shared" ca="1" si="35"/>
        <v>0</v>
      </c>
      <c r="CJ47" s="19">
        <f t="shared" ca="1" si="24"/>
        <v>1535081716.22</v>
      </c>
      <c r="CK47" s="18">
        <f t="shared" ref="CK47:CL66" ca="1" si="39">IFERROR(IF($C$2="Yurtiçi",INDIRECT("'"&amp;$B$2&amp;"'!"&amp;ADDRESS(MATCH($B47,INDIRECT("'"&amp;$B$2&amp;"'!$B$1:$B$1095"),0),MATCH(CK$5,INDIRECT("'"&amp;$B$2&amp;"'!5:5"),0))),IF($C$2="Yurtdışı",INDIRECT("'"&amp;$B$2&amp;"'!"&amp;ADDRESS(MATCH($B47,INDIRECT("'"&amp;$B$2&amp;"'!$B$1:$B$1095"),0),MATCH(CK$5,INDIRECT("'"&amp;$B$2&amp;"'!5:5"),0)+1)),INDIRECT("'"&amp;$B$2&amp;"'!"&amp;ADDRESS(MATCH($B47,INDIRECT("'"&amp;$B$2&amp;"'!$B$1:$B$1095"),0),MATCH(CK$5,INDIRECT("'"&amp;$B$2&amp;"'!5:5"),0)))+INDIRECT("'"&amp;$B$2&amp;"'!"&amp;ADDRESS(MATCH($B47,INDIRECT("'"&amp;$B$2&amp;"'!$B$1:$B$1095"),0),MATCH(CK$5,INDIRECT("'"&amp;$B$2&amp;"'!5:5"),0)+1)))),0)</f>
        <v>0</v>
      </c>
      <c r="CL47" s="18">
        <f t="shared" ca="1" si="39"/>
        <v>103134684.36</v>
      </c>
      <c r="CM47" s="19">
        <f t="shared" ca="1" si="25"/>
        <v>1431947031.8600001</v>
      </c>
      <c r="CN47" s="18">
        <f t="shared" ref="CN47:CO66" ca="1" si="40">IFERROR(IF($C$2="Yurtiçi",INDIRECT("'"&amp;$B$2&amp;"'!"&amp;ADDRESS(MATCH($B47,INDIRECT("'"&amp;$B$2&amp;"'!$B$1:$B$1095"),0),MATCH(CN$5,INDIRECT("'"&amp;$B$2&amp;"'!5:5"),0))),IF($C$2="Yurtdışı",INDIRECT("'"&amp;$B$2&amp;"'!"&amp;ADDRESS(MATCH($B47,INDIRECT("'"&amp;$B$2&amp;"'!$B$1:$B$1095"),0),MATCH(CN$5,INDIRECT("'"&amp;$B$2&amp;"'!5:5"),0)+1)),INDIRECT("'"&amp;$B$2&amp;"'!"&amp;ADDRESS(MATCH($B47,INDIRECT("'"&amp;$B$2&amp;"'!$B$1:$B$1095"),0),MATCH(CN$5,INDIRECT("'"&amp;$B$2&amp;"'!5:5"),0)))+INDIRECT("'"&amp;$B$2&amp;"'!"&amp;ADDRESS(MATCH($B47,INDIRECT("'"&amp;$B$2&amp;"'!$B$1:$B$1095"),0),MATCH(CN$5,INDIRECT("'"&amp;$B$2&amp;"'!5:5"),0)+1)))),0)</f>
        <v>894743212.57000005</v>
      </c>
      <c r="CO47" s="18">
        <f t="shared" ca="1" si="40"/>
        <v>537203819.28999996</v>
      </c>
      <c r="CP47" s="19">
        <f t="shared" ca="1" si="26"/>
        <v>0</v>
      </c>
      <c r="CQ47" s="18">
        <f t="shared" ca="1" si="36"/>
        <v>0</v>
      </c>
      <c r="CR47" s="18">
        <f t="shared" ca="1" si="36"/>
        <v>0</v>
      </c>
      <c r="CS47" s="18">
        <f t="shared" ca="1" si="36"/>
        <v>172240715.34</v>
      </c>
      <c r="CT47" s="18">
        <f t="shared" ca="1" si="36"/>
        <v>0</v>
      </c>
      <c r="CU47" s="18">
        <f t="shared" ca="1" si="36"/>
        <v>-36173.550000000003</v>
      </c>
      <c r="CV47" s="19">
        <f t="shared" ca="1" si="38"/>
        <v>27234960368</v>
      </c>
    </row>
    <row r="48" spans="1:100" ht="12.75" customHeight="1">
      <c r="A48" s="55" t="s">
        <v>229</v>
      </c>
      <c r="B48" s="17">
        <v>1054</v>
      </c>
      <c r="C48" s="56" t="s">
        <v>147</v>
      </c>
      <c r="D48" s="19">
        <f t="shared" ca="1" si="23"/>
        <v>0</v>
      </c>
      <c r="E48" s="18">
        <f t="shared" ca="1" si="31"/>
        <v>0</v>
      </c>
      <c r="F48" s="18">
        <f t="shared" ca="1" si="31"/>
        <v>0</v>
      </c>
      <c r="G48" s="18">
        <f t="shared" ca="1" si="31"/>
        <v>0</v>
      </c>
      <c r="H48" s="18">
        <f t="shared" ca="1" si="31"/>
        <v>0</v>
      </c>
      <c r="I48" s="18">
        <f t="shared" ca="1" si="31"/>
        <v>0</v>
      </c>
      <c r="J48" s="18">
        <f t="shared" ca="1" si="31"/>
        <v>0</v>
      </c>
      <c r="K48" s="18">
        <f t="shared" ca="1" si="31"/>
        <v>0</v>
      </c>
      <c r="L48" s="18">
        <f t="shared" ca="1" si="31"/>
        <v>0</v>
      </c>
      <c r="M48" s="18">
        <f t="shared" ca="1" si="31"/>
        <v>0</v>
      </c>
      <c r="N48" s="18">
        <f t="shared" ca="1" si="31"/>
        <v>0</v>
      </c>
      <c r="O48" s="18">
        <f t="shared" ca="1" si="31"/>
        <v>0</v>
      </c>
      <c r="P48" s="18">
        <f t="shared" ca="1" si="31"/>
        <v>0</v>
      </c>
      <c r="Q48" s="18">
        <f t="shared" ca="1" si="31"/>
        <v>0</v>
      </c>
      <c r="R48" s="18">
        <f t="shared" ca="1" si="31"/>
        <v>0</v>
      </c>
      <c r="S48" s="18">
        <f t="shared" ca="1" si="31"/>
        <v>0</v>
      </c>
      <c r="T48" s="18">
        <f t="shared" ca="1" si="1"/>
        <v>0</v>
      </c>
      <c r="U48" s="18">
        <f t="shared" ca="1" si="32"/>
        <v>0</v>
      </c>
      <c r="V48" s="18">
        <f t="shared" ca="1" si="32"/>
        <v>0</v>
      </c>
      <c r="W48" s="18">
        <f t="shared" ca="1" si="32"/>
        <v>0</v>
      </c>
      <c r="X48" s="18">
        <f t="shared" ca="1" si="32"/>
        <v>0</v>
      </c>
      <c r="Y48" s="18">
        <f t="shared" ca="1" si="32"/>
        <v>0</v>
      </c>
      <c r="Z48" s="18">
        <f t="shared" ca="1" si="32"/>
        <v>0</v>
      </c>
      <c r="AA48" s="18">
        <f t="shared" ca="1" si="32"/>
        <v>0</v>
      </c>
      <c r="AB48" s="18">
        <f t="shared" ca="1" si="32"/>
        <v>0</v>
      </c>
      <c r="AC48" s="18">
        <f t="shared" ca="1" si="32"/>
        <v>0</v>
      </c>
      <c r="AD48" s="18">
        <f t="shared" ca="1" si="32"/>
        <v>0</v>
      </c>
      <c r="AE48" s="18">
        <f t="shared" ca="1" si="32"/>
        <v>0</v>
      </c>
      <c r="AF48" s="18">
        <f t="shared" ca="1" si="32"/>
        <v>0</v>
      </c>
      <c r="AG48" s="18">
        <f t="shared" ca="1" si="32"/>
        <v>0</v>
      </c>
      <c r="AH48" s="18">
        <f t="shared" ca="1" si="32"/>
        <v>0</v>
      </c>
      <c r="AI48" s="18">
        <f t="shared" ca="1" si="32"/>
        <v>0</v>
      </c>
      <c r="AJ48" s="18">
        <f t="shared" ca="1" si="32"/>
        <v>0</v>
      </c>
      <c r="AK48" s="18">
        <f t="shared" ca="1" si="29"/>
        <v>0</v>
      </c>
      <c r="AL48" s="18">
        <f t="shared" ca="1" si="29"/>
        <v>0</v>
      </c>
      <c r="AM48" s="18">
        <f t="shared" ca="1" si="29"/>
        <v>0</v>
      </c>
      <c r="AN48" s="18">
        <f t="shared" ca="1" si="29"/>
        <v>0</v>
      </c>
      <c r="AO48" s="18">
        <f t="shared" ca="1" si="29"/>
        <v>0</v>
      </c>
      <c r="AP48" s="18">
        <f t="shared" ca="1" si="29"/>
        <v>0</v>
      </c>
      <c r="AQ48" s="18">
        <f t="shared" ca="1" si="29"/>
        <v>0</v>
      </c>
      <c r="AR48" s="18">
        <f t="shared" ca="1" si="29"/>
        <v>0</v>
      </c>
      <c r="AS48" s="18">
        <f t="shared" ca="1" si="29"/>
        <v>0</v>
      </c>
      <c r="AT48" s="18">
        <f t="shared" ca="1" si="29"/>
        <v>0</v>
      </c>
      <c r="AU48" s="18">
        <f t="shared" ca="1" si="29"/>
        <v>0</v>
      </c>
      <c r="AV48" s="18">
        <f t="shared" ca="1" si="29"/>
        <v>0</v>
      </c>
      <c r="AW48" s="18">
        <f t="shared" ca="1" si="29"/>
        <v>0</v>
      </c>
      <c r="AX48" s="18">
        <f t="shared" ca="1" si="29"/>
        <v>0</v>
      </c>
      <c r="AY48" s="18">
        <f t="shared" ca="1" si="29"/>
        <v>0</v>
      </c>
      <c r="AZ48" s="18">
        <f t="shared" ca="1" si="29"/>
        <v>0</v>
      </c>
      <c r="BA48" s="18">
        <f t="shared" ca="1" si="33"/>
        <v>0</v>
      </c>
      <c r="BB48" s="18">
        <f t="shared" ca="1" si="33"/>
        <v>0</v>
      </c>
      <c r="BC48" s="18">
        <f t="shared" ca="1" si="33"/>
        <v>0</v>
      </c>
      <c r="BD48" s="18">
        <f t="shared" ca="1" si="33"/>
        <v>0</v>
      </c>
      <c r="BE48" s="18">
        <f t="shared" ca="1" si="33"/>
        <v>0</v>
      </c>
      <c r="BF48" s="18">
        <f t="shared" ca="1" si="33"/>
        <v>0</v>
      </c>
      <c r="BG48" s="18">
        <f t="shared" ca="1" si="33"/>
        <v>0</v>
      </c>
      <c r="BH48" s="18">
        <f t="shared" ca="1" si="33"/>
        <v>0</v>
      </c>
      <c r="BI48" s="18">
        <f t="shared" ca="1" si="33"/>
        <v>0</v>
      </c>
      <c r="BJ48" s="18">
        <f t="shared" ca="1" si="33"/>
        <v>0</v>
      </c>
      <c r="BK48" s="18">
        <f t="shared" ca="1" si="33"/>
        <v>0</v>
      </c>
      <c r="BL48" s="18">
        <f t="shared" ca="1" si="33"/>
        <v>0</v>
      </c>
      <c r="BM48" s="18">
        <f t="shared" ca="1" si="33"/>
        <v>0</v>
      </c>
      <c r="BN48" s="18">
        <f t="shared" ca="1" si="33"/>
        <v>0</v>
      </c>
      <c r="BO48" s="18">
        <f t="shared" ca="1" si="33"/>
        <v>0</v>
      </c>
      <c r="BP48" s="18">
        <f t="shared" ca="1" si="33"/>
        <v>0</v>
      </c>
      <c r="BQ48" s="18">
        <f t="shared" ca="1" si="34"/>
        <v>0</v>
      </c>
      <c r="BR48" s="18">
        <f t="shared" ca="1" si="34"/>
        <v>0</v>
      </c>
      <c r="BS48" s="18">
        <f t="shared" ca="1" si="34"/>
        <v>0</v>
      </c>
      <c r="BT48" s="18">
        <f t="shared" ca="1" si="34"/>
        <v>0</v>
      </c>
      <c r="BU48" s="18">
        <f t="shared" ca="1" si="34"/>
        <v>0</v>
      </c>
      <c r="BV48" s="18">
        <f t="shared" ca="1" si="34"/>
        <v>0</v>
      </c>
      <c r="BW48" s="18">
        <f t="shared" ca="1" si="34"/>
        <v>0</v>
      </c>
      <c r="BX48" s="18">
        <f t="shared" ca="1" si="34"/>
        <v>0</v>
      </c>
      <c r="BY48" s="18">
        <f t="shared" ca="1" si="34"/>
        <v>0</v>
      </c>
      <c r="BZ48" s="18">
        <f t="shared" ca="1" si="34"/>
        <v>0</v>
      </c>
      <c r="CA48" s="18">
        <f t="shared" ca="1" si="34"/>
        <v>0</v>
      </c>
      <c r="CB48" s="18">
        <f t="shared" ca="1" si="34"/>
        <v>0</v>
      </c>
      <c r="CC48" s="18">
        <f t="shared" ca="1" si="34"/>
        <v>0</v>
      </c>
      <c r="CD48" s="18">
        <f t="shared" ca="1" si="35"/>
        <v>0</v>
      </c>
      <c r="CE48" s="18">
        <f t="shared" ca="1" si="35"/>
        <v>0</v>
      </c>
      <c r="CF48" s="18">
        <f t="shared" ca="1" si="35"/>
        <v>0</v>
      </c>
      <c r="CG48" s="18">
        <f t="shared" ca="1" si="35"/>
        <v>0</v>
      </c>
      <c r="CH48" s="18">
        <f t="shared" ca="1" si="35"/>
        <v>0</v>
      </c>
      <c r="CI48" s="18">
        <f t="shared" ca="1" si="35"/>
        <v>0</v>
      </c>
      <c r="CJ48" s="19">
        <f t="shared" ca="1" si="24"/>
        <v>0</v>
      </c>
      <c r="CK48" s="18">
        <f t="shared" ca="1" si="39"/>
        <v>0</v>
      </c>
      <c r="CL48" s="18">
        <f t="shared" ca="1" si="39"/>
        <v>0</v>
      </c>
      <c r="CM48" s="19">
        <f t="shared" ca="1" si="25"/>
        <v>0</v>
      </c>
      <c r="CN48" s="18">
        <f t="shared" ca="1" si="40"/>
        <v>0</v>
      </c>
      <c r="CO48" s="18">
        <f t="shared" ca="1" si="40"/>
        <v>0</v>
      </c>
      <c r="CP48" s="19">
        <f t="shared" ca="1" si="26"/>
        <v>0</v>
      </c>
      <c r="CQ48" s="18">
        <f t="shared" ca="1" si="36"/>
        <v>0</v>
      </c>
      <c r="CR48" s="18">
        <f t="shared" ca="1" si="36"/>
        <v>0</v>
      </c>
      <c r="CS48" s="18">
        <f t="shared" ca="1" si="36"/>
        <v>0</v>
      </c>
      <c r="CT48" s="18">
        <f t="shared" ca="1" si="36"/>
        <v>0</v>
      </c>
      <c r="CU48" s="18">
        <f t="shared" ca="1" si="36"/>
        <v>0</v>
      </c>
      <c r="CV48" s="19">
        <f t="shared" ca="1" si="38"/>
        <v>0</v>
      </c>
    </row>
    <row r="49" spans="1:100" ht="12.75" customHeight="1">
      <c r="A49" s="55" t="s">
        <v>231</v>
      </c>
      <c r="B49" s="17">
        <v>1055</v>
      </c>
      <c r="C49" s="56" t="s">
        <v>147</v>
      </c>
      <c r="D49" s="19">
        <f t="shared" ca="1" si="23"/>
        <v>3618840.53</v>
      </c>
      <c r="E49" s="18">
        <f t="shared" ca="1" si="31"/>
        <v>2119521.19</v>
      </c>
      <c r="F49" s="18">
        <f t="shared" ca="1" si="31"/>
        <v>1436935.73</v>
      </c>
      <c r="G49" s="18">
        <f t="shared" ca="1" si="31"/>
        <v>62383.61</v>
      </c>
      <c r="H49" s="18">
        <f t="shared" ca="1" si="31"/>
        <v>5432.5199999999904</v>
      </c>
      <c r="I49" s="18">
        <f t="shared" ca="1" si="31"/>
        <v>24845472.460000001</v>
      </c>
      <c r="J49" s="18">
        <f t="shared" ca="1" si="31"/>
        <v>0</v>
      </c>
      <c r="K49" s="18">
        <f t="shared" ca="1" si="31"/>
        <v>0</v>
      </c>
      <c r="L49" s="18">
        <f t="shared" ca="1" si="31"/>
        <v>0</v>
      </c>
      <c r="M49" s="18">
        <f t="shared" ca="1" si="31"/>
        <v>0</v>
      </c>
      <c r="N49" s="18">
        <f t="shared" ca="1" si="31"/>
        <v>0</v>
      </c>
      <c r="O49" s="18">
        <f t="shared" ca="1" si="31"/>
        <v>-8169389.0300000096</v>
      </c>
      <c r="P49" s="18">
        <f t="shared" ca="1" si="31"/>
        <v>0</v>
      </c>
      <c r="Q49" s="18">
        <f t="shared" ca="1" si="31"/>
        <v>0</v>
      </c>
      <c r="R49" s="18">
        <f t="shared" ca="1" si="31"/>
        <v>0</v>
      </c>
      <c r="S49" s="18">
        <f t="shared" ca="1" si="31"/>
        <v>0</v>
      </c>
      <c r="T49" s="18">
        <f t="shared" ca="1" si="1"/>
        <v>0</v>
      </c>
      <c r="U49" s="18">
        <f t="shared" ca="1" si="32"/>
        <v>0</v>
      </c>
      <c r="V49" s="18">
        <f t="shared" ca="1" si="32"/>
        <v>-21056854.34</v>
      </c>
      <c r="W49" s="18">
        <f t="shared" ca="1" si="32"/>
        <v>-258619191.41999999</v>
      </c>
      <c r="X49" s="18">
        <f t="shared" ca="1" si="32"/>
        <v>0</v>
      </c>
      <c r="Y49" s="18">
        <f t="shared" ca="1" si="32"/>
        <v>1945529.17</v>
      </c>
      <c r="Z49" s="18">
        <f t="shared" ca="1" si="32"/>
        <v>1087714.6100000001</v>
      </c>
      <c r="AA49" s="18">
        <f t="shared" ca="1" si="32"/>
        <v>4741.95</v>
      </c>
      <c r="AB49" s="18">
        <f t="shared" ca="1" si="32"/>
        <v>53685.54</v>
      </c>
      <c r="AC49" s="18">
        <f t="shared" ca="1" si="32"/>
        <v>232060.54</v>
      </c>
      <c r="AD49" s="18">
        <f t="shared" ca="1" si="32"/>
        <v>333694.59000000102</v>
      </c>
      <c r="AE49" s="18">
        <f t="shared" ca="1" si="32"/>
        <v>0</v>
      </c>
      <c r="AF49" s="18">
        <f t="shared" ca="1" si="32"/>
        <v>178054.07</v>
      </c>
      <c r="AG49" s="18">
        <f t="shared" ca="1" si="32"/>
        <v>0</v>
      </c>
      <c r="AH49" s="18">
        <f t="shared" ca="1" si="32"/>
        <v>0</v>
      </c>
      <c r="AI49" s="18">
        <f t="shared" ca="1" si="32"/>
        <v>0</v>
      </c>
      <c r="AJ49" s="18">
        <f t="shared" ca="1" si="32"/>
        <v>1290098.2031736919</v>
      </c>
      <c r="AK49" s="18">
        <f t="shared" ca="1" si="29"/>
        <v>2480</v>
      </c>
      <c r="AL49" s="18">
        <f t="shared" ca="1" si="29"/>
        <v>0</v>
      </c>
      <c r="AM49" s="18">
        <f t="shared" ca="1" si="29"/>
        <v>-52839.96</v>
      </c>
      <c r="AN49" s="18">
        <f t="shared" ca="1" si="29"/>
        <v>0</v>
      </c>
      <c r="AO49" s="18">
        <f t="shared" ca="1" si="29"/>
        <v>0</v>
      </c>
      <c r="AP49" s="18">
        <f t="shared" ca="1" si="29"/>
        <v>0</v>
      </c>
      <c r="AQ49" s="18">
        <f t="shared" ca="1" si="29"/>
        <v>0</v>
      </c>
      <c r="AR49" s="18">
        <f t="shared" ca="1" si="29"/>
        <v>0</v>
      </c>
      <c r="AS49" s="18">
        <f t="shared" ca="1" si="29"/>
        <v>0</v>
      </c>
      <c r="AT49" s="18">
        <f t="shared" ca="1" si="29"/>
        <v>29831628.879999898</v>
      </c>
      <c r="AU49" s="18">
        <f t="shared" ca="1" si="29"/>
        <v>377415.18000000098</v>
      </c>
      <c r="AV49" s="18">
        <f t="shared" ca="1" si="29"/>
        <v>985461.55999999901</v>
      </c>
      <c r="AW49" s="18">
        <f t="shared" ca="1" si="29"/>
        <v>0</v>
      </c>
      <c r="AX49" s="18">
        <f t="shared" ca="1" si="29"/>
        <v>329543.45</v>
      </c>
      <c r="AY49" s="18">
        <f t="shared" ca="1" si="29"/>
        <v>0</v>
      </c>
      <c r="AZ49" s="18">
        <f t="shared" ca="1" si="29"/>
        <v>0</v>
      </c>
      <c r="BA49" s="18">
        <f t="shared" ca="1" si="33"/>
        <v>0</v>
      </c>
      <c r="BB49" s="18">
        <f t="shared" ca="1" si="33"/>
        <v>0</v>
      </c>
      <c r="BC49" s="18">
        <f t="shared" ca="1" si="33"/>
        <v>0</v>
      </c>
      <c r="BD49" s="18">
        <f t="shared" ca="1" si="33"/>
        <v>-501062.21000000101</v>
      </c>
      <c r="BE49" s="18">
        <f t="shared" ca="1" si="33"/>
        <v>0</v>
      </c>
      <c r="BF49" s="18">
        <f t="shared" ca="1" si="33"/>
        <v>0</v>
      </c>
      <c r="BG49" s="18">
        <f t="shared" ca="1" si="33"/>
        <v>0</v>
      </c>
      <c r="BH49" s="18">
        <f t="shared" ca="1" si="33"/>
        <v>0</v>
      </c>
      <c r="BI49" s="18">
        <f t="shared" ca="1" si="33"/>
        <v>0</v>
      </c>
      <c r="BJ49" s="18">
        <f t="shared" ca="1" si="33"/>
        <v>0</v>
      </c>
      <c r="BK49" s="18">
        <f t="shared" ca="1" si="33"/>
        <v>0</v>
      </c>
      <c r="BL49" s="18">
        <f t="shared" ca="1" si="33"/>
        <v>0</v>
      </c>
      <c r="BM49" s="18">
        <f t="shared" ca="1" si="33"/>
        <v>0</v>
      </c>
      <c r="BN49" s="18">
        <f t="shared" ca="1" si="33"/>
        <v>4878465.5899999896</v>
      </c>
      <c r="BO49" s="18">
        <f t="shared" ca="1" si="33"/>
        <v>0</v>
      </c>
      <c r="BP49" s="18">
        <f t="shared" ca="1" si="33"/>
        <v>230823.19999999899</v>
      </c>
      <c r="BQ49" s="18">
        <f t="shared" ca="1" si="34"/>
        <v>0</v>
      </c>
      <c r="BR49" s="18">
        <f t="shared" ca="1" si="34"/>
        <v>16179279.68</v>
      </c>
      <c r="BS49" s="18">
        <f t="shared" ca="1" si="34"/>
        <v>806137.43</v>
      </c>
      <c r="BT49" s="18">
        <f t="shared" ca="1" si="34"/>
        <v>0</v>
      </c>
      <c r="BU49" s="18">
        <f t="shared" ca="1" si="34"/>
        <v>0</v>
      </c>
      <c r="BV49" s="18">
        <f t="shared" ca="1" si="34"/>
        <v>0</v>
      </c>
      <c r="BW49" s="18">
        <f t="shared" ca="1" si="34"/>
        <v>0</v>
      </c>
      <c r="BX49" s="18">
        <f t="shared" ca="1" si="34"/>
        <v>4559.95</v>
      </c>
      <c r="BY49" s="18">
        <f t="shared" ca="1" si="34"/>
        <v>0</v>
      </c>
      <c r="BZ49" s="18">
        <f t="shared" ca="1" si="34"/>
        <v>0</v>
      </c>
      <c r="CA49" s="18">
        <f t="shared" ca="1" si="34"/>
        <v>520655.18</v>
      </c>
      <c r="CB49" s="18">
        <f t="shared" ca="1" si="34"/>
        <v>81257753.359999999</v>
      </c>
      <c r="CC49" s="18">
        <f t="shared" ca="1" si="34"/>
        <v>0</v>
      </c>
      <c r="CD49" s="18">
        <f t="shared" ca="1" si="35"/>
        <v>4931784.1100000003</v>
      </c>
      <c r="CE49" s="18">
        <f t="shared" ca="1" si="35"/>
        <v>0</v>
      </c>
      <c r="CF49" s="18">
        <f t="shared" ca="1" si="35"/>
        <v>0</v>
      </c>
      <c r="CG49" s="18">
        <f t="shared" ca="1" si="35"/>
        <v>972431</v>
      </c>
      <c r="CH49" s="18">
        <f t="shared" ca="1" si="35"/>
        <v>369177.24</v>
      </c>
      <c r="CI49" s="18">
        <f t="shared" ca="1" si="35"/>
        <v>18582.93</v>
      </c>
      <c r="CJ49" s="19">
        <f t="shared" ca="1" si="24"/>
        <v>-54402576.679996297</v>
      </c>
      <c r="CK49" s="18">
        <f t="shared" ca="1" si="39"/>
        <v>-1760779.1899999899</v>
      </c>
      <c r="CL49" s="18">
        <f t="shared" ca="1" si="39"/>
        <v>0</v>
      </c>
      <c r="CM49" s="19">
        <f t="shared" ca="1" si="25"/>
        <v>-50780468.159996182</v>
      </c>
      <c r="CN49" s="18">
        <f t="shared" ca="1" si="40"/>
        <v>-16707.449999979799</v>
      </c>
      <c r="CO49" s="18">
        <f t="shared" ca="1" si="40"/>
        <v>-50763760.709996201</v>
      </c>
      <c r="CP49" s="19">
        <f t="shared" ca="1" si="26"/>
        <v>-1861329.3300001272</v>
      </c>
      <c r="CQ49" s="18">
        <f t="shared" ca="1" si="36"/>
        <v>349910.08000000298</v>
      </c>
      <c r="CR49" s="18">
        <f t="shared" ca="1" si="36"/>
        <v>-2211239.4100001301</v>
      </c>
      <c r="CS49" s="18">
        <f t="shared" ca="1" si="36"/>
        <v>5267126.66</v>
      </c>
      <c r="CT49" s="18">
        <f t="shared" ca="1" si="36"/>
        <v>0</v>
      </c>
      <c r="CU49" s="18">
        <f t="shared" ca="1" si="36"/>
        <v>0</v>
      </c>
      <c r="CV49" s="19">
        <f t="shared" ca="1" si="38"/>
        <v>-162243284.05682275</v>
      </c>
    </row>
    <row r="50" spans="1:100" ht="12.75" customHeight="1">
      <c r="A50" s="55" t="s">
        <v>233</v>
      </c>
      <c r="B50" s="17">
        <v>1056</v>
      </c>
      <c r="C50" s="56" t="s">
        <v>147</v>
      </c>
      <c r="D50" s="19">
        <f t="shared" ca="1" si="23"/>
        <v>11801863.899999999</v>
      </c>
      <c r="E50" s="18">
        <f t="shared" ca="1" si="31"/>
        <v>11727399.739999998</v>
      </c>
      <c r="F50" s="18">
        <f t="shared" ca="1" si="31"/>
        <v>48721.160000000011</v>
      </c>
      <c r="G50" s="18">
        <f t="shared" ca="1" si="31"/>
        <v>25743</v>
      </c>
      <c r="H50" s="18">
        <f t="shared" ca="1" si="31"/>
        <v>0</v>
      </c>
      <c r="I50" s="18">
        <f t="shared" ca="1" si="31"/>
        <v>6002270.1699999999</v>
      </c>
      <c r="J50" s="18">
        <f t="shared" ca="1" si="31"/>
        <v>0</v>
      </c>
      <c r="K50" s="18">
        <f t="shared" ca="1" si="31"/>
        <v>0</v>
      </c>
      <c r="L50" s="18">
        <f t="shared" ca="1" si="31"/>
        <v>0</v>
      </c>
      <c r="M50" s="18">
        <f t="shared" ca="1" si="31"/>
        <v>0</v>
      </c>
      <c r="N50" s="18">
        <f t="shared" ca="1" si="31"/>
        <v>0</v>
      </c>
      <c r="O50" s="18">
        <f t="shared" ca="1" si="31"/>
        <v>0</v>
      </c>
      <c r="P50" s="18">
        <f t="shared" ca="1" si="31"/>
        <v>0</v>
      </c>
      <c r="Q50" s="18">
        <f t="shared" ca="1" si="31"/>
        <v>0</v>
      </c>
      <c r="R50" s="18">
        <f t="shared" ca="1" si="31"/>
        <v>0</v>
      </c>
      <c r="S50" s="18">
        <f t="shared" ca="1" si="31"/>
        <v>0</v>
      </c>
      <c r="T50" s="18">
        <f t="shared" ca="1" si="1"/>
        <v>2478044991.9369726</v>
      </c>
      <c r="U50" s="18">
        <f t="shared" ca="1" si="32"/>
        <v>11193591.442939002</v>
      </c>
      <c r="V50" s="18">
        <f t="shared" ca="1" si="32"/>
        <v>310642982.09000391</v>
      </c>
      <c r="W50" s="18">
        <f t="shared" ca="1" si="32"/>
        <v>830900.32000000007</v>
      </c>
      <c r="X50" s="18">
        <f t="shared" ca="1" si="32"/>
        <v>0</v>
      </c>
      <c r="Y50" s="18">
        <f t="shared" ca="1" si="32"/>
        <v>386335.41</v>
      </c>
      <c r="Z50" s="18">
        <f t="shared" ca="1" si="32"/>
        <v>386535.41</v>
      </c>
      <c r="AA50" s="18">
        <f t="shared" ca="1" si="32"/>
        <v>0</v>
      </c>
      <c r="AB50" s="18">
        <f t="shared" ca="1" si="32"/>
        <v>0</v>
      </c>
      <c r="AC50" s="18">
        <f t="shared" ca="1" si="32"/>
        <v>953433.54000000365</v>
      </c>
      <c r="AD50" s="18">
        <f t="shared" ca="1" si="32"/>
        <v>2796123.7600000058</v>
      </c>
      <c r="AE50" s="18">
        <f t="shared" ca="1" si="32"/>
        <v>0</v>
      </c>
      <c r="AF50" s="18">
        <f t="shared" ca="1" si="32"/>
        <v>0</v>
      </c>
      <c r="AG50" s="18">
        <f t="shared" ca="1" si="32"/>
        <v>0</v>
      </c>
      <c r="AH50" s="18">
        <f t="shared" ca="1" si="32"/>
        <v>0</v>
      </c>
      <c r="AI50" s="18">
        <f t="shared" ca="1" si="32"/>
        <v>0</v>
      </c>
      <c r="AJ50" s="18">
        <f t="shared" ca="1" si="32"/>
        <v>999564.03</v>
      </c>
      <c r="AK50" s="18">
        <f t="shared" ca="1" si="29"/>
        <v>0</v>
      </c>
      <c r="AL50" s="18">
        <f t="shared" ca="1" si="29"/>
        <v>0</v>
      </c>
      <c r="AM50" s="18">
        <f t="shared" ca="1" si="29"/>
        <v>0</v>
      </c>
      <c r="AN50" s="18">
        <f t="shared" ca="1" si="29"/>
        <v>0</v>
      </c>
      <c r="AO50" s="18">
        <f t="shared" ca="1" si="29"/>
        <v>0</v>
      </c>
      <c r="AP50" s="18">
        <f t="shared" ca="1" si="29"/>
        <v>17091.25</v>
      </c>
      <c r="AQ50" s="18">
        <f t="shared" ca="1" si="29"/>
        <v>0</v>
      </c>
      <c r="AR50" s="18">
        <f t="shared" ca="1" si="29"/>
        <v>0</v>
      </c>
      <c r="AS50" s="18">
        <f t="shared" ca="1" si="29"/>
        <v>0</v>
      </c>
      <c r="AT50" s="18">
        <f t="shared" ca="1" si="29"/>
        <v>1531045.5299999998</v>
      </c>
      <c r="AU50" s="18">
        <f t="shared" ca="1" si="29"/>
        <v>407818.34000000445</v>
      </c>
      <c r="AV50" s="18">
        <f t="shared" ca="1" si="29"/>
        <v>0</v>
      </c>
      <c r="AW50" s="18">
        <f t="shared" ca="1" si="29"/>
        <v>0</v>
      </c>
      <c r="AX50" s="18">
        <f t="shared" ca="1" si="29"/>
        <v>407818.34000000457</v>
      </c>
      <c r="AY50" s="18">
        <f t="shared" ca="1" si="29"/>
        <v>0</v>
      </c>
      <c r="AZ50" s="18">
        <f t="shared" ca="1" si="29"/>
        <v>0</v>
      </c>
      <c r="BA50" s="18">
        <f t="shared" ca="1" si="33"/>
        <v>0</v>
      </c>
      <c r="BB50" s="18">
        <f t="shared" ca="1" si="33"/>
        <v>0</v>
      </c>
      <c r="BC50" s="18">
        <f t="shared" ca="1" si="33"/>
        <v>0</v>
      </c>
      <c r="BD50" s="18">
        <f t="shared" ca="1" si="33"/>
        <v>132846515.56999999</v>
      </c>
      <c r="BE50" s="18">
        <f t="shared" ca="1" si="33"/>
        <v>0</v>
      </c>
      <c r="BF50" s="18">
        <f t="shared" ca="1" si="33"/>
        <v>0</v>
      </c>
      <c r="BG50" s="18">
        <f t="shared" ca="1" si="33"/>
        <v>0</v>
      </c>
      <c r="BH50" s="18">
        <f t="shared" ca="1" si="33"/>
        <v>0</v>
      </c>
      <c r="BI50" s="18">
        <f t="shared" ca="1" si="33"/>
        <v>0</v>
      </c>
      <c r="BJ50" s="18">
        <f t="shared" ca="1" si="33"/>
        <v>0</v>
      </c>
      <c r="BK50" s="18">
        <f t="shared" ca="1" si="33"/>
        <v>0</v>
      </c>
      <c r="BL50" s="18">
        <f t="shared" ca="1" si="33"/>
        <v>0</v>
      </c>
      <c r="BM50" s="18">
        <f t="shared" ca="1" si="33"/>
        <v>0</v>
      </c>
      <c r="BN50" s="18">
        <f t="shared" ca="1" si="33"/>
        <v>152119481.22999433</v>
      </c>
      <c r="BO50" s="18">
        <f t="shared" ca="1" si="33"/>
        <v>0</v>
      </c>
      <c r="BP50" s="18">
        <f t="shared" ca="1" si="33"/>
        <v>0</v>
      </c>
      <c r="BQ50" s="18">
        <f t="shared" ca="1" si="34"/>
        <v>0</v>
      </c>
      <c r="BR50" s="18">
        <f t="shared" ca="1" si="34"/>
        <v>0</v>
      </c>
      <c r="BS50" s="18">
        <f t="shared" ca="1" si="34"/>
        <v>935545.05999999982</v>
      </c>
      <c r="BT50" s="18">
        <f t="shared" ca="1" si="34"/>
        <v>0</v>
      </c>
      <c r="BU50" s="18">
        <f t="shared" ca="1" si="34"/>
        <v>0</v>
      </c>
      <c r="BV50" s="18">
        <f t="shared" ca="1" si="34"/>
        <v>0</v>
      </c>
      <c r="BW50" s="18">
        <f t="shared" ca="1" si="34"/>
        <v>0</v>
      </c>
      <c r="BX50" s="18">
        <f t="shared" ca="1" si="34"/>
        <v>0</v>
      </c>
      <c r="BY50" s="18">
        <f t="shared" ca="1" si="34"/>
        <v>0</v>
      </c>
      <c r="BZ50" s="18">
        <f t="shared" ca="1" si="34"/>
        <v>0</v>
      </c>
      <c r="CA50" s="18">
        <f t="shared" ca="1" si="34"/>
        <v>0</v>
      </c>
      <c r="CB50" s="18">
        <f t="shared" ca="1" si="34"/>
        <v>0</v>
      </c>
      <c r="CC50" s="18">
        <f t="shared" ca="1" si="34"/>
        <v>0</v>
      </c>
      <c r="CD50" s="18">
        <f t="shared" ca="1" si="35"/>
        <v>0</v>
      </c>
      <c r="CE50" s="18">
        <f t="shared" ca="1" si="35"/>
        <v>0</v>
      </c>
      <c r="CF50" s="18">
        <f t="shared" ca="1" si="35"/>
        <v>0</v>
      </c>
      <c r="CG50" s="18">
        <f t="shared" ca="1" si="35"/>
        <v>0</v>
      </c>
      <c r="CH50" s="18">
        <f t="shared" ca="1" si="35"/>
        <v>0</v>
      </c>
      <c r="CI50" s="18">
        <f t="shared" ca="1" si="35"/>
        <v>3980326.0000000047</v>
      </c>
      <c r="CJ50" s="19">
        <f t="shared" ca="1" si="24"/>
        <v>6370543.4999999953</v>
      </c>
      <c r="CK50" s="18">
        <f t="shared" ca="1" si="39"/>
        <v>0</v>
      </c>
      <c r="CL50" s="18">
        <f t="shared" ca="1" si="39"/>
        <v>848488</v>
      </c>
      <c r="CM50" s="19">
        <f t="shared" ca="1" si="25"/>
        <v>0</v>
      </c>
      <c r="CN50" s="18">
        <f t="shared" ca="1" si="40"/>
        <v>0</v>
      </c>
      <c r="CO50" s="18">
        <f t="shared" ca="1" si="40"/>
        <v>0</v>
      </c>
      <c r="CP50" s="19">
        <f t="shared" ca="1" si="26"/>
        <v>5522055.4999999953</v>
      </c>
      <c r="CQ50" s="18">
        <f t="shared" ca="1" si="36"/>
        <v>0</v>
      </c>
      <c r="CR50" s="18">
        <f t="shared" ca="1" si="36"/>
        <v>5522055.4999999953</v>
      </c>
      <c r="CS50" s="18">
        <f t="shared" ca="1" si="36"/>
        <v>752997628.5700891</v>
      </c>
      <c r="CT50" s="18">
        <f t="shared" ca="1" si="36"/>
        <v>672984.11000003747</v>
      </c>
      <c r="CU50" s="18">
        <f t="shared" ca="1" si="36"/>
        <v>3597687.49</v>
      </c>
      <c r="CV50" s="19">
        <f t="shared" ca="1" si="38"/>
        <v>3879923077</v>
      </c>
    </row>
    <row r="51" spans="1:100" ht="12.75" customHeight="1">
      <c r="A51" s="55" t="s">
        <v>235</v>
      </c>
      <c r="B51" s="17">
        <v>1057</v>
      </c>
      <c r="C51" s="56" t="s">
        <v>147</v>
      </c>
      <c r="D51" s="19">
        <f t="shared" ca="1" si="23"/>
        <v>54407813.629999995</v>
      </c>
      <c r="E51" s="18">
        <f t="shared" ca="1" si="31"/>
        <v>39772770.816057429</v>
      </c>
      <c r="F51" s="18">
        <f t="shared" ca="1" si="31"/>
        <v>7964625.6938054981</v>
      </c>
      <c r="G51" s="18">
        <f t="shared" ca="1" si="31"/>
        <v>6670417.1201370666</v>
      </c>
      <c r="H51" s="18">
        <f t="shared" ca="1" si="31"/>
        <v>153905.46</v>
      </c>
      <c r="I51" s="18">
        <f t="shared" ca="1" si="31"/>
        <v>39288047.68</v>
      </c>
      <c r="J51" s="18">
        <f t="shared" ca="1" si="31"/>
        <v>0</v>
      </c>
      <c r="K51" s="18">
        <f t="shared" ca="1" si="31"/>
        <v>0</v>
      </c>
      <c r="L51" s="18">
        <f t="shared" ca="1" si="31"/>
        <v>0</v>
      </c>
      <c r="M51" s="18">
        <f t="shared" ca="1" si="31"/>
        <v>0</v>
      </c>
      <c r="N51" s="18">
        <f t="shared" ca="1" si="31"/>
        <v>0</v>
      </c>
      <c r="O51" s="18">
        <f t="shared" ca="1" si="31"/>
        <v>2428596.5099999998</v>
      </c>
      <c r="P51" s="18">
        <f t="shared" ca="1" si="31"/>
        <v>0</v>
      </c>
      <c r="Q51" s="18">
        <f t="shared" ca="1" si="31"/>
        <v>0</v>
      </c>
      <c r="R51" s="18">
        <f t="shared" ca="1" si="31"/>
        <v>0</v>
      </c>
      <c r="S51" s="18">
        <f t="shared" ca="1" si="31"/>
        <v>0</v>
      </c>
      <c r="T51" s="18">
        <f t="shared" ca="1" si="1"/>
        <v>0</v>
      </c>
      <c r="U51" s="18">
        <f t="shared" ca="1" si="32"/>
        <v>0</v>
      </c>
      <c r="V51" s="18">
        <f t="shared" ca="1" si="32"/>
        <v>21599396.190000001</v>
      </c>
      <c r="W51" s="18">
        <f t="shared" ca="1" si="32"/>
        <v>257935834.38</v>
      </c>
      <c r="X51" s="18">
        <f t="shared" ca="1" si="32"/>
        <v>0</v>
      </c>
      <c r="Y51" s="18">
        <f t="shared" ca="1" si="32"/>
        <v>178963869.28</v>
      </c>
      <c r="Z51" s="18">
        <f t="shared" ca="1" si="32"/>
        <v>44641168.899999999</v>
      </c>
      <c r="AA51" s="18">
        <f t="shared" ca="1" si="32"/>
        <v>0</v>
      </c>
      <c r="AB51" s="18">
        <f t="shared" ca="1" si="32"/>
        <v>0</v>
      </c>
      <c r="AC51" s="18">
        <f t="shared" ca="1" si="32"/>
        <v>2006668.03</v>
      </c>
      <c r="AD51" s="18">
        <f t="shared" ca="1" si="32"/>
        <v>13844708.43</v>
      </c>
      <c r="AE51" s="18">
        <f t="shared" ca="1" si="32"/>
        <v>0</v>
      </c>
      <c r="AF51" s="18">
        <f t="shared" ca="1" si="32"/>
        <v>3500</v>
      </c>
      <c r="AG51" s="18">
        <f t="shared" ca="1" si="32"/>
        <v>0</v>
      </c>
      <c r="AH51" s="18">
        <f t="shared" ca="1" si="32"/>
        <v>0</v>
      </c>
      <c r="AI51" s="18">
        <f t="shared" ca="1" si="32"/>
        <v>0</v>
      </c>
      <c r="AJ51" s="18">
        <f t="shared" ca="1" si="32"/>
        <v>1358170.31</v>
      </c>
      <c r="AK51" s="18">
        <f t="shared" ca="1" si="29"/>
        <v>600</v>
      </c>
      <c r="AL51" s="18">
        <f t="shared" ca="1" si="29"/>
        <v>0</v>
      </c>
      <c r="AM51" s="18">
        <f t="shared" ca="1" si="29"/>
        <v>1082.5999999999999</v>
      </c>
      <c r="AN51" s="18">
        <f t="shared" ca="1" si="29"/>
        <v>0</v>
      </c>
      <c r="AO51" s="18">
        <f t="shared" ca="1" si="29"/>
        <v>0</v>
      </c>
      <c r="AP51" s="18">
        <f t="shared" ca="1" si="29"/>
        <v>12370381.65</v>
      </c>
      <c r="AQ51" s="18">
        <f t="shared" ca="1" si="29"/>
        <v>0</v>
      </c>
      <c r="AR51" s="18">
        <f t="shared" ca="1" si="29"/>
        <v>0</v>
      </c>
      <c r="AS51" s="18">
        <f t="shared" ca="1" si="29"/>
        <v>0</v>
      </c>
      <c r="AT51" s="18">
        <f t="shared" ca="1" si="29"/>
        <v>117234161.23</v>
      </c>
      <c r="AU51" s="18">
        <f t="shared" ca="1" si="29"/>
        <v>2778864.94</v>
      </c>
      <c r="AV51" s="18">
        <f t="shared" ca="1" si="29"/>
        <v>10058822.51</v>
      </c>
      <c r="AW51" s="18">
        <f t="shared" ca="1" si="29"/>
        <v>0</v>
      </c>
      <c r="AX51" s="18">
        <f t="shared" ca="1" si="29"/>
        <v>2188592.6100000003</v>
      </c>
      <c r="AY51" s="18">
        <f t="shared" ca="1" si="29"/>
        <v>0</v>
      </c>
      <c r="AZ51" s="18">
        <f t="shared" ca="1" si="29"/>
        <v>0</v>
      </c>
      <c r="BA51" s="18">
        <f t="shared" ca="1" si="33"/>
        <v>0</v>
      </c>
      <c r="BB51" s="18">
        <f t="shared" ca="1" si="33"/>
        <v>0</v>
      </c>
      <c r="BC51" s="18">
        <f t="shared" ca="1" si="33"/>
        <v>0</v>
      </c>
      <c r="BD51" s="18">
        <f t="shared" ca="1" si="33"/>
        <v>63658913.07</v>
      </c>
      <c r="BE51" s="18">
        <f t="shared" ca="1" si="33"/>
        <v>273545.34000000003</v>
      </c>
      <c r="BF51" s="18">
        <f t="shared" ca="1" si="33"/>
        <v>0</v>
      </c>
      <c r="BG51" s="18">
        <f t="shared" ca="1" si="33"/>
        <v>0</v>
      </c>
      <c r="BH51" s="18">
        <f t="shared" ca="1" si="33"/>
        <v>0</v>
      </c>
      <c r="BI51" s="18">
        <f t="shared" ca="1" si="33"/>
        <v>0</v>
      </c>
      <c r="BJ51" s="18">
        <f t="shared" ca="1" si="33"/>
        <v>0</v>
      </c>
      <c r="BK51" s="18">
        <f t="shared" ca="1" si="33"/>
        <v>0</v>
      </c>
      <c r="BL51" s="18">
        <f t="shared" ca="1" si="33"/>
        <v>0</v>
      </c>
      <c r="BM51" s="18">
        <f t="shared" ca="1" si="33"/>
        <v>0</v>
      </c>
      <c r="BN51" s="18">
        <f t="shared" ca="1" si="33"/>
        <v>266792612.85999998</v>
      </c>
      <c r="BO51" s="18">
        <f t="shared" ca="1" si="33"/>
        <v>0</v>
      </c>
      <c r="BP51" s="18">
        <f t="shared" ca="1" si="33"/>
        <v>183219511.75999999</v>
      </c>
      <c r="BQ51" s="18">
        <f t="shared" ca="1" si="34"/>
        <v>444184</v>
      </c>
      <c r="BR51" s="18">
        <f t="shared" ca="1" si="34"/>
        <v>3909853.12</v>
      </c>
      <c r="BS51" s="18">
        <f t="shared" ca="1" si="34"/>
        <v>50868095.579999998</v>
      </c>
      <c r="BT51" s="18">
        <f t="shared" ca="1" si="34"/>
        <v>0</v>
      </c>
      <c r="BU51" s="18">
        <f t="shared" ca="1" si="34"/>
        <v>0</v>
      </c>
      <c r="BV51" s="18">
        <f t="shared" ca="1" si="34"/>
        <v>0</v>
      </c>
      <c r="BW51" s="18">
        <f t="shared" ca="1" si="34"/>
        <v>0</v>
      </c>
      <c r="BX51" s="18">
        <f t="shared" ca="1" si="34"/>
        <v>0</v>
      </c>
      <c r="BY51" s="18">
        <f t="shared" ca="1" si="34"/>
        <v>0</v>
      </c>
      <c r="BZ51" s="18">
        <f t="shared" ca="1" si="34"/>
        <v>0</v>
      </c>
      <c r="CA51" s="18">
        <f t="shared" ca="1" si="34"/>
        <v>0</v>
      </c>
      <c r="CB51" s="18">
        <f t="shared" ca="1" si="34"/>
        <v>0</v>
      </c>
      <c r="CC51" s="18">
        <f t="shared" ca="1" si="34"/>
        <v>0</v>
      </c>
      <c r="CD51" s="18">
        <f t="shared" ca="1" si="35"/>
        <v>0</v>
      </c>
      <c r="CE51" s="18">
        <f t="shared" ca="1" si="35"/>
        <v>0</v>
      </c>
      <c r="CF51" s="18">
        <f t="shared" ca="1" si="35"/>
        <v>0</v>
      </c>
      <c r="CG51" s="18">
        <f t="shared" ca="1" si="35"/>
        <v>0</v>
      </c>
      <c r="CH51" s="18">
        <f t="shared" ca="1" si="35"/>
        <v>0</v>
      </c>
      <c r="CI51" s="18">
        <f t="shared" ca="1" si="35"/>
        <v>0</v>
      </c>
      <c r="CJ51" s="19">
        <f t="shared" ca="1" si="24"/>
        <v>0</v>
      </c>
      <c r="CK51" s="18">
        <f t="shared" ca="1" si="39"/>
        <v>0</v>
      </c>
      <c r="CL51" s="18">
        <f t="shared" ca="1" si="39"/>
        <v>0</v>
      </c>
      <c r="CM51" s="19">
        <f t="shared" ca="1" si="25"/>
        <v>0</v>
      </c>
      <c r="CN51" s="18">
        <f t="shared" ca="1" si="40"/>
        <v>0</v>
      </c>
      <c r="CO51" s="18">
        <f t="shared" ca="1" si="40"/>
        <v>0</v>
      </c>
      <c r="CP51" s="19">
        <f t="shared" ca="1" si="26"/>
        <v>0</v>
      </c>
      <c r="CQ51" s="18">
        <f t="shared" ca="1" si="36"/>
        <v>0</v>
      </c>
      <c r="CR51" s="18">
        <f t="shared" ca="1" si="36"/>
        <v>0</v>
      </c>
      <c r="CS51" s="18">
        <f t="shared" ca="1" si="36"/>
        <v>160315.51</v>
      </c>
      <c r="CT51" s="18">
        <f t="shared" ca="1" si="36"/>
        <v>0</v>
      </c>
      <c r="CU51" s="18">
        <f t="shared" ca="1" si="36"/>
        <v>0</v>
      </c>
      <c r="CV51" s="19">
        <f t="shared" ca="1" si="38"/>
        <v>1330591215.5799997</v>
      </c>
    </row>
    <row r="52" spans="1:100" ht="12.75" customHeight="1">
      <c r="A52" s="55" t="s">
        <v>237</v>
      </c>
      <c r="B52" s="17">
        <v>1058</v>
      </c>
      <c r="C52" s="56" t="s">
        <v>147</v>
      </c>
      <c r="D52" s="19">
        <f t="shared" ca="1" si="23"/>
        <v>51732246</v>
      </c>
      <c r="E52" s="18">
        <f t="shared" ca="1" si="31"/>
        <v>2087049.11</v>
      </c>
      <c r="F52" s="18">
        <f t="shared" ca="1" si="31"/>
        <v>49669993.390000001</v>
      </c>
      <c r="G52" s="18">
        <f t="shared" ca="1" si="31"/>
        <v>-24796.5</v>
      </c>
      <c r="H52" s="18">
        <f t="shared" ca="1" si="31"/>
        <v>260</v>
      </c>
      <c r="I52" s="18">
        <f t="shared" ca="1" si="31"/>
        <v>59201407.32</v>
      </c>
      <c r="J52" s="18">
        <f t="shared" ca="1" si="31"/>
        <v>0</v>
      </c>
      <c r="K52" s="18">
        <f t="shared" ca="1" si="31"/>
        <v>28157070.890000001</v>
      </c>
      <c r="L52" s="18">
        <f t="shared" ca="1" si="31"/>
        <v>0</v>
      </c>
      <c r="M52" s="18">
        <f t="shared" ca="1" si="31"/>
        <v>0</v>
      </c>
      <c r="N52" s="18">
        <f t="shared" ca="1" si="31"/>
        <v>0</v>
      </c>
      <c r="O52" s="18">
        <f t="shared" ca="1" si="31"/>
        <v>2064197.3</v>
      </c>
      <c r="P52" s="18">
        <f t="shared" ca="1" si="31"/>
        <v>0</v>
      </c>
      <c r="Q52" s="18">
        <f t="shared" ca="1" si="31"/>
        <v>0</v>
      </c>
      <c r="R52" s="18">
        <f t="shared" ca="1" si="31"/>
        <v>0</v>
      </c>
      <c r="S52" s="18">
        <f t="shared" ca="1" si="31"/>
        <v>0</v>
      </c>
      <c r="T52" s="18">
        <f t="shared" ca="1" si="1"/>
        <v>0</v>
      </c>
      <c r="U52" s="18">
        <f t="shared" ca="1" si="32"/>
        <v>0</v>
      </c>
      <c r="V52" s="18">
        <f t="shared" ca="1" si="32"/>
        <v>0</v>
      </c>
      <c r="W52" s="18">
        <f t="shared" ca="1" si="32"/>
        <v>128697602.06999999</v>
      </c>
      <c r="X52" s="18">
        <f t="shared" ca="1" si="32"/>
        <v>0</v>
      </c>
      <c r="Y52" s="18">
        <f t="shared" ca="1" si="32"/>
        <v>18227796.16</v>
      </c>
      <c r="Z52" s="18">
        <f t="shared" ca="1" si="32"/>
        <v>31920853.300000001</v>
      </c>
      <c r="AA52" s="18">
        <f t="shared" ca="1" si="32"/>
        <v>0</v>
      </c>
      <c r="AB52" s="18">
        <f t="shared" ca="1" si="32"/>
        <v>0</v>
      </c>
      <c r="AC52" s="18">
        <f t="shared" ca="1" si="32"/>
        <v>79991471.760000005</v>
      </c>
      <c r="AD52" s="18">
        <f t="shared" ca="1" si="32"/>
        <v>30758710.289999999</v>
      </c>
      <c r="AE52" s="18">
        <f t="shared" ca="1" si="32"/>
        <v>0</v>
      </c>
      <c r="AF52" s="18">
        <f t="shared" ca="1" si="32"/>
        <v>0</v>
      </c>
      <c r="AG52" s="18">
        <f t="shared" ca="1" si="32"/>
        <v>0</v>
      </c>
      <c r="AH52" s="18">
        <f t="shared" ca="1" si="32"/>
        <v>0</v>
      </c>
      <c r="AI52" s="18">
        <f t="shared" ca="1" si="32"/>
        <v>0</v>
      </c>
      <c r="AJ52" s="18">
        <f t="shared" ca="1" si="32"/>
        <v>1061519</v>
      </c>
      <c r="AK52" s="18">
        <f t="shared" ca="1" si="29"/>
        <v>0</v>
      </c>
      <c r="AL52" s="18">
        <f t="shared" ca="1" si="29"/>
        <v>0</v>
      </c>
      <c r="AM52" s="18">
        <f t="shared" ca="1" si="29"/>
        <v>65262802.25</v>
      </c>
      <c r="AN52" s="18">
        <f t="shared" ca="1" si="29"/>
        <v>0</v>
      </c>
      <c r="AO52" s="18">
        <f t="shared" ca="1" si="29"/>
        <v>0</v>
      </c>
      <c r="AP52" s="18">
        <f t="shared" ca="1" si="29"/>
        <v>2438900.2799999998</v>
      </c>
      <c r="AQ52" s="18">
        <f t="shared" ca="1" si="29"/>
        <v>0</v>
      </c>
      <c r="AR52" s="18">
        <f t="shared" ca="1" si="29"/>
        <v>0</v>
      </c>
      <c r="AS52" s="18">
        <f t="shared" ca="1" si="29"/>
        <v>0</v>
      </c>
      <c r="AT52" s="18">
        <f t="shared" ca="1" si="29"/>
        <v>25001748.649999999</v>
      </c>
      <c r="AU52" s="18">
        <f t="shared" ca="1" si="29"/>
        <v>31274986.239999998</v>
      </c>
      <c r="AV52" s="18">
        <f t="shared" ca="1" si="29"/>
        <v>1763752.55</v>
      </c>
      <c r="AW52" s="18">
        <f t="shared" ca="1" si="29"/>
        <v>0</v>
      </c>
      <c r="AX52" s="18">
        <f t="shared" ca="1" si="29"/>
        <v>1564740.52</v>
      </c>
      <c r="AY52" s="18">
        <f t="shared" ca="1" si="29"/>
        <v>0</v>
      </c>
      <c r="AZ52" s="18">
        <f t="shared" ca="1" si="29"/>
        <v>0</v>
      </c>
      <c r="BA52" s="18">
        <f t="shared" ca="1" si="33"/>
        <v>0</v>
      </c>
      <c r="BB52" s="18">
        <f t="shared" ca="1" si="33"/>
        <v>0</v>
      </c>
      <c r="BC52" s="18">
        <f t="shared" ca="1" si="33"/>
        <v>0</v>
      </c>
      <c r="BD52" s="18">
        <f t="shared" ca="1" si="33"/>
        <v>201330955.63999999</v>
      </c>
      <c r="BE52" s="18">
        <f t="shared" ca="1" si="33"/>
        <v>0</v>
      </c>
      <c r="BF52" s="18">
        <f t="shared" ca="1" si="33"/>
        <v>0</v>
      </c>
      <c r="BG52" s="18">
        <f t="shared" ca="1" si="33"/>
        <v>0</v>
      </c>
      <c r="BH52" s="18">
        <f t="shared" ca="1" si="33"/>
        <v>0</v>
      </c>
      <c r="BI52" s="18">
        <f t="shared" ca="1" si="33"/>
        <v>0</v>
      </c>
      <c r="BJ52" s="18">
        <f t="shared" ca="1" si="33"/>
        <v>0</v>
      </c>
      <c r="BK52" s="18">
        <f t="shared" ca="1" si="33"/>
        <v>0</v>
      </c>
      <c r="BL52" s="18">
        <f t="shared" ca="1" si="33"/>
        <v>341.72</v>
      </c>
      <c r="BM52" s="18">
        <f t="shared" ca="1" si="33"/>
        <v>41998682.549999997</v>
      </c>
      <c r="BN52" s="18">
        <f t="shared" ca="1" si="33"/>
        <v>202056565.06</v>
      </c>
      <c r="BO52" s="18">
        <f t="shared" ca="1" si="33"/>
        <v>0</v>
      </c>
      <c r="BP52" s="18">
        <f t="shared" ca="1" si="33"/>
        <v>3916098.83</v>
      </c>
      <c r="BQ52" s="18">
        <f t="shared" ca="1" si="34"/>
        <v>66063847.5</v>
      </c>
      <c r="BR52" s="18">
        <f t="shared" ca="1" si="34"/>
        <v>27825</v>
      </c>
      <c r="BS52" s="18">
        <f t="shared" ca="1" si="34"/>
        <v>695488731.78999996</v>
      </c>
      <c r="BT52" s="18">
        <f t="shared" ca="1" si="34"/>
        <v>0</v>
      </c>
      <c r="BU52" s="18">
        <f t="shared" ca="1" si="34"/>
        <v>0</v>
      </c>
      <c r="BV52" s="18">
        <f t="shared" ca="1" si="34"/>
        <v>0</v>
      </c>
      <c r="BW52" s="18">
        <f t="shared" ca="1" si="34"/>
        <v>0</v>
      </c>
      <c r="BX52" s="18">
        <f t="shared" ca="1" si="34"/>
        <v>0</v>
      </c>
      <c r="BY52" s="18">
        <f t="shared" ca="1" si="34"/>
        <v>0</v>
      </c>
      <c r="BZ52" s="18">
        <f t="shared" ca="1" si="34"/>
        <v>0</v>
      </c>
      <c r="CA52" s="18">
        <f t="shared" ca="1" si="34"/>
        <v>0</v>
      </c>
      <c r="CB52" s="18">
        <f t="shared" ca="1" si="34"/>
        <v>0</v>
      </c>
      <c r="CC52" s="18">
        <f t="shared" ca="1" si="34"/>
        <v>0</v>
      </c>
      <c r="CD52" s="18">
        <f t="shared" ca="1" si="35"/>
        <v>0</v>
      </c>
      <c r="CE52" s="18">
        <f t="shared" ca="1" si="35"/>
        <v>739797.89</v>
      </c>
      <c r="CF52" s="18">
        <f t="shared" ca="1" si="35"/>
        <v>0</v>
      </c>
      <c r="CG52" s="18">
        <f t="shared" ca="1" si="35"/>
        <v>0</v>
      </c>
      <c r="CH52" s="18">
        <f t="shared" ca="1" si="35"/>
        <v>0</v>
      </c>
      <c r="CI52" s="18">
        <f t="shared" ca="1" si="35"/>
        <v>0</v>
      </c>
      <c r="CJ52" s="19">
        <f t="shared" ca="1" si="24"/>
        <v>299577197.54000002</v>
      </c>
      <c r="CK52" s="18">
        <f t="shared" ca="1" si="39"/>
        <v>0</v>
      </c>
      <c r="CL52" s="18">
        <f t="shared" ca="1" si="39"/>
        <v>0</v>
      </c>
      <c r="CM52" s="19">
        <f t="shared" ca="1" si="25"/>
        <v>299577197.54000002</v>
      </c>
      <c r="CN52" s="18">
        <f t="shared" ca="1" si="40"/>
        <v>299577197.54000002</v>
      </c>
      <c r="CO52" s="18">
        <f t="shared" ca="1" si="40"/>
        <v>0</v>
      </c>
      <c r="CP52" s="19">
        <f t="shared" ca="1" si="26"/>
        <v>0</v>
      </c>
      <c r="CQ52" s="18">
        <f t="shared" ca="1" si="36"/>
        <v>0</v>
      </c>
      <c r="CR52" s="18">
        <f t="shared" ca="1" si="36"/>
        <v>0</v>
      </c>
      <c r="CS52" s="18">
        <f t="shared" ca="1" si="36"/>
        <v>107981.96</v>
      </c>
      <c r="CT52" s="18">
        <f t="shared" ca="1" si="36"/>
        <v>0</v>
      </c>
      <c r="CU52" s="18">
        <f t="shared" ca="1" si="36"/>
        <v>0</v>
      </c>
      <c r="CV52" s="19">
        <f t="shared" ref="CV52" ca="1" si="41">+D52+SUM(H52:CJ52)+SUM(CS52:CU52)</f>
        <v>2070428090.0600002</v>
      </c>
    </row>
    <row r="53" spans="1:100" ht="12.75" customHeight="1">
      <c r="A53" s="55" t="s">
        <v>239</v>
      </c>
      <c r="B53" s="17">
        <v>1059</v>
      </c>
      <c r="C53" s="56" t="s">
        <v>147</v>
      </c>
      <c r="D53" s="19">
        <f t="shared" ca="1" si="23"/>
        <v>0</v>
      </c>
      <c r="E53" s="18">
        <f t="shared" ca="1" si="31"/>
        <v>0</v>
      </c>
      <c r="F53" s="18">
        <f t="shared" ca="1" si="31"/>
        <v>0</v>
      </c>
      <c r="G53" s="18">
        <f t="shared" ca="1" si="31"/>
        <v>0</v>
      </c>
      <c r="H53" s="18">
        <f t="shared" ca="1" si="31"/>
        <v>0</v>
      </c>
      <c r="I53" s="18">
        <f t="shared" ca="1" si="31"/>
        <v>259389.31</v>
      </c>
      <c r="J53" s="18">
        <f t="shared" ca="1" si="31"/>
        <v>0</v>
      </c>
      <c r="K53" s="18">
        <f t="shared" ca="1" si="31"/>
        <v>0</v>
      </c>
      <c r="L53" s="18">
        <f t="shared" ca="1" si="31"/>
        <v>0</v>
      </c>
      <c r="M53" s="18">
        <f t="shared" ca="1" si="31"/>
        <v>0</v>
      </c>
      <c r="N53" s="18">
        <f t="shared" ca="1" si="31"/>
        <v>0</v>
      </c>
      <c r="O53" s="18">
        <f t="shared" ca="1" si="31"/>
        <v>0</v>
      </c>
      <c r="P53" s="18">
        <f t="shared" ca="1" si="31"/>
        <v>0</v>
      </c>
      <c r="Q53" s="18">
        <f t="shared" ca="1" si="31"/>
        <v>0</v>
      </c>
      <c r="R53" s="18">
        <f t="shared" ca="1" si="31"/>
        <v>0</v>
      </c>
      <c r="S53" s="18">
        <f t="shared" ca="1" si="31"/>
        <v>0</v>
      </c>
      <c r="T53" s="18">
        <f t="shared" ca="1" si="1"/>
        <v>0</v>
      </c>
      <c r="U53" s="18">
        <f t="shared" ca="1" si="32"/>
        <v>0</v>
      </c>
      <c r="V53" s="18">
        <f t="shared" ca="1" si="32"/>
        <v>0</v>
      </c>
      <c r="W53" s="18">
        <f t="shared" ca="1" si="32"/>
        <v>0</v>
      </c>
      <c r="X53" s="18">
        <f t="shared" ca="1" si="32"/>
        <v>0</v>
      </c>
      <c r="Y53" s="18">
        <f t="shared" ca="1" si="32"/>
        <v>0</v>
      </c>
      <c r="Z53" s="18">
        <f t="shared" ca="1" si="32"/>
        <v>0</v>
      </c>
      <c r="AA53" s="18">
        <f t="shared" ca="1" si="32"/>
        <v>0</v>
      </c>
      <c r="AB53" s="18">
        <f t="shared" ca="1" si="32"/>
        <v>0</v>
      </c>
      <c r="AC53" s="18">
        <f t="shared" ca="1" si="32"/>
        <v>0</v>
      </c>
      <c r="AD53" s="18">
        <f t="shared" ca="1" si="32"/>
        <v>0</v>
      </c>
      <c r="AE53" s="18">
        <f t="shared" ca="1" si="32"/>
        <v>0</v>
      </c>
      <c r="AF53" s="18">
        <f t="shared" ca="1" si="32"/>
        <v>0</v>
      </c>
      <c r="AG53" s="18">
        <f t="shared" ca="1" si="32"/>
        <v>0</v>
      </c>
      <c r="AH53" s="18">
        <f t="shared" ca="1" si="32"/>
        <v>0</v>
      </c>
      <c r="AI53" s="18">
        <f t="shared" ca="1" si="32"/>
        <v>0</v>
      </c>
      <c r="AJ53" s="18">
        <f t="shared" ca="1" si="32"/>
        <v>1296691.857954517</v>
      </c>
      <c r="AK53" s="18">
        <f t="shared" ca="1" si="29"/>
        <v>0</v>
      </c>
      <c r="AL53" s="18">
        <f t="shared" ca="1" si="29"/>
        <v>0</v>
      </c>
      <c r="AM53" s="18">
        <f t="shared" ca="1" si="29"/>
        <v>12509823.199999999</v>
      </c>
      <c r="AN53" s="18">
        <f t="shared" ca="1" si="29"/>
        <v>0</v>
      </c>
      <c r="AO53" s="18">
        <f t="shared" ca="1" si="29"/>
        <v>0</v>
      </c>
      <c r="AP53" s="18">
        <f t="shared" ca="1" si="29"/>
        <v>0</v>
      </c>
      <c r="AQ53" s="18">
        <f t="shared" ca="1" si="29"/>
        <v>0</v>
      </c>
      <c r="AR53" s="18">
        <f t="shared" ca="1" si="29"/>
        <v>0</v>
      </c>
      <c r="AS53" s="18">
        <f t="shared" ca="1" si="29"/>
        <v>0</v>
      </c>
      <c r="AT53" s="18">
        <f t="shared" ca="1" si="29"/>
        <v>0</v>
      </c>
      <c r="AU53" s="18">
        <f t="shared" ca="1" si="29"/>
        <v>0</v>
      </c>
      <c r="AV53" s="18">
        <f t="shared" ca="1" si="29"/>
        <v>0</v>
      </c>
      <c r="AW53" s="18">
        <f t="shared" ca="1" si="29"/>
        <v>0</v>
      </c>
      <c r="AX53" s="18">
        <f t="shared" ca="1" si="29"/>
        <v>0</v>
      </c>
      <c r="AY53" s="18">
        <f t="shared" ca="1" si="29"/>
        <v>0</v>
      </c>
      <c r="AZ53" s="18">
        <f t="shared" ca="1" si="29"/>
        <v>0</v>
      </c>
      <c r="BA53" s="18">
        <f t="shared" ca="1" si="33"/>
        <v>0</v>
      </c>
      <c r="BB53" s="18">
        <f t="shared" ca="1" si="33"/>
        <v>0</v>
      </c>
      <c r="BC53" s="18">
        <f t="shared" ca="1" si="33"/>
        <v>0</v>
      </c>
      <c r="BD53" s="18">
        <f t="shared" ca="1" si="33"/>
        <v>61741431.950000003</v>
      </c>
      <c r="BE53" s="18">
        <f t="shared" ca="1" si="33"/>
        <v>15749635.629999999</v>
      </c>
      <c r="BF53" s="18">
        <f t="shared" ca="1" si="33"/>
        <v>0</v>
      </c>
      <c r="BG53" s="18">
        <f t="shared" ca="1" si="33"/>
        <v>0</v>
      </c>
      <c r="BH53" s="18">
        <f t="shared" ca="1" si="33"/>
        <v>0</v>
      </c>
      <c r="BI53" s="18">
        <f t="shared" ca="1" si="33"/>
        <v>0</v>
      </c>
      <c r="BJ53" s="18">
        <f t="shared" ca="1" si="33"/>
        <v>0</v>
      </c>
      <c r="BK53" s="18">
        <f t="shared" ca="1" si="33"/>
        <v>0</v>
      </c>
      <c r="BL53" s="18">
        <f t="shared" ca="1" si="33"/>
        <v>12509823.6</v>
      </c>
      <c r="BM53" s="18">
        <f t="shared" ca="1" si="33"/>
        <v>139217266.64999998</v>
      </c>
      <c r="BN53" s="18">
        <f t="shared" ca="1" si="33"/>
        <v>155491.06</v>
      </c>
      <c r="BO53" s="18">
        <f t="shared" ca="1" si="33"/>
        <v>0</v>
      </c>
      <c r="BP53" s="18">
        <f t="shared" ca="1" si="33"/>
        <v>0</v>
      </c>
      <c r="BQ53" s="18">
        <f t="shared" ca="1" si="34"/>
        <v>0</v>
      </c>
      <c r="BR53" s="18">
        <f t="shared" ca="1" si="34"/>
        <v>0</v>
      </c>
      <c r="BS53" s="18">
        <f t="shared" ca="1" si="34"/>
        <v>747617675.34000003</v>
      </c>
      <c r="BT53" s="18">
        <f t="shared" ca="1" si="34"/>
        <v>0</v>
      </c>
      <c r="BU53" s="18">
        <f t="shared" ca="1" si="34"/>
        <v>0</v>
      </c>
      <c r="BV53" s="18">
        <f t="shared" ca="1" si="34"/>
        <v>0</v>
      </c>
      <c r="BW53" s="18">
        <f t="shared" ca="1" si="34"/>
        <v>0</v>
      </c>
      <c r="BX53" s="18">
        <f t="shared" ca="1" si="34"/>
        <v>0</v>
      </c>
      <c r="BY53" s="18">
        <f t="shared" ca="1" si="34"/>
        <v>0</v>
      </c>
      <c r="BZ53" s="18">
        <f t="shared" ca="1" si="34"/>
        <v>0</v>
      </c>
      <c r="CA53" s="18">
        <f t="shared" ca="1" si="34"/>
        <v>0</v>
      </c>
      <c r="CB53" s="18">
        <f t="shared" ca="1" si="34"/>
        <v>0</v>
      </c>
      <c r="CC53" s="18">
        <f t="shared" ca="1" si="34"/>
        <v>0</v>
      </c>
      <c r="CD53" s="18">
        <f t="shared" ca="1" si="35"/>
        <v>0</v>
      </c>
      <c r="CE53" s="18">
        <f t="shared" ca="1" si="35"/>
        <v>0</v>
      </c>
      <c r="CF53" s="18">
        <f t="shared" ca="1" si="35"/>
        <v>0</v>
      </c>
      <c r="CG53" s="18">
        <f t="shared" ca="1" si="35"/>
        <v>0</v>
      </c>
      <c r="CH53" s="18">
        <f t="shared" ca="1" si="35"/>
        <v>0</v>
      </c>
      <c r="CI53" s="18">
        <f t="shared" ca="1" si="35"/>
        <v>187895774.26000002</v>
      </c>
      <c r="CJ53" s="19">
        <f t="shared" ca="1" si="24"/>
        <v>0</v>
      </c>
      <c r="CK53" s="18">
        <f t="shared" ca="1" si="39"/>
        <v>0</v>
      </c>
      <c r="CL53" s="18">
        <f t="shared" ca="1" si="39"/>
        <v>0</v>
      </c>
      <c r="CM53" s="19">
        <f t="shared" ca="1" si="25"/>
        <v>0</v>
      </c>
      <c r="CN53" s="18">
        <f t="shared" ca="1" si="40"/>
        <v>0</v>
      </c>
      <c r="CO53" s="18">
        <f t="shared" ca="1" si="40"/>
        <v>0</v>
      </c>
      <c r="CP53" s="19">
        <f t="shared" ca="1" si="26"/>
        <v>0</v>
      </c>
      <c r="CQ53" s="18">
        <f t="shared" ca="1" si="36"/>
        <v>0</v>
      </c>
      <c r="CR53" s="18">
        <f t="shared" ca="1" si="36"/>
        <v>0</v>
      </c>
      <c r="CS53" s="18">
        <f t="shared" ca="1" si="36"/>
        <v>0</v>
      </c>
      <c r="CT53" s="18">
        <f t="shared" ca="1" si="36"/>
        <v>0</v>
      </c>
      <c r="CU53" s="18">
        <f t="shared" ca="1" si="36"/>
        <v>0</v>
      </c>
      <c r="CV53" s="19">
        <f t="shared" ref="CV53:CV55" ca="1" si="42">+D53+SUM(H53:CJ53)+SUM(CS53:CU53)</f>
        <v>1178953002.8579545</v>
      </c>
    </row>
    <row r="54" spans="1:100" ht="12.75" customHeight="1">
      <c r="A54" s="55" t="s">
        <v>241</v>
      </c>
      <c r="B54" s="17">
        <v>1060</v>
      </c>
      <c r="C54" s="56" t="s">
        <v>147</v>
      </c>
      <c r="D54" s="19">
        <f t="shared" ca="1" si="23"/>
        <v>0</v>
      </c>
      <c r="E54" s="18">
        <f t="shared" ca="1" si="31"/>
        <v>0</v>
      </c>
      <c r="F54" s="18">
        <f t="shared" ca="1" si="31"/>
        <v>0</v>
      </c>
      <c r="G54" s="18">
        <f t="shared" ca="1" si="31"/>
        <v>0</v>
      </c>
      <c r="H54" s="18">
        <f t="shared" ca="1" si="31"/>
        <v>0</v>
      </c>
      <c r="I54" s="18">
        <f t="shared" ca="1" si="31"/>
        <v>0</v>
      </c>
      <c r="J54" s="18">
        <f t="shared" ca="1" si="31"/>
        <v>-14837</v>
      </c>
      <c r="K54" s="18">
        <f t="shared" ca="1" si="31"/>
        <v>0</v>
      </c>
      <c r="L54" s="18">
        <f t="shared" ca="1" si="31"/>
        <v>0</v>
      </c>
      <c r="M54" s="18">
        <f t="shared" ca="1" si="31"/>
        <v>0</v>
      </c>
      <c r="N54" s="18">
        <f t="shared" ca="1" si="31"/>
        <v>0</v>
      </c>
      <c r="O54" s="18">
        <f t="shared" ca="1" si="31"/>
        <v>0</v>
      </c>
      <c r="P54" s="18">
        <f t="shared" ca="1" si="31"/>
        <v>0</v>
      </c>
      <c r="Q54" s="18">
        <f t="shared" ca="1" si="31"/>
        <v>0</v>
      </c>
      <c r="R54" s="18">
        <f t="shared" ca="1" si="31"/>
        <v>0</v>
      </c>
      <c r="S54" s="18">
        <f t="shared" ca="1" si="31"/>
        <v>0</v>
      </c>
      <c r="T54" s="18">
        <f t="shared" ca="1" si="1"/>
        <v>0</v>
      </c>
      <c r="U54" s="18">
        <f t="shared" ca="1" si="32"/>
        <v>0</v>
      </c>
      <c r="V54" s="18">
        <f t="shared" ca="1" si="32"/>
        <v>0</v>
      </c>
      <c r="W54" s="18">
        <f t="shared" ca="1" si="32"/>
        <v>0</v>
      </c>
      <c r="X54" s="18">
        <f t="shared" ca="1" si="32"/>
        <v>0</v>
      </c>
      <c r="Y54" s="18">
        <f t="shared" ca="1" si="32"/>
        <v>0</v>
      </c>
      <c r="Z54" s="18">
        <f t="shared" ca="1" si="32"/>
        <v>0</v>
      </c>
      <c r="AA54" s="18">
        <f t="shared" ca="1" si="32"/>
        <v>0</v>
      </c>
      <c r="AB54" s="18">
        <f t="shared" ca="1" si="32"/>
        <v>0</v>
      </c>
      <c r="AC54" s="18">
        <f t="shared" ca="1" si="32"/>
        <v>0</v>
      </c>
      <c r="AD54" s="18">
        <f t="shared" ca="1" si="32"/>
        <v>0</v>
      </c>
      <c r="AE54" s="18">
        <f t="shared" ca="1" si="32"/>
        <v>0</v>
      </c>
      <c r="AF54" s="18">
        <f t="shared" ca="1" si="32"/>
        <v>0</v>
      </c>
      <c r="AG54" s="18">
        <f t="shared" ca="1" si="32"/>
        <v>0</v>
      </c>
      <c r="AH54" s="18">
        <f t="shared" ca="1" si="32"/>
        <v>0</v>
      </c>
      <c r="AI54" s="18">
        <f t="shared" ca="1" si="32"/>
        <v>0</v>
      </c>
      <c r="AJ54" s="18">
        <f t="shared" ref="AJ54:AY69" ca="1" si="43">IFERROR(IF($C$2="Yurtiçi",INDIRECT("'"&amp;$B$2&amp;"'!"&amp;ADDRESS(MATCH($B54,INDIRECT("'"&amp;$B$2&amp;"'!$B$1:$B$1095"),0),MATCH(AJ$5,INDIRECT("'"&amp;$B$2&amp;"'!5:5"),0))),IF($C$2="Yurtdışı",INDIRECT("'"&amp;$B$2&amp;"'!"&amp;ADDRESS(MATCH($B54,INDIRECT("'"&amp;$B$2&amp;"'!$B$1:$B$1095"),0),MATCH(AJ$5,INDIRECT("'"&amp;$B$2&amp;"'!5:5"),0)+1)),INDIRECT("'"&amp;$B$2&amp;"'!"&amp;ADDRESS(MATCH($B54,INDIRECT("'"&amp;$B$2&amp;"'!$B$1:$B$1095"),0),MATCH(AJ$5,INDIRECT("'"&amp;$B$2&amp;"'!5:5"),0)))+INDIRECT("'"&amp;$B$2&amp;"'!"&amp;ADDRESS(MATCH($B54,INDIRECT("'"&amp;$B$2&amp;"'!$B$1:$B$1095"),0),MATCH(AJ$5,INDIRECT("'"&amp;$B$2&amp;"'!5:5"),0)+1)))),0)</f>
        <v>0</v>
      </c>
      <c r="AK54" s="18">
        <f t="shared" ca="1" si="43"/>
        <v>0</v>
      </c>
      <c r="AL54" s="18">
        <f t="shared" ca="1" si="43"/>
        <v>0</v>
      </c>
      <c r="AM54" s="18">
        <f t="shared" ca="1" si="43"/>
        <v>0</v>
      </c>
      <c r="AN54" s="18">
        <f t="shared" ca="1" si="43"/>
        <v>0</v>
      </c>
      <c r="AO54" s="18">
        <f t="shared" ca="1" si="43"/>
        <v>0</v>
      </c>
      <c r="AP54" s="18">
        <f t="shared" ca="1" si="43"/>
        <v>0</v>
      </c>
      <c r="AQ54" s="18">
        <f t="shared" ca="1" si="43"/>
        <v>0</v>
      </c>
      <c r="AR54" s="18">
        <f t="shared" ca="1" si="43"/>
        <v>0</v>
      </c>
      <c r="AS54" s="18">
        <f t="shared" ca="1" si="43"/>
        <v>0</v>
      </c>
      <c r="AT54" s="18">
        <f t="shared" ca="1" si="43"/>
        <v>0</v>
      </c>
      <c r="AU54" s="18">
        <f t="shared" ca="1" si="43"/>
        <v>0</v>
      </c>
      <c r="AV54" s="18">
        <f t="shared" ca="1" si="43"/>
        <v>0</v>
      </c>
      <c r="AW54" s="18">
        <f t="shared" ca="1" si="43"/>
        <v>0</v>
      </c>
      <c r="AX54" s="18">
        <f t="shared" ca="1" si="43"/>
        <v>0</v>
      </c>
      <c r="AY54" s="18">
        <f t="shared" ca="1" si="43"/>
        <v>0</v>
      </c>
      <c r="AZ54" s="18">
        <f t="shared" ref="AY54:BN69" ca="1" si="44">IFERROR(IF($C$2="Yurtiçi",INDIRECT("'"&amp;$B$2&amp;"'!"&amp;ADDRESS(MATCH($B54,INDIRECT("'"&amp;$B$2&amp;"'!$B$1:$B$1095"),0),MATCH(AZ$5,INDIRECT("'"&amp;$B$2&amp;"'!5:5"),0))),IF($C$2="Yurtdışı",INDIRECT("'"&amp;$B$2&amp;"'!"&amp;ADDRESS(MATCH($B54,INDIRECT("'"&amp;$B$2&amp;"'!$B$1:$B$1095"),0),MATCH(AZ$5,INDIRECT("'"&amp;$B$2&amp;"'!5:5"),0)+1)),INDIRECT("'"&amp;$B$2&amp;"'!"&amp;ADDRESS(MATCH($B54,INDIRECT("'"&amp;$B$2&amp;"'!$B$1:$B$1095"),0),MATCH(AZ$5,INDIRECT("'"&amp;$B$2&amp;"'!5:5"),0)))+INDIRECT("'"&amp;$B$2&amp;"'!"&amp;ADDRESS(MATCH($B54,INDIRECT("'"&amp;$B$2&amp;"'!$B$1:$B$1095"),0),MATCH(AZ$5,INDIRECT("'"&amp;$B$2&amp;"'!5:5"),0)+1)))),0)</f>
        <v>0</v>
      </c>
      <c r="BA54" s="18">
        <f t="shared" ca="1" si="44"/>
        <v>0</v>
      </c>
      <c r="BB54" s="18">
        <f t="shared" ca="1" si="44"/>
        <v>0</v>
      </c>
      <c r="BC54" s="18">
        <f t="shared" ca="1" si="44"/>
        <v>0</v>
      </c>
      <c r="BD54" s="18">
        <f t="shared" ca="1" si="44"/>
        <v>0</v>
      </c>
      <c r="BE54" s="18">
        <f t="shared" ca="1" si="44"/>
        <v>0</v>
      </c>
      <c r="BF54" s="18">
        <f t="shared" ca="1" si="44"/>
        <v>0</v>
      </c>
      <c r="BG54" s="18">
        <f t="shared" ca="1" si="44"/>
        <v>0</v>
      </c>
      <c r="BH54" s="18">
        <f t="shared" ca="1" si="44"/>
        <v>0</v>
      </c>
      <c r="BI54" s="18">
        <f t="shared" ca="1" si="33"/>
        <v>0</v>
      </c>
      <c r="BJ54" s="18">
        <f t="shared" ca="1" si="33"/>
        <v>0</v>
      </c>
      <c r="BK54" s="18">
        <f t="shared" ca="1" si="33"/>
        <v>0</v>
      </c>
      <c r="BL54" s="18">
        <f t="shared" ca="1" si="33"/>
        <v>0</v>
      </c>
      <c r="BM54" s="18">
        <f t="shared" ca="1" si="33"/>
        <v>0</v>
      </c>
      <c r="BN54" s="18">
        <f t="shared" ca="1" si="33"/>
        <v>0</v>
      </c>
      <c r="BO54" s="18">
        <f t="shared" ca="1" si="33"/>
        <v>0</v>
      </c>
      <c r="BP54" s="18">
        <f t="shared" ca="1" si="33"/>
        <v>0</v>
      </c>
      <c r="BQ54" s="18">
        <f t="shared" ca="1" si="34"/>
        <v>0</v>
      </c>
      <c r="BR54" s="18">
        <f t="shared" ca="1" si="34"/>
        <v>0</v>
      </c>
      <c r="BS54" s="18">
        <f t="shared" ca="1" si="34"/>
        <v>0</v>
      </c>
      <c r="BT54" s="18">
        <f t="shared" ca="1" si="34"/>
        <v>0</v>
      </c>
      <c r="BU54" s="18">
        <f t="shared" ca="1" si="34"/>
        <v>0</v>
      </c>
      <c r="BV54" s="18">
        <f t="shared" ca="1" si="34"/>
        <v>0</v>
      </c>
      <c r="BW54" s="18">
        <f t="shared" ca="1" si="34"/>
        <v>0</v>
      </c>
      <c r="BX54" s="18">
        <f t="shared" ca="1" si="34"/>
        <v>0</v>
      </c>
      <c r="BY54" s="18">
        <f t="shared" ca="1" si="34"/>
        <v>0</v>
      </c>
      <c r="BZ54" s="18">
        <f t="shared" ca="1" si="34"/>
        <v>0</v>
      </c>
      <c r="CA54" s="18">
        <f t="shared" ca="1" si="34"/>
        <v>0</v>
      </c>
      <c r="CB54" s="18">
        <f t="shared" ca="1" si="34"/>
        <v>0</v>
      </c>
      <c r="CC54" s="18">
        <f t="shared" ca="1" si="34"/>
        <v>0</v>
      </c>
      <c r="CD54" s="18">
        <f t="shared" ca="1" si="35"/>
        <v>0</v>
      </c>
      <c r="CE54" s="18">
        <f t="shared" ca="1" si="35"/>
        <v>0</v>
      </c>
      <c r="CF54" s="18">
        <f t="shared" ca="1" si="35"/>
        <v>0</v>
      </c>
      <c r="CG54" s="18">
        <f t="shared" ca="1" si="35"/>
        <v>0</v>
      </c>
      <c r="CH54" s="18">
        <f t="shared" ca="1" si="35"/>
        <v>0</v>
      </c>
      <c r="CI54" s="18">
        <f t="shared" ca="1" si="35"/>
        <v>0</v>
      </c>
      <c r="CJ54" s="19">
        <f t="shared" ca="1" si="24"/>
        <v>0</v>
      </c>
      <c r="CK54" s="18">
        <f t="shared" ca="1" si="39"/>
        <v>0</v>
      </c>
      <c r="CL54" s="18">
        <f t="shared" ca="1" si="39"/>
        <v>0</v>
      </c>
      <c r="CM54" s="19">
        <f t="shared" ca="1" si="25"/>
        <v>0</v>
      </c>
      <c r="CN54" s="18">
        <f t="shared" ca="1" si="40"/>
        <v>0</v>
      </c>
      <c r="CO54" s="18">
        <f t="shared" ca="1" si="40"/>
        <v>0</v>
      </c>
      <c r="CP54" s="19">
        <f t="shared" ca="1" si="26"/>
        <v>0</v>
      </c>
      <c r="CQ54" s="18">
        <f t="shared" ca="1" si="36"/>
        <v>0</v>
      </c>
      <c r="CR54" s="18">
        <f t="shared" ca="1" si="36"/>
        <v>0</v>
      </c>
      <c r="CS54" s="18">
        <f t="shared" ca="1" si="36"/>
        <v>0</v>
      </c>
      <c r="CT54" s="18">
        <f t="shared" ca="1" si="36"/>
        <v>0</v>
      </c>
      <c r="CU54" s="18">
        <f t="shared" ca="1" si="36"/>
        <v>0</v>
      </c>
      <c r="CV54" s="19">
        <f t="shared" ca="1" si="42"/>
        <v>-14837</v>
      </c>
    </row>
    <row r="55" spans="1:100" ht="12.75" customHeight="1">
      <c r="A55" s="55" t="s">
        <v>243</v>
      </c>
      <c r="B55" s="17">
        <v>1061</v>
      </c>
      <c r="C55" s="56" t="s">
        <v>147</v>
      </c>
      <c r="D55" s="19">
        <f t="shared" ca="1" si="23"/>
        <v>0</v>
      </c>
      <c r="E55" s="18">
        <f t="shared" ref="E55:S70" ca="1" si="45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45"/>
        <v>0</v>
      </c>
      <c r="G55" s="18">
        <f t="shared" ca="1" si="45"/>
        <v>0</v>
      </c>
      <c r="H55" s="18">
        <f t="shared" ca="1" si="45"/>
        <v>0</v>
      </c>
      <c r="I55" s="18">
        <f t="shared" ca="1" si="45"/>
        <v>0</v>
      </c>
      <c r="J55" s="18">
        <f t="shared" ca="1" si="45"/>
        <v>0</v>
      </c>
      <c r="K55" s="18">
        <f t="shared" ca="1" si="45"/>
        <v>0</v>
      </c>
      <c r="L55" s="18">
        <f t="shared" ca="1" si="45"/>
        <v>0</v>
      </c>
      <c r="M55" s="18">
        <f t="shared" ca="1" si="45"/>
        <v>0</v>
      </c>
      <c r="N55" s="18">
        <f t="shared" ca="1" si="45"/>
        <v>0</v>
      </c>
      <c r="O55" s="18">
        <f t="shared" ca="1" si="45"/>
        <v>0</v>
      </c>
      <c r="P55" s="18">
        <f t="shared" ca="1" si="45"/>
        <v>0</v>
      </c>
      <c r="Q55" s="18">
        <f t="shared" ca="1" si="45"/>
        <v>0</v>
      </c>
      <c r="R55" s="18">
        <f t="shared" ca="1" si="45"/>
        <v>0</v>
      </c>
      <c r="S55" s="18">
        <f t="shared" ca="1" si="45"/>
        <v>0</v>
      </c>
      <c r="T55" s="18">
        <f t="shared" ca="1" si="1"/>
        <v>0</v>
      </c>
      <c r="U55" s="18">
        <f t="shared" ref="U55:AJ70" ca="1" si="46">IFERROR(IF($C$2="Yurtiçi",INDIRECT("'"&amp;$B$2&amp;"'!"&amp;ADDRESS(MATCH($B55,INDIRECT("'"&amp;$B$2&amp;"'!$B$1:$B$1095"),0),MATCH(U$5,INDIRECT("'"&amp;$B$2&amp;"'!5:5"),0))),IF($C$2="Yurtdışı",INDIRECT("'"&amp;$B$2&amp;"'!"&amp;ADDRESS(MATCH($B55,INDIRECT("'"&amp;$B$2&amp;"'!$B$1:$B$1095"),0),MATCH(U$5,INDIRECT("'"&amp;$B$2&amp;"'!5:5"),0)+1)),INDIRECT("'"&amp;$B$2&amp;"'!"&amp;ADDRESS(MATCH($B55,INDIRECT("'"&amp;$B$2&amp;"'!$B$1:$B$1095"),0),MATCH(U$5,INDIRECT("'"&amp;$B$2&amp;"'!5:5"),0)))+INDIRECT("'"&amp;$B$2&amp;"'!"&amp;ADDRESS(MATCH($B55,INDIRECT("'"&amp;$B$2&amp;"'!$B$1:$B$1095"),0),MATCH(U$5,INDIRECT("'"&amp;$B$2&amp;"'!5:5"),0)+1)))),0)</f>
        <v>0</v>
      </c>
      <c r="V55" s="18">
        <f t="shared" ca="1" si="46"/>
        <v>0</v>
      </c>
      <c r="W55" s="18">
        <f t="shared" ca="1" si="46"/>
        <v>0</v>
      </c>
      <c r="X55" s="18">
        <f t="shared" ca="1" si="46"/>
        <v>0</v>
      </c>
      <c r="Y55" s="18">
        <f t="shared" ca="1" si="46"/>
        <v>0</v>
      </c>
      <c r="Z55" s="18">
        <f t="shared" ca="1" si="46"/>
        <v>0</v>
      </c>
      <c r="AA55" s="18">
        <f t="shared" ca="1" si="46"/>
        <v>0</v>
      </c>
      <c r="AB55" s="18">
        <f t="shared" ca="1" si="46"/>
        <v>0</v>
      </c>
      <c r="AC55" s="18">
        <f t="shared" ca="1" si="46"/>
        <v>0</v>
      </c>
      <c r="AD55" s="18">
        <f t="shared" ca="1" si="46"/>
        <v>0</v>
      </c>
      <c r="AE55" s="18">
        <f t="shared" ca="1" si="46"/>
        <v>0</v>
      </c>
      <c r="AF55" s="18">
        <f t="shared" ca="1" si="46"/>
        <v>0</v>
      </c>
      <c r="AG55" s="18">
        <f t="shared" ca="1" si="46"/>
        <v>0</v>
      </c>
      <c r="AH55" s="18">
        <f t="shared" ca="1" si="46"/>
        <v>0</v>
      </c>
      <c r="AI55" s="18">
        <f t="shared" ca="1" si="46"/>
        <v>0</v>
      </c>
      <c r="AJ55" s="18">
        <f t="shared" ca="1" si="46"/>
        <v>0</v>
      </c>
      <c r="AK55" s="18">
        <f t="shared" ca="1" si="43"/>
        <v>0</v>
      </c>
      <c r="AL55" s="18">
        <f t="shared" ca="1" si="43"/>
        <v>0</v>
      </c>
      <c r="AM55" s="18">
        <f t="shared" ca="1" si="43"/>
        <v>0</v>
      </c>
      <c r="AN55" s="18">
        <f t="shared" ca="1" si="43"/>
        <v>0</v>
      </c>
      <c r="AO55" s="18">
        <f t="shared" ca="1" si="43"/>
        <v>0</v>
      </c>
      <c r="AP55" s="18">
        <f t="shared" ca="1" si="43"/>
        <v>0</v>
      </c>
      <c r="AQ55" s="18">
        <f t="shared" ca="1" si="43"/>
        <v>0</v>
      </c>
      <c r="AR55" s="18">
        <f t="shared" ca="1" si="43"/>
        <v>0</v>
      </c>
      <c r="AS55" s="18">
        <f t="shared" ca="1" si="43"/>
        <v>0</v>
      </c>
      <c r="AT55" s="18">
        <f t="shared" ca="1" si="43"/>
        <v>0</v>
      </c>
      <c r="AU55" s="18">
        <f t="shared" ca="1" si="43"/>
        <v>0</v>
      </c>
      <c r="AV55" s="18">
        <f t="shared" ca="1" si="43"/>
        <v>0</v>
      </c>
      <c r="AW55" s="18">
        <f t="shared" ca="1" si="43"/>
        <v>0</v>
      </c>
      <c r="AX55" s="18">
        <f t="shared" ca="1" si="43"/>
        <v>0</v>
      </c>
      <c r="AY55" s="18">
        <f t="shared" ca="1" si="44"/>
        <v>0</v>
      </c>
      <c r="AZ55" s="18">
        <f t="shared" ca="1" si="44"/>
        <v>0</v>
      </c>
      <c r="BA55" s="18">
        <f t="shared" ca="1" si="44"/>
        <v>0</v>
      </c>
      <c r="BB55" s="18">
        <f t="shared" ca="1" si="44"/>
        <v>0</v>
      </c>
      <c r="BC55" s="18">
        <f t="shared" ca="1" si="44"/>
        <v>0</v>
      </c>
      <c r="BD55" s="18">
        <f t="shared" ca="1" si="44"/>
        <v>0</v>
      </c>
      <c r="BE55" s="18">
        <f t="shared" ca="1" si="44"/>
        <v>0</v>
      </c>
      <c r="BF55" s="18">
        <f t="shared" ca="1" si="44"/>
        <v>0</v>
      </c>
      <c r="BG55" s="18">
        <f t="shared" ca="1" si="44"/>
        <v>0</v>
      </c>
      <c r="BH55" s="18">
        <f t="shared" ca="1" si="44"/>
        <v>0</v>
      </c>
      <c r="BI55" s="18">
        <f t="shared" ca="1" si="44"/>
        <v>0</v>
      </c>
      <c r="BJ55" s="18">
        <f t="shared" ca="1" si="44"/>
        <v>0</v>
      </c>
      <c r="BK55" s="18">
        <f t="shared" ca="1" si="44"/>
        <v>0</v>
      </c>
      <c r="BL55" s="18">
        <f t="shared" ca="1" si="44"/>
        <v>0</v>
      </c>
      <c r="BM55" s="18">
        <f t="shared" ca="1" si="44"/>
        <v>0</v>
      </c>
      <c r="BN55" s="18">
        <f t="shared" ca="1" si="44"/>
        <v>0</v>
      </c>
      <c r="BO55" s="18">
        <f t="shared" ref="BO55:CD70" ca="1" si="47">IFERROR(IF($C$2="Yurtiçi",INDIRECT("'"&amp;$B$2&amp;"'!"&amp;ADDRESS(MATCH($B55,INDIRECT("'"&amp;$B$2&amp;"'!$B$1:$B$1095"),0),MATCH(BO$5,INDIRECT("'"&amp;$B$2&amp;"'!5:5"),0))),IF($C$2="Yurtdışı",INDIRECT("'"&amp;$B$2&amp;"'!"&amp;ADDRESS(MATCH($B55,INDIRECT("'"&amp;$B$2&amp;"'!$B$1:$B$1095"),0),MATCH(BO$5,INDIRECT("'"&amp;$B$2&amp;"'!5:5"),0)+1)),INDIRECT("'"&amp;$B$2&amp;"'!"&amp;ADDRESS(MATCH($B55,INDIRECT("'"&amp;$B$2&amp;"'!$B$1:$B$1095"),0),MATCH(BO$5,INDIRECT("'"&amp;$B$2&amp;"'!5:5"),0)))+INDIRECT("'"&amp;$B$2&amp;"'!"&amp;ADDRESS(MATCH($B55,INDIRECT("'"&amp;$B$2&amp;"'!$B$1:$B$1095"),0),MATCH(BO$5,INDIRECT("'"&amp;$B$2&amp;"'!5:5"),0)+1)))),0)</f>
        <v>0</v>
      </c>
      <c r="BP55" s="18">
        <f t="shared" ca="1" si="47"/>
        <v>0</v>
      </c>
      <c r="BQ55" s="18">
        <f t="shared" ca="1" si="47"/>
        <v>0</v>
      </c>
      <c r="BR55" s="18">
        <f t="shared" ca="1" si="47"/>
        <v>0</v>
      </c>
      <c r="BS55" s="18">
        <f t="shared" ca="1" si="47"/>
        <v>0</v>
      </c>
      <c r="BT55" s="18">
        <f t="shared" ca="1" si="47"/>
        <v>0</v>
      </c>
      <c r="BU55" s="18">
        <f t="shared" ca="1" si="47"/>
        <v>0</v>
      </c>
      <c r="BV55" s="18">
        <f t="shared" ca="1" si="47"/>
        <v>0</v>
      </c>
      <c r="BW55" s="18">
        <f t="shared" ca="1" si="47"/>
        <v>0</v>
      </c>
      <c r="BX55" s="18">
        <f t="shared" ca="1" si="47"/>
        <v>0</v>
      </c>
      <c r="BY55" s="18">
        <f t="shared" ca="1" si="47"/>
        <v>0</v>
      </c>
      <c r="BZ55" s="18">
        <f t="shared" ca="1" si="47"/>
        <v>0</v>
      </c>
      <c r="CA55" s="18">
        <f t="shared" ca="1" si="47"/>
        <v>0</v>
      </c>
      <c r="CB55" s="18">
        <f t="shared" ca="1" si="47"/>
        <v>0</v>
      </c>
      <c r="CC55" s="18">
        <f t="shared" ca="1" si="47"/>
        <v>0</v>
      </c>
      <c r="CD55" s="18">
        <f t="shared" ca="1" si="47"/>
        <v>0</v>
      </c>
      <c r="CE55" s="18">
        <f t="shared" ref="CD55:CI70" ca="1" si="48">IFERROR(IF($C$2="Yurtiçi",INDIRECT("'"&amp;$B$2&amp;"'!"&amp;ADDRESS(MATCH($B55,INDIRECT("'"&amp;$B$2&amp;"'!$B$1:$B$1095"),0),MATCH(CE$5,INDIRECT("'"&amp;$B$2&amp;"'!5:5"),0))),IF($C$2="Yurtdışı",INDIRECT("'"&amp;$B$2&amp;"'!"&amp;ADDRESS(MATCH($B55,INDIRECT("'"&amp;$B$2&amp;"'!$B$1:$B$1095"),0),MATCH(CE$5,INDIRECT("'"&amp;$B$2&amp;"'!5:5"),0)+1)),INDIRECT("'"&amp;$B$2&amp;"'!"&amp;ADDRESS(MATCH($B55,INDIRECT("'"&amp;$B$2&amp;"'!$B$1:$B$1095"),0),MATCH(CE$5,INDIRECT("'"&amp;$B$2&amp;"'!5:5"),0)))+INDIRECT("'"&amp;$B$2&amp;"'!"&amp;ADDRESS(MATCH($B55,INDIRECT("'"&amp;$B$2&amp;"'!$B$1:$B$1095"),0),MATCH(CE$5,INDIRECT("'"&amp;$B$2&amp;"'!5:5"),0)+1)))),0)</f>
        <v>0</v>
      </c>
      <c r="CF55" s="18">
        <f t="shared" ca="1" si="48"/>
        <v>0</v>
      </c>
      <c r="CG55" s="18">
        <f t="shared" ca="1" si="48"/>
        <v>0</v>
      </c>
      <c r="CH55" s="18">
        <f t="shared" ca="1" si="48"/>
        <v>0</v>
      </c>
      <c r="CI55" s="18">
        <f t="shared" ca="1" si="48"/>
        <v>0</v>
      </c>
      <c r="CJ55" s="19">
        <f t="shared" ca="1" si="24"/>
        <v>5548027198.8000031</v>
      </c>
      <c r="CK55" s="18">
        <f t="shared" ca="1" si="39"/>
        <v>0</v>
      </c>
      <c r="CL55" s="18">
        <f t="shared" ca="1" si="39"/>
        <v>0</v>
      </c>
      <c r="CM55" s="19">
        <f t="shared" ca="1" si="25"/>
        <v>1863774364.8299999</v>
      </c>
      <c r="CN55" s="18">
        <f t="shared" ca="1" si="40"/>
        <v>108950551.87388974</v>
      </c>
      <c r="CO55" s="18">
        <f t="shared" ca="1" si="40"/>
        <v>1754823812.9561102</v>
      </c>
      <c r="CP55" s="19">
        <f t="shared" ca="1" si="26"/>
        <v>3684252833.9700031</v>
      </c>
      <c r="CQ55" s="18">
        <f t="shared" ref="CQ55:CU70" ca="1" si="49">IFERROR(IF($C$2="Yurtiçi",INDIRECT("'"&amp;$B$2&amp;"'!"&amp;ADDRESS(MATCH($B55,INDIRECT("'"&amp;$B$2&amp;"'!$B$1:$B$1095"),0),MATCH(CQ$5,INDIRECT("'"&amp;$B$2&amp;"'!5:5"),0))),IF($C$2="Yurtdışı",INDIRECT("'"&amp;$B$2&amp;"'!"&amp;ADDRESS(MATCH($B55,INDIRECT("'"&amp;$B$2&amp;"'!$B$1:$B$1095"),0),MATCH(CQ$5,INDIRECT("'"&amp;$B$2&amp;"'!5:5"),0)+1)),INDIRECT("'"&amp;$B$2&amp;"'!"&amp;ADDRESS(MATCH($B55,INDIRECT("'"&amp;$B$2&amp;"'!$B$1:$B$1095"),0),MATCH(CQ$5,INDIRECT("'"&amp;$B$2&amp;"'!5:5"),0)))+INDIRECT("'"&amp;$B$2&amp;"'!"&amp;ADDRESS(MATCH($B55,INDIRECT("'"&amp;$B$2&amp;"'!$B$1:$B$1095"),0),MATCH(CQ$5,INDIRECT("'"&amp;$B$2&amp;"'!5:5"),0)+1)))),0)</f>
        <v>1051853712.7198334</v>
      </c>
      <c r="CR55" s="18">
        <f t="shared" ca="1" si="49"/>
        <v>2632399121.2501698</v>
      </c>
      <c r="CS55" s="18">
        <f t="shared" ca="1" si="49"/>
        <v>0</v>
      </c>
      <c r="CT55" s="18">
        <f t="shared" ca="1" si="49"/>
        <v>0</v>
      </c>
      <c r="CU55" s="18">
        <f t="shared" ca="1" si="49"/>
        <v>0</v>
      </c>
      <c r="CV55" s="19">
        <f t="shared" ca="1" si="42"/>
        <v>5548027198.8000031</v>
      </c>
    </row>
    <row r="56" spans="1:100" ht="12.75" customHeight="1">
      <c r="A56" s="55" t="s">
        <v>245</v>
      </c>
      <c r="B56" s="17">
        <v>2001</v>
      </c>
      <c r="C56" s="56" t="s">
        <v>147</v>
      </c>
      <c r="D56" s="19">
        <f t="shared" ca="1" si="23"/>
        <v>0</v>
      </c>
      <c r="E56" s="18">
        <f t="shared" ca="1" si="45"/>
        <v>0</v>
      </c>
      <c r="F56" s="18">
        <f t="shared" ca="1" si="45"/>
        <v>0</v>
      </c>
      <c r="G56" s="18">
        <f t="shared" ca="1" si="45"/>
        <v>0</v>
      </c>
      <c r="H56" s="18">
        <f t="shared" ca="1" si="45"/>
        <v>0</v>
      </c>
      <c r="I56" s="18">
        <f t="shared" ca="1" si="45"/>
        <v>0</v>
      </c>
      <c r="J56" s="18">
        <f t="shared" ca="1" si="45"/>
        <v>0</v>
      </c>
      <c r="K56" s="18">
        <f t="shared" ca="1" si="45"/>
        <v>0</v>
      </c>
      <c r="L56" s="18">
        <f t="shared" ca="1" si="45"/>
        <v>0</v>
      </c>
      <c r="M56" s="18">
        <f t="shared" ca="1" si="45"/>
        <v>0</v>
      </c>
      <c r="N56" s="18">
        <f t="shared" ca="1" si="45"/>
        <v>0</v>
      </c>
      <c r="O56" s="18">
        <f t="shared" ca="1" si="45"/>
        <v>0</v>
      </c>
      <c r="P56" s="18">
        <f t="shared" ca="1" si="45"/>
        <v>0</v>
      </c>
      <c r="Q56" s="18">
        <f t="shared" ca="1" si="45"/>
        <v>0</v>
      </c>
      <c r="R56" s="18">
        <f t="shared" ca="1" si="45"/>
        <v>0</v>
      </c>
      <c r="S56" s="18">
        <f t="shared" ca="1" si="45"/>
        <v>0</v>
      </c>
      <c r="T56" s="18">
        <f t="shared" ca="1" si="1"/>
        <v>0</v>
      </c>
      <c r="U56" s="18">
        <f t="shared" ca="1" si="46"/>
        <v>0</v>
      </c>
      <c r="V56" s="18">
        <f t="shared" ca="1" si="46"/>
        <v>0</v>
      </c>
      <c r="W56" s="18">
        <f t="shared" ca="1" si="46"/>
        <v>0</v>
      </c>
      <c r="X56" s="18">
        <f t="shared" ca="1" si="46"/>
        <v>0</v>
      </c>
      <c r="Y56" s="18">
        <f t="shared" ca="1" si="46"/>
        <v>0</v>
      </c>
      <c r="Z56" s="18">
        <f t="shared" ca="1" si="46"/>
        <v>0</v>
      </c>
      <c r="AA56" s="18">
        <f t="shared" ca="1" si="46"/>
        <v>0</v>
      </c>
      <c r="AB56" s="18">
        <f t="shared" ca="1" si="46"/>
        <v>0</v>
      </c>
      <c r="AC56" s="18">
        <f t="shared" ca="1" si="46"/>
        <v>0</v>
      </c>
      <c r="AD56" s="18">
        <f t="shared" ca="1" si="46"/>
        <v>0</v>
      </c>
      <c r="AE56" s="18">
        <f t="shared" ca="1" si="46"/>
        <v>0</v>
      </c>
      <c r="AF56" s="18">
        <f t="shared" ca="1" si="46"/>
        <v>0</v>
      </c>
      <c r="AG56" s="18">
        <f t="shared" ca="1" si="46"/>
        <v>0</v>
      </c>
      <c r="AH56" s="18">
        <f t="shared" ca="1" si="46"/>
        <v>0</v>
      </c>
      <c r="AI56" s="18">
        <f t="shared" ca="1" si="46"/>
        <v>0</v>
      </c>
      <c r="AJ56" s="18">
        <f t="shared" ca="1" si="46"/>
        <v>0</v>
      </c>
      <c r="AK56" s="18">
        <f t="shared" ca="1" si="43"/>
        <v>0</v>
      </c>
      <c r="AL56" s="18">
        <f t="shared" ca="1" si="43"/>
        <v>0</v>
      </c>
      <c r="AM56" s="18">
        <f t="shared" ca="1" si="43"/>
        <v>0</v>
      </c>
      <c r="AN56" s="18">
        <f t="shared" ca="1" si="43"/>
        <v>0</v>
      </c>
      <c r="AO56" s="18">
        <f t="shared" ca="1" si="43"/>
        <v>0</v>
      </c>
      <c r="AP56" s="18">
        <f t="shared" ca="1" si="43"/>
        <v>0</v>
      </c>
      <c r="AQ56" s="18">
        <f t="shared" ca="1" si="43"/>
        <v>0</v>
      </c>
      <c r="AR56" s="18">
        <f t="shared" ca="1" si="43"/>
        <v>0</v>
      </c>
      <c r="AS56" s="18">
        <f t="shared" ca="1" si="43"/>
        <v>0</v>
      </c>
      <c r="AT56" s="18">
        <f t="shared" ca="1" si="43"/>
        <v>0</v>
      </c>
      <c r="AU56" s="18">
        <f t="shared" ca="1" si="43"/>
        <v>0</v>
      </c>
      <c r="AV56" s="18">
        <f t="shared" ca="1" si="43"/>
        <v>0</v>
      </c>
      <c r="AW56" s="18">
        <f t="shared" ca="1" si="43"/>
        <v>0</v>
      </c>
      <c r="AX56" s="18">
        <f t="shared" ca="1" si="43"/>
        <v>0</v>
      </c>
      <c r="AY56" s="18">
        <f t="shared" ca="1" si="44"/>
        <v>0</v>
      </c>
      <c r="AZ56" s="18">
        <f t="shared" ca="1" si="44"/>
        <v>0</v>
      </c>
      <c r="BA56" s="18">
        <f t="shared" ca="1" si="44"/>
        <v>0</v>
      </c>
      <c r="BB56" s="18">
        <f t="shared" ca="1" si="44"/>
        <v>0</v>
      </c>
      <c r="BC56" s="18">
        <f t="shared" ca="1" si="44"/>
        <v>0</v>
      </c>
      <c r="BD56" s="18">
        <f t="shared" ca="1" si="44"/>
        <v>0</v>
      </c>
      <c r="BE56" s="18">
        <f t="shared" ca="1" si="44"/>
        <v>0</v>
      </c>
      <c r="BF56" s="18">
        <f t="shared" ca="1" si="44"/>
        <v>0</v>
      </c>
      <c r="BG56" s="18">
        <f t="shared" ca="1" si="44"/>
        <v>0</v>
      </c>
      <c r="BH56" s="18">
        <f t="shared" ca="1" si="44"/>
        <v>0</v>
      </c>
      <c r="BI56" s="18">
        <f t="shared" ca="1" si="44"/>
        <v>0</v>
      </c>
      <c r="BJ56" s="18">
        <f t="shared" ca="1" si="44"/>
        <v>0</v>
      </c>
      <c r="BK56" s="18">
        <f t="shared" ca="1" si="44"/>
        <v>0</v>
      </c>
      <c r="BL56" s="18">
        <f t="shared" ca="1" si="44"/>
        <v>0</v>
      </c>
      <c r="BM56" s="18">
        <f t="shared" ca="1" si="44"/>
        <v>0</v>
      </c>
      <c r="BN56" s="18">
        <f t="shared" ca="1" si="44"/>
        <v>0</v>
      </c>
      <c r="BO56" s="18">
        <f t="shared" ca="1" si="47"/>
        <v>0</v>
      </c>
      <c r="BP56" s="18">
        <f t="shared" ca="1" si="47"/>
        <v>0</v>
      </c>
      <c r="BQ56" s="18">
        <f t="shared" ca="1" si="47"/>
        <v>0</v>
      </c>
      <c r="BR56" s="18">
        <f t="shared" ca="1" si="47"/>
        <v>0</v>
      </c>
      <c r="BS56" s="18">
        <f t="shared" ca="1" si="47"/>
        <v>0</v>
      </c>
      <c r="BT56" s="18">
        <f t="shared" ca="1" si="47"/>
        <v>0</v>
      </c>
      <c r="BU56" s="18">
        <f t="shared" ca="1" si="47"/>
        <v>0</v>
      </c>
      <c r="BV56" s="18">
        <f t="shared" ca="1" si="47"/>
        <v>0</v>
      </c>
      <c r="BW56" s="18">
        <f t="shared" ca="1" si="47"/>
        <v>0</v>
      </c>
      <c r="BX56" s="18">
        <f t="shared" ca="1" si="47"/>
        <v>0</v>
      </c>
      <c r="BY56" s="18">
        <f t="shared" ca="1" si="47"/>
        <v>0</v>
      </c>
      <c r="BZ56" s="18">
        <f t="shared" ca="1" si="47"/>
        <v>0</v>
      </c>
      <c r="CA56" s="18">
        <f t="shared" ca="1" si="47"/>
        <v>0</v>
      </c>
      <c r="CB56" s="18">
        <f t="shared" ca="1" si="47"/>
        <v>0</v>
      </c>
      <c r="CC56" s="18">
        <f t="shared" ca="1" si="47"/>
        <v>0</v>
      </c>
      <c r="CD56" s="18">
        <f t="shared" ca="1" si="48"/>
        <v>0</v>
      </c>
      <c r="CE56" s="18">
        <f t="shared" ca="1" si="48"/>
        <v>0</v>
      </c>
      <c r="CF56" s="18">
        <f t="shared" ca="1" si="48"/>
        <v>0</v>
      </c>
      <c r="CG56" s="18">
        <f t="shared" ca="1" si="48"/>
        <v>0</v>
      </c>
      <c r="CH56" s="18">
        <f t="shared" ca="1" si="48"/>
        <v>0</v>
      </c>
      <c r="CI56" s="18">
        <f t="shared" ca="1" si="48"/>
        <v>0</v>
      </c>
      <c r="CJ56" s="19">
        <f t="shared" ca="1" si="24"/>
        <v>30155493706.492149</v>
      </c>
      <c r="CK56" s="18">
        <f t="shared" ca="1" si="39"/>
        <v>9517195.6184999924</v>
      </c>
      <c r="CL56" s="18">
        <f t="shared" ca="1" si="39"/>
        <v>1333870.1600000001</v>
      </c>
      <c r="CM56" s="19">
        <f t="shared" ca="1" si="25"/>
        <v>7899494964.1163521</v>
      </c>
      <c r="CN56" s="18">
        <f t="shared" ca="1" si="40"/>
        <v>127658665.23199023</v>
      </c>
      <c r="CO56" s="18">
        <f t="shared" ca="1" si="40"/>
        <v>7771836298.8843622</v>
      </c>
      <c r="CP56" s="19">
        <f t="shared" ca="1" si="26"/>
        <v>22245147676.597298</v>
      </c>
      <c r="CQ56" s="18">
        <f t="shared" ca="1" si="49"/>
        <v>1934102649.6769993</v>
      </c>
      <c r="CR56" s="18">
        <f t="shared" ca="1" si="49"/>
        <v>20311045026.9203</v>
      </c>
      <c r="CS56" s="18">
        <f t="shared" ca="1" si="49"/>
        <v>3793761.91</v>
      </c>
      <c r="CT56" s="18">
        <f t="shared" ca="1" si="49"/>
        <v>0</v>
      </c>
      <c r="CU56" s="18">
        <f t="shared" ca="1" si="49"/>
        <v>0</v>
      </c>
      <c r="CV56" s="19">
        <f t="shared" ca="1" si="38"/>
        <v>30159287468.402149</v>
      </c>
    </row>
    <row r="57" spans="1:100" ht="12.75" customHeight="1">
      <c r="A57" s="55" t="s">
        <v>247</v>
      </c>
      <c r="B57" s="17">
        <v>2002</v>
      </c>
      <c r="C57" s="56" t="s">
        <v>248</v>
      </c>
      <c r="D57" s="19">
        <f t="shared" ca="1" si="23"/>
        <v>0</v>
      </c>
      <c r="E57" s="18">
        <f t="shared" ca="1" si="45"/>
        <v>0</v>
      </c>
      <c r="F57" s="18">
        <f t="shared" ca="1" si="45"/>
        <v>0</v>
      </c>
      <c r="G57" s="18">
        <f t="shared" ca="1" si="45"/>
        <v>0</v>
      </c>
      <c r="H57" s="18">
        <f t="shared" ca="1" si="45"/>
        <v>0</v>
      </c>
      <c r="I57" s="18">
        <f t="shared" ca="1" si="45"/>
        <v>0</v>
      </c>
      <c r="J57" s="18">
        <f t="shared" ca="1" si="45"/>
        <v>0</v>
      </c>
      <c r="K57" s="18">
        <f t="shared" ca="1" si="45"/>
        <v>0</v>
      </c>
      <c r="L57" s="18">
        <f t="shared" ca="1" si="45"/>
        <v>0</v>
      </c>
      <c r="M57" s="18">
        <f t="shared" ca="1" si="45"/>
        <v>0</v>
      </c>
      <c r="N57" s="18">
        <f t="shared" ca="1" si="45"/>
        <v>0</v>
      </c>
      <c r="O57" s="18">
        <f t="shared" ca="1" si="45"/>
        <v>0</v>
      </c>
      <c r="P57" s="18">
        <f t="shared" ca="1" si="45"/>
        <v>0</v>
      </c>
      <c r="Q57" s="18">
        <f t="shared" ca="1" si="45"/>
        <v>0</v>
      </c>
      <c r="R57" s="18">
        <f t="shared" ca="1" si="45"/>
        <v>0</v>
      </c>
      <c r="S57" s="18">
        <f t="shared" ca="1" si="45"/>
        <v>0</v>
      </c>
      <c r="T57" s="18">
        <f t="shared" ca="1" si="1"/>
        <v>0</v>
      </c>
      <c r="U57" s="18">
        <f t="shared" ca="1" si="46"/>
        <v>0</v>
      </c>
      <c r="V57" s="18">
        <f t="shared" ca="1" si="46"/>
        <v>0</v>
      </c>
      <c r="W57" s="18">
        <f t="shared" ca="1" si="46"/>
        <v>0</v>
      </c>
      <c r="X57" s="18">
        <f t="shared" ca="1" si="46"/>
        <v>0</v>
      </c>
      <c r="Y57" s="18">
        <f t="shared" ca="1" si="46"/>
        <v>0</v>
      </c>
      <c r="Z57" s="18">
        <f t="shared" ca="1" si="46"/>
        <v>0</v>
      </c>
      <c r="AA57" s="18">
        <f t="shared" ca="1" si="46"/>
        <v>0</v>
      </c>
      <c r="AB57" s="18">
        <f t="shared" ca="1" si="46"/>
        <v>0</v>
      </c>
      <c r="AC57" s="18">
        <f t="shared" ca="1" si="46"/>
        <v>0</v>
      </c>
      <c r="AD57" s="18">
        <f t="shared" ca="1" si="46"/>
        <v>0</v>
      </c>
      <c r="AE57" s="18">
        <f t="shared" ca="1" si="46"/>
        <v>0</v>
      </c>
      <c r="AF57" s="18">
        <f t="shared" ca="1" si="46"/>
        <v>0</v>
      </c>
      <c r="AG57" s="18">
        <f t="shared" ca="1" si="46"/>
        <v>0</v>
      </c>
      <c r="AH57" s="18">
        <f t="shared" ca="1" si="46"/>
        <v>0</v>
      </c>
      <c r="AI57" s="18">
        <f t="shared" ca="1" si="46"/>
        <v>0</v>
      </c>
      <c r="AJ57" s="18">
        <f t="shared" ca="1" si="46"/>
        <v>0</v>
      </c>
      <c r="AK57" s="18">
        <f t="shared" ca="1" si="43"/>
        <v>0</v>
      </c>
      <c r="AL57" s="18">
        <f t="shared" ca="1" si="43"/>
        <v>0</v>
      </c>
      <c r="AM57" s="18">
        <f t="shared" ca="1" si="43"/>
        <v>0</v>
      </c>
      <c r="AN57" s="18">
        <f t="shared" ca="1" si="43"/>
        <v>0</v>
      </c>
      <c r="AO57" s="18">
        <f t="shared" ca="1" si="43"/>
        <v>0</v>
      </c>
      <c r="AP57" s="18">
        <f t="shared" ca="1" si="43"/>
        <v>0</v>
      </c>
      <c r="AQ57" s="18">
        <f t="shared" ca="1" si="43"/>
        <v>0</v>
      </c>
      <c r="AR57" s="18">
        <f t="shared" ca="1" si="43"/>
        <v>0</v>
      </c>
      <c r="AS57" s="18">
        <f t="shared" ca="1" si="43"/>
        <v>0</v>
      </c>
      <c r="AT57" s="18">
        <f t="shared" ca="1" si="43"/>
        <v>0</v>
      </c>
      <c r="AU57" s="18">
        <f t="shared" ca="1" si="43"/>
        <v>0</v>
      </c>
      <c r="AV57" s="18">
        <f t="shared" ca="1" si="43"/>
        <v>0</v>
      </c>
      <c r="AW57" s="18">
        <f t="shared" ca="1" si="43"/>
        <v>0</v>
      </c>
      <c r="AX57" s="18">
        <f t="shared" ca="1" si="43"/>
        <v>0</v>
      </c>
      <c r="AY57" s="18">
        <f t="shared" ca="1" si="44"/>
        <v>0</v>
      </c>
      <c r="AZ57" s="18">
        <f t="shared" ca="1" si="44"/>
        <v>0</v>
      </c>
      <c r="BA57" s="18">
        <f t="shared" ca="1" si="44"/>
        <v>0</v>
      </c>
      <c r="BB57" s="18">
        <f t="shared" ca="1" si="44"/>
        <v>0</v>
      </c>
      <c r="BC57" s="18">
        <f t="shared" ca="1" si="44"/>
        <v>0</v>
      </c>
      <c r="BD57" s="18">
        <f t="shared" ca="1" si="44"/>
        <v>0</v>
      </c>
      <c r="BE57" s="18">
        <f t="shared" ca="1" si="44"/>
        <v>5313287.2699999455</v>
      </c>
      <c r="BF57" s="18">
        <f t="shared" ca="1" si="44"/>
        <v>0</v>
      </c>
      <c r="BG57" s="18">
        <f t="shared" ca="1" si="44"/>
        <v>0</v>
      </c>
      <c r="BH57" s="18">
        <f t="shared" ca="1" si="44"/>
        <v>0</v>
      </c>
      <c r="BI57" s="18">
        <f t="shared" ca="1" si="44"/>
        <v>0</v>
      </c>
      <c r="BJ57" s="18">
        <f t="shared" ca="1" si="44"/>
        <v>0</v>
      </c>
      <c r="BK57" s="18">
        <f t="shared" ca="1" si="44"/>
        <v>0</v>
      </c>
      <c r="BL57" s="18">
        <f t="shared" ca="1" si="44"/>
        <v>0</v>
      </c>
      <c r="BM57" s="18">
        <f t="shared" ca="1" si="44"/>
        <v>0</v>
      </c>
      <c r="BN57" s="18">
        <f t="shared" ca="1" si="44"/>
        <v>0</v>
      </c>
      <c r="BO57" s="18">
        <f t="shared" ca="1" si="47"/>
        <v>0</v>
      </c>
      <c r="BP57" s="18">
        <f t="shared" ca="1" si="47"/>
        <v>0</v>
      </c>
      <c r="BQ57" s="18">
        <f t="shared" ca="1" si="47"/>
        <v>0</v>
      </c>
      <c r="BR57" s="18">
        <f t="shared" ca="1" si="47"/>
        <v>0</v>
      </c>
      <c r="BS57" s="18">
        <f t="shared" ca="1" si="47"/>
        <v>0</v>
      </c>
      <c r="BT57" s="18">
        <f t="shared" ca="1" si="47"/>
        <v>0</v>
      </c>
      <c r="BU57" s="18">
        <f t="shared" ca="1" si="47"/>
        <v>0</v>
      </c>
      <c r="BV57" s="18">
        <f t="shared" ca="1" si="47"/>
        <v>0</v>
      </c>
      <c r="BW57" s="18">
        <f t="shared" ca="1" si="47"/>
        <v>0</v>
      </c>
      <c r="BX57" s="18">
        <f t="shared" ca="1" si="47"/>
        <v>0</v>
      </c>
      <c r="BY57" s="18">
        <f t="shared" ca="1" si="47"/>
        <v>0</v>
      </c>
      <c r="BZ57" s="18">
        <f t="shared" ca="1" si="47"/>
        <v>0</v>
      </c>
      <c r="CA57" s="18">
        <f t="shared" ca="1" si="47"/>
        <v>0</v>
      </c>
      <c r="CB57" s="18">
        <f t="shared" ca="1" si="47"/>
        <v>0</v>
      </c>
      <c r="CC57" s="18">
        <f t="shared" ca="1" si="47"/>
        <v>0</v>
      </c>
      <c r="CD57" s="18">
        <f t="shared" ca="1" si="48"/>
        <v>0</v>
      </c>
      <c r="CE57" s="18">
        <f t="shared" ca="1" si="48"/>
        <v>0</v>
      </c>
      <c r="CF57" s="18">
        <f t="shared" ca="1" si="48"/>
        <v>0</v>
      </c>
      <c r="CG57" s="18">
        <f t="shared" ca="1" si="48"/>
        <v>0</v>
      </c>
      <c r="CH57" s="18">
        <f t="shared" ca="1" si="48"/>
        <v>0</v>
      </c>
      <c r="CI57" s="18">
        <f t="shared" ca="1" si="48"/>
        <v>363.48571428571427</v>
      </c>
      <c r="CJ57" s="19">
        <f t="shared" ca="1" si="24"/>
        <v>0</v>
      </c>
      <c r="CK57" s="18">
        <f t="shared" ca="1" si="39"/>
        <v>0</v>
      </c>
      <c r="CL57" s="18">
        <f t="shared" ca="1" si="39"/>
        <v>0</v>
      </c>
      <c r="CM57" s="19">
        <f t="shared" ca="1" si="25"/>
        <v>0</v>
      </c>
      <c r="CN57" s="18">
        <f t="shared" ca="1" si="40"/>
        <v>0</v>
      </c>
      <c r="CO57" s="18">
        <f t="shared" ca="1" si="40"/>
        <v>0</v>
      </c>
      <c r="CP57" s="19">
        <f t="shared" ca="1" si="26"/>
        <v>0</v>
      </c>
      <c r="CQ57" s="18">
        <f t="shared" ca="1" si="49"/>
        <v>0</v>
      </c>
      <c r="CR57" s="18">
        <f t="shared" ca="1" si="49"/>
        <v>0</v>
      </c>
      <c r="CS57" s="18">
        <f t="shared" ca="1" si="49"/>
        <v>0</v>
      </c>
      <c r="CT57" s="18">
        <f t="shared" ca="1" si="49"/>
        <v>0</v>
      </c>
      <c r="CU57" s="18">
        <f t="shared" ca="1" si="49"/>
        <v>0</v>
      </c>
      <c r="CV57" s="19">
        <f t="shared" ca="1" si="38"/>
        <v>5313650.7557142312</v>
      </c>
    </row>
    <row r="58" spans="1:100" ht="12.75" customHeight="1">
      <c r="A58" s="55" t="s">
        <v>250</v>
      </c>
      <c r="B58" s="17">
        <v>2005</v>
      </c>
      <c r="C58" s="56" t="s">
        <v>248</v>
      </c>
      <c r="D58" s="19">
        <f t="shared" ca="1" si="23"/>
        <v>0</v>
      </c>
      <c r="E58" s="18">
        <f t="shared" ca="1" si="45"/>
        <v>0</v>
      </c>
      <c r="F58" s="18">
        <f t="shared" ca="1" si="45"/>
        <v>0</v>
      </c>
      <c r="G58" s="18">
        <f t="shared" ca="1" si="45"/>
        <v>0</v>
      </c>
      <c r="H58" s="18">
        <f t="shared" ca="1" si="45"/>
        <v>0</v>
      </c>
      <c r="I58" s="18">
        <f t="shared" ca="1" si="45"/>
        <v>0</v>
      </c>
      <c r="J58" s="18">
        <f t="shared" ca="1" si="45"/>
        <v>0</v>
      </c>
      <c r="K58" s="18">
        <f t="shared" ca="1" si="45"/>
        <v>0</v>
      </c>
      <c r="L58" s="18">
        <f t="shared" ca="1" si="45"/>
        <v>0</v>
      </c>
      <c r="M58" s="18">
        <f t="shared" ca="1" si="45"/>
        <v>0</v>
      </c>
      <c r="N58" s="18">
        <f t="shared" ca="1" si="45"/>
        <v>0</v>
      </c>
      <c r="O58" s="18">
        <f t="shared" ca="1" si="45"/>
        <v>0</v>
      </c>
      <c r="P58" s="18">
        <f t="shared" ca="1" si="45"/>
        <v>0</v>
      </c>
      <c r="Q58" s="18">
        <f t="shared" ca="1" si="45"/>
        <v>0</v>
      </c>
      <c r="R58" s="18">
        <f t="shared" ca="1" si="45"/>
        <v>0</v>
      </c>
      <c r="S58" s="18">
        <f t="shared" ca="1" si="45"/>
        <v>0</v>
      </c>
      <c r="T58" s="18">
        <f t="shared" ca="1" si="1"/>
        <v>0</v>
      </c>
      <c r="U58" s="18">
        <f t="shared" ca="1" si="46"/>
        <v>0</v>
      </c>
      <c r="V58" s="18">
        <f t="shared" ca="1" si="46"/>
        <v>0</v>
      </c>
      <c r="W58" s="18">
        <f t="shared" ca="1" si="46"/>
        <v>0</v>
      </c>
      <c r="X58" s="18">
        <f t="shared" ca="1" si="46"/>
        <v>0</v>
      </c>
      <c r="Y58" s="18">
        <f t="shared" ca="1" si="46"/>
        <v>0</v>
      </c>
      <c r="Z58" s="18">
        <f t="shared" ca="1" si="46"/>
        <v>0</v>
      </c>
      <c r="AA58" s="18">
        <f t="shared" ca="1" si="46"/>
        <v>0</v>
      </c>
      <c r="AB58" s="18">
        <f t="shared" ca="1" si="46"/>
        <v>0</v>
      </c>
      <c r="AC58" s="18">
        <f t="shared" ca="1" si="46"/>
        <v>0</v>
      </c>
      <c r="AD58" s="18">
        <f t="shared" ca="1" si="46"/>
        <v>0</v>
      </c>
      <c r="AE58" s="18">
        <f t="shared" ca="1" si="46"/>
        <v>0</v>
      </c>
      <c r="AF58" s="18">
        <f t="shared" ca="1" si="46"/>
        <v>0</v>
      </c>
      <c r="AG58" s="18">
        <f t="shared" ca="1" si="46"/>
        <v>0</v>
      </c>
      <c r="AH58" s="18">
        <f t="shared" ca="1" si="46"/>
        <v>0</v>
      </c>
      <c r="AI58" s="18">
        <f t="shared" ca="1" si="46"/>
        <v>0</v>
      </c>
      <c r="AJ58" s="18">
        <f t="shared" ca="1" si="46"/>
        <v>0</v>
      </c>
      <c r="AK58" s="18">
        <f t="shared" ca="1" si="43"/>
        <v>0</v>
      </c>
      <c r="AL58" s="18">
        <f t="shared" ca="1" si="43"/>
        <v>0</v>
      </c>
      <c r="AM58" s="18">
        <f t="shared" ca="1" si="43"/>
        <v>0</v>
      </c>
      <c r="AN58" s="18">
        <f t="shared" ca="1" si="43"/>
        <v>0</v>
      </c>
      <c r="AO58" s="18">
        <f t="shared" ca="1" si="43"/>
        <v>0</v>
      </c>
      <c r="AP58" s="18">
        <f t="shared" ca="1" si="43"/>
        <v>0</v>
      </c>
      <c r="AQ58" s="18">
        <f t="shared" ca="1" si="43"/>
        <v>0</v>
      </c>
      <c r="AR58" s="18">
        <f t="shared" ca="1" si="43"/>
        <v>0</v>
      </c>
      <c r="AS58" s="18">
        <f t="shared" ca="1" si="43"/>
        <v>0</v>
      </c>
      <c r="AT58" s="18">
        <f t="shared" ca="1" si="43"/>
        <v>0</v>
      </c>
      <c r="AU58" s="18">
        <f t="shared" ca="1" si="43"/>
        <v>0</v>
      </c>
      <c r="AV58" s="18">
        <f t="shared" ca="1" si="43"/>
        <v>0</v>
      </c>
      <c r="AW58" s="18">
        <f t="shared" ca="1" si="43"/>
        <v>0</v>
      </c>
      <c r="AX58" s="18">
        <f t="shared" ca="1" si="43"/>
        <v>0</v>
      </c>
      <c r="AY58" s="18">
        <f t="shared" ca="1" si="44"/>
        <v>0</v>
      </c>
      <c r="AZ58" s="18">
        <f t="shared" ca="1" si="44"/>
        <v>0</v>
      </c>
      <c r="BA58" s="18">
        <f t="shared" ca="1" si="44"/>
        <v>0</v>
      </c>
      <c r="BB58" s="18">
        <f t="shared" ca="1" si="44"/>
        <v>0</v>
      </c>
      <c r="BC58" s="18">
        <f t="shared" ca="1" si="44"/>
        <v>0</v>
      </c>
      <c r="BD58" s="18">
        <f t="shared" ca="1" si="44"/>
        <v>6546053.0600002315</v>
      </c>
      <c r="BE58" s="18">
        <f t="shared" ca="1" si="44"/>
        <v>0</v>
      </c>
      <c r="BF58" s="18">
        <f t="shared" ca="1" si="44"/>
        <v>0</v>
      </c>
      <c r="BG58" s="18">
        <f t="shared" ca="1" si="44"/>
        <v>0</v>
      </c>
      <c r="BH58" s="18">
        <f t="shared" ca="1" si="44"/>
        <v>0</v>
      </c>
      <c r="BI58" s="18">
        <f t="shared" ca="1" si="44"/>
        <v>0</v>
      </c>
      <c r="BJ58" s="18">
        <f t="shared" ca="1" si="44"/>
        <v>0</v>
      </c>
      <c r="BK58" s="18">
        <f t="shared" ca="1" si="44"/>
        <v>0</v>
      </c>
      <c r="BL58" s="18">
        <f t="shared" ca="1" si="44"/>
        <v>0</v>
      </c>
      <c r="BM58" s="18">
        <f t="shared" ca="1" si="44"/>
        <v>0</v>
      </c>
      <c r="BN58" s="18">
        <f t="shared" ca="1" si="44"/>
        <v>0</v>
      </c>
      <c r="BO58" s="18">
        <f t="shared" ca="1" si="47"/>
        <v>0</v>
      </c>
      <c r="BP58" s="18">
        <f t="shared" ca="1" si="47"/>
        <v>0</v>
      </c>
      <c r="BQ58" s="18">
        <f t="shared" ca="1" si="47"/>
        <v>0</v>
      </c>
      <c r="BR58" s="18">
        <f t="shared" ca="1" si="47"/>
        <v>0</v>
      </c>
      <c r="BS58" s="18">
        <f t="shared" ca="1" si="47"/>
        <v>0</v>
      </c>
      <c r="BT58" s="18">
        <f t="shared" ca="1" si="47"/>
        <v>0</v>
      </c>
      <c r="BU58" s="18">
        <f t="shared" ca="1" si="47"/>
        <v>0</v>
      </c>
      <c r="BV58" s="18">
        <f t="shared" ca="1" si="47"/>
        <v>0</v>
      </c>
      <c r="BW58" s="18">
        <f t="shared" ca="1" si="47"/>
        <v>0</v>
      </c>
      <c r="BX58" s="18">
        <f t="shared" ca="1" si="47"/>
        <v>0</v>
      </c>
      <c r="BY58" s="18">
        <f t="shared" ca="1" si="47"/>
        <v>0</v>
      </c>
      <c r="BZ58" s="18">
        <f t="shared" ca="1" si="47"/>
        <v>0</v>
      </c>
      <c r="CA58" s="18">
        <f t="shared" ca="1" si="47"/>
        <v>0</v>
      </c>
      <c r="CB58" s="18">
        <f t="shared" ca="1" si="47"/>
        <v>0</v>
      </c>
      <c r="CC58" s="18">
        <f t="shared" ca="1" si="47"/>
        <v>0</v>
      </c>
      <c r="CD58" s="18">
        <f t="shared" ca="1" si="48"/>
        <v>0</v>
      </c>
      <c r="CE58" s="18">
        <f t="shared" ca="1" si="48"/>
        <v>0</v>
      </c>
      <c r="CF58" s="18">
        <f t="shared" ca="1" si="48"/>
        <v>0</v>
      </c>
      <c r="CG58" s="18">
        <f t="shared" ca="1" si="48"/>
        <v>0</v>
      </c>
      <c r="CH58" s="18">
        <f t="shared" ca="1" si="48"/>
        <v>0</v>
      </c>
      <c r="CI58" s="18">
        <f t="shared" ca="1" si="48"/>
        <v>0</v>
      </c>
      <c r="CJ58" s="19">
        <f t="shared" ca="1" si="24"/>
        <v>1275022450.72</v>
      </c>
      <c r="CK58" s="18">
        <f t="shared" ca="1" si="39"/>
        <v>211845.95</v>
      </c>
      <c r="CL58" s="18">
        <f t="shared" ca="1" si="39"/>
        <v>109781193.51000001</v>
      </c>
      <c r="CM58" s="19">
        <f t="shared" ca="1" si="25"/>
        <v>527969664.19</v>
      </c>
      <c r="CN58" s="18">
        <f t="shared" ca="1" si="40"/>
        <v>2233567.4900000002</v>
      </c>
      <c r="CO58" s="18">
        <f t="shared" ca="1" si="40"/>
        <v>525736096.69999999</v>
      </c>
      <c r="CP58" s="19">
        <f t="shared" ca="1" si="26"/>
        <v>637059747.07000005</v>
      </c>
      <c r="CQ58" s="18">
        <f t="shared" ca="1" si="49"/>
        <v>102434127.26000004</v>
      </c>
      <c r="CR58" s="18">
        <f t="shared" ca="1" si="49"/>
        <v>534625619.81000006</v>
      </c>
      <c r="CS58" s="18">
        <f t="shared" ca="1" si="49"/>
        <v>146947593.93764305</v>
      </c>
      <c r="CT58" s="18">
        <f t="shared" ca="1" si="49"/>
        <v>0</v>
      </c>
      <c r="CU58" s="18">
        <f t="shared" ca="1" si="49"/>
        <v>0</v>
      </c>
      <c r="CV58" s="19">
        <f t="shared" ca="1" si="38"/>
        <v>1428516097.7176433</v>
      </c>
    </row>
    <row r="59" spans="1:100" ht="12.75" customHeight="1">
      <c r="A59" s="55" t="s">
        <v>252</v>
      </c>
      <c r="B59" s="17">
        <v>2006</v>
      </c>
      <c r="C59" s="56" t="s">
        <v>253</v>
      </c>
      <c r="D59" s="19">
        <f t="shared" ca="1" si="23"/>
        <v>0</v>
      </c>
      <c r="E59" s="18">
        <f t="shared" ca="1" si="45"/>
        <v>0</v>
      </c>
      <c r="F59" s="18">
        <f t="shared" ca="1" si="45"/>
        <v>0</v>
      </c>
      <c r="G59" s="18">
        <f t="shared" ca="1" si="45"/>
        <v>0</v>
      </c>
      <c r="H59" s="18">
        <f t="shared" ca="1" si="45"/>
        <v>0</v>
      </c>
      <c r="I59" s="18">
        <f t="shared" ca="1" si="45"/>
        <v>0</v>
      </c>
      <c r="J59" s="18">
        <f t="shared" ca="1" si="45"/>
        <v>0</v>
      </c>
      <c r="K59" s="18">
        <f t="shared" ca="1" si="45"/>
        <v>0</v>
      </c>
      <c r="L59" s="18">
        <f t="shared" ca="1" si="45"/>
        <v>0</v>
      </c>
      <c r="M59" s="18">
        <f t="shared" ca="1" si="45"/>
        <v>0</v>
      </c>
      <c r="N59" s="18">
        <f t="shared" ca="1" si="45"/>
        <v>0</v>
      </c>
      <c r="O59" s="18">
        <f t="shared" ca="1" si="45"/>
        <v>0</v>
      </c>
      <c r="P59" s="18">
        <f t="shared" ca="1" si="45"/>
        <v>0</v>
      </c>
      <c r="Q59" s="18">
        <f t="shared" ca="1" si="45"/>
        <v>0</v>
      </c>
      <c r="R59" s="18">
        <f t="shared" ca="1" si="45"/>
        <v>0</v>
      </c>
      <c r="S59" s="18">
        <f t="shared" ca="1" si="45"/>
        <v>0</v>
      </c>
      <c r="T59" s="18">
        <f t="shared" ca="1" si="1"/>
        <v>0</v>
      </c>
      <c r="U59" s="18">
        <f t="shared" ca="1" si="46"/>
        <v>0</v>
      </c>
      <c r="V59" s="18">
        <f t="shared" ca="1" si="46"/>
        <v>0</v>
      </c>
      <c r="W59" s="18">
        <f t="shared" ca="1" si="46"/>
        <v>0</v>
      </c>
      <c r="X59" s="18">
        <f t="shared" ca="1" si="46"/>
        <v>0</v>
      </c>
      <c r="Y59" s="18">
        <f t="shared" ca="1" si="46"/>
        <v>0</v>
      </c>
      <c r="Z59" s="18">
        <f t="shared" ca="1" si="46"/>
        <v>0</v>
      </c>
      <c r="AA59" s="18">
        <f t="shared" ca="1" si="46"/>
        <v>0</v>
      </c>
      <c r="AB59" s="18">
        <f t="shared" ca="1" si="46"/>
        <v>0</v>
      </c>
      <c r="AC59" s="18">
        <f t="shared" ca="1" si="46"/>
        <v>0</v>
      </c>
      <c r="AD59" s="18">
        <f t="shared" ca="1" si="46"/>
        <v>0</v>
      </c>
      <c r="AE59" s="18">
        <f t="shared" ca="1" si="46"/>
        <v>0</v>
      </c>
      <c r="AF59" s="18">
        <f t="shared" ca="1" si="46"/>
        <v>0</v>
      </c>
      <c r="AG59" s="18">
        <f t="shared" ca="1" si="46"/>
        <v>0</v>
      </c>
      <c r="AH59" s="18">
        <f t="shared" ca="1" si="46"/>
        <v>0</v>
      </c>
      <c r="AI59" s="18">
        <f t="shared" ca="1" si="46"/>
        <v>0</v>
      </c>
      <c r="AJ59" s="18">
        <f t="shared" ca="1" si="46"/>
        <v>0</v>
      </c>
      <c r="AK59" s="18">
        <f t="shared" ca="1" si="43"/>
        <v>0</v>
      </c>
      <c r="AL59" s="18">
        <f t="shared" ca="1" si="43"/>
        <v>0</v>
      </c>
      <c r="AM59" s="18">
        <f t="shared" ca="1" si="43"/>
        <v>0</v>
      </c>
      <c r="AN59" s="18">
        <f t="shared" ca="1" si="43"/>
        <v>0</v>
      </c>
      <c r="AO59" s="18">
        <f t="shared" ca="1" si="43"/>
        <v>0</v>
      </c>
      <c r="AP59" s="18">
        <f t="shared" ca="1" si="43"/>
        <v>0</v>
      </c>
      <c r="AQ59" s="18">
        <f t="shared" ca="1" si="43"/>
        <v>0</v>
      </c>
      <c r="AR59" s="18">
        <f t="shared" ca="1" si="43"/>
        <v>0</v>
      </c>
      <c r="AS59" s="18">
        <f t="shared" ca="1" si="43"/>
        <v>0</v>
      </c>
      <c r="AT59" s="18">
        <f t="shared" ca="1" si="43"/>
        <v>0</v>
      </c>
      <c r="AU59" s="18">
        <f t="shared" ca="1" si="43"/>
        <v>0</v>
      </c>
      <c r="AV59" s="18">
        <f t="shared" ca="1" si="43"/>
        <v>0</v>
      </c>
      <c r="AW59" s="18">
        <f t="shared" ca="1" si="43"/>
        <v>0</v>
      </c>
      <c r="AX59" s="18">
        <f t="shared" ca="1" si="43"/>
        <v>0</v>
      </c>
      <c r="AY59" s="18">
        <f t="shared" ca="1" si="44"/>
        <v>0</v>
      </c>
      <c r="AZ59" s="18">
        <f t="shared" ca="1" si="44"/>
        <v>0</v>
      </c>
      <c r="BA59" s="18">
        <f t="shared" ca="1" si="44"/>
        <v>0</v>
      </c>
      <c r="BB59" s="18">
        <f t="shared" ca="1" si="44"/>
        <v>0</v>
      </c>
      <c r="BC59" s="18">
        <f t="shared" ca="1" si="44"/>
        <v>0</v>
      </c>
      <c r="BD59" s="18">
        <f t="shared" ca="1" si="44"/>
        <v>6093255.169999999</v>
      </c>
      <c r="BE59" s="18">
        <f t="shared" ca="1" si="44"/>
        <v>0</v>
      </c>
      <c r="BF59" s="18">
        <f t="shared" ca="1" si="44"/>
        <v>0</v>
      </c>
      <c r="BG59" s="18">
        <f t="shared" ca="1" si="44"/>
        <v>0</v>
      </c>
      <c r="BH59" s="18">
        <f t="shared" ca="1" si="44"/>
        <v>0</v>
      </c>
      <c r="BI59" s="18">
        <f t="shared" ca="1" si="44"/>
        <v>0</v>
      </c>
      <c r="BJ59" s="18">
        <f t="shared" ca="1" si="44"/>
        <v>0</v>
      </c>
      <c r="BK59" s="18">
        <f t="shared" ca="1" si="44"/>
        <v>0</v>
      </c>
      <c r="BL59" s="18">
        <f t="shared" ca="1" si="44"/>
        <v>0</v>
      </c>
      <c r="BM59" s="18">
        <f t="shared" ca="1" si="44"/>
        <v>0</v>
      </c>
      <c r="BN59" s="18">
        <f t="shared" ca="1" si="44"/>
        <v>0</v>
      </c>
      <c r="BO59" s="18">
        <f t="shared" ca="1" si="47"/>
        <v>0</v>
      </c>
      <c r="BP59" s="18">
        <f t="shared" ca="1" si="47"/>
        <v>0</v>
      </c>
      <c r="BQ59" s="18">
        <f t="shared" ca="1" si="47"/>
        <v>0</v>
      </c>
      <c r="BR59" s="18">
        <f t="shared" ca="1" si="47"/>
        <v>0</v>
      </c>
      <c r="BS59" s="18">
        <f t="shared" ca="1" si="47"/>
        <v>0</v>
      </c>
      <c r="BT59" s="18">
        <f t="shared" ca="1" si="47"/>
        <v>0</v>
      </c>
      <c r="BU59" s="18">
        <f t="shared" ca="1" si="47"/>
        <v>0</v>
      </c>
      <c r="BV59" s="18">
        <f t="shared" ca="1" si="47"/>
        <v>0</v>
      </c>
      <c r="BW59" s="18">
        <f t="shared" ca="1" si="47"/>
        <v>0</v>
      </c>
      <c r="BX59" s="18">
        <f t="shared" ca="1" si="47"/>
        <v>0</v>
      </c>
      <c r="BY59" s="18">
        <f t="shared" ca="1" si="47"/>
        <v>0</v>
      </c>
      <c r="BZ59" s="18">
        <f t="shared" ca="1" si="47"/>
        <v>0</v>
      </c>
      <c r="CA59" s="18">
        <f t="shared" ca="1" si="47"/>
        <v>0</v>
      </c>
      <c r="CB59" s="18">
        <f t="shared" ca="1" si="47"/>
        <v>0</v>
      </c>
      <c r="CC59" s="18">
        <f t="shared" ca="1" si="47"/>
        <v>0</v>
      </c>
      <c r="CD59" s="18">
        <f t="shared" ca="1" si="48"/>
        <v>0</v>
      </c>
      <c r="CE59" s="18">
        <f t="shared" ca="1" si="48"/>
        <v>0</v>
      </c>
      <c r="CF59" s="18">
        <f t="shared" ca="1" si="48"/>
        <v>0</v>
      </c>
      <c r="CG59" s="18">
        <f t="shared" ca="1" si="48"/>
        <v>0</v>
      </c>
      <c r="CH59" s="18">
        <f t="shared" ca="1" si="48"/>
        <v>0</v>
      </c>
      <c r="CI59" s="18">
        <f t="shared" ca="1" si="48"/>
        <v>0</v>
      </c>
      <c r="CJ59" s="19">
        <f t="shared" ca="1" si="24"/>
        <v>160886520.68000001</v>
      </c>
      <c r="CK59" s="18">
        <f t="shared" ca="1" si="39"/>
        <v>0</v>
      </c>
      <c r="CL59" s="18">
        <f t="shared" ca="1" si="39"/>
        <v>0</v>
      </c>
      <c r="CM59" s="19">
        <f t="shared" ca="1" si="25"/>
        <v>160886520.68000001</v>
      </c>
      <c r="CN59" s="18">
        <f t="shared" ca="1" si="40"/>
        <v>0</v>
      </c>
      <c r="CO59" s="18">
        <f t="shared" ca="1" si="40"/>
        <v>160886520.68000001</v>
      </c>
      <c r="CP59" s="19">
        <f t="shared" ca="1" si="26"/>
        <v>0</v>
      </c>
      <c r="CQ59" s="18">
        <f t="shared" ca="1" si="49"/>
        <v>0</v>
      </c>
      <c r="CR59" s="18">
        <f t="shared" ca="1" si="49"/>
        <v>0</v>
      </c>
      <c r="CS59" s="18">
        <f t="shared" ca="1" si="49"/>
        <v>0</v>
      </c>
      <c r="CT59" s="18">
        <f t="shared" ca="1" si="49"/>
        <v>0</v>
      </c>
      <c r="CU59" s="18">
        <f t="shared" ca="1" si="49"/>
        <v>0</v>
      </c>
      <c r="CV59" s="19">
        <f t="shared" ca="1" si="38"/>
        <v>166979775.84999999</v>
      </c>
    </row>
    <row r="60" spans="1:100" ht="12.75" customHeight="1">
      <c r="A60" s="55" t="s">
        <v>255</v>
      </c>
      <c r="B60" s="17">
        <v>2007</v>
      </c>
      <c r="C60" s="56" t="s">
        <v>248</v>
      </c>
      <c r="D60" s="19">
        <f t="shared" ca="1" si="23"/>
        <v>0</v>
      </c>
      <c r="E60" s="18">
        <f t="shared" ca="1" si="45"/>
        <v>0</v>
      </c>
      <c r="F60" s="18">
        <f t="shared" ca="1" si="45"/>
        <v>0</v>
      </c>
      <c r="G60" s="18">
        <f t="shared" ca="1" si="45"/>
        <v>0</v>
      </c>
      <c r="H60" s="18">
        <f t="shared" ca="1" si="45"/>
        <v>0</v>
      </c>
      <c r="I60" s="18">
        <f t="shared" ca="1" si="45"/>
        <v>0</v>
      </c>
      <c r="J60" s="18">
        <f t="shared" ca="1" si="45"/>
        <v>0</v>
      </c>
      <c r="K60" s="18">
        <f t="shared" ca="1" si="45"/>
        <v>0</v>
      </c>
      <c r="L60" s="18">
        <f t="shared" ca="1" si="45"/>
        <v>0</v>
      </c>
      <c r="M60" s="18">
        <f t="shared" ca="1" si="45"/>
        <v>0</v>
      </c>
      <c r="N60" s="18">
        <f t="shared" ca="1" si="45"/>
        <v>0</v>
      </c>
      <c r="O60" s="18">
        <f t="shared" ca="1" si="45"/>
        <v>0</v>
      </c>
      <c r="P60" s="18">
        <f t="shared" ca="1" si="45"/>
        <v>0</v>
      </c>
      <c r="Q60" s="18">
        <f t="shared" ca="1" si="45"/>
        <v>0</v>
      </c>
      <c r="R60" s="18">
        <f t="shared" ca="1" si="45"/>
        <v>0</v>
      </c>
      <c r="S60" s="18">
        <f t="shared" ca="1" si="45"/>
        <v>0</v>
      </c>
      <c r="T60" s="18">
        <f t="shared" ca="1" si="1"/>
        <v>0</v>
      </c>
      <c r="U60" s="18">
        <f t="shared" ca="1" si="46"/>
        <v>0</v>
      </c>
      <c r="V60" s="18">
        <f t="shared" ca="1" si="46"/>
        <v>0</v>
      </c>
      <c r="W60" s="18">
        <f t="shared" ca="1" si="46"/>
        <v>0</v>
      </c>
      <c r="X60" s="18">
        <f t="shared" ca="1" si="46"/>
        <v>0</v>
      </c>
      <c r="Y60" s="18">
        <f t="shared" ca="1" si="46"/>
        <v>0</v>
      </c>
      <c r="Z60" s="18">
        <f t="shared" ca="1" si="46"/>
        <v>0</v>
      </c>
      <c r="AA60" s="18">
        <f t="shared" ca="1" si="46"/>
        <v>0</v>
      </c>
      <c r="AB60" s="18">
        <f t="shared" ca="1" si="46"/>
        <v>0</v>
      </c>
      <c r="AC60" s="18">
        <f t="shared" ca="1" si="46"/>
        <v>0</v>
      </c>
      <c r="AD60" s="18">
        <f t="shared" ca="1" si="46"/>
        <v>0</v>
      </c>
      <c r="AE60" s="18">
        <f t="shared" ca="1" si="46"/>
        <v>0</v>
      </c>
      <c r="AF60" s="18">
        <f t="shared" ca="1" si="46"/>
        <v>0</v>
      </c>
      <c r="AG60" s="18">
        <f t="shared" ca="1" si="46"/>
        <v>0</v>
      </c>
      <c r="AH60" s="18">
        <f t="shared" ca="1" si="46"/>
        <v>0</v>
      </c>
      <c r="AI60" s="18">
        <f t="shared" ca="1" si="46"/>
        <v>0</v>
      </c>
      <c r="AJ60" s="18">
        <f t="shared" ca="1" si="46"/>
        <v>0</v>
      </c>
      <c r="AK60" s="18">
        <f t="shared" ca="1" si="43"/>
        <v>0</v>
      </c>
      <c r="AL60" s="18">
        <f t="shared" ca="1" si="43"/>
        <v>0</v>
      </c>
      <c r="AM60" s="18">
        <f t="shared" ca="1" si="43"/>
        <v>0</v>
      </c>
      <c r="AN60" s="18">
        <f t="shared" ca="1" si="43"/>
        <v>0</v>
      </c>
      <c r="AO60" s="18">
        <f t="shared" ca="1" si="43"/>
        <v>0</v>
      </c>
      <c r="AP60" s="18">
        <f t="shared" ca="1" si="43"/>
        <v>0</v>
      </c>
      <c r="AQ60" s="18">
        <f t="shared" ca="1" si="43"/>
        <v>0</v>
      </c>
      <c r="AR60" s="18">
        <f t="shared" ca="1" si="43"/>
        <v>0</v>
      </c>
      <c r="AS60" s="18">
        <f t="shared" ca="1" si="43"/>
        <v>0</v>
      </c>
      <c r="AT60" s="18">
        <f t="shared" ca="1" si="43"/>
        <v>0</v>
      </c>
      <c r="AU60" s="18">
        <f t="shared" ca="1" si="43"/>
        <v>0</v>
      </c>
      <c r="AV60" s="18">
        <f t="shared" ca="1" si="43"/>
        <v>0</v>
      </c>
      <c r="AW60" s="18">
        <f t="shared" ca="1" si="43"/>
        <v>0</v>
      </c>
      <c r="AX60" s="18">
        <f t="shared" ca="1" si="43"/>
        <v>0</v>
      </c>
      <c r="AY60" s="18">
        <f t="shared" ca="1" si="44"/>
        <v>0</v>
      </c>
      <c r="AZ60" s="18">
        <f t="shared" ca="1" si="44"/>
        <v>0</v>
      </c>
      <c r="BA60" s="18">
        <f t="shared" ca="1" si="44"/>
        <v>0</v>
      </c>
      <c r="BB60" s="18">
        <f t="shared" ca="1" si="44"/>
        <v>0</v>
      </c>
      <c r="BC60" s="18">
        <f t="shared" ca="1" si="44"/>
        <v>0</v>
      </c>
      <c r="BD60" s="18">
        <f t="shared" ca="1" si="44"/>
        <v>2241879.5099996165</v>
      </c>
      <c r="BE60" s="18">
        <f t="shared" ca="1" si="44"/>
        <v>195454.48</v>
      </c>
      <c r="BF60" s="18">
        <f t="shared" ca="1" si="44"/>
        <v>0</v>
      </c>
      <c r="BG60" s="18">
        <f t="shared" ca="1" si="44"/>
        <v>0</v>
      </c>
      <c r="BH60" s="18">
        <f t="shared" ca="1" si="44"/>
        <v>0</v>
      </c>
      <c r="BI60" s="18">
        <f t="shared" ca="1" si="44"/>
        <v>0</v>
      </c>
      <c r="BJ60" s="18">
        <f t="shared" ca="1" si="44"/>
        <v>0</v>
      </c>
      <c r="BK60" s="18">
        <f t="shared" ca="1" si="44"/>
        <v>0</v>
      </c>
      <c r="BL60" s="18">
        <f t="shared" ca="1" si="44"/>
        <v>0</v>
      </c>
      <c r="BM60" s="18">
        <f t="shared" ca="1" si="44"/>
        <v>0</v>
      </c>
      <c r="BN60" s="18">
        <f t="shared" ca="1" si="44"/>
        <v>0</v>
      </c>
      <c r="BO60" s="18">
        <f t="shared" ca="1" si="47"/>
        <v>0</v>
      </c>
      <c r="BP60" s="18">
        <f t="shared" ca="1" si="47"/>
        <v>0</v>
      </c>
      <c r="BQ60" s="18">
        <f t="shared" ca="1" si="47"/>
        <v>0</v>
      </c>
      <c r="BR60" s="18">
        <f t="shared" ca="1" si="47"/>
        <v>0</v>
      </c>
      <c r="BS60" s="18">
        <f t="shared" ca="1" si="47"/>
        <v>0</v>
      </c>
      <c r="BT60" s="18">
        <f t="shared" ca="1" si="47"/>
        <v>0</v>
      </c>
      <c r="BU60" s="18">
        <f t="shared" ca="1" si="47"/>
        <v>0</v>
      </c>
      <c r="BV60" s="18">
        <f t="shared" ca="1" si="47"/>
        <v>0</v>
      </c>
      <c r="BW60" s="18">
        <f t="shared" ca="1" si="47"/>
        <v>0</v>
      </c>
      <c r="BX60" s="18">
        <f t="shared" ca="1" si="47"/>
        <v>0</v>
      </c>
      <c r="BY60" s="18">
        <f t="shared" ca="1" si="47"/>
        <v>0</v>
      </c>
      <c r="BZ60" s="18">
        <f t="shared" ca="1" si="47"/>
        <v>0</v>
      </c>
      <c r="CA60" s="18">
        <f t="shared" ca="1" si="47"/>
        <v>0</v>
      </c>
      <c r="CB60" s="18">
        <f t="shared" ca="1" si="47"/>
        <v>0</v>
      </c>
      <c r="CC60" s="18">
        <f t="shared" ca="1" si="47"/>
        <v>0</v>
      </c>
      <c r="CD60" s="18">
        <f t="shared" ca="1" si="48"/>
        <v>0</v>
      </c>
      <c r="CE60" s="18">
        <f t="shared" ca="1" si="48"/>
        <v>0</v>
      </c>
      <c r="CF60" s="18">
        <f t="shared" ca="1" si="48"/>
        <v>0</v>
      </c>
      <c r="CG60" s="18">
        <f t="shared" ca="1" si="48"/>
        <v>0</v>
      </c>
      <c r="CH60" s="18">
        <f t="shared" ca="1" si="48"/>
        <v>0</v>
      </c>
      <c r="CI60" s="18">
        <f t="shared" ca="1" si="48"/>
        <v>0</v>
      </c>
      <c r="CJ60" s="19">
        <f t="shared" ca="1" si="24"/>
        <v>0</v>
      </c>
      <c r="CK60" s="18">
        <f t="shared" ca="1" si="39"/>
        <v>0</v>
      </c>
      <c r="CL60" s="18">
        <f t="shared" ca="1" si="39"/>
        <v>0</v>
      </c>
      <c r="CM60" s="19">
        <f t="shared" ca="1" si="25"/>
        <v>0</v>
      </c>
      <c r="CN60" s="18">
        <f t="shared" ca="1" si="40"/>
        <v>0</v>
      </c>
      <c r="CO60" s="18">
        <f t="shared" ca="1" si="40"/>
        <v>0</v>
      </c>
      <c r="CP60" s="19">
        <f t="shared" ca="1" si="26"/>
        <v>0</v>
      </c>
      <c r="CQ60" s="18">
        <f t="shared" ca="1" si="49"/>
        <v>0</v>
      </c>
      <c r="CR60" s="18">
        <f t="shared" ca="1" si="49"/>
        <v>0</v>
      </c>
      <c r="CS60" s="18">
        <f t="shared" ca="1" si="49"/>
        <v>0</v>
      </c>
      <c r="CT60" s="18">
        <f t="shared" ca="1" si="49"/>
        <v>0</v>
      </c>
      <c r="CU60" s="18">
        <f t="shared" ca="1" si="49"/>
        <v>0</v>
      </c>
      <c r="CV60" s="19">
        <f t="shared" ref="CV60" ca="1" si="50">+D60+SUM(H60:CJ60)+SUM(CS60:CU60)</f>
        <v>2437333.9899996165</v>
      </c>
    </row>
    <row r="61" spans="1:100" ht="12.75" customHeight="1">
      <c r="A61" s="55" t="s">
        <v>257</v>
      </c>
      <c r="B61" s="17">
        <v>2008</v>
      </c>
      <c r="C61" s="56" t="s">
        <v>248</v>
      </c>
      <c r="D61" s="19">
        <f t="shared" ca="1" si="23"/>
        <v>0</v>
      </c>
      <c r="E61" s="18">
        <f t="shared" ca="1" si="45"/>
        <v>0</v>
      </c>
      <c r="F61" s="18">
        <f t="shared" ca="1" si="45"/>
        <v>0</v>
      </c>
      <c r="G61" s="18">
        <f t="shared" ca="1" si="45"/>
        <v>0</v>
      </c>
      <c r="H61" s="18">
        <f t="shared" ca="1" si="45"/>
        <v>0</v>
      </c>
      <c r="I61" s="18">
        <f t="shared" ca="1" si="45"/>
        <v>0</v>
      </c>
      <c r="J61" s="18">
        <f t="shared" ca="1" si="45"/>
        <v>0</v>
      </c>
      <c r="K61" s="18">
        <f t="shared" ca="1" si="45"/>
        <v>0</v>
      </c>
      <c r="L61" s="18">
        <f t="shared" ca="1" si="45"/>
        <v>0</v>
      </c>
      <c r="M61" s="18">
        <f t="shared" ca="1" si="45"/>
        <v>0</v>
      </c>
      <c r="N61" s="18">
        <f t="shared" ca="1" si="45"/>
        <v>0</v>
      </c>
      <c r="O61" s="18">
        <f t="shared" ca="1" si="45"/>
        <v>0</v>
      </c>
      <c r="P61" s="18">
        <f t="shared" ca="1" si="45"/>
        <v>0</v>
      </c>
      <c r="Q61" s="18">
        <f t="shared" ca="1" si="45"/>
        <v>0</v>
      </c>
      <c r="R61" s="18">
        <f t="shared" ca="1" si="45"/>
        <v>0</v>
      </c>
      <c r="S61" s="18">
        <f t="shared" ca="1" si="45"/>
        <v>0</v>
      </c>
      <c r="T61" s="18">
        <f t="shared" ca="1" si="1"/>
        <v>0</v>
      </c>
      <c r="U61" s="18">
        <f t="shared" ca="1" si="46"/>
        <v>0</v>
      </c>
      <c r="V61" s="18">
        <f t="shared" ca="1" si="46"/>
        <v>0</v>
      </c>
      <c r="W61" s="18">
        <f t="shared" ca="1" si="46"/>
        <v>0</v>
      </c>
      <c r="X61" s="18">
        <f t="shared" ca="1" si="46"/>
        <v>0</v>
      </c>
      <c r="Y61" s="18">
        <f t="shared" ca="1" si="46"/>
        <v>0</v>
      </c>
      <c r="Z61" s="18">
        <f t="shared" ca="1" si="46"/>
        <v>0</v>
      </c>
      <c r="AA61" s="18">
        <f t="shared" ca="1" si="46"/>
        <v>0</v>
      </c>
      <c r="AB61" s="18">
        <f t="shared" ca="1" si="46"/>
        <v>0</v>
      </c>
      <c r="AC61" s="18">
        <f t="shared" ca="1" si="46"/>
        <v>0</v>
      </c>
      <c r="AD61" s="18">
        <f t="shared" ca="1" si="46"/>
        <v>0</v>
      </c>
      <c r="AE61" s="18">
        <f t="shared" ca="1" si="46"/>
        <v>0</v>
      </c>
      <c r="AF61" s="18">
        <f t="shared" ca="1" si="46"/>
        <v>0</v>
      </c>
      <c r="AG61" s="18">
        <f t="shared" ca="1" si="46"/>
        <v>0</v>
      </c>
      <c r="AH61" s="18">
        <f t="shared" ca="1" si="46"/>
        <v>0</v>
      </c>
      <c r="AI61" s="18">
        <f t="shared" ca="1" si="46"/>
        <v>0</v>
      </c>
      <c r="AJ61" s="18">
        <f t="shared" ca="1" si="46"/>
        <v>0</v>
      </c>
      <c r="AK61" s="18">
        <f t="shared" ca="1" si="43"/>
        <v>0</v>
      </c>
      <c r="AL61" s="18">
        <f t="shared" ca="1" si="43"/>
        <v>0</v>
      </c>
      <c r="AM61" s="18">
        <f t="shared" ca="1" si="43"/>
        <v>0</v>
      </c>
      <c r="AN61" s="18">
        <f t="shared" ca="1" si="43"/>
        <v>0</v>
      </c>
      <c r="AO61" s="18">
        <f t="shared" ca="1" si="43"/>
        <v>0</v>
      </c>
      <c r="AP61" s="18">
        <f t="shared" ca="1" si="43"/>
        <v>0</v>
      </c>
      <c r="AQ61" s="18">
        <f t="shared" ca="1" si="43"/>
        <v>0</v>
      </c>
      <c r="AR61" s="18">
        <f t="shared" ca="1" si="43"/>
        <v>0</v>
      </c>
      <c r="AS61" s="18">
        <f t="shared" ca="1" si="43"/>
        <v>0</v>
      </c>
      <c r="AT61" s="18">
        <f t="shared" ca="1" si="43"/>
        <v>0</v>
      </c>
      <c r="AU61" s="18">
        <f t="shared" ca="1" si="43"/>
        <v>0</v>
      </c>
      <c r="AV61" s="18">
        <f t="shared" ca="1" si="43"/>
        <v>0</v>
      </c>
      <c r="AW61" s="18">
        <f t="shared" ca="1" si="43"/>
        <v>0</v>
      </c>
      <c r="AX61" s="18">
        <f t="shared" ca="1" si="43"/>
        <v>0</v>
      </c>
      <c r="AY61" s="18">
        <f t="shared" ca="1" si="44"/>
        <v>0</v>
      </c>
      <c r="AZ61" s="18">
        <f t="shared" ca="1" si="44"/>
        <v>0</v>
      </c>
      <c r="BA61" s="18">
        <f t="shared" ca="1" si="44"/>
        <v>0</v>
      </c>
      <c r="BB61" s="18">
        <f t="shared" ca="1" si="44"/>
        <v>0</v>
      </c>
      <c r="BC61" s="18">
        <f t="shared" ca="1" si="44"/>
        <v>0</v>
      </c>
      <c r="BD61" s="18">
        <f t="shared" ca="1" si="44"/>
        <v>3000</v>
      </c>
      <c r="BE61" s="18">
        <f t="shared" ca="1" si="44"/>
        <v>0</v>
      </c>
      <c r="BF61" s="18">
        <f t="shared" ca="1" si="44"/>
        <v>0</v>
      </c>
      <c r="BG61" s="18">
        <f t="shared" ca="1" si="44"/>
        <v>0</v>
      </c>
      <c r="BH61" s="18">
        <f t="shared" ca="1" si="44"/>
        <v>0</v>
      </c>
      <c r="BI61" s="18">
        <f t="shared" ca="1" si="44"/>
        <v>0</v>
      </c>
      <c r="BJ61" s="18">
        <f t="shared" ca="1" si="44"/>
        <v>0</v>
      </c>
      <c r="BK61" s="18">
        <f t="shared" ca="1" si="44"/>
        <v>0</v>
      </c>
      <c r="BL61" s="18">
        <f t="shared" ca="1" si="44"/>
        <v>0</v>
      </c>
      <c r="BM61" s="18">
        <f t="shared" ca="1" si="44"/>
        <v>0</v>
      </c>
      <c r="BN61" s="18">
        <f t="shared" ca="1" si="44"/>
        <v>0</v>
      </c>
      <c r="BO61" s="18">
        <f t="shared" ca="1" si="47"/>
        <v>0</v>
      </c>
      <c r="BP61" s="18">
        <f t="shared" ca="1" si="47"/>
        <v>0</v>
      </c>
      <c r="BQ61" s="18">
        <f t="shared" ca="1" si="47"/>
        <v>0</v>
      </c>
      <c r="BR61" s="18">
        <f t="shared" ca="1" si="47"/>
        <v>0</v>
      </c>
      <c r="BS61" s="18">
        <f t="shared" ca="1" si="47"/>
        <v>0</v>
      </c>
      <c r="BT61" s="18">
        <f t="shared" ca="1" si="47"/>
        <v>0</v>
      </c>
      <c r="BU61" s="18">
        <f t="shared" ca="1" si="47"/>
        <v>0</v>
      </c>
      <c r="BV61" s="18">
        <f t="shared" ca="1" si="47"/>
        <v>0</v>
      </c>
      <c r="BW61" s="18">
        <f t="shared" ca="1" si="47"/>
        <v>0</v>
      </c>
      <c r="BX61" s="18">
        <f t="shared" ca="1" si="47"/>
        <v>0</v>
      </c>
      <c r="BY61" s="18">
        <f t="shared" ca="1" si="47"/>
        <v>0</v>
      </c>
      <c r="BZ61" s="18">
        <f t="shared" ca="1" si="47"/>
        <v>0</v>
      </c>
      <c r="CA61" s="18">
        <f t="shared" ca="1" si="47"/>
        <v>0</v>
      </c>
      <c r="CB61" s="18">
        <f t="shared" ca="1" si="47"/>
        <v>0</v>
      </c>
      <c r="CC61" s="18">
        <f t="shared" ca="1" si="47"/>
        <v>0</v>
      </c>
      <c r="CD61" s="18">
        <f t="shared" ca="1" si="48"/>
        <v>0</v>
      </c>
      <c r="CE61" s="18">
        <f t="shared" ca="1" si="48"/>
        <v>0</v>
      </c>
      <c r="CF61" s="18">
        <f t="shared" ca="1" si="48"/>
        <v>0</v>
      </c>
      <c r="CG61" s="18">
        <f t="shared" ca="1" si="48"/>
        <v>0</v>
      </c>
      <c r="CH61" s="18">
        <f t="shared" ca="1" si="48"/>
        <v>0</v>
      </c>
      <c r="CI61" s="18">
        <f t="shared" ca="1" si="48"/>
        <v>0</v>
      </c>
      <c r="CJ61" s="19">
        <f t="shared" ca="1" si="24"/>
        <v>0</v>
      </c>
      <c r="CK61" s="18">
        <f t="shared" ca="1" si="39"/>
        <v>0</v>
      </c>
      <c r="CL61" s="18">
        <f t="shared" ca="1" si="39"/>
        <v>0</v>
      </c>
      <c r="CM61" s="19">
        <f t="shared" ca="1" si="25"/>
        <v>0</v>
      </c>
      <c r="CN61" s="18">
        <f t="shared" ca="1" si="40"/>
        <v>0</v>
      </c>
      <c r="CO61" s="18">
        <f t="shared" ca="1" si="40"/>
        <v>0</v>
      </c>
      <c r="CP61" s="19">
        <f t="shared" ca="1" si="26"/>
        <v>0</v>
      </c>
      <c r="CQ61" s="18">
        <f t="shared" ca="1" si="49"/>
        <v>0</v>
      </c>
      <c r="CR61" s="18">
        <f t="shared" ca="1" si="49"/>
        <v>0</v>
      </c>
      <c r="CS61" s="18">
        <f t="shared" ca="1" si="49"/>
        <v>0</v>
      </c>
      <c r="CT61" s="18">
        <f t="shared" ca="1" si="49"/>
        <v>0</v>
      </c>
      <c r="CU61" s="18">
        <f t="shared" ca="1" si="49"/>
        <v>0</v>
      </c>
      <c r="CV61" s="19">
        <f t="shared" ref="CV61:CV75" ca="1" si="51">+D61+SUM(H61:CJ61)+SUM(CS61:CU61)</f>
        <v>3000</v>
      </c>
    </row>
    <row r="62" spans="1:100" ht="12.75" customHeight="1">
      <c r="A62" s="55" t="s">
        <v>259</v>
      </c>
      <c r="B62" s="17">
        <v>3001</v>
      </c>
      <c r="C62" s="56" t="s">
        <v>253</v>
      </c>
      <c r="D62" s="19">
        <f t="shared" ca="1" si="23"/>
        <v>0</v>
      </c>
      <c r="E62" s="18">
        <f t="shared" ca="1" si="45"/>
        <v>0</v>
      </c>
      <c r="F62" s="18">
        <f t="shared" ca="1" si="45"/>
        <v>0</v>
      </c>
      <c r="G62" s="18">
        <f t="shared" ca="1" si="45"/>
        <v>0</v>
      </c>
      <c r="H62" s="18">
        <f t="shared" ca="1" si="45"/>
        <v>0</v>
      </c>
      <c r="I62" s="18">
        <f t="shared" ca="1" si="45"/>
        <v>0</v>
      </c>
      <c r="J62" s="18">
        <f t="shared" ca="1" si="45"/>
        <v>0</v>
      </c>
      <c r="K62" s="18">
        <f t="shared" ca="1" si="45"/>
        <v>0</v>
      </c>
      <c r="L62" s="18">
        <f t="shared" ca="1" si="45"/>
        <v>0</v>
      </c>
      <c r="M62" s="18">
        <f t="shared" ca="1" si="45"/>
        <v>0</v>
      </c>
      <c r="N62" s="18">
        <f t="shared" ca="1" si="45"/>
        <v>0</v>
      </c>
      <c r="O62" s="18">
        <f t="shared" ca="1" si="45"/>
        <v>0</v>
      </c>
      <c r="P62" s="18">
        <f t="shared" ca="1" si="45"/>
        <v>0</v>
      </c>
      <c r="Q62" s="18">
        <f t="shared" ca="1" si="45"/>
        <v>0</v>
      </c>
      <c r="R62" s="18">
        <f t="shared" ca="1" si="45"/>
        <v>0</v>
      </c>
      <c r="S62" s="18">
        <f t="shared" ca="1" si="45"/>
        <v>0</v>
      </c>
      <c r="T62" s="18">
        <f t="shared" ca="1" si="1"/>
        <v>0</v>
      </c>
      <c r="U62" s="18">
        <f t="shared" ca="1" si="46"/>
        <v>0</v>
      </c>
      <c r="V62" s="18">
        <f t="shared" ca="1" si="46"/>
        <v>0</v>
      </c>
      <c r="W62" s="18">
        <f t="shared" ca="1" si="46"/>
        <v>0</v>
      </c>
      <c r="X62" s="18">
        <f t="shared" ca="1" si="46"/>
        <v>0</v>
      </c>
      <c r="Y62" s="18">
        <f t="shared" ca="1" si="46"/>
        <v>0</v>
      </c>
      <c r="Z62" s="18">
        <f t="shared" ca="1" si="46"/>
        <v>0</v>
      </c>
      <c r="AA62" s="18">
        <f t="shared" ca="1" si="46"/>
        <v>0</v>
      </c>
      <c r="AB62" s="18">
        <f t="shared" ca="1" si="46"/>
        <v>0</v>
      </c>
      <c r="AC62" s="18">
        <f t="shared" ca="1" si="46"/>
        <v>0</v>
      </c>
      <c r="AD62" s="18">
        <f t="shared" ca="1" si="46"/>
        <v>0</v>
      </c>
      <c r="AE62" s="18">
        <f t="shared" ca="1" si="46"/>
        <v>0</v>
      </c>
      <c r="AF62" s="18">
        <f t="shared" ca="1" si="46"/>
        <v>0</v>
      </c>
      <c r="AG62" s="18">
        <f t="shared" ca="1" si="46"/>
        <v>0</v>
      </c>
      <c r="AH62" s="18">
        <f t="shared" ca="1" si="46"/>
        <v>0</v>
      </c>
      <c r="AI62" s="18">
        <f t="shared" ca="1" si="46"/>
        <v>0</v>
      </c>
      <c r="AJ62" s="18">
        <f t="shared" ca="1" si="46"/>
        <v>0</v>
      </c>
      <c r="AK62" s="18">
        <f t="shared" ca="1" si="43"/>
        <v>0</v>
      </c>
      <c r="AL62" s="18">
        <f t="shared" ca="1" si="43"/>
        <v>0</v>
      </c>
      <c r="AM62" s="18">
        <f t="shared" ca="1" si="43"/>
        <v>0</v>
      </c>
      <c r="AN62" s="18">
        <f t="shared" ca="1" si="43"/>
        <v>0</v>
      </c>
      <c r="AO62" s="18">
        <f t="shared" ca="1" si="43"/>
        <v>0</v>
      </c>
      <c r="AP62" s="18">
        <f t="shared" ca="1" si="43"/>
        <v>0</v>
      </c>
      <c r="AQ62" s="18">
        <f t="shared" ca="1" si="43"/>
        <v>0</v>
      </c>
      <c r="AR62" s="18">
        <f t="shared" ca="1" si="43"/>
        <v>0</v>
      </c>
      <c r="AS62" s="18">
        <f t="shared" ca="1" si="43"/>
        <v>0</v>
      </c>
      <c r="AT62" s="18">
        <f t="shared" ca="1" si="43"/>
        <v>0</v>
      </c>
      <c r="AU62" s="18">
        <f t="shared" ca="1" si="43"/>
        <v>0</v>
      </c>
      <c r="AV62" s="18">
        <f t="shared" ca="1" si="43"/>
        <v>0</v>
      </c>
      <c r="AW62" s="18">
        <f t="shared" ca="1" si="43"/>
        <v>0</v>
      </c>
      <c r="AX62" s="18">
        <f t="shared" ca="1" si="43"/>
        <v>0</v>
      </c>
      <c r="AY62" s="18">
        <f t="shared" ca="1" si="44"/>
        <v>0</v>
      </c>
      <c r="AZ62" s="18">
        <f t="shared" ca="1" si="44"/>
        <v>0</v>
      </c>
      <c r="BA62" s="18">
        <f t="shared" ca="1" si="44"/>
        <v>0</v>
      </c>
      <c r="BB62" s="18">
        <f t="shared" ca="1" si="44"/>
        <v>0</v>
      </c>
      <c r="BC62" s="18">
        <f t="shared" ca="1" si="44"/>
        <v>0</v>
      </c>
      <c r="BD62" s="18">
        <f t="shared" ca="1" si="44"/>
        <v>0</v>
      </c>
      <c r="BE62" s="18">
        <f t="shared" ca="1" si="44"/>
        <v>0</v>
      </c>
      <c r="BF62" s="18">
        <f t="shared" ca="1" si="44"/>
        <v>0</v>
      </c>
      <c r="BG62" s="18">
        <f t="shared" ca="1" si="44"/>
        <v>0</v>
      </c>
      <c r="BH62" s="18">
        <f t="shared" ca="1" si="44"/>
        <v>0</v>
      </c>
      <c r="BI62" s="18">
        <f t="shared" ca="1" si="44"/>
        <v>0</v>
      </c>
      <c r="BJ62" s="18">
        <f t="shared" ca="1" si="44"/>
        <v>0</v>
      </c>
      <c r="BK62" s="18">
        <f t="shared" ca="1" si="44"/>
        <v>0</v>
      </c>
      <c r="BL62" s="18">
        <f t="shared" ca="1" si="44"/>
        <v>0</v>
      </c>
      <c r="BM62" s="18">
        <f t="shared" ca="1" si="44"/>
        <v>0</v>
      </c>
      <c r="BN62" s="18">
        <f t="shared" ca="1" si="44"/>
        <v>0</v>
      </c>
      <c r="BO62" s="18">
        <f t="shared" ca="1" si="47"/>
        <v>0</v>
      </c>
      <c r="BP62" s="18">
        <f t="shared" ca="1" si="47"/>
        <v>0</v>
      </c>
      <c r="BQ62" s="18">
        <f t="shared" ca="1" si="47"/>
        <v>0</v>
      </c>
      <c r="BR62" s="18">
        <f t="shared" ca="1" si="47"/>
        <v>0</v>
      </c>
      <c r="BS62" s="18">
        <f t="shared" ca="1" si="47"/>
        <v>0</v>
      </c>
      <c r="BT62" s="18">
        <f t="shared" ca="1" si="47"/>
        <v>0</v>
      </c>
      <c r="BU62" s="18">
        <f t="shared" ca="1" si="47"/>
        <v>0</v>
      </c>
      <c r="BV62" s="18">
        <f t="shared" ca="1" si="47"/>
        <v>0</v>
      </c>
      <c r="BW62" s="18">
        <f t="shared" ca="1" si="47"/>
        <v>0</v>
      </c>
      <c r="BX62" s="18">
        <f t="shared" ca="1" si="47"/>
        <v>0</v>
      </c>
      <c r="BY62" s="18">
        <f t="shared" ca="1" si="47"/>
        <v>0</v>
      </c>
      <c r="BZ62" s="18">
        <f t="shared" ca="1" si="47"/>
        <v>0</v>
      </c>
      <c r="CA62" s="18">
        <f t="shared" ca="1" si="47"/>
        <v>0</v>
      </c>
      <c r="CB62" s="18">
        <f t="shared" ca="1" si="47"/>
        <v>0</v>
      </c>
      <c r="CC62" s="18">
        <f t="shared" ca="1" si="47"/>
        <v>0</v>
      </c>
      <c r="CD62" s="18">
        <f t="shared" ca="1" si="48"/>
        <v>0</v>
      </c>
      <c r="CE62" s="18">
        <f t="shared" ca="1" si="48"/>
        <v>0</v>
      </c>
      <c r="CF62" s="18">
        <f t="shared" ca="1" si="48"/>
        <v>0</v>
      </c>
      <c r="CG62" s="18">
        <f t="shared" ca="1" si="48"/>
        <v>0</v>
      </c>
      <c r="CH62" s="18">
        <f t="shared" ca="1" si="48"/>
        <v>0</v>
      </c>
      <c r="CI62" s="18">
        <f t="shared" ca="1" si="48"/>
        <v>0</v>
      </c>
      <c r="CJ62" s="19">
        <f t="shared" ca="1" si="24"/>
        <v>102750386.26653257</v>
      </c>
      <c r="CK62" s="18">
        <f t="shared" ca="1" si="39"/>
        <v>0</v>
      </c>
      <c r="CL62" s="18">
        <f t="shared" ca="1" si="39"/>
        <v>0</v>
      </c>
      <c r="CM62" s="19">
        <f t="shared" ca="1" si="25"/>
        <v>0</v>
      </c>
      <c r="CN62" s="18">
        <f t="shared" ca="1" si="40"/>
        <v>0</v>
      </c>
      <c r="CO62" s="18">
        <f t="shared" ca="1" si="40"/>
        <v>0</v>
      </c>
      <c r="CP62" s="19">
        <f t="shared" ca="1" si="26"/>
        <v>102750386.26653257</v>
      </c>
      <c r="CQ62" s="18">
        <f t="shared" ca="1" si="49"/>
        <v>0</v>
      </c>
      <c r="CR62" s="18">
        <f t="shared" ca="1" si="49"/>
        <v>102750386.26653257</v>
      </c>
      <c r="CS62" s="18">
        <f t="shared" ca="1" si="49"/>
        <v>0</v>
      </c>
      <c r="CT62" s="18">
        <f t="shared" ca="1" si="49"/>
        <v>0</v>
      </c>
      <c r="CU62" s="18">
        <f t="shared" ca="1" si="49"/>
        <v>0</v>
      </c>
      <c r="CV62" s="19">
        <f t="shared" ca="1" si="51"/>
        <v>102750386.26653257</v>
      </c>
    </row>
    <row r="63" spans="1:100" ht="12.75" customHeight="1">
      <c r="A63" s="55" t="s">
        <v>261</v>
      </c>
      <c r="B63" s="17">
        <v>3002</v>
      </c>
      <c r="C63" s="56" t="s">
        <v>253</v>
      </c>
      <c r="D63" s="19">
        <f t="shared" ca="1" si="23"/>
        <v>0</v>
      </c>
      <c r="E63" s="18">
        <f t="shared" ca="1" si="45"/>
        <v>0</v>
      </c>
      <c r="F63" s="18">
        <f t="shared" ca="1" si="45"/>
        <v>0</v>
      </c>
      <c r="G63" s="18">
        <f t="shared" ca="1" si="45"/>
        <v>0</v>
      </c>
      <c r="H63" s="18">
        <f t="shared" ca="1" si="45"/>
        <v>0</v>
      </c>
      <c r="I63" s="18">
        <f t="shared" ca="1" si="45"/>
        <v>0</v>
      </c>
      <c r="J63" s="18">
        <f t="shared" ca="1" si="45"/>
        <v>0</v>
      </c>
      <c r="K63" s="18">
        <f t="shared" ca="1" si="45"/>
        <v>0</v>
      </c>
      <c r="L63" s="18">
        <f t="shared" ca="1" si="45"/>
        <v>0</v>
      </c>
      <c r="M63" s="18">
        <f t="shared" ca="1" si="45"/>
        <v>0</v>
      </c>
      <c r="N63" s="18">
        <f t="shared" ca="1" si="45"/>
        <v>0</v>
      </c>
      <c r="O63" s="18">
        <f t="shared" ca="1" si="45"/>
        <v>0</v>
      </c>
      <c r="P63" s="18">
        <f t="shared" ca="1" si="45"/>
        <v>0</v>
      </c>
      <c r="Q63" s="18">
        <f t="shared" ca="1" si="45"/>
        <v>0</v>
      </c>
      <c r="R63" s="18">
        <f t="shared" ca="1" si="45"/>
        <v>0</v>
      </c>
      <c r="S63" s="18">
        <f t="shared" ca="1" si="45"/>
        <v>0</v>
      </c>
      <c r="T63" s="18">
        <f t="shared" ca="1" si="1"/>
        <v>0</v>
      </c>
      <c r="U63" s="18">
        <f t="shared" ca="1" si="46"/>
        <v>0</v>
      </c>
      <c r="V63" s="18">
        <f t="shared" ca="1" si="46"/>
        <v>0</v>
      </c>
      <c r="W63" s="18">
        <f t="shared" ca="1" si="46"/>
        <v>0</v>
      </c>
      <c r="X63" s="18">
        <f t="shared" ca="1" si="46"/>
        <v>0</v>
      </c>
      <c r="Y63" s="18">
        <f t="shared" ca="1" si="46"/>
        <v>0</v>
      </c>
      <c r="Z63" s="18">
        <f t="shared" ca="1" si="46"/>
        <v>0</v>
      </c>
      <c r="AA63" s="18">
        <f t="shared" ca="1" si="46"/>
        <v>0</v>
      </c>
      <c r="AB63" s="18">
        <f t="shared" ca="1" si="46"/>
        <v>0</v>
      </c>
      <c r="AC63" s="18">
        <f t="shared" ca="1" si="46"/>
        <v>0</v>
      </c>
      <c r="AD63" s="18">
        <f t="shared" ca="1" si="46"/>
        <v>0</v>
      </c>
      <c r="AE63" s="18">
        <f t="shared" ca="1" si="46"/>
        <v>0</v>
      </c>
      <c r="AF63" s="18">
        <f t="shared" ca="1" si="46"/>
        <v>0</v>
      </c>
      <c r="AG63" s="18">
        <f t="shared" ca="1" si="46"/>
        <v>0</v>
      </c>
      <c r="AH63" s="18">
        <f t="shared" ca="1" si="46"/>
        <v>0</v>
      </c>
      <c r="AI63" s="18">
        <f t="shared" ca="1" si="46"/>
        <v>0</v>
      </c>
      <c r="AJ63" s="18">
        <f t="shared" ca="1" si="46"/>
        <v>0</v>
      </c>
      <c r="AK63" s="18">
        <f t="shared" ca="1" si="43"/>
        <v>0</v>
      </c>
      <c r="AL63" s="18">
        <f t="shared" ca="1" si="43"/>
        <v>0</v>
      </c>
      <c r="AM63" s="18">
        <f t="shared" ca="1" si="43"/>
        <v>0</v>
      </c>
      <c r="AN63" s="18">
        <f t="shared" ca="1" si="43"/>
        <v>0</v>
      </c>
      <c r="AO63" s="18">
        <f t="shared" ca="1" si="43"/>
        <v>0</v>
      </c>
      <c r="AP63" s="18">
        <f t="shared" ca="1" si="43"/>
        <v>0</v>
      </c>
      <c r="AQ63" s="18">
        <f t="shared" ca="1" si="43"/>
        <v>0</v>
      </c>
      <c r="AR63" s="18">
        <f t="shared" ca="1" si="43"/>
        <v>0</v>
      </c>
      <c r="AS63" s="18">
        <f t="shared" ca="1" si="43"/>
        <v>0</v>
      </c>
      <c r="AT63" s="18">
        <f t="shared" ca="1" si="43"/>
        <v>0</v>
      </c>
      <c r="AU63" s="18">
        <f t="shared" ca="1" si="43"/>
        <v>0</v>
      </c>
      <c r="AV63" s="18">
        <f t="shared" ca="1" si="43"/>
        <v>0</v>
      </c>
      <c r="AW63" s="18">
        <f t="shared" ca="1" si="43"/>
        <v>0</v>
      </c>
      <c r="AX63" s="18">
        <f t="shared" ca="1" si="43"/>
        <v>0</v>
      </c>
      <c r="AY63" s="18">
        <f t="shared" ca="1" si="44"/>
        <v>0</v>
      </c>
      <c r="AZ63" s="18">
        <f t="shared" ca="1" si="44"/>
        <v>0</v>
      </c>
      <c r="BA63" s="18">
        <f t="shared" ca="1" si="44"/>
        <v>0</v>
      </c>
      <c r="BB63" s="18">
        <f t="shared" ca="1" si="44"/>
        <v>0</v>
      </c>
      <c r="BC63" s="18">
        <f t="shared" ca="1" si="44"/>
        <v>0</v>
      </c>
      <c r="BD63" s="18">
        <f t="shared" ca="1" si="44"/>
        <v>1054106.8099999998</v>
      </c>
      <c r="BE63" s="18">
        <f t="shared" ca="1" si="44"/>
        <v>0</v>
      </c>
      <c r="BF63" s="18">
        <f t="shared" ca="1" si="44"/>
        <v>0</v>
      </c>
      <c r="BG63" s="18">
        <f t="shared" ca="1" si="44"/>
        <v>0</v>
      </c>
      <c r="BH63" s="18">
        <f t="shared" ca="1" si="44"/>
        <v>0</v>
      </c>
      <c r="BI63" s="18">
        <f t="shared" ca="1" si="44"/>
        <v>0</v>
      </c>
      <c r="BJ63" s="18">
        <f t="shared" ca="1" si="44"/>
        <v>0</v>
      </c>
      <c r="BK63" s="18">
        <f t="shared" ca="1" si="44"/>
        <v>0</v>
      </c>
      <c r="BL63" s="18">
        <f t="shared" ca="1" si="44"/>
        <v>0</v>
      </c>
      <c r="BM63" s="18">
        <f t="shared" ca="1" si="44"/>
        <v>0</v>
      </c>
      <c r="BN63" s="18">
        <f t="shared" ca="1" si="44"/>
        <v>0</v>
      </c>
      <c r="BO63" s="18">
        <f t="shared" ca="1" si="47"/>
        <v>0</v>
      </c>
      <c r="BP63" s="18">
        <f t="shared" ca="1" si="47"/>
        <v>0</v>
      </c>
      <c r="BQ63" s="18">
        <f t="shared" ca="1" si="47"/>
        <v>0</v>
      </c>
      <c r="BR63" s="18">
        <f t="shared" ca="1" si="47"/>
        <v>0</v>
      </c>
      <c r="BS63" s="18">
        <f t="shared" ca="1" si="47"/>
        <v>0</v>
      </c>
      <c r="BT63" s="18">
        <f t="shared" ca="1" si="47"/>
        <v>0</v>
      </c>
      <c r="BU63" s="18">
        <f t="shared" ca="1" si="47"/>
        <v>0</v>
      </c>
      <c r="BV63" s="18">
        <f t="shared" ca="1" si="47"/>
        <v>0</v>
      </c>
      <c r="BW63" s="18">
        <f t="shared" ca="1" si="47"/>
        <v>0</v>
      </c>
      <c r="BX63" s="18">
        <f t="shared" ca="1" si="47"/>
        <v>0</v>
      </c>
      <c r="BY63" s="18">
        <f t="shared" ca="1" si="47"/>
        <v>0</v>
      </c>
      <c r="BZ63" s="18">
        <f t="shared" ca="1" si="47"/>
        <v>0</v>
      </c>
      <c r="CA63" s="18">
        <f t="shared" ca="1" si="47"/>
        <v>0</v>
      </c>
      <c r="CB63" s="18">
        <f t="shared" ca="1" si="47"/>
        <v>0</v>
      </c>
      <c r="CC63" s="18">
        <f t="shared" ca="1" si="47"/>
        <v>0</v>
      </c>
      <c r="CD63" s="18">
        <f t="shared" ca="1" si="48"/>
        <v>0</v>
      </c>
      <c r="CE63" s="18">
        <f t="shared" ca="1" si="48"/>
        <v>0</v>
      </c>
      <c r="CF63" s="18">
        <f t="shared" ca="1" si="48"/>
        <v>0</v>
      </c>
      <c r="CG63" s="18">
        <f t="shared" ca="1" si="48"/>
        <v>0</v>
      </c>
      <c r="CH63" s="18">
        <f t="shared" ca="1" si="48"/>
        <v>0</v>
      </c>
      <c r="CI63" s="18">
        <f t="shared" ca="1" si="48"/>
        <v>0</v>
      </c>
      <c r="CJ63" s="19">
        <f t="shared" ca="1" si="24"/>
        <v>0</v>
      </c>
      <c r="CK63" s="18">
        <f t="shared" ca="1" si="39"/>
        <v>0</v>
      </c>
      <c r="CL63" s="18">
        <f t="shared" ca="1" si="39"/>
        <v>0</v>
      </c>
      <c r="CM63" s="19">
        <f t="shared" ca="1" si="25"/>
        <v>0</v>
      </c>
      <c r="CN63" s="18">
        <f t="shared" ca="1" si="40"/>
        <v>0</v>
      </c>
      <c r="CO63" s="18">
        <f t="shared" ca="1" si="40"/>
        <v>0</v>
      </c>
      <c r="CP63" s="19">
        <f t="shared" ca="1" si="26"/>
        <v>0</v>
      </c>
      <c r="CQ63" s="18">
        <f t="shared" ca="1" si="49"/>
        <v>0</v>
      </c>
      <c r="CR63" s="18">
        <f t="shared" ca="1" si="49"/>
        <v>0</v>
      </c>
      <c r="CS63" s="18">
        <f t="shared" ca="1" si="49"/>
        <v>0</v>
      </c>
      <c r="CT63" s="18">
        <f t="shared" ca="1" si="49"/>
        <v>0</v>
      </c>
      <c r="CU63" s="18">
        <f t="shared" ca="1" si="49"/>
        <v>0</v>
      </c>
      <c r="CV63" s="19">
        <f t="shared" ca="1" si="51"/>
        <v>1054106.8099999998</v>
      </c>
    </row>
    <row r="64" spans="1:100" ht="12.75" customHeight="1">
      <c r="A64" s="55" t="s">
        <v>263</v>
      </c>
      <c r="B64" s="17">
        <v>3003</v>
      </c>
      <c r="C64" s="56" t="s">
        <v>253</v>
      </c>
      <c r="D64" s="19">
        <f t="shared" ca="1" si="23"/>
        <v>0</v>
      </c>
      <c r="E64" s="18">
        <f t="shared" ca="1" si="45"/>
        <v>0</v>
      </c>
      <c r="F64" s="18">
        <f t="shared" ca="1" si="45"/>
        <v>0</v>
      </c>
      <c r="G64" s="18">
        <f t="shared" ca="1" si="45"/>
        <v>0</v>
      </c>
      <c r="H64" s="18">
        <f t="shared" ca="1" si="45"/>
        <v>0</v>
      </c>
      <c r="I64" s="18">
        <f t="shared" ca="1" si="45"/>
        <v>0</v>
      </c>
      <c r="J64" s="18">
        <f t="shared" ca="1" si="45"/>
        <v>0</v>
      </c>
      <c r="K64" s="18">
        <f t="shared" ca="1" si="45"/>
        <v>0</v>
      </c>
      <c r="L64" s="18">
        <f t="shared" ca="1" si="45"/>
        <v>0</v>
      </c>
      <c r="M64" s="18">
        <f t="shared" ca="1" si="45"/>
        <v>0</v>
      </c>
      <c r="N64" s="18">
        <f t="shared" ca="1" si="45"/>
        <v>0</v>
      </c>
      <c r="O64" s="18">
        <f t="shared" ca="1" si="45"/>
        <v>0</v>
      </c>
      <c r="P64" s="18">
        <f t="shared" ca="1" si="45"/>
        <v>0</v>
      </c>
      <c r="Q64" s="18">
        <f t="shared" ca="1" si="45"/>
        <v>0</v>
      </c>
      <c r="R64" s="18">
        <f t="shared" ca="1" si="45"/>
        <v>0</v>
      </c>
      <c r="S64" s="18">
        <f t="shared" ca="1" si="45"/>
        <v>0</v>
      </c>
      <c r="T64" s="18">
        <f t="shared" ca="1" si="1"/>
        <v>0</v>
      </c>
      <c r="U64" s="18">
        <f t="shared" ca="1" si="46"/>
        <v>0</v>
      </c>
      <c r="V64" s="18">
        <f t="shared" ca="1" si="46"/>
        <v>0</v>
      </c>
      <c r="W64" s="18">
        <f t="shared" ca="1" si="46"/>
        <v>0</v>
      </c>
      <c r="X64" s="18">
        <f t="shared" ca="1" si="46"/>
        <v>0</v>
      </c>
      <c r="Y64" s="18">
        <f t="shared" ca="1" si="46"/>
        <v>0</v>
      </c>
      <c r="Z64" s="18">
        <f t="shared" ca="1" si="46"/>
        <v>0</v>
      </c>
      <c r="AA64" s="18">
        <f t="shared" ca="1" si="46"/>
        <v>0</v>
      </c>
      <c r="AB64" s="18">
        <f t="shared" ca="1" si="46"/>
        <v>0</v>
      </c>
      <c r="AC64" s="18">
        <f t="shared" ca="1" si="46"/>
        <v>0</v>
      </c>
      <c r="AD64" s="18">
        <f t="shared" ca="1" si="46"/>
        <v>0</v>
      </c>
      <c r="AE64" s="18">
        <f t="shared" ca="1" si="46"/>
        <v>0</v>
      </c>
      <c r="AF64" s="18">
        <f t="shared" ca="1" si="46"/>
        <v>0</v>
      </c>
      <c r="AG64" s="18">
        <f t="shared" ca="1" si="46"/>
        <v>0</v>
      </c>
      <c r="AH64" s="18">
        <f t="shared" ca="1" si="46"/>
        <v>0</v>
      </c>
      <c r="AI64" s="18">
        <f t="shared" ca="1" si="46"/>
        <v>0</v>
      </c>
      <c r="AJ64" s="18">
        <f t="shared" ca="1" si="46"/>
        <v>0</v>
      </c>
      <c r="AK64" s="18">
        <f t="shared" ca="1" si="43"/>
        <v>0</v>
      </c>
      <c r="AL64" s="18">
        <f t="shared" ca="1" si="43"/>
        <v>0</v>
      </c>
      <c r="AM64" s="18">
        <f t="shared" ca="1" si="43"/>
        <v>0</v>
      </c>
      <c r="AN64" s="18">
        <f t="shared" ca="1" si="43"/>
        <v>0</v>
      </c>
      <c r="AO64" s="18">
        <f t="shared" ca="1" si="43"/>
        <v>0</v>
      </c>
      <c r="AP64" s="18">
        <f t="shared" ca="1" si="43"/>
        <v>0</v>
      </c>
      <c r="AQ64" s="18">
        <f t="shared" ca="1" si="43"/>
        <v>0</v>
      </c>
      <c r="AR64" s="18">
        <f t="shared" ca="1" si="43"/>
        <v>0</v>
      </c>
      <c r="AS64" s="18">
        <f t="shared" ca="1" si="43"/>
        <v>0</v>
      </c>
      <c r="AT64" s="18">
        <f t="shared" ca="1" si="43"/>
        <v>0</v>
      </c>
      <c r="AU64" s="18">
        <f t="shared" ca="1" si="43"/>
        <v>0</v>
      </c>
      <c r="AV64" s="18">
        <f t="shared" ca="1" si="43"/>
        <v>0</v>
      </c>
      <c r="AW64" s="18">
        <f t="shared" ca="1" si="43"/>
        <v>0</v>
      </c>
      <c r="AX64" s="18">
        <f t="shared" ca="1" si="43"/>
        <v>0</v>
      </c>
      <c r="AY64" s="18">
        <f t="shared" ca="1" si="44"/>
        <v>0</v>
      </c>
      <c r="AZ64" s="18">
        <f t="shared" ca="1" si="44"/>
        <v>0</v>
      </c>
      <c r="BA64" s="18">
        <f t="shared" ca="1" si="44"/>
        <v>0</v>
      </c>
      <c r="BB64" s="18">
        <f t="shared" ca="1" si="44"/>
        <v>0</v>
      </c>
      <c r="BC64" s="18">
        <f t="shared" ca="1" si="44"/>
        <v>0</v>
      </c>
      <c r="BD64" s="18">
        <f t="shared" ca="1" si="44"/>
        <v>256981.13000000003</v>
      </c>
      <c r="BE64" s="18">
        <f t="shared" ca="1" si="44"/>
        <v>0</v>
      </c>
      <c r="BF64" s="18">
        <f t="shared" ca="1" si="44"/>
        <v>0</v>
      </c>
      <c r="BG64" s="18">
        <f t="shared" ca="1" si="44"/>
        <v>0</v>
      </c>
      <c r="BH64" s="18">
        <f t="shared" ca="1" si="44"/>
        <v>0</v>
      </c>
      <c r="BI64" s="18">
        <f t="shared" ca="1" si="44"/>
        <v>0</v>
      </c>
      <c r="BJ64" s="18">
        <f t="shared" ca="1" si="44"/>
        <v>0</v>
      </c>
      <c r="BK64" s="18">
        <f t="shared" ca="1" si="44"/>
        <v>0</v>
      </c>
      <c r="BL64" s="18">
        <f t="shared" ca="1" si="44"/>
        <v>0</v>
      </c>
      <c r="BM64" s="18">
        <f t="shared" ca="1" si="44"/>
        <v>0</v>
      </c>
      <c r="BN64" s="18">
        <f t="shared" ca="1" si="44"/>
        <v>0</v>
      </c>
      <c r="BO64" s="18">
        <f t="shared" ca="1" si="47"/>
        <v>0</v>
      </c>
      <c r="BP64" s="18">
        <f t="shared" ca="1" si="47"/>
        <v>0</v>
      </c>
      <c r="BQ64" s="18">
        <f t="shared" ca="1" si="47"/>
        <v>0</v>
      </c>
      <c r="BR64" s="18">
        <f t="shared" ca="1" si="47"/>
        <v>0</v>
      </c>
      <c r="BS64" s="18">
        <f t="shared" ca="1" si="47"/>
        <v>0</v>
      </c>
      <c r="BT64" s="18">
        <f t="shared" ca="1" si="47"/>
        <v>0</v>
      </c>
      <c r="BU64" s="18">
        <f t="shared" ca="1" si="47"/>
        <v>0</v>
      </c>
      <c r="BV64" s="18">
        <f t="shared" ca="1" si="47"/>
        <v>0</v>
      </c>
      <c r="BW64" s="18">
        <f t="shared" ca="1" si="47"/>
        <v>0</v>
      </c>
      <c r="BX64" s="18">
        <f t="shared" ca="1" si="47"/>
        <v>0</v>
      </c>
      <c r="BY64" s="18">
        <f t="shared" ca="1" si="47"/>
        <v>0</v>
      </c>
      <c r="BZ64" s="18">
        <f t="shared" ca="1" si="47"/>
        <v>0</v>
      </c>
      <c r="CA64" s="18">
        <f t="shared" ca="1" si="47"/>
        <v>0</v>
      </c>
      <c r="CB64" s="18">
        <f t="shared" ca="1" si="47"/>
        <v>0</v>
      </c>
      <c r="CC64" s="18">
        <f t="shared" ca="1" si="47"/>
        <v>0</v>
      </c>
      <c r="CD64" s="18">
        <f t="shared" ca="1" si="48"/>
        <v>0</v>
      </c>
      <c r="CE64" s="18">
        <f t="shared" ca="1" si="48"/>
        <v>0</v>
      </c>
      <c r="CF64" s="18">
        <f t="shared" ca="1" si="48"/>
        <v>0</v>
      </c>
      <c r="CG64" s="18">
        <f t="shared" ca="1" si="48"/>
        <v>0</v>
      </c>
      <c r="CH64" s="18">
        <f t="shared" ca="1" si="48"/>
        <v>0</v>
      </c>
      <c r="CI64" s="18">
        <f t="shared" ca="1" si="48"/>
        <v>0</v>
      </c>
      <c r="CJ64" s="19">
        <f t="shared" ca="1" si="24"/>
        <v>0</v>
      </c>
      <c r="CK64" s="18">
        <f t="shared" ca="1" si="39"/>
        <v>0</v>
      </c>
      <c r="CL64" s="18">
        <f t="shared" ca="1" si="39"/>
        <v>0</v>
      </c>
      <c r="CM64" s="19">
        <f t="shared" ca="1" si="25"/>
        <v>0</v>
      </c>
      <c r="CN64" s="18">
        <f t="shared" ca="1" si="40"/>
        <v>0</v>
      </c>
      <c r="CO64" s="18">
        <f t="shared" ca="1" si="40"/>
        <v>0</v>
      </c>
      <c r="CP64" s="19">
        <f t="shared" ca="1" si="26"/>
        <v>0</v>
      </c>
      <c r="CQ64" s="18">
        <f t="shared" ca="1" si="49"/>
        <v>0</v>
      </c>
      <c r="CR64" s="18">
        <f t="shared" ca="1" si="49"/>
        <v>0</v>
      </c>
      <c r="CS64" s="18">
        <f t="shared" ca="1" si="49"/>
        <v>0</v>
      </c>
      <c r="CT64" s="18">
        <f t="shared" ca="1" si="49"/>
        <v>0</v>
      </c>
      <c r="CU64" s="18">
        <f t="shared" ca="1" si="49"/>
        <v>0</v>
      </c>
      <c r="CV64" s="19">
        <f t="shared" ca="1" si="51"/>
        <v>256981.13000000003</v>
      </c>
    </row>
    <row r="65" spans="1:100" ht="12.75" customHeight="1">
      <c r="A65" s="55" t="s">
        <v>265</v>
      </c>
      <c r="B65" s="17">
        <v>3004</v>
      </c>
      <c r="C65" s="56" t="s">
        <v>253</v>
      </c>
      <c r="D65" s="19">
        <f t="shared" ca="1" si="23"/>
        <v>0</v>
      </c>
      <c r="E65" s="18">
        <f t="shared" ca="1" si="45"/>
        <v>0</v>
      </c>
      <c r="F65" s="18">
        <f t="shared" ca="1" si="45"/>
        <v>0</v>
      </c>
      <c r="G65" s="18">
        <f t="shared" ca="1" si="45"/>
        <v>0</v>
      </c>
      <c r="H65" s="18">
        <f t="shared" ca="1" si="45"/>
        <v>0</v>
      </c>
      <c r="I65" s="18">
        <f t="shared" ca="1" si="45"/>
        <v>0</v>
      </c>
      <c r="J65" s="18">
        <f t="shared" ca="1" si="45"/>
        <v>0</v>
      </c>
      <c r="K65" s="18">
        <f t="shared" ca="1" si="45"/>
        <v>0</v>
      </c>
      <c r="L65" s="18">
        <f t="shared" ca="1" si="45"/>
        <v>0</v>
      </c>
      <c r="M65" s="18">
        <f t="shared" ca="1" si="45"/>
        <v>0</v>
      </c>
      <c r="N65" s="18">
        <f t="shared" ca="1" si="45"/>
        <v>0</v>
      </c>
      <c r="O65" s="18">
        <f t="shared" ca="1" si="45"/>
        <v>0</v>
      </c>
      <c r="P65" s="18">
        <f t="shared" ca="1" si="45"/>
        <v>0</v>
      </c>
      <c r="Q65" s="18">
        <f t="shared" ca="1" si="45"/>
        <v>0</v>
      </c>
      <c r="R65" s="18">
        <f t="shared" ca="1" si="45"/>
        <v>0</v>
      </c>
      <c r="S65" s="18">
        <f t="shared" ca="1" si="45"/>
        <v>0</v>
      </c>
      <c r="T65" s="18">
        <f t="shared" ca="1" si="1"/>
        <v>0</v>
      </c>
      <c r="U65" s="18">
        <f t="shared" ca="1" si="46"/>
        <v>0</v>
      </c>
      <c r="V65" s="18">
        <f t="shared" ca="1" si="46"/>
        <v>0</v>
      </c>
      <c r="W65" s="18">
        <f t="shared" ca="1" si="46"/>
        <v>0</v>
      </c>
      <c r="X65" s="18">
        <f t="shared" ca="1" si="46"/>
        <v>0</v>
      </c>
      <c r="Y65" s="18">
        <f t="shared" ca="1" si="46"/>
        <v>0</v>
      </c>
      <c r="Z65" s="18">
        <f t="shared" ca="1" si="46"/>
        <v>0</v>
      </c>
      <c r="AA65" s="18">
        <f t="shared" ca="1" si="46"/>
        <v>0</v>
      </c>
      <c r="AB65" s="18">
        <f t="shared" ca="1" si="46"/>
        <v>0</v>
      </c>
      <c r="AC65" s="18">
        <f t="shared" ca="1" si="46"/>
        <v>0</v>
      </c>
      <c r="AD65" s="18">
        <f t="shared" ca="1" si="46"/>
        <v>0</v>
      </c>
      <c r="AE65" s="18">
        <f t="shared" ca="1" si="46"/>
        <v>0</v>
      </c>
      <c r="AF65" s="18">
        <f t="shared" ca="1" si="46"/>
        <v>0</v>
      </c>
      <c r="AG65" s="18">
        <f t="shared" ca="1" si="46"/>
        <v>0</v>
      </c>
      <c r="AH65" s="18">
        <f t="shared" ca="1" si="46"/>
        <v>0</v>
      </c>
      <c r="AI65" s="18">
        <f t="shared" ca="1" si="46"/>
        <v>0</v>
      </c>
      <c r="AJ65" s="18">
        <f t="shared" ca="1" si="46"/>
        <v>0</v>
      </c>
      <c r="AK65" s="18">
        <f t="shared" ca="1" si="43"/>
        <v>0</v>
      </c>
      <c r="AL65" s="18">
        <f t="shared" ca="1" si="43"/>
        <v>0</v>
      </c>
      <c r="AM65" s="18">
        <f t="shared" ca="1" si="43"/>
        <v>0</v>
      </c>
      <c r="AN65" s="18">
        <f t="shared" ca="1" si="43"/>
        <v>0</v>
      </c>
      <c r="AO65" s="18">
        <f t="shared" ca="1" si="43"/>
        <v>0</v>
      </c>
      <c r="AP65" s="18">
        <f t="shared" ca="1" si="43"/>
        <v>0</v>
      </c>
      <c r="AQ65" s="18">
        <f t="shared" ca="1" si="43"/>
        <v>0</v>
      </c>
      <c r="AR65" s="18">
        <f t="shared" ca="1" si="43"/>
        <v>0</v>
      </c>
      <c r="AS65" s="18">
        <f t="shared" ca="1" si="43"/>
        <v>0</v>
      </c>
      <c r="AT65" s="18">
        <f t="shared" ca="1" si="43"/>
        <v>0</v>
      </c>
      <c r="AU65" s="18">
        <f t="shared" ca="1" si="43"/>
        <v>0</v>
      </c>
      <c r="AV65" s="18">
        <f t="shared" ca="1" si="43"/>
        <v>0</v>
      </c>
      <c r="AW65" s="18">
        <f t="shared" ca="1" si="43"/>
        <v>0</v>
      </c>
      <c r="AX65" s="18">
        <f t="shared" ca="1" si="43"/>
        <v>0</v>
      </c>
      <c r="AY65" s="18">
        <f t="shared" ca="1" si="44"/>
        <v>0</v>
      </c>
      <c r="AZ65" s="18">
        <f t="shared" ca="1" si="44"/>
        <v>0</v>
      </c>
      <c r="BA65" s="18">
        <f t="shared" ca="1" si="44"/>
        <v>0</v>
      </c>
      <c r="BB65" s="18">
        <f t="shared" ca="1" si="44"/>
        <v>0</v>
      </c>
      <c r="BC65" s="18">
        <f t="shared" ca="1" si="44"/>
        <v>0</v>
      </c>
      <c r="BD65" s="18">
        <f t="shared" ca="1" si="44"/>
        <v>2662585.8499999992</v>
      </c>
      <c r="BE65" s="18">
        <f t="shared" ca="1" si="44"/>
        <v>0</v>
      </c>
      <c r="BF65" s="18">
        <f t="shared" ca="1" si="44"/>
        <v>0</v>
      </c>
      <c r="BG65" s="18">
        <f t="shared" ca="1" si="44"/>
        <v>0</v>
      </c>
      <c r="BH65" s="18">
        <f t="shared" ca="1" si="44"/>
        <v>0</v>
      </c>
      <c r="BI65" s="18">
        <f t="shared" ca="1" si="44"/>
        <v>0</v>
      </c>
      <c r="BJ65" s="18">
        <f t="shared" ca="1" si="44"/>
        <v>0</v>
      </c>
      <c r="BK65" s="18">
        <f t="shared" ca="1" si="44"/>
        <v>0</v>
      </c>
      <c r="BL65" s="18">
        <f t="shared" ca="1" si="44"/>
        <v>0</v>
      </c>
      <c r="BM65" s="18">
        <f t="shared" ca="1" si="44"/>
        <v>0</v>
      </c>
      <c r="BN65" s="18">
        <f t="shared" ca="1" si="44"/>
        <v>0</v>
      </c>
      <c r="BO65" s="18">
        <f t="shared" ca="1" si="47"/>
        <v>0</v>
      </c>
      <c r="BP65" s="18">
        <f t="shared" ca="1" si="47"/>
        <v>0</v>
      </c>
      <c r="BQ65" s="18">
        <f t="shared" ca="1" si="47"/>
        <v>0</v>
      </c>
      <c r="BR65" s="18">
        <f t="shared" ca="1" si="47"/>
        <v>0</v>
      </c>
      <c r="BS65" s="18">
        <f t="shared" ca="1" si="47"/>
        <v>0</v>
      </c>
      <c r="BT65" s="18">
        <f t="shared" ca="1" si="47"/>
        <v>0</v>
      </c>
      <c r="BU65" s="18">
        <f t="shared" ca="1" si="47"/>
        <v>0</v>
      </c>
      <c r="BV65" s="18">
        <f t="shared" ca="1" si="47"/>
        <v>0</v>
      </c>
      <c r="BW65" s="18">
        <f t="shared" ca="1" si="47"/>
        <v>0</v>
      </c>
      <c r="BX65" s="18">
        <f t="shared" ca="1" si="47"/>
        <v>0</v>
      </c>
      <c r="BY65" s="18">
        <f t="shared" ca="1" si="47"/>
        <v>0</v>
      </c>
      <c r="BZ65" s="18">
        <f t="shared" ca="1" si="47"/>
        <v>0</v>
      </c>
      <c r="CA65" s="18">
        <f t="shared" ca="1" si="47"/>
        <v>0</v>
      </c>
      <c r="CB65" s="18">
        <f t="shared" ca="1" si="47"/>
        <v>0</v>
      </c>
      <c r="CC65" s="18">
        <f t="shared" ca="1" si="47"/>
        <v>0</v>
      </c>
      <c r="CD65" s="18">
        <f t="shared" ca="1" si="48"/>
        <v>0</v>
      </c>
      <c r="CE65" s="18">
        <f t="shared" ca="1" si="48"/>
        <v>0</v>
      </c>
      <c r="CF65" s="18">
        <f t="shared" ca="1" si="48"/>
        <v>0</v>
      </c>
      <c r="CG65" s="18">
        <f t="shared" ca="1" si="48"/>
        <v>0</v>
      </c>
      <c r="CH65" s="18">
        <f t="shared" ca="1" si="48"/>
        <v>0</v>
      </c>
      <c r="CI65" s="18">
        <f t="shared" ca="1" si="48"/>
        <v>0</v>
      </c>
      <c r="CJ65" s="19">
        <f t="shared" ca="1" si="24"/>
        <v>0</v>
      </c>
      <c r="CK65" s="18">
        <f t="shared" ca="1" si="39"/>
        <v>0</v>
      </c>
      <c r="CL65" s="18">
        <f t="shared" ca="1" si="39"/>
        <v>0</v>
      </c>
      <c r="CM65" s="19">
        <f t="shared" ca="1" si="25"/>
        <v>0</v>
      </c>
      <c r="CN65" s="18">
        <f t="shared" ca="1" si="40"/>
        <v>0</v>
      </c>
      <c r="CO65" s="18">
        <f t="shared" ca="1" si="40"/>
        <v>0</v>
      </c>
      <c r="CP65" s="19">
        <f t="shared" ca="1" si="26"/>
        <v>0</v>
      </c>
      <c r="CQ65" s="18">
        <f t="shared" ca="1" si="49"/>
        <v>0</v>
      </c>
      <c r="CR65" s="18">
        <f t="shared" ca="1" si="49"/>
        <v>0</v>
      </c>
      <c r="CS65" s="18">
        <f t="shared" ca="1" si="49"/>
        <v>0</v>
      </c>
      <c r="CT65" s="18">
        <f t="shared" ca="1" si="49"/>
        <v>0</v>
      </c>
      <c r="CU65" s="18">
        <f t="shared" ca="1" si="49"/>
        <v>0</v>
      </c>
      <c r="CV65" s="19">
        <f t="shared" ca="1" si="51"/>
        <v>2662585.8499999992</v>
      </c>
    </row>
    <row r="66" spans="1:100" ht="12.75" customHeight="1">
      <c r="A66" s="55" t="s">
        <v>267</v>
      </c>
      <c r="B66" s="17">
        <v>3005</v>
      </c>
      <c r="C66" s="56" t="s">
        <v>253</v>
      </c>
      <c r="D66" s="19">
        <f t="shared" ca="1" si="23"/>
        <v>0</v>
      </c>
      <c r="E66" s="18">
        <f t="shared" ca="1" si="45"/>
        <v>0</v>
      </c>
      <c r="F66" s="18">
        <f t="shared" ca="1" si="45"/>
        <v>0</v>
      </c>
      <c r="G66" s="18">
        <f t="shared" ca="1" si="45"/>
        <v>0</v>
      </c>
      <c r="H66" s="18">
        <f t="shared" ca="1" si="45"/>
        <v>0</v>
      </c>
      <c r="I66" s="18">
        <f t="shared" ca="1" si="45"/>
        <v>0</v>
      </c>
      <c r="J66" s="18">
        <f t="shared" ca="1" si="45"/>
        <v>0</v>
      </c>
      <c r="K66" s="18">
        <f t="shared" ca="1" si="45"/>
        <v>0</v>
      </c>
      <c r="L66" s="18">
        <f t="shared" ca="1" si="45"/>
        <v>0</v>
      </c>
      <c r="M66" s="18">
        <f t="shared" ca="1" si="45"/>
        <v>0</v>
      </c>
      <c r="N66" s="18">
        <f t="shared" ca="1" si="45"/>
        <v>0</v>
      </c>
      <c r="O66" s="18">
        <f t="shared" ca="1" si="45"/>
        <v>0</v>
      </c>
      <c r="P66" s="18">
        <f t="shared" ca="1" si="45"/>
        <v>0</v>
      </c>
      <c r="Q66" s="18">
        <f t="shared" ca="1" si="45"/>
        <v>0</v>
      </c>
      <c r="R66" s="18">
        <f t="shared" ca="1" si="45"/>
        <v>0</v>
      </c>
      <c r="S66" s="18">
        <f t="shared" ca="1" si="45"/>
        <v>0</v>
      </c>
      <c r="T66" s="18">
        <f t="shared" ca="1" si="1"/>
        <v>0</v>
      </c>
      <c r="U66" s="18">
        <f t="shared" ca="1" si="46"/>
        <v>0</v>
      </c>
      <c r="V66" s="18">
        <f t="shared" ca="1" si="46"/>
        <v>0</v>
      </c>
      <c r="W66" s="18">
        <f t="shared" ca="1" si="46"/>
        <v>0</v>
      </c>
      <c r="X66" s="18">
        <f t="shared" ca="1" si="46"/>
        <v>0</v>
      </c>
      <c r="Y66" s="18">
        <f t="shared" ca="1" si="46"/>
        <v>0</v>
      </c>
      <c r="Z66" s="18">
        <f t="shared" ca="1" si="46"/>
        <v>0</v>
      </c>
      <c r="AA66" s="18">
        <f t="shared" ca="1" si="46"/>
        <v>0</v>
      </c>
      <c r="AB66" s="18">
        <f t="shared" ca="1" si="46"/>
        <v>0</v>
      </c>
      <c r="AC66" s="18">
        <f t="shared" ca="1" si="46"/>
        <v>0</v>
      </c>
      <c r="AD66" s="18">
        <f t="shared" ca="1" si="46"/>
        <v>0</v>
      </c>
      <c r="AE66" s="18">
        <f t="shared" ca="1" si="46"/>
        <v>0</v>
      </c>
      <c r="AF66" s="18">
        <f t="shared" ca="1" si="46"/>
        <v>0</v>
      </c>
      <c r="AG66" s="18">
        <f t="shared" ca="1" si="46"/>
        <v>0</v>
      </c>
      <c r="AH66" s="18">
        <f t="shared" ca="1" si="46"/>
        <v>0</v>
      </c>
      <c r="AI66" s="18">
        <f t="shared" ca="1" si="46"/>
        <v>0</v>
      </c>
      <c r="AJ66" s="18">
        <f t="shared" ca="1" si="46"/>
        <v>0</v>
      </c>
      <c r="AK66" s="18">
        <f t="shared" ca="1" si="43"/>
        <v>0</v>
      </c>
      <c r="AL66" s="18">
        <f t="shared" ca="1" si="43"/>
        <v>0</v>
      </c>
      <c r="AM66" s="18">
        <f t="shared" ca="1" si="43"/>
        <v>0</v>
      </c>
      <c r="AN66" s="18">
        <f t="shared" ca="1" si="43"/>
        <v>0</v>
      </c>
      <c r="AO66" s="18">
        <f t="shared" ca="1" si="43"/>
        <v>0</v>
      </c>
      <c r="AP66" s="18">
        <f t="shared" ca="1" si="43"/>
        <v>0</v>
      </c>
      <c r="AQ66" s="18">
        <f t="shared" ca="1" si="43"/>
        <v>0</v>
      </c>
      <c r="AR66" s="18">
        <f t="shared" ca="1" si="43"/>
        <v>0</v>
      </c>
      <c r="AS66" s="18">
        <f t="shared" ca="1" si="43"/>
        <v>0</v>
      </c>
      <c r="AT66" s="18">
        <f t="shared" ca="1" si="43"/>
        <v>0</v>
      </c>
      <c r="AU66" s="18">
        <f t="shared" ca="1" si="43"/>
        <v>0</v>
      </c>
      <c r="AV66" s="18">
        <f t="shared" ca="1" si="43"/>
        <v>0</v>
      </c>
      <c r="AW66" s="18">
        <f t="shared" ca="1" si="43"/>
        <v>0</v>
      </c>
      <c r="AX66" s="18">
        <f t="shared" ca="1" si="43"/>
        <v>0</v>
      </c>
      <c r="AY66" s="18">
        <f t="shared" ca="1" si="44"/>
        <v>0</v>
      </c>
      <c r="AZ66" s="18">
        <f t="shared" ca="1" si="44"/>
        <v>0</v>
      </c>
      <c r="BA66" s="18">
        <f t="shared" ca="1" si="44"/>
        <v>0</v>
      </c>
      <c r="BB66" s="18">
        <f t="shared" ca="1" si="44"/>
        <v>0</v>
      </c>
      <c r="BC66" s="18">
        <f t="shared" ca="1" si="44"/>
        <v>0</v>
      </c>
      <c r="BD66" s="18">
        <f t="shared" ca="1" si="44"/>
        <v>198357765.81918836</v>
      </c>
      <c r="BE66" s="18">
        <f t="shared" ca="1" si="44"/>
        <v>0</v>
      </c>
      <c r="BF66" s="18">
        <f t="shared" ca="1" si="44"/>
        <v>0</v>
      </c>
      <c r="BG66" s="18">
        <f t="shared" ca="1" si="44"/>
        <v>0</v>
      </c>
      <c r="BH66" s="18">
        <f t="shared" ca="1" si="44"/>
        <v>0</v>
      </c>
      <c r="BI66" s="18">
        <f t="shared" ca="1" si="44"/>
        <v>0</v>
      </c>
      <c r="BJ66" s="18">
        <f t="shared" ca="1" si="44"/>
        <v>0</v>
      </c>
      <c r="BK66" s="18">
        <f t="shared" ca="1" si="44"/>
        <v>0</v>
      </c>
      <c r="BL66" s="18">
        <f t="shared" ca="1" si="44"/>
        <v>0</v>
      </c>
      <c r="BM66" s="18">
        <f t="shared" ca="1" si="44"/>
        <v>0</v>
      </c>
      <c r="BN66" s="18">
        <f t="shared" ca="1" si="44"/>
        <v>0</v>
      </c>
      <c r="BO66" s="18">
        <f t="shared" ca="1" si="47"/>
        <v>0</v>
      </c>
      <c r="BP66" s="18">
        <f t="shared" ca="1" si="47"/>
        <v>0</v>
      </c>
      <c r="BQ66" s="18">
        <f t="shared" ca="1" si="47"/>
        <v>0</v>
      </c>
      <c r="BR66" s="18">
        <f t="shared" ca="1" si="47"/>
        <v>0</v>
      </c>
      <c r="BS66" s="18">
        <f t="shared" ca="1" si="47"/>
        <v>0</v>
      </c>
      <c r="BT66" s="18">
        <f t="shared" ca="1" si="47"/>
        <v>0</v>
      </c>
      <c r="BU66" s="18">
        <f t="shared" ca="1" si="47"/>
        <v>0</v>
      </c>
      <c r="BV66" s="18">
        <f t="shared" ca="1" si="47"/>
        <v>0</v>
      </c>
      <c r="BW66" s="18">
        <f t="shared" ca="1" si="47"/>
        <v>0</v>
      </c>
      <c r="BX66" s="18">
        <f t="shared" ca="1" si="47"/>
        <v>0</v>
      </c>
      <c r="BY66" s="18">
        <f t="shared" ca="1" si="47"/>
        <v>0</v>
      </c>
      <c r="BZ66" s="18">
        <f t="shared" ca="1" si="47"/>
        <v>0</v>
      </c>
      <c r="CA66" s="18">
        <f t="shared" ca="1" si="47"/>
        <v>0</v>
      </c>
      <c r="CB66" s="18">
        <f t="shared" ca="1" si="47"/>
        <v>0</v>
      </c>
      <c r="CC66" s="18">
        <f t="shared" ca="1" si="47"/>
        <v>0</v>
      </c>
      <c r="CD66" s="18">
        <f t="shared" ca="1" si="48"/>
        <v>0</v>
      </c>
      <c r="CE66" s="18">
        <f t="shared" ca="1" si="48"/>
        <v>0</v>
      </c>
      <c r="CF66" s="18">
        <f t="shared" ca="1" si="48"/>
        <v>0</v>
      </c>
      <c r="CG66" s="18">
        <f t="shared" ca="1" si="48"/>
        <v>0</v>
      </c>
      <c r="CH66" s="18">
        <f t="shared" ca="1" si="48"/>
        <v>0</v>
      </c>
      <c r="CI66" s="18">
        <f t="shared" ca="1" si="48"/>
        <v>0</v>
      </c>
      <c r="CJ66" s="19">
        <f t="shared" ca="1" si="24"/>
        <v>0</v>
      </c>
      <c r="CK66" s="18">
        <f t="shared" ca="1" si="39"/>
        <v>0</v>
      </c>
      <c r="CL66" s="18">
        <f t="shared" ca="1" si="39"/>
        <v>0</v>
      </c>
      <c r="CM66" s="19">
        <f t="shared" ca="1" si="25"/>
        <v>0</v>
      </c>
      <c r="CN66" s="18">
        <f t="shared" ca="1" si="40"/>
        <v>0</v>
      </c>
      <c r="CO66" s="18">
        <f t="shared" ca="1" si="40"/>
        <v>0</v>
      </c>
      <c r="CP66" s="19">
        <f t="shared" ca="1" si="26"/>
        <v>0</v>
      </c>
      <c r="CQ66" s="18">
        <f t="shared" ca="1" si="49"/>
        <v>0</v>
      </c>
      <c r="CR66" s="18">
        <f t="shared" ca="1" si="49"/>
        <v>0</v>
      </c>
      <c r="CS66" s="18">
        <f t="shared" ca="1" si="49"/>
        <v>0</v>
      </c>
      <c r="CT66" s="18">
        <f t="shared" ca="1" si="49"/>
        <v>0</v>
      </c>
      <c r="CU66" s="18">
        <f t="shared" ca="1" si="49"/>
        <v>0</v>
      </c>
      <c r="CV66" s="19">
        <f t="shared" ca="1" si="51"/>
        <v>198357765.81918836</v>
      </c>
    </row>
    <row r="67" spans="1:100" ht="12.75" customHeight="1">
      <c r="A67" s="55" t="s">
        <v>269</v>
      </c>
      <c r="B67" s="17">
        <v>3006</v>
      </c>
      <c r="C67" s="56" t="s">
        <v>253</v>
      </c>
      <c r="D67" s="19">
        <f t="shared" ca="1" si="23"/>
        <v>0</v>
      </c>
      <c r="E67" s="18">
        <f t="shared" ca="1" si="45"/>
        <v>0</v>
      </c>
      <c r="F67" s="18">
        <f t="shared" ca="1" si="45"/>
        <v>0</v>
      </c>
      <c r="G67" s="18">
        <f t="shared" ca="1" si="45"/>
        <v>0</v>
      </c>
      <c r="H67" s="18">
        <f t="shared" ca="1" si="45"/>
        <v>0</v>
      </c>
      <c r="I67" s="18">
        <f t="shared" ca="1" si="45"/>
        <v>0</v>
      </c>
      <c r="J67" s="18">
        <f t="shared" ca="1" si="45"/>
        <v>0</v>
      </c>
      <c r="K67" s="18">
        <f t="shared" ca="1" si="45"/>
        <v>0</v>
      </c>
      <c r="L67" s="18">
        <f t="shared" ca="1" si="45"/>
        <v>0</v>
      </c>
      <c r="M67" s="18">
        <f t="shared" ca="1" si="45"/>
        <v>0</v>
      </c>
      <c r="N67" s="18">
        <f t="shared" ca="1" si="45"/>
        <v>0</v>
      </c>
      <c r="O67" s="18">
        <f t="shared" ca="1" si="45"/>
        <v>0</v>
      </c>
      <c r="P67" s="18">
        <f t="shared" ca="1" si="45"/>
        <v>0</v>
      </c>
      <c r="Q67" s="18">
        <f t="shared" ca="1" si="45"/>
        <v>0</v>
      </c>
      <c r="R67" s="18">
        <f t="shared" ca="1" si="45"/>
        <v>0</v>
      </c>
      <c r="S67" s="18">
        <f t="shared" ca="1" si="45"/>
        <v>0</v>
      </c>
      <c r="T67" s="18">
        <f t="shared" ca="1" si="1"/>
        <v>0</v>
      </c>
      <c r="U67" s="18">
        <f t="shared" ca="1" si="46"/>
        <v>0</v>
      </c>
      <c r="V67" s="18">
        <f t="shared" ca="1" si="46"/>
        <v>0</v>
      </c>
      <c r="W67" s="18">
        <f t="shared" ca="1" si="46"/>
        <v>0</v>
      </c>
      <c r="X67" s="18">
        <f t="shared" ca="1" si="46"/>
        <v>0</v>
      </c>
      <c r="Y67" s="18">
        <f t="shared" ca="1" si="46"/>
        <v>0</v>
      </c>
      <c r="Z67" s="18">
        <f t="shared" ca="1" si="46"/>
        <v>0</v>
      </c>
      <c r="AA67" s="18">
        <f t="shared" ca="1" si="46"/>
        <v>0</v>
      </c>
      <c r="AB67" s="18">
        <f t="shared" ca="1" si="46"/>
        <v>0</v>
      </c>
      <c r="AC67" s="18">
        <f t="shared" ca="1" si="46"/>
        <v>0</v>
      </c>
      <c r="AD67" s="18">
        <f t="shared" ca="1" si="46"/>
        <v>0</v>
      </c>
      <c r="AE67" s="18">
        <f t="shared" ca="1" si="46"/>
        <v>0</v>
      </c>
      <c r="AF67" s="18">
        <f t="shared" ca="1" si="46"/>
        <v>0</v>
      </c>
      <c r="AG67" s="18">
        <f t="shared" ca="1" si="46"/>
        <v>0</v>
      </c>
      <c r="AH67" s="18">
        <f t="shared" ca="1" si="46"/>
        <v>0</v>
      </c>
      <c r="AI67" s="18">
        <f t="shared" ca="1" si="46"/>
        <v>0</v>
      </c>
      <c r="AJ67" s="18">
        <f t="shared" ca="1" si="46"/>
        <v>0</v>
      </c>
      <c r="AK67" s="18">
        <f t="shared" ca="1" si="43"/>
        <v>0</v>
      </c>
      <c r="AL67" s="18">
        <f t="shared" ca="1" si="43"/>
        <v>0</v>
      </c>
      <c r="AM67" s="18">
        <f t="shared" ca="1" si="43"/>
        <v>0</v>
      </c>
      <c r="AN67" s="18">
        <f t="shared" ca="1" si="43"/>
        <v>0</v>
      </c>
      <c r="AO67" s="18">
        <f t="shared" ca="1" si="43"/>
        <v>0</v>
      </c>
      <c r="AP67" s="18">
        <f t="shared" ca="1" si="43"/>
        <v>0</v>
      </c>
      <c r="AQ67" s="18">
        <f t="shared" ca="1" si="43"/>
        <v>0</v>
      </c>
      <c r="AR67" s="18">
        <f t="shared" ca="1" si="43"/>
        <v>0</v>
      </c>
      <c r="AS67" s="18">
        <f t="shared" ca="1" si="43"/>
        <v>0</v>
      </c>
      <c r="AT67" s="18">
        <f t="shared" ca="1" si="43"/>
        <v>0</v>
      </c>
      <c r="AU67" s="18">
        <f t="shared" ca="1" si="43"/>
        <v>0</v>
      </c>
      <c r="AV67" s="18">
        <f t="shared" ca="1" si="43"/>
        <v>0</v>
      </c>
      <c r="AW67" s="18">
        <f t="shared" ca="1" si="43"/>
        <v>0</v>
      </c>
      <c r="AX67" s="18">
        <f t="shared" ca="1" si="43"/>
        <v>0</v>
      </c>
      <c r="AY67" s="18">
        <f t="shared" ca="1" si="44"/>
        <v>0</v>
      </c>
      <c r="AZ67" s="18">
        <f t="shared" ca="1" si="44"/>
        <v>0</v>
      </c>
      <c r="BA67" s="18">
        <f t="shared" ca="1" si="44"/>
        <v>0</v>
      </c>
      <c r="BB67" s="18">
        <f t="shared" ca="1" si="44"/>
        <v>0</v>
      </c>
      <c r="BC67" s="18">
        <f t="shared" ca="1" si="44"/>
        <v>0</v>
      </c>
      <c r="BD67" s="18">
        <f t="shared" ca="1" si="44"/>
        <v>292138610.81000006</v>
      </c>
      <c r="BE67" s="18">
        <f t="shared" ca="1" si="44"/>
        <v>0</v>
      </c>
      <c r="BF67" s="18">
        <f t="shared" ca="1" si="44"/>
        <v>0</v>
      </c>
      <c r="BG67" s="18">
        <f t="shared" ca="1" si="44"/>
        <v>0</v>
      </c>
      <c r="BH67" s="18">
        <f t="shared" ca="1" si="44"/>
        <v>0</v>
      </c>
      <c r="BI67" s="18">
        <f t="shared" ca="1" si="44"/>
        <v>0</v>
      </c>
      <c r="BJ67" s="18">
        <f t="shared" ca="1" si="44"/>
        <v>0</v>
      </c>
      <c r="BK67" s="18">
        <f t="shared" ca="1" si="44"/>
        <v>0</v>
      </c>
      <c r="BL67" s="18">
        <f t="shared" ca="1" si="44"/>
        <v>0</v>
      </c>
      <c r="BM67" s="18">
        <f t="shared" ca="1" si="44"/>
        <v>0</v>
      </c>
      <c r="BN67" s="18">
        <f t="shared" ca="1" si="44"/>
        <v>0</v>
      </c>
      <c r="BO67" s="18">
        <f t="shared" ca="1" si="47"/>
        <v>0</v>
      </c>
      <c r="BP67" s="18">
        <f t="shared" ca="1" si="47"/>
        <v>0</v>
      </c>
      <c r="BQ67" s="18">
        <f t="shared" ca="1" si="47"/>
        <v>0</v>
      </c>
      <c r="BR67" s="18">
        <f t="shared" ca="1" si="47"/>
        <v>0</v>
      </c>
      <c r="BS67" s="18">
        <f t="shared" ca="1" si="47"/>
        <v>0</v>
      </c>
      <c r="BT67" s="18">
        <f t="shared" ca="1" si="47"/>
        <v>0</v>
      </c>
      <c r="BU67" s="18">
        <f t="shared" ca="1" si="47"/>
        <v>0</v>
      </c>
      <c r="BV67" s="18">
        <f t="shared" ca="1" si="47"/>
        <v>0</v>
      </c>
      <c r="BW67" s="18">
        <f t="shared" ca="1" si="47"/>
        <v>0</v>
      </c>
      <c r="BX67" s="18">
        <f t="shared" ca="1" si="47"/>
        <v>0</v>
      </c>
      <c r="BY67" s="18">
        <f t="shared" ca="1" si="47"/>
        <v>0</v>
      </c>
      <c r="BZ67" s="18">
        <f t="shared" ca="1" si="47"/>
        <v>0</v>
      </c>
      <c r="CA67" s="18">
        <f t="shared" ca="1" si="47"/>
        <v>0</v>
      </c>
      <c r="CB67" s="18">
        <f t="shared" ca="1" si="47"/>
        <v>0</v>
      </c>
      <c r="CC67" s="18">
        <f t="shared" ca="1" si="47"/>
        <v>0</v>
      </c>
      <c r="CD67" s="18">
        <f t="shared" ca="1" si="48"/>
        <v>0</v>
      </c>
      <c r="CE67" s="18">
        <f t="shared" ca="1" si="48"/>
        <v>0</v>
      </c>
      <c r="CF67" s="18">
        <f t="shared" ca="1" si="48"/>
        <v>0</v>
      </c>
      <c r="CG67" s="18">
        <f t="shared" ca="1" si="48"/>
        <v>0</v>
      </c>
      <c r="CH67" s="18">
        <f t="shared" ca="1" si="48"/>
        <v>0</v>
      </c>
      <c r="CI67" s="18">
        <f t="shared" ca="1" si="48"/>
        <v>0</v>
      </c>
      <c r="CJ67" s="19">
        <f t="shared" ca="1" si="24"/>
        <v>5117081.87</v>
      </c>
      <c r="CK67" s="18">
        <f t="shared" ref="CK67:CL75" ca="1" si="52">IFERROR(IF($C$2="Yurtiçi",INDIRECT("'"&amp;$B$2&amp;"'!"&amp;ADDRESS(MATCH($B67,INDIRECT("'"&amp;$B$2&amp;"'!$B$1:$B$1095"),0),MATCH(CK$5,INDIRECT("'"&amp;$B$2&amp;"'!5:5"),0))),IF($C$2="Yurtdışı",INDIRECT("'"&amp;$B$2&amp;"'!"&amp;ADDRESS(MATCH($B67,INDIRECT("'"&amp;$B$2&amp;"'!$B$1:$B$1095"),0),MATCH(CK$5,INDIRECT("'"&amp;$B$2&amp;"'!5:5"),0)+1)),INDIRECT("'"&amp;$B$2&amp;"'!"&amp;ADDRESS(MATCH($B67,INDIRECT("'"&amp;$B$2&amp;"'!$B$1:$B$1095"),0),MATCH(CK$5,INDIRECT("'"&amp;$B$2&amp;"'!5:5"),0)))+INDIRECT("'"&amp;$B$2&amp;"'!"&amp;ADDRESS(MATCH($B67,INDIRECT("'"&amp;$B$2&amp;"'!$B$1:$B$1095"),0),MATCH(CK$5,INDIRECT("'"&amp;$B$2&amp;"'!5:5"),0)+1)))),0)</f>
        <v>0</v>
      </c>
      <c r="CL67" s="18">
        <f t="shared" ca="1" si="52"/>
        <v>0</v>
      </c>
      <c r="CM67" s="19">
        <f t="shared" ca="1" si="25"/>
        <v>5117081.87</v>
      </c>
      <c r="CN67" s="18">
        <f t="shared" ref="CN67:CO75" ca="1" si="53">IFERROR(IF($C$2="Yurtiçi",INDIRECT("'"&amp;$B$2&amp;"'!"&amp;ADDRESS(MATCH($B67,INDIRECT("'"&amp;$B$2&amp;"'!$B$1:$B$1095"),0),MATCH(CN$5,INDIRECT("'"&amp;$B$2&amp;"'!5:5"),0))),IF($C$2="Yurtdışı",INDIRECT("'"&amp;$B$2&amp;"'!"&amp;ADDRESS(MATCH($B67,INDIRECT("'"&amp;$B$2&amp;"'!$B$1:$B$1095"),0),MATCH(CN$5,INDIRECT("'"&amp;$B$2&amp;"'!5:5"),0)+1)),INDIRECT("'"&amp;$B$2&amp;"'!"&amp;ADDRESS(MATCH($B67,INDIRECT("'"&amp;$B$2&amp;"'!$B$1:$B$1095"),0),MATCH(CN$5,INDIRECT("'"&amp;$B$2&amp;"'!5:5"),0)))+INDIRECT("'"&amp;$B$2&amp;"'!"&amp;ADDRESS(MATCH($B67,INDIRECT("'"&amp;$B$2&amp;"'!$B$1:$B$1095"),0),MATCH(CN$5,INDIRECT("'"&amp;$B$2&amp;"'!5:5"),0)+1)))),0)</f>
        <v>0</v>
      </c>
      <c r="CO67" s="18">
        <f t="shared" ca="1" si="53"/>
        <v>5117081.87</v>
      </c>
      <c r="CP67" s="19">
        <f t="shared" ca="1" si="26"/>
        <v>0</v>
      </c>
      <c r="CQ67" s="18">
        <f t="shared" ca="1" si="49"/>
        <v>0</v>
      </c>
      <c r="CR67" s="18">
        <f t="shared" ca="1" si="49"/>
        <v>0</v>
      </c>
      <c r="CS67" s="18">
        <f t="shared" ca="1" si="49"/>
        <v>0</v>
      </c>
      <c r="CT67" s="18">
        <f t="shared" ca="1" si="49"/>
        <v>0</v>
      </c>
      <c r="CU67" s="18">
        <f t="shared" ca="1" si="49"/>
        <v>0</v>
      </c>
      <c r="CV67" s="19">
        <f t="shared" ca="1" si="51"/>
        <v>297255692.68000007</v>
      </c>
    </row>
    <row r="68" spans="1:100" ht="12.75" customHeight="1">
      <c r="A68" s="55" t="s">
        <v>271</v>
      </c>
      <c r="B68" s="17">
        <v>3007</v>
      </c>
      <c r="C68" s="56" t="s">
        <v>253</v>
      </c>
      <c r="D68" s="19">
        <f t="shared" ca="1" si="23"/>
        <v>0</v>
      </c>
      <c r="E68" s="18">
        <f t="shared" ca="1" si="45"/>
        <v>0</v>
      </c>
      <c r="F68" s="18">
        <f t="shared" ca="1" si="45"/>
        <v>0</v>
      </c>
      <c r="G68" s="18">
        <f t="shared" ca="1" si="45"/>
        <v>0</v>
      </c>
      <c r="H68" s="18">
        <f t="shared" ca="1" si="45"/>
        <v>0</v>
      </c>
      <c r="I68" s="18">
        <f t="shared" ca="1" si="45"/>
        <v>0</v>
      </c>
      <c r="J68" s="18">
        <f t="shared" ca="1" si="45"/>
        <v>0</v>
      </c>
      <c r="K68" s="18">
        <f t="shared" ca="1" si="45"/>
        <v>0</v>
      </c>
      <c r="L68" s="18">
        <f t="shared" ca="1" si="45"/>
        <v>0</v>
      </c>
      <c r="M68" s="18">
        <f t="shared" ca="1" si="45"/>
        <v>0</v>
      </c>
      <c r="N68" s="18">
        <f t="shared" ca="1" si="45"/>
        <v>0</v>
      </c>
      <c r="O68" s="18">
        <f t="shared" ca="1" si="45"/>
        <v>0</v>
      </c>
      <c r="P68" s="18">
        <f t="shared" ca="1" si="45"/>
        <v>0</v>
      </c>
      <c r="Q68" s="18">
        <f t="shared" ca="1" si="45"/>
        <v>0</v>
      </c>
      <c r="R68" s="18">
        <f t="shared" ca="1" si="45"/>
        <v>0</v>
      </c>
      <c r="S68" s="18">
        <f t="shared" ca="1" si="45"/>
        <v>0</v>
      </c>
      <c r="T68" s="18">
        <f t="shared" ca="1" si="1"/>
        <v>0</v>
      </c>
      <c r="U68" s="18">
        <f t="shared" ca="1" si="46"/>
        <v>0</v>
      </c>
      <c r="V68" s="18">
        <f t="shared" ca="1" si="46"/>
        <v>0</v>
      </c>
      <c r="W68" s="18">
        <f t="shared" ca="1" si="46"/>
        <v>0</v>
      </c>
      <c r="X68" s="18">
        <f t="shared" ca="1" si="46"/>
        <v>0</v>
      </c>
      <c r="Y68" s="18">
        <f t="shared" ca="1" si="46"/>
        <v>0</v>
      </c>
      <c r="Z68" s="18">
        <f t="shared" ca="1" si="46"/>
        <v>0</v>
      </c>
      <c r="AA68" s="18">
        <f t="shared" ca="1" si="46"/>
        <v>0</v>
      </c>
      <c r="AB68" s="18">
        <f t="shared" ca="1" si="46"/>
        <v>0</v>
      </c>
      <c r="AC68" s="18">
        <f t="shared" ca="1" si="46"/>
        <v>0</v>
      </c>
      <c r="AD68" s="18">
        <f t="shared" ca="1" si="46"/>
        <v>0</v>
      </c>
      <c r="AE68" s="18">
        <f t="shared" ca="1" si="46"/>
        <v>0</v>
      </c>
      <c r="AF68" s="18">
        <f t="shared" ca="1" si="46"/>
        <v>0</v>
      </c>
      <c r="AG68" s="18">
        <f t="shared" ca="1" si="46"/>
        <v>0</v>
      </c>
      <c r="AH68" s="18">
        <f t="shared" ca="1" si="46"/>
        <v>0</v>
      </c>
      <c r="AI68" s="18">
        <f t="shared" ca="1" si="46"/>
        <v>0</v>
      </c>
      <c r="AJ68" s="18">
        <f t="shared" ca="1" si="46"/>
        <v>0</v>
      </c>
      <c r="AK68" s="18">
        <f t="shared" ca="1" si="43"/>
        <v>0</v>
      </c>
      <c r="AL68" s="18">
        <f t="shared" ca="1" si="43"/>
        <v>0</v>
      </c>
      <c r="AM68" s="18">
        <f t="shared" ca="1" si="43"/>
        <v>0</v>
      </c>
      <c r="AN68" s="18">
        <f t="shared" ca="1" si="43"/>
        <v>0</v>
      </c>
      <c r="AO68" s="18">
        <f t="shared" ca="1" si="43"/>
        <v>0</v>
      </c>
      <c r="AP68" s="18">
        <f t="shared" ca="1" si="43"/>
        <v>0</v>
      </c>
      <c r="AQ68" s="18">
        <f t="shared" ca="1" si="43"/>
        <v>0</v>
      </c>
      <c r="AR68" s="18">
        <f t="shared" ca="1" si="43"/>
        <v>0</v>
      </c>
      <c r="AS68" s="18">
        <f t="shared" ca="1" si="43"/>
        <v>0</v>
      </c>
      <c r="AT68" s="18">
        <f t="shared" ca="1" si="43"/>
        <v>0</v>
      </c>
      <c r="AU68" s="18">
        <f t="shared" ca="1" si="43"/>
        <v>0</v>
      </c>
      <c r="AV68" s="18">
        <f t="shared" ca="1" si="43"/>
        <v>0</v>
      </c>
      <c r="AW68" s="18">
        <f t="shared" ca="1" si="43"/>
        <v>0</v>
      </c>
      <c r="AX68" s="18">
        <f t="shared" ca="1" si="43"/>
        <v>0</v>
      </c>
      <c r="AY68" s="18">
        <f t="shared" ca="1" si="44"/>
        <v>0</v>
      </c>
      <c r="AZ68" s="18">
        <f t="shared" ca="1" si="44"/>
        <v>0</v>
      </c>
      <c r="BA68" s="18">
        <f t="shared" ca="1" si="44"/>
        <v>0</v>
      </c>
      <c r="BB68" s="18">
        <f t="shared" ca="1" si="44"/>
        <v>0</v>
      </c>
      <c r="BC68" s="18">
        <f t="shared" ca="1" si="44"/>
        <v>0</v>
      </c>
      <c r="BD68" s="18">
        <f t="shared" ca="1" si="44"/>
        <v>6266309.0099999998</v>
      </c>
      <c r="BE68" s="18">
        <f t="shared" ca="1" si="44"/>
        <v>0</v>
      </c>
      <c r="BF68" s="18">
        <f t="shared" ca="1" si="44"/>
        <v>0</v>
      </c>
      <c r="BG68" s="18">
        <f t="shared" ca="1" si="44"/>
        <v>0</v>
      </c>
      <c r="BH68" s="18">
        <f t="shared" ca="1" si="44"/>
        <v>0</v>
      </c>
      <c r="BI68" s="18">
        <f t="shared" ca="1" si="44"/>
        <v>0</v>
      </c>
      <c r="BJ68" s="18">
        <f t="shared" ca="1" si="44"/>
        <v>0</v>
      </c>
      <c r="BK68" s="18">
        <f t="shared" ca="1" si="44"/>
        <v>0</v>
      </c>
      <c r="BL68" s="18">
        <f t="shared" ca="1" si="44"/>
        <v>0</v>
      </c>
      <c r="BM68" s="18">
        <f t="shared" ca="1" si="44"/>
        <v>0</v>
      </c>
      <c r="BN68" s="18">
        <f t="shared" ca="1" si="44"/>
        <v>0</v>
      </c>
      <c r="BO68" s="18">
        <f t="shared" ca="1" si="47"/>
        <v>0</v>
      </c>
      <c r="BP68" s="18">
        <f t="shared" ca="1" si="47"/>
        <v>0</v>
      </c>
      <c r="BQ68" s="18">
        <f t="shared" ca="1" si="47"/>
        <v>0</v>
      </c>
      <c r="BR68" s="18">
        <f t="shared" ca="1" si="47"/>
        <v>0</v>
      </c>
      <c r="BS68" s="18">
        <f t="shared" ca="1" si="47"/>
        <v>0</v>
      </c>
      <c r="BT68" s="18">
        <f t="shared" ca="1" si="47"/>
        <v>0</v>
      </c>
      <c r="BU68" s="18">
        <f t="shared" ca="1" si="47"/>
        <v>0</v>
      </c>
      <c r="BV68" s="18">
        <f t="shared" ca="1" si="47"/>
        <v>0</v>
      </c>
      <c r="BW68" s="18">
        <f t="shared" ca="1" si="47"/>
        <v>0</v>
      </c>
      <c r="BX68" s="18">
        <f t="shared" ca="1" si="47"/>
        <v>0</v>
      </c>
      <c r="BY68" s="18">
        <f t="shared" ca="1" si="47"/>
        <v>0</v>
      </c>
      <c r="BZ68" s="18">
        <f t="shared" ca="1" si="47"/>
        <v>0</v>
      </c>
      <c r="CA68" s="18">
        <f t="shared" ca="1" si="47"/>
        <v>0</v>
      </c>
      <c r="CB68" s="18">
        <f t="shared" ca="1" si="47"/>
        <v>0</v>
      </c>
      <c r="CC68" s="18">
        <f t="shared" ca="1" si="47"/>
        <v>0</v>
      </c>
      <c r="CD68" s="18">
        <f t="shared" ca="1" si="48"/>
        <v>0</v>
      </c>
      <c r="CE68" s="18">
        <f t="shared" ca="1" si="48"/>
        <v>0</v>
      </c>
      <c r="CF68" s="18">
        <f t="shared" ca="1" si="48"/>
        <v>0</v>
      </c>
      <c r="CG68" s="18">
        <f t="shared" ca="1" si="48"/>
        <v>0</v>
      </c>
      <c r="CH68" s="18">
        <f t="shared" ca="1" si="48"/>
        <v>0</v>
      </c>
      <c r="CI68" s="18">
        <f t="shared" ca="1" si="48"/>
        <v>0</v>
      </c>
      <c r="CJ68" s="19">
        <f t="shared" ca="1" si="24"/>
        <v>0</v>
      </c>
      <c r="CK68" s="18">
        <f t="shared" ca="1" si="52"/>
        <v>0</v>
      </c>
      <c r="CL68" s="18">
        <f t="shared" ca="1" si="52"/>
        <v>0</v>
      </c>
      <c r="CM68" s="19">
        <f t="shared" ca="1" si="25"/>
        <v>0</v>
      </c>
      <c r="CN68" s="18">
        <f t="shared" ca="1" si="53"/>
        <v>0</v>
      </c>
      <c r="CO68" s="18">
        <f t="shared" ca="1" si="53"/>
        <v>0</v>
      </c>
      <c r="CP68" s="19">
        <f t="shared" ca="1" si="26"/>
        <v>0</v>
      </c>
      <c r="CQ68" s="18">
        <f t="shared" ca="1" si="49"/>
        <v>0</v>
      </c>
      <c r="CR68" s="18">
        <f t="shared" ca="1" si="49"/>
        <v>0</v>
      </c>
      <c r="CS68" s="18">
        <f t="shared" ca="1" si="49"/>
        <v>0</v>
      </c>
      <c r="CT68" s="18">
        <f t="shared" ca="1" si="49"/>
        <v>0</v>
      </c>
      <c r="CU68" s="18">
        <f t="shared" ca="1" si="49"/>
        <v>0</v>
      </c>
      <c r="CV68" s="19">
        <f t="shared" ca="1" si="51"/>
        <v>6266309.0099999998</v>
      </c>
    </row>
    <row r="69" spans="1:100" ht="12.75" customHeight="1">
      <c r="A69" s="55" t="s">
        <v>273</v>
      </c>
      <c r="B69" s="17">
        <v>3008</v>
      </c>
      <c r="C69" s="56" t="s">
        <v>253</v>
      </c>
      <c r="D69" s="19">
        <f t="shared" ca="1" si="23"/>
        <v>0</v>
      </c>
      <c r="E69" s="18">
        <f t="shared" ca="1" si="45"/>
        <v>0</v>
      </c>
      <c r="F69" s="18">
        <f t="shared" ca="1" si="45"/>
        <v>0</v>
      </c>
      <c r="G69" s="18">
        <f t="shared" ca="1" si="45"/>
        <v>0</v>
      </c>
      <c r="H69" s="18">
        <f t="shared" ca="1" si="45"/>
        <v>0</v>
      </c>
      <c r="I69" s="18">
        <f t="shared" ca="1" si="45"/>
        <v>0</v>
      </c>
      <c r="J69" s="18">
        <f t="shared" ca="1" si="45"/>
        <v>0</v>
      </c>
      <c r="K69" s="18">
        <f t="shared" ca="1" si="45"/>
        <v>0</v>
      </c>
      <c r="L69" s="18">
        <f t="shared" ca="1" si="45"/>
        <v>0</v>
      </c>
      <c r="M69" s="18">
        <f t="shared" ca="1" si="45"/>
        <v>0</v>
      </c>
      <c r="N69" s="18">
        <f t="shared" ca="1" si="45"/>
        <v>0</v>
      </c>
      <c r="O69" s="18">
        <f t="shared" ca="1" si="45"/>
        <v>0</v>
      </c>
      <c r="P69" s="18">
        <f t="shared" ca="1" si="45"/>
        <v>0</v>
      </c>
      <c r="Q69" s="18">
        <f t="shared" ca="1" si="45"/>
        <v>0</v>
      </c>
      <c r="R69" s="18">
        <f t="shared" ca="1" si="45"/>
        <v>0</v>
      </c>
      <c r="S69" s="18">
        <f t="shared" ca="1" si="45"/>
        <v>0</v>
      </c>
      <c r="T69" s="18">
        <f t="shared" ca="1" si="1"/>
        <v>0</v>
      </c>
      <c r="U69" s="18">
        <f t="shared" ca="1" si="46"/>
        <v>0</v>
      </c>
      <c r="V69" s="18">
        <f t="shared" ca="1" si="46"/>
        <v>0</v>
      </c>
      <c r="W69" s="18">
        <f t="shared" ca="1" si="46"/>
        <v>0</v>
      </c>
      <c r="X69" s="18">
        <f t="shared" ca="1" si="46"/>
        <v>0</v>
      </c>
      <c r="Y69" s="18">
        <f t="shared" ca="1" si="46"/>
        <v>0</v>
      </c>
      <c r="Z69" s="18">
        <f t="shared" ca="1" si="46"/>
        <v>0</v>
      </c>
      <c r="AA69" s="18">
        <f t="shared" ca="1" si="46"/>
        <v>0</v>
      </c>
      <c r="AB69" s="18">
        <f t="shared" ca="1" si="46"/>
        <v>0</v>
      </c>
      <c r="AC69" s="18">
        <f t="shared" ca="1" si="46"/>
        <v>0</v>
      </c>
      <c r="AD69" s="18">
        <f t="shared" ca="1" si="46"/>
        <v>0</v>
      </c>
      <c r="AE69" s="18">
        <f t="shared" ca="1" si="46"/>
        <v>0</v>
      </c>
      <c r="AF69" s="18">
        <f t="shared" ca="1" si="46"/>
        <v>0</v>
      </c>
      <c r="AG69" s="18">
        <f t="shared" ca="1" si="46"/>
        <v>0</v>
      </c>
      <c r="AH69" s="18">
        <f t="shared" ca="1" si="46"/>
        <v>0</v>
      </c>
      <c r="AI69" s="18">
        <f t="shared" ca="1" si="46"/>
        <v>0</v>
      </c>
      <c r="AJ69" s="18">
        <f t="shared" ca="1" si="46"/>
        <v>0</v>
      </c>
      <c r="AK69" s="18">
        <f t="shared" ca="1" si="43"/>
        <v>0</v>
      </c>
      <c r="AL69" s="18">
        <f t="shared" ca="1" si="43"/>
        <v>0</v>
      </c>
      <c r="AM69" s="18">
        <f t="shared" ca="1" si="43"/>
        <v>0</v>
      </c>
      <c r="AN69" s="18">
        <f t="shared" ca="1" si="43"/>
        <v>0</v>
      </c>
      <c r="AO69" s="18">
        <f t="shared" ca="1" si="43"/>
        <v>0</v>
      </c>
      <c r="AP69" s="18">
        <f t="shared" ca="1" si="43"/>
        <v>0</v>
      </c>
      <c r="AQ69" s="18">
        <f t="shared" ca="1" si="43"/>
        <v>0</v>
      </c>
      <c r="AR69" s="18">
        <f t="shared" ca="1" si="43"/>
        <v>0</v>
      </c>
      <c r="AS69" s="18">
        <f t="shared" ca="1" si="43"/>
        <v>0</v>
      </c>
      <c r="AT69" s="18">
        <f t="shared" ca="1" si="43"/>
        <v>0</v>
      </c>
      <c r="AU69" s="18">
        <f t="shared" ca="1" si="43"/>
        <v>0</v>
      </c>
      <c r="AV69" s="18">
        <f t="shared" ca="1" si="43"/>
        <v>0</v>
      </c>
      <c r="AW69" s="18">
        <f t="shared" ca="1" si="43"/>
        <v>0</v>
      </c>
      <c r="AX69" s="18">
        <f t="shared" ca="1" si="43"/>
        <v>0</v>
      </c>
      <c r="AY69" s="18">
        <f t="shared" ca="1" si="44"/>
        <v>0</v>
      </c>
      <c r="AZ69" s="18">
        <f t="shared" ca="1" si="44"/>
        <v>0</v>
      </c>
      <c r="BA69" s="18">
        <f t="shared" ca="1" si="44"/>
        <v>0</v>
      </c>
      <c r="BB69" s="18">
        <f t="shared" ca="1" si="44"/>
        <v>0</v>
      </c>
      <c r="BC69" s="18">
        <f t="shared" ca="1" si="44"/>
        <v>0</v>
      </c>
      <c r="BD69" s="18">
        <f t="shared" ca="1" si="44"/>
        <v>178769339</v>
      </c>
      <c r="BE69" s="18">
        <f t="shared" ca="1" si="44"/>
        <v>0</v>
      </c>
      <c r="BF69" s="18">
        <f t="shared" ca="1" si="44"/>
        <v>0</v>
      </c>
      <c r="BG69" s="18">
        <f t="shared" ca="1" si="44"/>
        <v>0</v>
      </c>
      <c r="BH69" s="18">
        <f t="shared" ca="1" si="44"/>
        <v>0</v>
      </c>
      <c r="BI69" s="18">
        <f t="shared" ca="1" si="44"/>
        <v>0</v>
      </c>
      <c r="BJ69" s="18">
        <f t="shared" ca="1" si="44"/>
        <v>0</v>
      </c>
      <c r="BK69" s="18">
        <f t="shared" ca="1" si="44"/>
        <v>0</v>
      </c>
      <c r="BL69" s="18">
        <f t="shared" ca="1" si="44"/>
        <v>0</v>
      </c>
      <c r="BM69" s="18">
        <f t="shared" ca="1" si="44"/>
        <v>0</v>
      </c>
      <c r="BN69" s="18">
        <f t="shared" ca="1" si="44"/>
        <v>0</v>
      </c>
      <c r="BO69" s="18">
        <f t="shared" ca="1" si="47"/>
        <v>0</v>
      </c>
      <c r="BP69" s="18">
        <f t="shared" ca="1" si="47"/>
        <v>0</v>
      </c>
      <c r="BQ69" s="18">
        <f t="shared" ca="1" si="47"/>
        <v>0</v>
      </c>
      <c r="BR69" s="18">
        <f t="shared" ca="1" si="47"/>
        <v>0</v>
      </c>
      <c r="BS69" s="18">
        <f t="shared" ca="1" si="47"/>
        <v>0</v>
      </c>
      <c r="BT69" s="18">
        <f t="shared" ca="1" si="47"/>
        <v>0</v>
      </c>
      <c r="BU69" s="18">
        <f t="shared" ca="1" si="47"/>
        <v>0</v>
      </c>
      <c r="BV69" s="18">
        <f t="shared" ca="1" si="47"/>
        <v>0</v>
      </c>
      <c r="BW69" s="18">
        <f t="shared" ca="1" si="47"/>
        <v>0</v>
      </c>
      <c r="BX69" s="18">
        <f t="shared" ca="1" si="47"/>
        <v>0</v>
      </c>
      <c r="BY69" s="18">
        <f t="shared" ca="1" si="47"/>
        <v>0</v>
      </c>
      <c r="BZ69" s="18">
        <f t="shared" ca="1" si="47"/>
        <v>0</v>
      </c>
      <c r="CA69" s="18">
        <f t="shared" ca="1" si="47"/>
        <v>0</v>
      </c>
      <c r="CB69" s="18">
        <f t="shared" ca="1" si="47"/>
        <v>0</v>
      </c>
      <c r="CC69" s="18">
        <f t="shared" ca="1" si="47"/>
        <v>0</v>
      </c>
      <c r="CD69" s="18">
        <f t="shared" ca="1" si="48"/>
        <v>0</v>
      </c>
      <c r="CE69" s="18">
        <f t="shared" ca="1" si="48"/>
        <v>0</v>
      </c>
      <c r="CF69" s="18">
        <f t="shared" ca="1" si="48"/>
        <v>0</v>
      </c>
      <c r="CG69" s="18">
        <f t="shared" ca="1" si="48"/>
        <v>0</v>
      </c>
      <c r="CH69" s="18">
        <f t="shared" ca="1" si="48"/>
        <v>0</v>
      </c>
      <c r="CI69" s="18">
        <f t="shared" ca="1" si="48"/>
        <v>0</v>
      </c>
      <c r="CJ69" s="19">
        <f t="shared" ca="1" si="24"/>
        <v>0</v>
      </c>
      <c r="CK69" s="18">
        <f t="shared" ca="1" si="52"/>
        <v>0</v>
      </c>
      <c r="CL69" s="18">
        <f t="shared" ca="1" si="52"/>
        <v>0</v>
      </c>
      <c r="CM69" s="19">
        <f t="shared" ca="1" si="25"/>
        <v>0</v>
      </c>
      <c r="CN69" s="18">
        <f t="shared" ca="1" si="53"/>
        <v>0</v>
      </c>
      <c r="CO69" s="18">
        <f t="shared" ca="1" si="53"/>
        <v>0</v>
      </c>
      <c r="CP69" s="19">
        <f t="shared" ca="1" si="26"/>
        <v>0</v>
      </c>
      <c r="CQ69" s="18">
        <f t="shared" ca="1" si="49"/>
        <v>0</v>
      </c>
      <c r="CR69" s="18">
        <f t="shared" ca="1" si="49"/>
        <v>0</v>
      </c>
      <c r="CS69" s="18">
        <f t="shared" ca="1" si="49"/>
        <v>0</v>
      </c>
      <c r="CT69" s="18">
        <f t="shared" ca="1" si="49"/>
        <v>0</v>
      </c>
      <c r="CU69" s="18">
        <f t="shared" ca="1" si="49"/>
        <v>0</v>
      </c>
      <c r="CV69" s="19">
        <f t="shared" ca="1" si="51"/>
        <v>178769339</v>
      </c>
    </row>
    <row r="70" spans="1:100" ht="12.75" customHeight="1">
      <c r="A70" s="55" t="s">
        <v>275</v>
      </c>
      <c r="B70" s="17">
        <v>3009</v>
      </c>
      <c r="C70" s="56" t="s">
        <v>253</v>
      </c>
      <c r="D70" s="19">
        <f t="shared" ca="1" si="23"/>
        <v>0</v>
      </c>
      <c r="E70" s="18">
        <f t="shared" ca="1" si="45"/>
        <v>0</v>
      </c>
      <c r="F70" s="18">
        <f t="shared" ca="1" si="45"/>
        <v>0</v>
      </c>
      <c r="G70" s="18">
        <f t="shared" ca="1" si="45"/>
        <v>0</v>
      </c>
      <c r="H70" s="18">
        <f t="shared" ca="1" si="45"/>
        <v>0</v>
      </c>
      <c r="I70" s="18">
        <f t="shared" ca="1" si="45"/>
        <v>0</v>
      </c>
      <c r="J70" s="18">
        <f t="shared" ca="1" si="45"/>
        <v>0</v>
      </c>
      <c r="K70" s="18">
        <f t="shared" ca="1" si="45"/>
        <v>0</v>
      </c>
      <c r="L70" s="18">
        <f t="shared" ca="1" si="45"/>
        <v>0</v>
      </c>
      <c r="M70" s="18">
        <f t="shared" ca="1" si="45"/>
        <v>0</v>
      </c>
      <c r="N70" s="18">
        <f t="shared" ca="1" si="45"/>
        <v>0</v>
      </c>
      <c r="O70" s="18">
        <f t="shared" ca="1" si="45"/>
        <v>0</v>
      </c>
      <c r="P70" s="18">
        <f t="shared" ca="1" si="45"/>
        <v>0</v>
      </c>
      <c r="Q70" s="18">
        <f t="shared" ca="1" si="45"/>
        <v>0</v>
      </c>
      <c r="R70" s="18">
        <f t="shared" ca="1" si="45"/>
        <v>0</v>
      </c>
      <c r="S70" s="18">
        <f t="shared" ca="1" si="45"/>
        <v>0</v>
      </c>
      <c r="T70" s="18">
        <f t="shared" ca="1" si="1"/>
        <v>0</v>
      </c>
      <c r="U70" s="18">
        <f t="shared" ca="1" si="46"/>
        <v>0</v>
      </c>
      <c r="V70" s="18">
        <f t="shared" ca="1" si="46"/>
        <v>0</v>
      </c>
      <c r="W70" s="18">
        <f t="shared" ca="1" si="46"/>
        <v>0</v>
      </c>
      <c r="X70" s="18">
        <f t="shared" ca="1" si="46"/>
        <v>0</v>
      </c>
      <c r="Y70" s="18">
        <f t="shared" ca="1" si="46"/>
        <v>0</v>
      </c>
      <c r="Z70" s="18">
        <f t="shared" ca="1" si="46"/>
        <v>0</v>
      </c>
      <c r="AA70" s="18">
        <f t="shared" ca="1" si="46"/>
        <v>0</v>
      </c>
      <c r="AB70" s="18">
        <f t="shared" ca="1" si="46"/>
        <v>0</v>
      </c>
      <c r="AC70" s="18">
        <f t="shared" ca="1" si="46"/>
        <v>0</v>
      </c>
      <c r="AD70" s="18">
        <f t="shared" ca="1" si="46"/>
        <v>0</v>
      </c>
      <c r="AE70" s="18">
        <f t="shared" ca="1" si="46"/>
        <v>0</v>
      </c>
      <c r="AF70" s="18">
        <f t="shared" ca="1" si="46"/>
        <v>0</v>
      </c>
      <c r="AG70" s="18">
        <f t="shared" ca="1" si="46"/>
        <v>0</v>
      </c>
      <c r="AH70" s="18">
        <f t="shared" ca="1" si="46"/>
        <v>0</v>
      </c>
      <c r="AI70" s="18">
        <f t="shared" ca="1" si="46"/>
        <v>0</v>
      </c>
      <c r="AJ70" s="18">
        <f t="shared" ref="AJ70:AY75" ca="1" si="54">IFERROR(IF($C$2="Yurtiçi",INDIRECT("'"&amp;$B$2&amp;"'!"&amp;ADDRESS(MATCH($B70,INDIRECT("'"&amp;$B$2&amp;"'!$B$1:$B$1095"),0),MATCH(AJ$5,INDIRECT("'"&amp;$B$2&amp;"'!5:5"),0))),IF($C$2="Yurtdışı",INDIRECT("'"&amp;$B$2&amp;"'!"&amp;ADDRESS(MATCH($B70,INDIRECT("'"&amp;$B$2&amp;"'!$B$1:$B$1095"),0),MATCH(AJ$5,INDIRECT("'"&amp;$B$2&amp;"'!5:5"),0)+1)),INDIRECT("'"&amp;$B$2&amp;"'!"&amp;ADDRESS(MATCH($B70,INDIRECT("'"&amp;$B$2&amp;"'!$B$1:$B$1095"),0),MATCH(AJ$5,INDIRECT("'"&amp;$B$2&amp;"'!5:5"),0)))+INDIRECT("'"&amp;$B$2&amp;"'!"&amp;ADDRESS(MATCH($B70,INDIRECT("'"&amp;$B$2&amp;"'!$B$1:$B$1095"),0),MATCH(AJ$5,INDIRECT("'"&amp;$B$2&amp;"'!5:5"),0)+1)))),0)</f>
        <v>0</v>
      </c>
      <c r="AK70" s="18">
        <f t="shared" ca="1" si="54"/>
        <v>0</v>
      </c>
      <c r="AL70" s="18">
        <f t="shared" ca="1" si="54"/>
        <v>0</v>
      </c>
      <c r="AM70" s="18">
        <f t="shared" ca="1" si="54"/>
        <v>0</v>
      </c>
      <c r="AN70" s="18">
        <f t="shared" ca="1" si="54"/>
        <v>0</v>
      </c>
      <c r="AO70" s="18">
        <f t="shared" ca="1" si="54"/>
        <v>0</v>
      </c>
      <c r="AP70" s="18">
        <f t="shared" ca="1" si="54"/>
        <v>0</v>
      </c>
      <c r="AQ70" s="18">
        <f t="shared" ca="1" si="54"/>
        <v>0</v>
      </c>
      <c r="AR70" s="18">
        <f t="shared" ca="1" si="54"/>
        <v>0</v>
      </c>
      <c r="AS70" s="18">
        <f t="shared" ca="1" si="54"/>
        <v>0</v>
      </c>
      <c r="AT70" s="18">
        <f t="shared" ca="1" si="54"/>
        <v>0</v>
      </c>
      <c r="AU70" s="18">
        <f t="shared" ca="1" si="54"/>
        <v>0</v>
      </c>
      <c r="AV70" s="18">
        <f t="shared" ca="1" si="54"/>
        <v>0</v>
      </c>
      <c r="AW70" s="18">
        <f t="shared" ca="1" si="54"/>
        <v>0</v>
      </c>
      <c r="AX70" s="18">
        <f t="shared" ca="1" si="54"/>
        <v>0</v>
      </c>
      <c r="AY70" s="18">
        <f t="shared" ca="1" si="54"/>
        <v>0</v>
      </c>
      <c r="AZ70" s="18">
        <f t="shared" ref="AZ70:BO75" ca="1" si="55">IFERROR(IF($C$2="Yurtiçi",INDIRECT("'"&amp;$B$2&amp;"'!"&amp;ADDRESS(MATCH($B70,INDIRECT("'"&amp;$B$2&amp;"'!$B$1:$B$1095"),0),MATCH(AZ$5,INDIRECT("'"&amp;$B$2&amp;"'!5:5"),0))),IF($C$2="Yurtdışı",INDIRECT("'"&amp;$B$2&amp;"'!"&amp;ADDRESS(MATCH($B70,INDIRECT("'"&amp;$B$2&amp;"'!$B$1:$B$1095"),0),MATCH(AZ$5,INDIRECT("'"&amp;$B$2&amp;"'!5:5"),0)+1)),INDIRECT("'"&amp;$B$2&amp;"'!"&amp;ADDRESS(MATCH($B70,INDIRECT("'"&amp;$B$2&amp;"'!$B$1:$B$1095"),0),MATCH(AZ$5,INDIRECT("'"&amp;$B$2&amp;"'!5:5"),0)))+INDIRECT("'"&amp;$B$2&amp;"'!"&amp;ADDRESS(MATCH($B70,INDIRECT("'"&amp;$B$2&amp;"'!$B$1:$B$1095"),0),MATCH(AZ$5,INDIRECT("'"&amp;$B$2&amp;"'!5:5"),0)+1)))),0)</f>
        <v>0</v>
      </c>
      <c r="BA70" s="18">
        <f t="shared" ca="1" si="55"/>
        <v>0</v>
      </c>
      <c r="BB70" s="18">
        <f t="shared" ca="1" si="55"/>
        <v>0</v>
      </c>
      <c r="BC70" s="18">
        <f t="shared" ca="1" si="55"/>
        <v>0</v>
      </c>
      <c r="BD70" s="18">
        <f t="shared" ca="1" si="55"/>
        <v>88555573.109999985</v>
      </c>
      <c r="BE70" s="18">
        <f t="shared" ca="1" si="55"/>
        <v>48804090.75</v>
      </c>
      <c r="BF70" s="18">
        <f t="shared" ca="1" si="55"/>
        <v>0</v>
      </c>
      <c r="BG70" s="18">
        <f t="shared" ca="1" si="55"/>
        <v>0</v>
      </c>
      <c r="BH70" s="18">
        <f t="shared" ca="1" si="55"/>
        <v>0</v>
      </c>
      <c r="BI70" s="18">
        <f t="shared" ca="1" si="55"/>
        <v>0</v>
      </c>
      <c r="BJ70" s="18">
        <f t="shared" ca="1" si="55"/>
        <v>0</v>
      </c>
      <c r="BK70" s="18">
        <f t="shared" ca="1" si="55"/>
        <v>0</v>
      </c>
      <c r="BL70" s="18">
        <f t="shared" ca="1" si="55"/>
        <v>0</v>
      </c>
      <c r="BM70" s="18">
        <f t="shared" ca="1" si="55"/>
        <v>0</v>
      </c>
      <c r="BN70" s="18">
        <f t="shared" ca="1" si="55"/>
        <v>0</v>
      </c>
      <c r="BO70" s="18">
        <f t="shared" ca="1" si="55"/>
        <v>0</v>
      </c>
      <c r="BP70" s="18">
        <f t="shared" ca="1" si="47"/>
        <v>0</v>
      </c>
      <c r="BQ70" s="18">
        <f t="shared" ca="1" si="47"/>
        <v>0</v>
      </c>
      <c r="BR70" s="18">
        <f t="shared" ca="1" si="47"/>
        <v>0</v>
      </c>
      <c r="BS70" s="18">
        <f t="shared" ca="1" si="47"/>
        <v>0</v>
      </c>
      <c r="BT70" s="18">
        <f t="shared" ca="1" si="47"/>
        <v>0</v>
      </c>
      <c r="BU70" s="18">
        <f t="shared" ca="1" si="47"/>
        <v>0</v>
      </c>
      <c r="BV70" s="18">
        <f t="shared" ca="1" si="47"/>
        <v>0</v>
      </c>
      <c r="BW70" s="18">
        <f t="shared" ca="1" si="47"/>
        <v>0</v>
      </c>
      <c r="BX70" s="18">
        <f t="shared" ca="1" si="47"/>
        <v>0</v>
      </c>
      <c r="BY70" s="18">
        <f t="shared" ca="1" si="47"/>
        <v>0</v>
      </c>
      <c r="BZ70" s="18">
        <f t="shared" ca="1" si="47"/>
        <v>0</v>
      </c>
      <c r="CA70" s="18">
        <f t="shared" ca="1" si="47"/>
        <v>0</v>
      </c>
      <c r="CB70" s="18">
        <f t="shared" ca="1" si="47"/>
        <v>0</v>
      </c>
      <c r="CC70" s="18">
        <f t="shared" ca="1" si="47"/>
        <v>0</v>
      </c>
      <c r="CD70" s="18">
        <f t="shared" ca="1" si="48"/>
        <v>0</v>
      </c>
      <c r="CE70" s="18">
        <f t="shared" ca="1" si="48"/>
        <v>0</v>
      </c>
      <c r="CF70" s="18">
        <f t="shared" ca="1" si="48"/>
        <v>0</v>
      </c>
      <c r="CG70" s="18">
        <f t="shared" ca="1" si="48"/>
        <v>0</v>
      </c>
      <c r="CH70" s="18">
        <f t="shared" ca="1" si="48"/>
        <v>0</v>
      </c>
      <c r="CI70" s="18">
        <f t="shared" ca="1" si="48"/>
        <v>0</v>
      </c>
      <c r="CJ70" s="19">
        <f t="shared" ca="1" si="24"/>
        <v>1194673045.9299998</v>
      </c>
      <c r="CK70" s="18">
        <f t="shared" ca="1" si="52"/>
        <v>0</v>
      </c>
      <c r="CL70" s="18">
        <f t="shared" ca="1" si="52"/>
        <v>0</v>
      </c>
      <c r="CM70" s="19">
        <f t="shared" ca="1" si="25"/>
        <v>1194673045.9299998</v>
      </c>
      <c r="CN70" s="18">
        <f t="shared" ca="1" si="53"/>
        <v>258832896.86000001</v>
      </c>
      <c r="CO70" s="18">
        <f t="shared" ca="1" si="53"/>
        <v>935840149.06999993</v>
      </c>
      <c r="CP70" s="19">
        <f t="shared" ca="1" si="26"/>
        <v>0</v>
      </c>
      <c r="CQ70" s="18">
        <f t="shared" ca="1" si="49"/>
        <v>0</v>
      </c>
      <c r="CR70" s="18">
        <f t="shared" ca="1" si="49"/>
        <v>0</v>
      </c>
      <c r="CS70" s="18">
        <f t="shared" ca="1" si="49"/>
        <v>0</v>
      </c>
      <c r="CT70" s="18">
        <f t="shared" ca="1" si="49"/>
        <v>0</v>
      </c>
      <c r="CU70" s="18">
        <f t="shared" ca="1" si="49"/>
        <v>0</v>
      </c>
      <c r="CV70" s="19">
        <f t="shared" ca="1" si="51"/>
        <v>1332032709.7899997</v>
      </c>
    </row>
    <row r="71" spans="1:100" ht="12.75" customHeight="1">
      <c r="A71" s="55" t="s">
        <v>277</v>
      </c>
      <c r="B71" s="17">
        <v>3011</v>
      </c>
      <c r="C71" s="56" t="s">
        <v>253</v>
      </c>
      <c r="D71" s="19">
        <f t="shared" ca="1" si="23"/>
        <v>0</v>
      </c>
      <c r="E71" s="18">
        <f t="shared" ref="E71:S75" ca="1" si="56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56"/>
        <v>0</v>
      </c>
      <c r="G71" s="18">
        <f t="shared" ca="1" si="56"/>
        <v>0</v>
      </c>
      <c r="H71" s="18">
        <f t="shared" ca="1" si="56"/>
        <v>0</v>
      </c>
      <c r="I71" s="18">
        <f t="shared" ca="1" si="56"/>
        <v>0</v>
      </c>
      <c r="J71" s="18">
        <f t="shared" ca="1" si="56"/>
        <v>0</v>
      </c>
      <c r="K71" s="18">
        <f t="shared" ca="1" si="56"/>
        <v>0</v>
      </c>
      <c r="L71" s="18">
        <f t="shared" ca="1" si="56"/>
        <v>0</v>
      </c>
      <c r="M71" s="18">
        <f t="shared" ca="1" si="56"/>
        <v>0</v>
      </c>
      <c r="N71" s="18">
        <f t="shared" ca="1" si="56"/>
        <v>0</v>
      </c>
      <c r="O71" s="18">
        <f t="shared" ca="1" si="56"/>
        <v>0</v>
      </c>
      <c r="P71" s="18">
        <f t="shared" ca="1" si="56"/>
        <v>0</v>
      </c>
      <c r="Q71" s="18">
        <f t="shared" ca="1" si="56"/>
        <v>0</v>
      </c>
      <c r="R71" s="18">
        <f t="shared" ca="1" si="56"/>
        <v>0</v>
      </c>
      <c r="S71" s="18">
        <f t="shared" ca="1" si="56"/>
        <v>0</v>
      </c>
      <c r="T71" s="18">
        <f t="shared" ref="T71:T75" ca="1" si="57">IFERROR(IF($C$2="Yurtiçi",INDIRECT("'"&amp;$B$2&amp;"'!"&amp;ADDRESS(MATCH($B71,INDIRECT("'"&amp;$B$2&amp;"'!$B$1:$B$1095"),0),MATCH("715-Yeşilkart Hariç",INDIRECT("'"&amp;$B$2&amp;"'!5:5"),0))),IF($C$2="Yurtdışı",INDIRECT("'"&amp;$B$2&amp;"'!"&amp;ADDRESS(MATCH($B71,INDIRECT("'"&amp;$B$2&amp;"'!$B$1:$B$1095"),0),MATCH("715-Yeşilkart Hariç",INDIRECT("'"&amp;$B$2&amp;"'!5:5"),0)+1)),INDIRECT("'"&amp;$B$2&amp;"'!"&amp;ADDRESS(MATCH($B71,INDIRECT("'"&amp;$B$2&amp;"'!$B$1:$B$1095"),0),MATCH("715-Yeşilkart Hariç",INDIRECT("'"&amp;$B$2&amp;"'!5:5"),0)))+INDIRECT("'"&amp;$B$2&amp;"'!"&amp;ADDRESS(MATCH($B71,INDIRECT("'"&amp;$B$2&amp;"'!$B$1:$B$1095"),0),MATCH("715-Yeşilkart Hariç",INDIRECT("'"&amp;$B$2&amp;"'!5:5"),0)+1)))),0)</f>
        <v>0</v>
      </c>
      <c r="U71" s="18">
        <f t="shared" ref="U71:AJ75" ca="1" si="58">IFERROR(IF($C$2="Yurtiçi",INDIRECT("'"&amp;$B$2&amp;"'!"&amp;ADDRESS(MATCH($B71,INDIRECT("'"&amp;$B$2&amp;"'!$B$1:$B$1095"),0),MATCH(U$5,INDIRECT("'"&amp;$B$2&amp;"'!5:5"),0))),IF($C$2="Yurtdışı",INDIRECT("'"&amp;$B$2&amp;"'!"&amp;ADDRESS(MATCH($B71,INDIRECT("'"&amp;$B$2&amp;"'!$B$1:$B$1095"),0),MATCH(U$5,INDIRECT("'"&amp;$B$2&amp;"'!5:5"),0)+1)),INDIRECT("'"&amp;$B$2&amp;"'!"&amp;ADDRESS(MATCH($B71,INDIRECT("'"&amp;$B$2&amp;"'!$B$1:$B$1095"),0),MATCH(U$5,INDIRECT("'"&amp;$B$2&amp;"'!5:5"),0)))+INDIRECT("'"&amp;$B$2&amp;"'!"&amp;ADDRESS(MATCH($B71,INDIRECT("'"&amp;$B$2&amp;"'!$B$1:$B$1095"),0),MATCH(U$5,INDIRECT("'"&amp;$B$2&amp;"'!5:5"),0)+1)))),0)</f>
        <v>0</v>
      </c>
      <c r="V71" s="18">
        <f t="shared" ca="1" si="58"/>
        <v>0</v>
      </c>
      <c r="W71" s="18">
        <f t="shared" ca="1" si="58"/>
        <v>0</v>
      </c>
      <c r="X71" s="18">
        <f t="shared" ca="1" si="58"/>
        <v>0</v>
      </c>
      <c r="Y71" s="18">
        <f t="shared" ca="1" si="58"/>
        <v>0</v>
      </c>
      <c r="Z71" s="18">
        <f t="shared" ca="1" si="58"/>
        <v>0</v>
      </c>
      <c r="AA71" s="18">
        <f t="shared" ca="1" si="58"/>
        <v>0</v>
      </c>
      <c r="AB71" s="18">
        <f t="shared" ca="1" si="58"/>
        <v>0</v>
      </c>
      <c r="AC71" s="18">
        <f t="shared" ca="1" si="58"/>
        <v>0</v>
      </c>
      <c r="AD71" s="18">
        <f t="shared" ca="1" si="58"/>
        <v>0</v>
      </c>
      <c r="AE71" s="18">
        <f t="shared" ca="1" si="58"/>
        <v>0</v>
      </c>
      <c r="AF71" s="18">
        <f t="shared" ca="1" si="58"/>
        <v>0</v>
      </c>
      <c r="AG71" s="18">
        <f t="shared" ca="1" si="58"/>
        <v>0</v>
      </c>
      <c r="AH71" s="18">
        <f t="shared" ca="1" si="58"/>
        <v>0</v>
      </c>
      <c r="AI71" s="18">
        <f t="shared" ca="1" si="58"/>
        <v>0</v>
      </c>
      <c r="AJ71" s="18">
        <f t="shared" ca="1" si="58"/>
        <v>0</v>
      </c>
      <c r="AK71" s="18">
        <f t="shared" ca="1" si="54"/>
        <v>0</v>
      </c>
      <c r="AL71" s="18">
        <f t="shared" ca="1" si="54"/>
        <v>0</v>
      </c>
      <c r="AM71" s="18">
        <f t="shared" ca="1" si="54"/>
        <v>0</v>
      </c>
      <c r="AN71" s="18">
        <f t="shared" ca="1" si="54"/>
        <v>0</v>
      </c>
      <c r="AO71" s="18">
        <f t="shared" ca="1" si="54"/>
        <v>0</v>
      </c>
      <c r="AP71" s="18">
        <f t="shared" ca="1" si="54"/>
        <v>0</v>
      </c>
      <c r="AQ71" s="18">
        <f t="shared" ca="1" si="54"/>
        <v>0</v>
      </c>
      <c r="AR71" s="18">
        <f t="shared" ca="1" si="54"/>
        <v>0</v>
      </c>
      <c r="AS71" s="18">
        <f t="shared" ca="1" si="54"/>
        <v>0</v>
      </c>
      <c r="AT71" s="18">
        <f t="shared" ca="1" si="54"/>
        <v>0</v>
      </c>
      <c r="AU71" s="18">
        <f t="shared" ca="1" si="54"/>
        <v>0</v>
      </c>
      <c r="AV71" s="18">
        <f t="shared" ca="1" si="54"/>
        <v>0</v>
      </c>
      <c r="AW71" s="18">
        <f t="shared" ca="1" si="54"/>
        <v>0</v>
      </c>
      <c r="AX71" s="18">
        <f t="shared" ca="1" si="54"/>
        <v>0</v>
      </c>
      <c r="AY71" s="18">
        <f t="shared" ca="1" si="54"/>
        <v>0</v>
      </c>
      <c r="AZ71" s="18">
        <f t="shared" ca="1" si="55"/>
        <v>0</v>
      </c>
      <c r="BA71" s="18">
        <f t="shared" ca="1" si="55"/>
        <v>0</v>
      </c>
      <c r="BB71" s="18">
        <f t="shared" ca="1" si="55"/>
        <v>0</v>
      </c>
      <c r="BC71" s="18">
        <f t="shared" ca="1" si="55"/>
        <v>0</v>
      </c>
      <c r="BD71" s="18">
        <f t="shared" ca="1" si="55"/>
        <v>173154567.69811001</v>
      </c>
      <c r="BE71" s="18">
        <f t="shared" ca="1" si="55"/>
        <v>0</v>
      </c>
      <c r="BF71" s="18">
        <f t="shared" ca="1" si="55"/>
        <v>0</v>
      </c>
      <c r="BG71" s="18">
        <f t="shared" ca="1" si="55"/>
        <v>0</v>
      </c>
      <c r="BH71" s="18">
        <f t="shared" ca="1" si="55"/>
        <v>0</v>
      </c>
      <c r="BI71" s="18">
        <f t="shared" ca="1" si="55"/>
        <v>0</v>
      </c>
      <c r="BJ71" s="18">
        <f t="shared" ca="1" si="55"/>
        <v>0</v>
      </c>
      <c r="BK71" s="18">
        <f t="shared" ca="1" si="55"/>
        <v>0</v>
      </c>
      <c r="BL71" s="18">
        <f t="shared" ca="1" si="55"/>
        <v>0</v>
      </c>
      <c r="BM71" s="18">
        <f t="shared" ca="1" si="55"/>
        <v>0</v>
      </c>
      <c r="BN71" s="18">
        <f t="shared" ca="1" si="55"/>
        <v>0</v>
      </c>
      <c r="BO71" s="18">
        <f t="shared" ca="1" si="55"/>
        <v>0</v>
      </c>
      <c r="BP71" s="18">
        <f t="shared" ref="BP71:CE75" ca="1" si="59">IFERROR(IF($C$2="Yurtiçi",INDIRECT("'"&amp;$B$2&amp;"'!"&amp;ADDRESS(MATCH($B71,INDIRECT("'"&amp;$B$2&amp;"'!$B$1:$B$1095"),0),MATCH(BP$5,INDIRECT("'"&amp;$B$2&amp;"'!5:5"),0))),IF($C$2="Yurtdışı",INDIRECT("'"&amp;$B$2&amp;"'!"&amp;ADDRESS(MATCH($B71,INDIRECT("'"&amp;$B$2&amp;"'!$B$1:$B$1095"),0),MATCH(BP$5,INDIRECT("'"&amp;$B$2&amp;"'!5:5"),0)+1)),INDIRECT("'"&amp;$B$2&amp;"'!"&amp;ADDRESS(MATCH($B71,INDIRECT("'"&amp;$B$2&amp;"'!$B$1:$B$1095"),0),MATCH(BP$5,INDIRECT("'"&amp;$B$2&amp;"'!5:5"),0)))+INDIRECT("'"&amp;$B$2&amp;"'!"&amp;ADDRESS(MATCH($B71,INDIRECT("'"&amp;$B$2&amp;"'!$B$1:$B$1095"),0),MATCH(BP$5,INDIRECT("'"&amp;$B$2&amp;"'!5:5"),0)+1)))),0)</f>
        <v>0</v>
      </c>
      <c r="BQ71" s="18">
        <f t="shared" ca="1" si="59"/>
        <v>0</v>
      </c>
      <c r="BR71" s="18">
        <f t="shared" ca="1" si="59"/>
        <v>0</v>
      </c>
      <c r="BS71" s="18">
        <f t="shared" ca="1" si="59"/>
        <v>0</v>
      </c>
      <c r="BT71" s="18">
        <f t="shared" ca="1" si="59"/>
        <v>0</v>
      </c>
      <c r="BU71" s="18">
        <f t="shared" ca="1" si="59"/>
        <v>0</v>
      </c>
      <c r="BV71" s="18">
        <f t="shared" ca="1" si="59"/>
        <v>0</v>
      </c>
      <c r="BW71" s="18">
        <f t="shared" ca="1" si="59"/>
        <v>0</v>
      </c>
      <c r="BX71" s="18">
        <f t="shared" ca="1" si="59"/>
        <v>0</v>
      </c>
      <c r="BY71" s="18">
        <f t="shared" ca="1" si="59"/>
        <v>0</v>
      </c>
      <c r="BZ71" s="18">
        <f t="shared" ca="1" si="59"/>
        <v>0</v>
      </c>
      <c r="CA71" s="18">
        <f t="shared" ca="1" si="59"/>
        <v>0</v>
      </c>
      <c r="CB71" s="18">
        <f t="shared" ca="1" si="59"/>
        <v>0</v>
      </c>
      <c r="CC71" s="18">
        <f t="shared" ca="1" si="59"/>
        <v>0</v>
      </c>
      <c r="CD71" s="18">
        <f t="shared" ca="1" si="59"/>
        <v>0</v>
      </c>
      <c r="CE71" s="18">
        <f t="shared" ca="1" si="59"/>
        <v>0</v>
      </c>
      <c r="CF71" s="18">
        <f t="shared" ref="CD71:CI75" ca="1" si="60">IFERROR(IF($C$2="Yurtiçi",INDIRECT("'"&amp;$B$2&amp;"'!"&amp;ADDRESS(MATCH($B71,INDIRECT("'"&amp;$B$2&amp;"'!$B$1:$B$1095"),0),MATCH(CF$5,INDIRECT("'"&amp;$B$2&amp;"'!5:5"),0))),IF($C$2="Yurtdışı",INDIRECT("'"&amp;$B$2&amp;"'!"&amp;ADDRESS(MATCH($B71,INDIRECT("'"&amp;$B$2&amp;"'!$B$1:$B$1095"),0),MATCH(CF$5,INDIRECT("'"&amp;$B$2&amp;"'!5:5"),0)+1)),INDIRECT("'"&amp;$B$2&amp;"'!"&amp;ADDRESS(MATCH($B71,INDIRECT("'"&amp;$B$2&amp;"'!$B$1:$B$1095"),0),MATCH(CF$5,INDIRECT("'"&amp;$B$2&amp;"'!5:5"),0)))+INDIRECT("'"&amp;$B$2&amp;"'!"&amp;ADDRESS(MATCH($B71,INDIRECT("'"&amp;$B$2&amp;"'!$B$1:$B$1095"),0),MATCH(CF$5,INDIRECT("'"&amp;$B$2&amp;"'!5:5"),0)+1)))),0)</f>
        <v>0</v>
      </c>
      <c r="CG71" s="18">
        <f t="shared" ca="1" si="60"/>
        <v>0</v>
      </c>
      <c r="CH71" s="18">
        <f t="shared" ca="1" si="60"/>
        <v>0</v>
      </c>
      <c r="CI71" s="18">
        <f t="shared" ca="1" si="60"/>
        <v>0</v>
      </c>
      <c r="CJ71" s="19">
        <f t="shared" ca="1" si="24"/>
        <v>856240.04</v>
      </c>
      <c r="CK71" s="18">
        <f t="shared" ca="1" si="52"/>
        <v>0</v>
      </c>
      <c r="CL71" s="18">
        <f t="shared" ca="1" si="52"/>
        <v>0</v>
      </c>
      <c r="CM71" s="19">
        <f t="shared" ca="1" si="25"/>
        <v>856240.04</v>
      </c>
      <c r="CN71" s="18">
        <f t="shared" ca="1" si="53"/>
        <v>27161.73</v>
      </c>
      <c r="CO71" s="18">
        <f t="shared" ca="1" si="53"/>
        <v>829078.31</v>
      </c>
      <c r="CP71" s="19">
        <f t="shared" ca="1" si="26"/>
        <v>0</v>
      </c>
      <c r="CQ71" s="18">
        <f t="shared" ref="CQ71:CU75" ca="1" si="61">IFERROR(IF($C$2="Yurtiçi",INDIRECT("'"&amp;$B$2&amp;"'!"&amp;ADDRESS(MATCH($B71,INDIRECT("'"&amp;$B$2&amp;"'!$B$1:$B$1095"),0),MATCH(CQ$5,INDIRECT("'"&amp;$B$2&amp;"'!5:5"),0))),IF($C$2="Yurtdışı",INDIRECT("'"&amp;$B$2&amp;"'!"&amp;ADDRESS(MATCH($B71,INDIRECT("'"&amp;$B$2&amp;"'!$B$1:$B$1095"),0),MATCH(CQ$5,INDIRECT("'"&amp;$B$2&amp;"'!5:5"),0)+1)),INDIRECT("'"&amp;$B$2&amp;"'!"&amp;ADDRESS(MATCH($B71,INDIRECT("'"&amp;$B$2&amp;"'!$B$1:$B$1095"),0),MATCH(CQ$5,INDIRECT("'"&amp;$B$2&amp;"'!5:5"),0)))+INDIRECT("'"&amp;$B$2&amp;"'!"&amp;ADDRESS(MATCH($B71,INDIRECT("'"&amp;$B$2&amp;"'!$B$1:$B$1095"),0),MATCH(CQ$5,INDIRECT("'"&amp;$B$2&amp;"'!5:5"),0)+1)))),0)</f>
        <v>0</v>
      </c>
      <c r="CR71" s="18">
        <f t="shared" ca="1" si="61"/>
        <v>0</v>
      </c>
      <c r="CS71" s="18">
        <f t="shared" ca="1" si="61"/>
        <v>0</v>
      </c>
      <c r="CT71" s="18">
        <f t="shared" ca="1" si="61"/>
        <v>0</v>
      </c>
      <c r="CU71" s="18">
        <f t="shared" ca="1" si="61"/>
        <v>0</v>
      </c>
      <c r="CV71" s="19">
        <f t="shared" ca="1" si="51"/>
        <v>174010807.73811001</v>
      </c>
    </row>
    <row r="72" spans="1:100" ht="12.75" customHeight="1">
      <c r="A72" s="55" t="s">
        <v>279</v>
      </c>
      <c r="B72" s="17">
        <v>3012</v>
      </c>
      <c r="C72" s="56" t="s">
        <v>253</v>
      </c>
      <c r="D72" s="19">
        <f t="shared" ca="1" si="23"/>
        <v>0</v>
      </c>
      <c r="E72" s="18">
        <f t="shared" ca="1" si="56"/>
        <v>0</v>
      </c>
      <c r="F72" s="18">
        <f t="shared" ca="1" si="56"/>
        <v>0</v>
      </c>
      <c r="G72" s="18">
        <f t="shared" ca="1" si="56"/>
        <v>0</v>
      </c>
      <c r="H72" s="18">
        <f t="shared" ca="1" si="56"/>
        <v>0</v>
      </c>
      <c r="I72" s="18">
        <f t="shared" ca="1" si="56"/>
        <v>0</v>
      </c>
      <c r="J72" s="18">
        <f t="shared" ca="1" si="56"/>
        <v>0</v>
      </c>
      <c r="K72" s="18">
        <f t="shared" ca="1" si="56"/>
        <v>0</v>
      </c>
      <c r="L72" s="18">
        <f t="shared" ca="1" si="56"/>
        <v>0</v>
      </c>
      <c r="M72" s="18">
        <f t="shared" ca="1" si="56"/>
        <v>0</v>
      </c>
      <c r="N72" s="18">
        <f t="shared" ca="1" si="56"/>
        <v>0</v>
      </c>
      <c r="O72" s="18">
        <f t="shared" ca="1" si="56"/>
        <v>0</v>
      </c>
      <c r="P72" s="18">
        <f t="shared" ca="1" si="56"/>
        <v>0</v>
      </c>
      <c r="Q72" s="18">
        <f t="shared" ca="1" si="56"/>
        <v>0</v>
      </c>
      <c r="R72" s="18">
        <f t="shared" ca="1" si="56"/>
        <v>0</v>
      </c>
      <c r="S72" s="18">
        <f t="shared" ca="1" si="56"/>
        <v>0</v>
      </c>
      <c r="T72" s="18">
        <f t="shared" ca="1" si="57"/>
        <v>0</v>
      </c>
      <c r="U72" s="18">
        <f t="shared" ca="1" si="58"/>
        <v>0</v>
      </c>
      <c r="V72" s="18">
        <f t="shared" ca="1" si="58"/>
        <v>0</v>
      </c>
      <c r="W72" s="18">
        <f t="shared" ca="1" si="58"/>
        <v>0</v>
      </c>
      <c r="X72" s="18">
        <f t="shared" ca="1" si="58"/>
        <v>0</v>
      </c>
      <c r="Y72" s="18">
        <f t="shared" ca="1" si="58"/>
        <v>0</v>
      </c>
      <c r="Z72" s="18">
        <f t="shared" ca="1" si="58"/>
        <v>0</v>
      </c>
      <c r="AA72" s="18">
        <f t="shared" ca="1" si="58"/>
        <v>0</v>
      </c>
      <c r="AB72" s="18">
        <f t="shared" ca="1" si="58"/>
        <v>0</v>
      </c>
      <c r="AC72" s="18">
        <f t="shared" ca="1" si="58"/>
        <v>0</v>
      </c>
      <c r="AD72" s="18">
        <f t="shared" ca="1" si="58"/>
        <v>0</v>
      </c>
      <c r="AE72" s="18">
        <f t="shared" ca="1" si="58"/>
        <v>0</v>
      </c>
      <c r="AF72" s="18">
        <f t="shared" ca="1" si="58"/>
        <v>0</v>
      </c>
      <c r="AG72" s="18">
        <f t="shared" ca="1" si="58"/>
        <v>0</v>
      </c>
      <c r="AH72" s="18">
        <f t="shared" ca="1" si="58"/>
        <v>0</v>
      </c>
      <c r="AI72" s="18">
        <f t="shared" ca="1" si="58"/>
        <v>0</v>
      </c>
      <c r="AJ72" s="18">
        <f t="shared" ca="1" si="58"/>
        <v>0</v>
      </c>
      <c r="AK72" s="18">
        <f t="shared" ca="1" si="54"/>
        <v>0</v>
      </c>
      <c r="AL72" s="18">
        <f t="shared" ca="1" si="54"/>
        <v>0</v>
      </c>
      <c r="AM72" s="18">
        <f t="shared" ca="1" si="54"/>
        <v>0</v>
      </c>
      <c r="AN72" s="18">
        <f t="shared" ca="1" si="54"/>
        <v>0</v>
      </c>
      <c r="AO72" s="18">
        <f t="shared" ca="1" si="54"/>
        <v>0</v>
      </c>
      <c r="AP72" s="18">
        <f t="shared" ca="1" si="54"/>
        <v>0</v>
      </c>
      <c r="AQ72" s="18">
        <f t="shared" ca="1" si="54"/>
        <v>0</v>
      </c>
      <c r="AR72" s="18">
        <f t="shared" ca="1" si="54"/>
        <v>0</v>
      </c>
      <c r="AS72" s="18">
        <f t="shared" ca="1" si="54"/>
        <v>0</v>
      </c>
      <c r="AT72" s="18">
        <f t="shared" ca="1" si="54"/>
        <v>0</v>
      </c>
      <c r="AU72" s="18">
        <f t="shared" ca="1" si="54"/>
        <v>0</v>
      </c>
      <c r="AV72" s="18">
        <f t="shared" ca="1" si="54"/>
        <v>0</v>
      </c>
      <c r="AW72" s="18">
        <f t="shared" ca="1" si="54"/>
        <v>0</v>
      </c>
      <c r="AX72" s="18">
        <f t="shared" ca="1" si="54"/>
        <v>0</v>
      </c>
      <c r="AY72" s="18">
        <f t="shared" ca="1" si="54"/>
        <v>0</v>
      </c>
      <c r="AZ72" s="18">
        <f t="shared" ca="1" si="55"/>
        <v>0</v>
      </c>
      <c r="BA72" s="18">
        <f t="shared" ca="1" si="55"/>
        <v>0</v>
      </c>
      <c r="BB72" s="18">
        <f t="shared" ca="1" si="55"/>
        <v>0</v>
      </c>
      <c r="BC72" s="18">
        <f t="shared" ca="1" si="55"/>
        <v>0</v>
      </c>
      <c r="BD72" s="18">
        <f t="shared" ca="1" si="55"/>
        <v>48297.47</v>
      </c>
      <c r="BE72" s="18">
        <f t="shared" ca="1" si="55"/>
        <v>0</v>
      </c>
      <c r="BF72" s="18">
        <f t="shared" ca="1" si="55"/>
        <v>0</v>
      </c>
      <c r="BG72" s="18">
        <f t="shared" ca="1" si="55"/>
        <v>0</v>
      </c>
      <c r="BH72" s="18">
        <f t="shared" ca="1" si="55"/>
        <v>0</v>
      </c>
      <c r="BI72" s="18">
        <f t="shared" ca="1" si="55"/>
        <v>0</v>
      </c>
      <c r="BJ72" s="18">
        <f t="shared" ca="1" si="55"/>
        <v>0</v>
      </c>
      <c r="BK72" s="18">
        <f t="shared" ca="1" si="55"/>
        <v>0</v>
      </c>
      <c r="BL72" s="18">
        <f t="shared" ca="1" si="55"/>
        <v>0</v>
      </c>
      <c r="BM72" s="18">
        <f t="shared" ca="1" si="55"/>
        <v>0</v>
      </c>
      <c r="BN72" s="18">
        <f t="shared" ca="1" si="55"/>
        <v>0</v>
      </c>
      <c r="BO72" s="18">
        <f t="shared" ca="1" si="55"/>
        <v>0</v>
      </c>
      <c r="BP72" s="18">
        <f t="shared" ca="1" si="59"/>
        <v>0</v>
      </c>
      <c r="BQ72" s="18">
        <f t="shared" ca="1" si="59"/>
        <v>0</v>
      </c>
      <c r="BR72" s="18">
        <f t="shared" ca="1" si="59"/>
        <v>0</v>
      </c>
      <c r="BS72" s="18">
        <f t="shared" ca="1" si="59"/>
        <v>0</v>
      </c>
      <c r="BT72" s="18">
        <f t="shared" ca="1" si="59"/>
        <v>0</v>
      </c>
      <c r="BU72" s="18">
        <f t="shared" ca="1" si="59"/>
        <v>0</v>
      </c>
      <c r="BV72" s="18">
        <f t="shared" ca="1" si="59"/>
        <v>0</v>
      </c>
      <c r="BW72" s="18">
        <f t="shared" ca="1" si="59"/>
        <v>0</v>
      </c>
      <c r="BX72" s="18">
        <f t="shared" ca="1" si="59"/>
        <v>0</v>
      </c>
      <c r="BY72" s="18">
        <f t="shared" ca="1" si="59"/>
        <v>0</v>
      </c>
      <c r="BZ72" s="18">
        <f t="shared" ca="1" si="59"/>
        <v>0</v>
      </c>
      <c r="CA72" s="18">
        <f t="shared" ca="1" si="59"/>
        <v>0</v>
      </c>
      <c r="CB72" s="18">
        <f t="shared" ca="1" si="59"/>
        <v>0</v>
      </c>
      <c r="CC72" s="18">
        <f t="shared" ca="1" si="59"/>
        <v>0</v>
      </c>
      <c r="CD72" s="18">
        <f t="shared" ca="1" si="60"/>
        <v>0</v>
      </c>
      <c r="CE72" s="18">
        <f t="shared" ca="1" si="60"/>
        <v>0</v>
      </c>
      <c r="CF72" s="18">
        <f t="shared" ca="1" si="60"/>
        <v>0</v>
      </c>
      <c r="CG72" s="18">
        <f t="shared" ca="1" si="60"/>
        <v>0</v>
      </c>
      <c r="CH72" s="18">
        <f t="shared" ca="1" si="60"/>
        <v>0</v>
      </c>
      <c r="CI72" s="18">
        <f t="shared" ca="1" si="60"/>
        <v>0</v>
      </c>
      <c r="CJ72" s="19">
        <f t="shared" ca="1" si="24"/>
        <v>117065251.09000015</v>
      </c>
      <c r="CK72" s="18">
        <f t="shared" ca="1" si="52"/>
        <v>0</v>
      </c>
      <c r="CL72" s="18">
        <f t="shared" ca="1" si="52"/>
        <v>0</v>
      </c>
      <c r="CM72" s="19">
        <f t="shared" ca="1" si="25"/>
        <v>117065251.09000015</v>
      </c>
      <c r="CN72" s="18">
        <f t="shared" ca="1" si="53"/>
        <v>2022212.5899999996</v>
      </c>
      <c r="CO72" s="18">
        <f t="shared" ca="1" si="53"/>
        <v>115043038.50000015</v>
      </c>
      <c r="CP72" s="19">
        <f t="shared" ca="1" si="26"/>
        <v>0</v>
      </c>
      <c r="CQ72" s="18">
        <f t="shared" ca="1" si="61"/>
        <v>0</v>
      </c>
      <c r="CR72" s="18">
        <f t="shared" ca="1" si="61"/>
        <v>0</v>
      </c>
      <c r="CS72" s="18">
        <f t="shared" ca="1" si="61"/>
        <v>0</v>
      </c>
      <c r="CT72" s="18">
        <f t="shared" ca="1" si="61"/>
        <v>0</v>
      </c>
      <c r="CU72" s="18">
        <f t="shared" ca="1" si="61"/>
        <v>0</v>
      </c>
      <c r="CV72" s="19">
        <f t="shared" ca="1" si="51"/>
        <v>117113548.56000015</v>
      </c>
    </row>
    <row r="73" spans="1:100" ht="12.75" customHeight="1">
      <c r="A73" s="55" t="s">
        <v>281</v>
      </c>
      <c r="B73" s="17">
        <v>3016</v>
      </c>
      <c r="C73" s="56" t="s">
        <v>253</v>
      </c>
      <c r="D73" s="19">
        <f t="shared" ca="1" si="23"/>
        <v>0</v>
      </c>
      <c r="E73" s="18">
        <f t="shared" ca="1" si="56"/>
        <v>0</v>
      </c>
      <c r="F73" s="18">
        <f t="shared" ca="1" si="56"/>
        <v>0</v>
      </c>
      <c r="G73" s="18">
        <f t="shared" ca="1" si="56"/>
        <v>0</v>
      </c>
      <c r="H73" s="18">
        <f t="shared" ca="1" si="56"/>
        <v>0</v>
      </c>
      <c r="I73" s="18">
        <f t="shared" ca="1" si="56"/>
        <v>0</v>
      </c>
      <c r="J73" s="18">
        <f t="shared" ca="1" si="56"/>
        <v>0</v>
      </c>
      <c r="K73" s="18">
        <f t="shared" ca="1" si="56"/>
        <v>0</v>
      </c>
      <c r="L73" s="18">
        <f t="shared" ca="1" si="56"/>
        <v>0</v>
      </c>
      <c r="M73" s="18">
        <f t="shared" ca="1" si="56"/>
        <v>0</v>
      </c>
      <c r="N73" s="18">
        <f t="shared" ca="1" si="56"/>
        <v>0</v>
      </c>
      <c r="O73" s="18">
        <f t="shared" ca="1" si="56"/>
        <v>0</v>
      </c>
      <c r="P73" s="18">
        <f t="shared" ca="1" si="56"/>
        <v>0</v>
      </c>
      <c r="Q73" s="18">
        <f t="shared" ca="1" si="56"/>
        <v>0</v>
      </c>
      <c r="R73" s="18">
        <f t="shared" ca="1" si="56"/>
        <v>0</v>
      </c>
      <c r="S73" s="18">
        <f t="shared" ca="1" si="56"/>
        <v>0</v>
      </c>
      <c r="T73" s="18">
        <f t="shared" ca="1" si="57"/>
        <v>0</v>
      </c>
      <c r="U73" s="18">
        <f t="shared" ca="1" si="58"/>
        <v>0</v>
      </c>
      <c r="V73" s="18">
        <f t="shared" ca="1" si="58"/>
        <v>0</v>
      </c>
      <c r="W73" s="18">
        <f t="shared" ca="1" si="58"/>
        <v>0</v>
      </c>
      <c r="X73" s="18">
        <f t="shared" ca="1" si="58"/>
        <v>0</v>
      </c>
      <c r="Y73" s="18">
        <f t="shared" ca="1" si="58"/>
        <v>0</v>
      </c>
      <c r="Z73" s="18">
        <f t="shared" ca="1" si="58"/>
        <v>0</v>
      </c>
      <c r="AA73" s="18">
        <f t="shared" ca="1" si="58"/>
        <v>0</v>
      </c>
      <c r="AB73" s="18">
        <f t="shared" ca="1" si="58"/>
        <v>0</v>
      </c>
      <c r="AC73" s="18">
        <f t="shared" ca="1" si="58"/>
        <v>0</v>
      </c>
      <c r="AD73" s="18">
        <f t="shared" ca="1" si="58"/>
        <v>0</v>
      </c>
      <c r="AE73" s="18">
        <f t="shared" ca="1" si="58"/>
        <v>0</v>
      </c>
      <c r="AF73" s="18">
        <f t="shared" ca="1" si="58"/>
        <v>0</v>
      </c>
      <c r="AG73" s="18">
        <f t="shared" ca="1" si="58"/>
        <v>0</v>
      </c>
      <c r="AH73" s="18">
        <f t="shared" ca="1" si="58"/>
        <v>0</v>
      </c>
      <c r="AI73" s="18">
        <f t="shared" ca="1" si="58"/>
        <v>0</v>
      </c>
      <c r="AJ73" s="18">
        <f t="shared" ca="1" si="58"/>
        <v>0</v>
      </c>
      <c r="AK73" s="18">
        <f t="shared" ca="1" si="54"/>
        <v>0</v>
      </c>
      <c r="AL73" s="18">
        <f t="shared" ca="1" si="54"/>
        <v>0</v>
      </c>
      <c r="AM73" s="18">
        <f t="shared" ca="1" si="54"/>
        <v>0</v>
      </c>
      <c r="AN73" s="18">
        <f t="shared" ca="1" si="54"/>
        <v>0</v>
      </c>
      <c r="AO73" s="18">
        <f t="shared" ca="1" si="54"/>
        <v>0</v>
      </c>
      <c r="AP73" s="18">
        <f t="shared" ca="1" si="54"/>
        <v>0</v>
      </c>
      <c r="AQ73" s="18">
        <f t="shared" ca="1" si="54"/>
        <v>0</v>
      </c>
      <c r="AR73" s="18">
        <f t="shared" ca="1" si="54"/>
        <v>0</v>
      </c>
      <c r="AS73" s="18">
        <f t="shared" ca="1" si="54"/>
        <v>0</v>
      </c>
      <c r="AT73" s="18">
        <f t="shared" ca="1" si="54"/>
        <v>0</v>
      </c>
      <c r="AU73" s="18">
        <f t="shared" ca="1" si="54"/>
        <v>0</v>
      </c>
      <c r="AV73" s="18">
        <f t="shared" ca="1" si="54"/>
        <v>0</v>
      </c>
      <c r="AW73" s="18">
        <f t="shared" ca="1" si="54"/>
        <v>0</v>
      </c>
      <c r="AX73" s="18">
        <f t="shared" ca="1" si="54"/>
        <v>0</v>
      </c>
      <c r="AY73" s="18">
        <f t="shared" ca="1" si="54"/>
        <v>0</v>
      </c>
      <c r="AZ73" s="18">
        <f t="shared" ca="1" si="55"/>
        <v>0</v>
      </c>
      <c r="BA73" s="18">
        <f t="shared" ca="1" si="55"/>
        <v>0</v>
      </c>
      <c r="BB73" s="18">
        <f t="shared" ca="1" si="55"/>
        <v>0</v>
      </c>
      <c r="BC73" s="18">
        <f t="shared" ca="1" si="55"/>
        <v>0</v>
      </c>
      <c r="BD73" s="18">
        <f t="shared" ca="1" si="55"/>
        <v>505821920.95999676</v>
      </c>
      <c r="BE73" s="18">
        <f t="shared" ca="1" si="55"/>
        <v>102004487.20999999</v>
      </c>
      <c r="BF73" s="18">
        <f t="shared" ca="1" si="55"/>
        <v>0</v>
      </c>
      <c r="BG73" s="18">
        <f t="shared" ca="1" si="55"/>
        <v>0</v>
      </c>
      <c r="BH73" s="18">
        <f t="shared" ca="1" si="55"/>
        <v>0</v>
      </c>
      <c r="BI73" s="18">
        <f t="shared" ca="1" si="55"/>
        <v>0</v>
      </c>
      <c r="BJ73" s="18">
        <f t="shared" ca="1" si="55"/>
        <v>0</v>
      </c>
      <c r="BK73" s="18">
        <f t="shared" ca="1" si="55"/>
        <v>0</v>
      </c>
      <c r="BL73" s="18">
        <f t="shared" ca="1" si="55"/>
        <v>0</v>
      </c>
      <c r="BM73" s="18">
        <f t="shared" ca="1" si="55"/>
        <v>0</v>
      </c>
      <c r="BN73" s="18">
        <f t="shared" ca="1" si="55"/>
        <v>0</v>
      </c>
      <c r="BO73" s="18">
        <f t="shared" ca="1" si="55"/>
        <v>0</v>
      </c>
      <c r="BP73" s="18">
        <f t="shared" ca="1" si="59"/>
        <v>0</v>
      </c>
      <c r="BQ73" s="18">
        <f t="shared" ca="1" si="59"/>
        <v>0</v>
      </c>
      <c r="BR73" s="18">
        <f t="shared" ca="1" si="59"/>
        <v>0</v>
      </c>
      <c r="BS73" s="18">
        <f t="shared" ca="1" si="59"/>
        <v>0</v>
      </c>
      <c r="BT73" s="18">
        <f t="shared" ca="1" si="59"/>
        <v>0</v>
      </c>
      <c r="BU73" s="18">
        <f t="shared" ca="1" si="59"/>
        <v>0</v>
      </c>
      <c r="BV73" s="18">
        <f t="shared" ca="1" si="59"/>
        <v>0</v>
      </c>
      <c r="BW73" s="18">
        <f t="shared" ca="1" si="59"/>
        <v>0</v>
      </c>
      <c r="BX73" s="18">
        <f t="shared" ca="1" si="59"/>
        <v>0</v>
      </c>
      <c r="BY73" s="18">
        <f t="shared" ca="1" si="59"/>
        <v>0</v>
      </c>
      <c r="BZ73" s="18">
        <f t="shared" ca="1" si="59"/>
        <v>0</v>
      </c>
      <c r="CA73" s="18">
        <f t="shared" ca="1" si="59"/>
        <v>0</v>
      </c>
      <c r="CB73" s="18">
        <f t="shared" ca="1" si="59"/>
        <v>0</v>
      </c>
      <c r="CC73" s="18">
        <f t="shared" ca="1" si="59"/>
        <v>0</v>
      </c>
      <c r="CD73" s="18">
        <f t="shared" ca="1" si="60"/>
        <v>0</v>
      </c>
      <c r="CE73" s="18">
        <f t="shared" ca="1" si="60"/>
        <v>0</v>
      </c>
      <c r="CF73" s="18">
        <f t="shared" ca="1" si="60"/>
        <v>0</v>
      </c>
      <c r="CG73" s="18">
        <f t="shared" ca="1" si="60"/>
        <v>0</v>
      </c>
      <c r="CH73" s="18">
        <f t="shared" ca="1" si="60"/>
        <v>0</v>
      </c>
      <c r="CI73" s="18">
        <f t="shared" ca="1" si="60"/>
        <v>0</v>
      </c>
      <c r="CJ73" s="19">
        <f t="shared" ca="1" si="24"/>
        <v>2376087535.4700155</v>
      </c>
      <c r="CK73" s="18">
        <f t="shared" ca="1" si="52"/>
        <v>24295226.439999998</v>
      </c>
      <c r="CL73" s="18">
        <f t="shared" ca="1" si="52"/>
        <v>1344043.3299999977</v>
      </c>
      <c r="CM73" s="19">
        <f t="shared" ca="1" si="25"/>
        <v>1026355931.4300249</v>
      </c>
      <c r="CN73" s="18">
        <f t="shared" ca="1" si="53"/>
        <v>7576031.2699999744</v>
      </c>
      <c r="CO73" s="18">
        <f t="shared" ca="1" si="53"/>
        <v>1018779900.1600249</v>
      </c>
      <c r="CP73" s="19">
        <f t="shared" ca="1" si="26"/>
        <v>1324092334.2699904</v>
      </c>
      <c r="CQ73" s="18">
        <f t="shared" ca="1" si="61"/>
        <v>33730312.880000092</v>
      </c>
      <c r="CR73" s="18">
        <f t="shared" ca="1" si="61"/>
        <v>1290362021.3899903</v>
      </c>
      <c r="CS73" s="18">
        <f t="shared" ca="1" si="61"/>
        <v>7520529.3500001747</v>
      </c>
      <c r="CT73" s="18">
        <f t="shared" ca="1" si="61"/>
        <v>0</v>
      </c>
      <c r="CU73" s="18">
        <f t="shared" ca="1" si="61"/>
        <v>0</v>
      </c>
      <c r="CV73" s="19">
        <f t="shared" ca="1" si="51"/>
        <v>2991434472.9900126</v>
      </c>
    </row>
    <row r="74" spans="1:100" ht="12.75" customHeight="1">
      <c r="A74" s="55" t="s">
        <v>283</v>
      </c>
      <c r="B74" s="17">
        <v>3017</v>
      </c>
      <c r="C74" s="56" t="s">
        <v>253</v>
      </c>
      <c r="D74" s="19">
        <f t="shared" ca="1" si="23"/>
        <v>0</v>
      </c>
      <c r="E74" s="18">
        <f t="shared" ca="1" si="56"/>
        <v>0</v>
      </c>
      <c r="F74" s="18">
        <f t="shared" ca="1" si="56"/>
        <v>0</v>
      </c>
      <c r="G74" s="18">
        <f t="shared" ca="1" si="56"/>
        <v>0</v>
      </c>
      <c r="H74" s="18">
        <f t="shared" ca="1" si="56"/>
        <v>0</v>
      </c>
      <c r="I74" s="18">
        <f t="shared" ca="1" si="56"/>
        <v>0</v>
      </c>
      <c r="J74" s="18">
        <f t="shared" ca="1" si="56"/>
        <v>0</v>
      </c>
      <c r="K74" s="18">
        <f t="shared" ca="1" si="56"/>
        <v>0</v>
      </c>
      <c r="L74" s="18">
        <f t="shared" ca="1" si="56"/>
        <v>0</v>
      </c>
      <c r="M74" s="18">
        <f t="shared" ca="1" si="56"/>
        <v>0</v>
      </c>
      <c r="N74" s="18">
        <f t="shared" ca="1" si="56"/>
        <v>0</v>
      </c>
      <c r="O74" s="18">
        <f t="shared" ca="1" si="56"/>
        <v>0</v>
      </c>
      <c r="P74" s="18">
        <f t="shared" ca="1" si="56"/>
        <v>0</v>
      </c>
      <c r="Q74" s="18">
        <f t="shared" ca="1" si="56"/>
        <v>0</v>
      </c>
      <c r="R74" s="18">
        <f t="shared" ca="1" si="56"/>
        <v>0</v>
      </c>
      <c r="S74" s="18">
        <f t="shared" ca="1" si="56"/>
        <v>0</v>
      </c>
      <c r="T74" s="18">
        <f t="shared" ca="1" si="57"/>
        <v>0</v>
      </c>
      <c r="U74" s="18">
        <f t="shared" ca="1" si="58"/>
        <v>0</v>
      </c>
      <c r="V74" s="18">
        <f t="shared" ca="1" si="58"/>
        <v>0</v>
      </c>
      <c r="W74" s="18">
        <f t="shared" ca="1" si="58"/>
        <v>0</v>
      </c>
      <c r="X74" s="18">
        <f t="shared" ca="1" si="58"/>
        <v>0</v>
      </c>
      <c r="Y74" s="18">
        <f t="shared" ca="1" si="58"/>
        <v>0</v>
      </c>
      <c r="Z74" s="18">
        <f t="shared" ca="1" si="58"/>
        <v>0</v>
      </c>
      <c r="AA74" s="18">
        <f t="shared" ca="1" si="58"/>
        <v>0</v>
      </c>
      <c r="AB74" s="18">
        <f t="shared" ca="1" si="58"/>
        <v>0</v>
      </c>
      <c r="AC74" s="18">
        <f t="shared" ca="1" si="58"/>
        <v>0</v>
      </c>
      <c r="AD74" s="18">
        <f t="shared" ca="1" si="58"/>
        <v>0</v>
      </c>
      <c r="AE74" s="18">
        <f t="shared" ca="1" si="58"/>
        <v>0</v>
      </c>
      <c r="AF74" s="18">
        <f t="shared" ca="1" si="58"/>
        <v>0</v>
      </c>
      <c r="AG74" s="18">
        <f t="shared" ca="1" si="58"/>
        <v>0</v>
      </c>
      <c r="AH74" s="18">
        <f t="shared" ca="1" si="58"/>
        <v>0</v>
      </c>
      <c r="AI74" s="18">
        <f t="shared" ca="1" si="58"/>
        <v>0</v>
      </c>
      <c r="AJ74" s="18">
        <f t="shared" ca="1" si="58"/>
        <v>0</v>
      </c>
      <c r="AK74" s="18">
        <f t="shared" ca="1" si="54"/>
        <v>0</v>
      </c>
      <c r="AL74" s="18">
        <f t="shared" ca="1" si="54"/>
        <v>0</v>
      </c>
      <c r="AM74" s="18">
        <f t="shared" ca="1" si="54"/>
        <v>0</v>
      </c>
      <c r="AN74" s="18">
        <f t="shared" ca="1" si="54"/>
        <v>0</v>
      </c>
      <c r="AO74" s="18">
        <f t="shared" ca="1" si="54"/>
        <v>0</v>
      </c>
      <c r="AP74" s="18">
        <f t="shared" ca="1" si="54"/>
        <v>0</v>
      </c>
      <c r="AQ74" s="18">
        <f t="shared" ca="1" si="54"/>
        <v>0</v>
      </c>
      <c r="AR74" s="18">
        <f t="shared" ca="1" si="54"/>
        <v>0</v>
      </c>
      <c r="AS74" s="18">
        <f t="shared" ca="1" si="54"/>
        <v>0</v>
      </c>
      <c r="AT74" s="18">
        <f t="shared" ca="1" si="54"/>
        <v>0</v>
      </c>
      <c r="AU74" s="18">
        <f t="shared" ca="1" si="54"/>
        <v>0</v>
      </c>
      <c r="AV74" s="18">
        <f t="shared" ca="1" si="54"/>
        <v>0</v>
      </c>
      <c r="AW74" s="18">
        <f t="shared" ca="1" si="54"/>
        <v>0</v>
      </c>
      <c r="AX74" s="18">
        <f t="shared" ca="1" si="54"/>
        <v>0</v>
      </c>
      <c r="AY74" s="18">
        <f t="shared" ca="1" si="54"/>
        <v>0</v>
      </c>
      <c r="AZ74" s="18">
        <f t="shared" ca="1" si="55"/>
        <v>0</v>
      </c>
      <c r="BA74" s="18">
        <f t="shared" ca="1" si="55"/>
        <v>0</v>
      </c>
      <c r="BB74" s="18">
        <f t="shared" ca="1" si="55"/>
        <v>0</v>
      </c>
      <c r="BC74" s="18">
        <f t="shared" ca="1" si="55"/>
        <v>0</v>
      </c>
      <c r="BD74" s="18">
        <f t="shared" ca="1" si="55"/>
        <v>876568441.16173303</v>
      </c>
      <c r="BE74" s="18">
        <f t="shared" ca="1" si="55"/>
        <v>641986857.16003048</v>
      </c>
      <c r="BF74" s="18">
        <f t="shared" ca="1" si="55"/>
        <v>0</v>
      </c>
      <c r="BG74" s="18">
        <f t="shared" ca="1" si="55"/>
        <v>0</v>
      </c>
      <c r="BH74" s="18">
        <f t="shared" ca="1" si="55"/>
        <v>0</v>
      </c>
      <c r="BI74" s="18">
        <f t="shared" ca="1" si="55"/>
        <v>0</v>
      </c>
      <c r="BJ74" s="18">
        <f t="shared" ca="1" si="55"/>
        <v>0</v>
      </c>
      <c r="BK74" s="18">
        <f t="shared" ca="1" si="55"/>
        <v>0</v>
      </c>
      <c r="BL74" s="18">
        <f t="shared" ca="1" si="55"/>
        <v>0</v>
      </c>
      <c r="BM74" s="18">
        <f t="shared" ca="1" si="55"/>
        <v>0</v>
      </c>
      <c r="BN74" s="18">
        <f t="shared" ca="1" si="55"/>
        <v>0</v>
      </c>
      <c r="BO74" s="18">
        <f t="shared" ca="1" si="55"/>
        <v>0</v>
      </c>
      <c r="BP74" s="18">
        <f t="shared" ca="1" si="59"/>
        <v>0</v>
      </c>
      <c r="BQ74" s="18">
        <f t="shared" ca="1" si="59"/>
        <v>0</v>
      </c>
      <c r="BR74" s="18">
        <f t="shared" ca="1" si="59"/>
        <v>0</v>
      </c>
      <c r="BS74" s="18">
        <f t="shared" ca="1" si="59"/>
        <v>0</v>
      </c>
      <c r="BT74" s="18">
        <f t="shared" ca="1" si="59"/>
        <v>0</v>
      </c>
      <c r="BU74" s="18">
        <f t="shared" ca="1" si="59"/>
        <v>0</v>
      </c>
      <c r="BV74" s="18">
        <f t="shared" ca="1" si="59"/>
        <v>0</v>
      </c>
      <c r="BW74" s="18">
        <f t="shared" ca="1" si="59"/>
        <v>0</v>
      </c>
      <c r="BX74" s="18">
        <f t="shared" ca="1" si="59"/>
        <v>0</v>
      </c>
      <c r="BY74" s="18">
        <f t="shared" ca="1" si="59"/>
        <v>0</v>
      </c>
      <c r="BZ74" s="18">
        <f t="shared" ca="1" si="59"/>
        <v>0</v>
      </c>
      <c r="CA74" s="18">
        <f t="shared" ca="1" si="59"/>
        <v>0</v>
      </c>
      <c r="CB74" s="18">
        <f t="shared" ca="1" si="59"/>
        <v>0</v>
      </c>
      <c r="CC74" s="18">
        <f t="shared" ca="1" si="59"/>
        <v>0</v>
      </c>
      <c r="CD74" s="18">
        <f t="shared" ca="1" si="60"/>
        <v>0</v>
      </c>
      <c r="CE74" s="18">
        <f t="shared" ca="1" si="60"/>
        <v>0</v>
      </c>
      <c r="CF74" s="18">
        <f t="shared" ca="1" si="60"/>
        <v>0</v>
      </c>
      <c r="CG74" s="18">
        <f t="shared" ca="1" si="60"/>
        <v>0</v>
      </c>
      <c r="CH74" s="18">
        <f t="shared" ca="1" si="60"/>
        <v>0</v>
      </c>
      <c r="CI74" s="18">
        <f t="shared" ca="1" si="60"/>
        <v>0</v>
      </c>
      <c r="CJ74" s="19">
        <f t="shared" ca="1" si="24"/>
        <v>27365362.769999996</v>
      </c>
      <c r="CK74" s="18">
        <f t="shared" ca="1" si="52"/>
        <v>0</v>
      </c>
      <c r="CL74" s="18">
        <f t="shared" ca="1" si="52"/>
        <v>0</v>
      </c>
      <c r="CM74" s="19">
        <f t="shared" ca="1" si="25"/>
        <v>27365362.769999996</v>
      </c>
      <c r="CN74" s="18">
        <f t="shared" ca="1" si="53"/>
        <v>1316378.7600000002</v>
      </c>
      <c r="CO74" s="18">
        <f t="shared" ca="1" si="53"/>
        <v>26048984.009999994</v>
      </c>
      <c r="CP74" s="19">
        <f t="shared" ca="1" si="26"/>
        <v>0</v>
      </c>
      <c r="CQ74" s="18">
        <f t="shared" ca="1" si="61"/>
        <v>0</v>
      </c>
      <c r="CR74" s="18">
        <f t="shared" ca="1" si="61"/>
        <v>0</v>
      </c>
      <c r="CS74" s="18">
        <f t="shared" ca="1" si="61"/>
        <v>0</v>
      </c>
      <c r="CT74" s="18">
        <f t="shared" ca="1" si="61"/>
        <v>0</v>
      </c>
      <c r="CU74" s="18">
        <f t="shared" ca="1" si="61"/>
        <v>0</v>
      </c>
      <c r="CV74" s="19">
        <f t="shared" ca="1" si="51"/>
        <v>1545920661.0917635</v>
      </c>
    </row>
    <row r="75" spans="1:100" ht="12.75" customHeight="1">
      <c r="A75" s="55" t="s">
        <v>285</v>
      </c>
      <c r="B75" s="17">
        <v>3018</v>
      </c>
      <c r="C75" s="56" t="s">
        <v>253</v>
      </c>
      <c r="D75" s="19">
        <f t="shared" ca="1" si="23"/>
        <v>0</v>
      </c>
      <c r="E75" s="18">
        <f t="shared" ca="1" si="56"/>
        <v>0</v>
      </c>
      <c r="F75" s="18">
        <f t="shared" ca="1" si="56"/>
        <v>0</v>
      </c>
      <c r="G75" s="18">
        <f t="shared" ca="1" si="56"/>
        <v>0</v>
      </c>
      <c r="H75" s="18">
        <f t="shared" ca="1" si="56"/>
        <v>0</v>
      </c>
      <c r="I75" s="18">
        <f t="shared" ca="1" si="56"/>
        <v>0</v>
      </c>
      <c r="J75" s="18">
        <f t="shared" ca="1" si="56"/>
        <v>0</v>
      </c>
      <c r="K75" s="18">
        <f t="shared" ca="1" si="56"/>
        <v>0</v>
      </c>
      <c r="L75" s="18">
        <f t="shared" ca="1" si="56"/>
        <v>0</v>
      </c>
      <c r="M75" s="18">
        <f t="shared" ca="1" si="56"/>
        <v>0</v>
      </c>
      <c r="N75" s="18">
        <f t="shared" ca="1" si="56"/>
        <v>0</v>
      </c>
      <c r="O75" s="18">
        <f t="shared" ca="1" si="56"/>
        <v>0</v>
      </c>
      <c r="P75" s="18">
        <f t="shared" ca="1" si="56"/>
        <v>0</v>
      </c>
      <c r="Q75" s="18">
        <f t="shared" ca="1" si="56"/>
        <v>0</v>
      </c>
      <c r="R75" s="18">
        <f t="shared" ca="1" si="56"/>
        <v>0</v>
      </c>
      <c r="S75" s="18">
        <f t="shared" ca="1" si="56"/>
        <v>0</v>
      </c>
      <c r="T75" s="18">
        <f t="shared" ca="1" si="57"/>
        <v>0</v>
      </c>
      <c r="U75" s="18">
        <f t="shared" ca="1" si="58"/>
        <v>0</v>
      </c>
      <c r="V75" s="18">
        <f t="shared" ca="1" si="58"/>
        <v>0</v>
      </c>
      <c r="W75" s="18">
        <f t="shared" ca="1" si="58"/>
        <v>0</v>
      </c>
      <c r="X75" s="18">
        <f t="shared" ca="1" si="58"/>
        <v>0</v>
      </c>
      <c r="Y75" s="18">
        <f t="shared" ca="1" si="58"/>
        <v>0</v>
      </c>
      <c r="Z75" s="18">
        <f t="shared" ca="1" si="58"/>
        <v>0</v>
      </c>
      <c r="AA75" s="18">
        <f t="shared" ca="1" si="58"/>
        <v>0</v>
      </c>
      <c r="AB75" s="18">
        <f t="shared" ca="1" si="58"/>
        <v>0</v>
      </c>
      <c r="AC75" s="18">
        <f t="shared" ca="1" si="58"/>
        <v>0</v>
      </c>
      <c r="AD75" s="18">
        <f t="shared" ca="1" si="58"/>
        <v>0</v>
      </c>
      <c r="AE75" s="18">
        <f t="shared" ca="1" si="58"/>
        <v>0</v>
      </c>
      <c r="AF75" s="18">
        <f t="shared" ca="1" si="58"/>
        <v>0</v>
      </c>
      <c r="AG75" s="18">
        <f t="shared" ca="1" si="58"/>
        <v>0</v>
      </c>
      <c r="AH75" s="18">
        <f t="shared" ca="1" si="58"/>
        <v>0</v>
      </c>
      <c r="AI75" s="18">
        <f t="shared" ca="1" si="58"/>
        <v>0</v>
      </c>
      <c r="AJ75" s="18">
        <f t="shared" ca="1" si="58"/>
        <v>0</v>
      </c>
      <c r="AK75" s="18">
        <f t="shared" ca="1" si="54"/>
        <v>0</v>
      </c>
      <c r="AL75" s="18">
        <f t="shared" ca="1" si="54"/>
        <v>0</v>
      </c>
      <c r="AM75" s="18">
        <f t="shared" ca="1" si="54"/>
        <v>0</v>
      </c>
      <c r="AN75" s="18">
        <f t="shared" ca="1" si="54"/>
        <v>0</v>
      </c>
      <c r="AO75" s="18">
        <f t="shared" ca="1" si="54"/>
        <v>0</v>
      </c>
      <c r="AP75" s="18">
        <f t="shared" ca="1" si="54"/>
        <v>0</v>
      </c>
      <c r="AQ75" s="18">
        <f t="shared" ca="1" si="54"/>
        <v>0</v>
      </c>
      <c r="AR75" s="18">
        <f t="shared" ca="1" si="54"/>
        <v>0</v>
      </c>
      <c r="AS75" s="18">
        <f t="shared" ca="1" si="54"/>
        <v>0</v>
      </c>
      <c r="AT75" s="18">
        <f t="shared" ca="1" si="54"/>
        <v>0</v>
      </c>
      <c r="AU75" s="18">
        <f t="shared" ca="1" si="54"/>
        <v>0</v>
      </c>
      <c r="AV75" s="18">
        <f t="shared" ca="1" si="54"/>
        <v>0</v>
      </c>
      <c r="AW75" s="18">
        <f t="shared" ca="1" si="54"/>
        <v>0</v>
      </c>
      <c r="AX75" s="18">
        <f t="shared" ca="1" si="54"/>
        <v>0</v>
      </c>
      <c r="AY75" s="18">
        <f t="shared" ca="1" si="54"/>
        <v>0</v>
      </c>
      <c r="AZ75" s="18">
        <f t="shared" ca="1" si="55"/>
        <v>0</v>
      </c>
      <c r="BA75" s="18">
        <f t="shared" ca="1" si="55"/>
        <v>0</v>
      </c>
      <c r="BB75" s="18">
        <f t="shared" ca="1" si="55"/>
        <v>0</v>
      </c>
      <c r="BC75" s="18">
        <f t="shared" ca="1" si="55"/>
        <v>0</v>
      </c>
      <c r="BD75" s="18">
        <f t="shared" ca="1" si="55"/>
        <v>3925880.3600000255</v>
      </c>
      <c r="BE75" s="18">
        <f t="shared" ca="1" si="55"/>
        <v>0</v>
      </c>
      <c r="BF75" s="18">
        <f t="shared" ca="1" si="55"/>
        <v>0</v>
      </c>
      <c r="BG75" s="18">
        <f t="shared" ca="1" si="55"/>
        <v>0</v>
      </c>
      <c r="BH75" s="18">
        <f t="shared" ca="1" si="55"/>
        <v>0</v>
      </c>
      <c r="BI75" s="18">
        <f t="shared" ca="1" si="55"/>
        <v>0</v>
      </c>
      <c r="BJ75" s="18">
        <f t="shared" ca="1" si="55"/>
        <v>0</v>
      </c>
      <c r="BK75" s="18">
        <f t="shared" ca="1" si="55"/>
        <v>0</v>
      </c>
      <c r="BL75" s="18">
        <f t="shared" ca="1" si="55"/>
        <v>0</v>
      </c>
      <c r="BM75" s="18">
        <f t="shared" ca="1" si="55"/>
        <v>0</v>
      </c>
      <c r="BN75" s="18">
        <f t="shared" ca="1" si="55"/>
        <v>0</v>
      </c>
      <c r="BO75" s="18">
        <f t="shared" ca="1" si="55"/>
        <v>0</v>
      </c>
      <c r="BP75" s="18">
        <f t="shared" ca="1" si="59"/>
        <v>0</v>
      </c>
      <c r="BQ75" s="18">
        <f t="shared" ca="1" si="59"/>
        <v>0</v>
      </c>
      <c r="BR75" s="18">
        <f t="shared" ca="1" si="59"/>
        <v>0</v>
      </c>
      <c r="BS75" s="18">
        <f t="shared" ca="1" si="59"/>
        <v>0</v>
      </c>
      <c r="BT75" s="18">
        <f t="shared" ca="1" si="59"/>
        <v>0</v>
      </c>
      <c r="BU75" s="18">
        <f t="shared" ca="1" si="59"/>
        <v>0</v>
      </c>
      <c r="BV75" s="18">
        <f t="shared" ca="1" si="59"/>
        <v>0</v>
      </c>
      <c r="BW75" s="18">
        <f t="shared" ca="1" si="59"/>
        <v>0</v>
      </c>
      <c r="BX75" s="18">
        <f t="shared" ca="1" si="59"/>
        <v>0</v>
      </c>
      <c r="BY75" s="18">
        <f t="shared" ca="1" si="59"/>
        <v>0</v>
      </c>
      <c r="BZ75" s="18">
        <f t="shared" ca="1" si="59"/>
        <v>0</v>
      </c>
      <c r="CA75" s="18">
        <f t="shared" ca="1" si="59"/>
        <v>0</v>
      </c>
      <c r="CB75" s="18">
        <f t="shared" ca="1" si="59"/>
        <v>0</v>
      </c>
      <c r="CC75" s="18">
        <f t="shared" ca="1" si="59"/>
        <v>0</v>
      </c>
      <c r="CD75" s="18">
        <f t="shared" ca="1" si="60"/>
        <v>0</v>
      </c>
      <c r="CE75" s="18">
        <f t="shared" ca="1" si="60"/>
        <v>0</v>
      </c>
      <c r="CF75" s="18">
        <f t="shared" ca="1" si="60"/>
        <v>0</v>
      </c>
      <c r="CG75" s="18">
        <f t="shared" ca="1" si="60"/>
        <v>0</v>
      </c>
      <c r="CH75" s="18">
        <f t="shared" ca="1" si="60"/>
        <v>0</v>
      </c>
      <c r="CI75" s="18">
        <f t="shared" ca="1" si="60"/>
        <v>0</v>
      </c>
      <c r="CJ75" s="19">
        <f t="shared" ca="1" si="24"/>
        <v>0</v>
      </c>
      <c r="CK75" s="18">
        <f t="shared" ca="1" si="52"/>
        <v>0</v>
      </c>
      <c r="CL75" s="18">
        <f t="shared" ca="1" si="52"/>
        <v>0</v>
      </c>
      <c r="CM75" s="19">
        <f t="shared" ca="1" si="25"/>
        <v>0</v>
      </c>
      <c r="CN75" s="18">
        <f t="shared" ca="1" si="53"/>
        <v>0</v>
      </c>
      <c r="CO75" s="18">
        <f t="shared" ca="1" si="53"/>
        <v>0</v>
      </c>
      <c r="CP75" s="19">
        <f t="shared" ca="1" si="26"/>
        <v>0</v>
      </c>
      <c r="CQ75" s="18">
        <f t="shared" ca="1" si="61"/>
        <v>0</v>
      </c>
      <c r="CR75" s="18">
        <f t="shared" ca="1" si="61"/>
        <v>0</v>
      </c>
      <c r="CS75" s="18">
        <f t="shared" ca="1" si="61"/>
        <v>0</v>
      </c>
      <c r="CT75" s="18">
        <f t="shared" ca="1" si="61"/>
        <v>0</v>
      </c>
      <c r="CU75" s="18">
        <f t="shared" ca="1" si="61"/>
        <v>0</v>
      </c>
      <c r="CV75" s="19">
        <f t="shared" ca="1" si="51"/>
        <v>3925880.3600000255</v>
      </c>
    </row>
    <row r="76" spans="1:100" ht="12.75" customHeight="1">
      <c r="A76" s="57" t="s">
        <v>287</v>
      </c>
      <c r="B76" s="47">
        <v>9000</v>
      </c>
      <c r="C76" s="56" t="s">
        <v>288</v>
      </c>
      <c r="D76" s="48">
        <f t="shared" ref="D76:BO76" ca="1" si="62">SUMIF($C$7:$C$75,"HD",D$7:D$75)</f>
        <v>107943467678.96719</v>
      </c>
      <c r="E76" s="48">
        <f t="shared" ca="1" si="62"/>
        <v>23870796592.722992</v>
      </c>
      <c r="F76" s="48">
        <f t="shared" ca="1" si="62"/>
        <v>41053152440.006706</v>
      </c>
      <c r="G76" s="48">
        <f t="shared" ca="1" si="62"/>
        <v>43019518646.23748</v>
      </c>
      <c r="H76" s="48">
        <f t="shared" ca="1" si="62"/>
        <v>5382272848.8424673</v>
      </c>
      <c r="I76" s="48">
        <f t="shared" ca="1" si="62"/>
        <v>18240577281.929916</v>
      </c>
      <c r="J76" s="48">
        <f t="shared" ca="1" si="62"/>
        <v>232520678.62000009</v>
      </c>
      <c r="K76" s="48">
        <f t="shared" ca="1" si="62"/>
        <v>646926040.06708002</v>
      </c>
      <c r="L76" s="48">
        <f t="shared" ca="1" si="62"/>
        <v>17506304.715758987</v>
      </c>
      <c r="M76" s="48">
        <f t="shared" ca="1" si="62"/>
        <v>95390470.210000008</v>
      </c>
      <c r="N76" s="48">
        <f t="shared" ca="1" si="62"/>
        <v>17874584.030000001</v>
      </c>
      <c r="O76" s="48">
        <f t="shared" ca="1" si="62"/>
        <v>12420846053.173819</v>
      </c>
      <c r="P76" s="48">
        <f t="shared" ca="1" si="62"/>
        <v>29702419.190000001</v>
      </c>
      <c r="Q76" s="48">
        <f t="shared" ca="1" si="62"/>
        <v>8707323492.8135738</v>
      </c>
      <c r="R76" s="48">
        <f t="shared" ca="1" si="62"/>
        <v>0</v>
      </c>
      <c r="S76" s="48">
        <f t="shared" ca="1" si="62"/>
        <v>0</v>
      </c>
      <c r="T76" s="48">
        <f t="shared" ca="1" si="62"/>
        <v>257873640499.62341</v>
      </c>
      <c r="U76" s="48">
        <f t="shared" ca="1" si="62"/>
        <v>4184625763.7320633</v>
      </c>
      <c r="V76" s="48">
        <f t="shared" ca="1" si="62"/>
        <v>48147366995.249023</v>
      </c>
      <c r="W76" s="48">
        <f t="shared" ca="1" si="62"/>
        <v>147568200075.44315</v>
      </c>
      <c r="X76" s="48">
        <f t="shared" ca="1" si="62"/>
        <v>219846961.06984288</v>
      </c>
      <c r="Y76" s="48">
        <f t="shared" ca="1" si="62"/>
        <v>6379426467.2194872</v>
      </c>
      <c r="Z76" s="48">
        <f t="shared" ca="1" si="62"/>
        <v>8105330114.6079712</v>
      </c>
      <c r="AA76" s="48">
        <f t="shared" ca="1" si="62"/>
        <v>2295613.58</v>
      </c>
      <c r="AB76" s="48">
        <f t="shared" ca="1" si="62"/>
        <v>31425795.839999996</v>
      </c>
      <c r="AC76" s="48">
        <f t="shared" ca="1" si="62"/>
        <v>725874381.49272501</v>
      </c>
      <c r="AD76" s="48">
        <f t="shared" ca="1" si="62"/>
        <v>3808981735.0135083</v>
      </c>
      <c r="AE76" s="48">
        <f t="shared" ca="1" si="62"/>
        <v>32010007.239999</v>
      </c>
      <c r="AF76" s="48">
        <f t="shared" ca="1" si="62"/>
        <v>517360677.38024592</v>
      </c>
      <c r="AG76" s="48">
        <f t="shared" ca="1" si="62"/>
        <v>2362205528.1598802</v>
      </c>
      <c r="AH76" s="48">
        <f t="shared" ca="1" si="62"/>
        <v>1835241293.43012</v>
      </c>
      <c r="AI76" s="48">
        <f t="shared" ca="1" si="62"/>
        <v>204592878.24090004</v>
      </c>
      <c r="AJ76" s="48">
        <f t="shared" ca="1" si="62"/>
        <v>230823764.13718969</v>
      </c>
      <c r="AK76" s="48">
        <f t="shared" ca="1" si="62"/>
        <v>44495395.250096992</v>
      </c>
      <c r="AL76" s="48">
        <f t="shared" ca="1" si="62"/>
        <v>0</v>
      </c>
      <c r="AM76" s="48">
        <f t="shared" ca="1" si="62"/>
        <v>3139392745.9959493</v>
      </c>
      <c r="AN76" s="48">
        <f t="shared" ca="1" si="62"/>
        <v>32814093.940001</v>
      </c>
      <c r="AO76" s="48">
        <f t="shared" ca="1" si="62"/>
        <v>1213206109.610003</v>
      </c>
      <c r="AP76" s="48">
        <f t="shared" ca="1" si="62"/>
        <v>445816328.48887801</v>
      </c>
      <c r="AQ76" s="48">
        <f t="shared" ca="1" si="62"/>
        <v>0</v>
      </c>
      <c r="AR76" s="48">
        <f t="shared" ca="1" si="62"/>
        <v>0</v>
      </c>
      <c r="AS76" s="48">
        <f t="shared" ca="1" si="62"/>
        <v>0</v>
      </c>
      <c r="AT76" s="48">
        <f t="shared" ca="1" si="62"/>
        <v>34703233755.512413</v>
      </c>
      <c r="AU76" s="48">
        <f t="shared" ca="1" si="62"/>
        <v>2994673622.2625442</v>
      </c>
      <c r="AV76" s="48">
        <f t="shared" ca="1" si="62"/>
        <v>1028774035.6694738</v>
      </c>
      <c r="AW76" s="48">
        <f t="shared" ca="1" si="62"/>
        <v>0</v>
      </c>
      <c r="AX76" s="48">
        <f t="shared" ca="1" si="62"/>
        <v>1256836736.0965817</v>
      </c>
      <c r="AY76" s="48">
        <f t="shared" ca="1" si="62"/>
        <v>0</v>
      </c>
      <c r="AZ76" s="48">
        <f t="shared" ca="1" si="62"/>
        <v>0</v>
      </c>
      <c r="BA76" s="48">
        <f t="shared" ca="1" si="62"/>
        <v>0</v>
      </c>
      <c r="BB76" s="48">
        <f t="shared" ca="1" si="62"/>
        <v>386190363.59999996</v>
      </c>
      <c r="BC76" s="48">
        <f t="shared" ca="1" si="62"/>
        <v>7406988.8999999994</v>
      </c>
      <c r="BD76" s="48">
        <f t="shared" ca="1" si="62"/>
        <v>19252255427.236774</v>
      </c>
      <c r="BE76" s="48">
        <f t="shared" ca="1" si="62"/>
        <v>88364071.818571433</v>
      </c>
      <c r="BF76" s="48">
        <f t="shared" ca="1" si="62"/>
        <v>0</v>
      </c>
      <c r="BG76" s="48">
        <f t="shared" ca="1" si="62"/>
        <v>0</v>
      </c>
      <c r="BH76" s="48">
        <f t="shared" ca="1" si="62"/>
        <v>5664169.3300000001</v>
      </c>
      <c r="BI76" s="48">
        <f t="shared" ca="1" si="62"/>
        <v>2334914614.2061553</v>
      </c>
      <c r="BJ76" s="48">
        <f t="shared" ca="1" si="62"/>
        <v>513365825.59103137</v>
      </c>
      <c r="BK76" s="48">
        <f t="shared" ca="1" si="62"/>
        <v>0</v>
      </c>
      <c r="BL76" s="48">
        <f t="shared" ca="1" si="62"/>
        <v>52765221.690563507</v>
      </c>
      <c r="BM76" s="48">
        <f t="shared" ca="1" si="62"/>
        <v>1051241094.2635205</v>
      </c>
      <c r="BN76" s="48">
        <f t="shared" ca="1" si="62"/>
        <v>11047105727.950665</v>
      </c>
      <c r="BO76" s="48">
        <f t="shared" ca="1" si="62"/>
        <v>0</v>
      </c>
      <c r="BP76" s="48">
        <f t="shared" ref="BP76:CV76" ca="1" si="63">SUMIF($C$7:$C$75,"HD",BP$7:BP$75)</f>
        <v>17943238300.982616</v>
      </c>
      <c r="BQ76" s="48">
        <f t="shared" ca="1" si="63"/>
        <v>1679111825.8382061</v>
      </c>
      <c r="BR76" s="48">
        <f t="shared" ca="1" si="63"/>
        <v>15203240262.638968</v>
      </c>
      <c r="BS76" s="48">
        <f t="shared" ca="1" si="63"/>
        <v>16949049843.952381</v>
      </c>
      <c r="BT76" s="48">
        <f t="shared" ca="1" si="63"/>
        <v>0</v>
      </c>
      <c r="BU76" s="48">
        <f t="shared" ca="1" si="63"/>
        <v>189369.87</v>
      </c>
      <c r="BV76" s="48">
        <f t="shared" ca="1" si="63"/>
        <v>2284841126.7182059</v>
      </c>
      <c r="BW76" s="48">
        <f t="shared" ca="1" si="63"/>
        <v>0</v>
      </c>
      <c r="BX76" s="48">
        <f t="shared" ca="1" si="63"/>
        <v>91907327.632999986</v>
      </c>
      <c r="BY76" s="48">
        <f t="shared" ca="1" si="63"/>
        <v>0</v>
      </c>
      <c r="BZ76" s="48">
        <f t="shared" ca="1" si="63"/>
        <v>361188684.60000002</v>
      </c>
      <c r="CA76" s="48">
        <f t="shared" ca="1" si="63"/>
        <v>2607976509.723701</v>
      </c>
      <c r="CB76" s="48">
        <f t="shared" ca="1" si="63"/>
        <v>34185022140.956234</v>
      </c>
      <c r="CC76" s="48">
        <f t="shared" ca="1" si="63"/>
        <v>439090298.9095</v>
      </c>
      <c r="CD76" s="48">
        <f t="shared" ca="1" si="63"/>
        <v>15084025089.077305</v>
      </c>
      <c r="CE76" s="48">
        <f t="shared" ca="1" si="63"/>
        <v>45186355.939999998</v>
      </c>
      <c r="CF76" s="48">
        <f t="shared" ca="1" si="63"/>
        <v>1993649.73</v>
      </c>
      <c r="CG76" s="48">
        <f t="shared" ca="1" si="63"/>
        <v>416610817.03675002</v>
      </c>
      <c r="CH76" s="48">
        <f t="shared" ca="1" si="63"/>
        <v>2587115130.6685991</v>
      </c>
      <c r="CI76" s="48">
        <f t="shared" ca="1" si="63"/>
        <v>1223233288.8402741</v>
      </c>
      <c r="CJ76" s="48">
        <f t="shared" ca="1" si="63"/>
        <v>202709575097.91727</v>
      </c>
      <c r="CK76" s="48">
        <f t="shared" ca="1" si="63"/>
        <v>1569768097.1346824</v>
      </c>
      <c r="CL76" s="48">
        <f t="shared" ca="1" si="63"/>
        <v>906432059.9599998</v>
      </c>
      <c r="CM76" s="48">
        <f t="shared" ca="1" si="63"/>
        <v>80351641224.09729</v>
      </c>
      <c r="CN76" s="48">
        <f t="shared" ca="1" si="63"/>
        <v>10332284430.632614</v>
      </c>
      <c r="CO76" s="48">
        <f t="shared" ca="1" si="63"/>
        <v>70019356793.464676</v>
      </c>
      <c r="CP76" s="48">
        <f t="shared" ca="1" si="63"/>
        <v>119881733716.72537</v>
      </c>
      <c r="CQ76" s="48">
        <f t="shared" ca="1" si="63"/>
        <v>28117710311.28915</v>
      </c>
      <c r="CR76" s="48">
        <f t="shared" ca="1" si="63"/>
        <v>91764023405.436249</v>
      </c>
      <c r="CS76" s="48">
        <f t="shared" ca="1" si="63"/>
        <v>2522317022.4352245</v>
      </c>
      <c r="CT76" s="48">
        <f t="shared" ca="1" si="63"/>
        <v>4055245348.0500002</v>
      </c>
      <c r="CU76" s="48">
        <f t="shared" ca="1" si="63"/>
        <v>3690029.5700000003</v>
      </c>
      <c r="CV76" s="48">
        <f t="shared" ca="1" si="63"/>
        <v>1035956020252.5208</v>
      </c>
    </row>
    <row r="77" spans="1:100" ht="13.8">
      <c r="A77" s="57" t="s">
        <v>290</v>
      </c>
      <c r="B77" s="47">
        <v>9001</v>
      </c>
      <c r="C77" s="56" t="s">
        <v>291</v>
      </c>
      <c r="D77" s="48">
        <f t="shared" ref="D77:BO77" ca="1" si="64">SUMIF($C$7:$C$75,"H",D$7:D$75)+SUMIF($C$7:$C$75,"E",D$7:D$75)</f>
        <v>0</v>
      </c>
      <c r="E77" s="48">
        <f t="shared" ca="1" si="64"/>
        <v>0</v>
      </c>
      <c r="F77" s="48">
        <f t="shared" ca="1" si="64"/>
        <v>0</v>
      </c>
      <c r="G77" s="48">
        <f t="shared" ca="1" si="64"/>
        <v>0</v>
      </c>
      <c r="H77" s="48">
        <f t="shared" ca="1" si="64"/>
        <v>0</v>
      </c>
      <c r="I77" s="48">
        <f t="shared" ca="1" si="64"/>
        <v>0</v>
      </c>
      <c r="J77" s="48">
        <f t="shared" ca="1" si="64"/>
        <v>0</v>
      </c>
      <c r="K77" s="48">
        <f t="shared" ca="1" si="64"/>
        <v>0</v>
      </c>
      <c r="L77" s="48">
        <f t="shared" ca="1" si="64"/>
        <v>0</v>
      </c>
      <c r="M77" s="48">
        <f t="shared" ca="1" si="64"/>
        <v>0</v>
      </c>
      <c r="N77" s="48">
        <f t="shared" ca="1" si="64"/>
        <v>0</v>
      </c>
      <c r="O77" s="48">
        <f t="shared" ca="1" si="64"/>
        <v>0</v>
      </c>
      <c r="P77" s="48">
        <f t="shared" ca="1" si="64"/>
        <v>0</v>
      </c>
      <c r="Q77" s="48">
        <f t="shared" ca="1" si="64"/>
        <v>0</v>
      </c>
      <c r="R77" s="48">
        <f t="shared" ca="1" si="64"/>
        <v>0</v>
      </c>
      <c r="S77" s="48">
        <f t="shared" ca="1" si="64"/>
        <v>0</v>
      </c>
      <c r="T77" s="48">
        <f t="shared" ca="1" si="64"/>
        <v>0</v>
      </c>
      <c r="U77" s="48">
        <f t="shared" ca="1" si="64"/>
        <v>0</v>
      </c>
      <c r="V77" s="48">
        <f t="shared" ca="1" si="64"/>
        <v>0</v>
      </c>
      <c r="W77" s="48">
        <f t="shared" ca="1" si="64"/>
        <v>0</v>
      </c>
      <c r="X77" s="48">
        <f t="shared" ca="1" si="64"/>
        <v>0</v>
      </c>
      <c r="Y77" s="48">
        <f t="shared" ca="1" si="64"/>
        <v>0</v>
      </c>
      <c r="Z77" s="48">
        <f t="shared" ca="1" si="64"/>
        <v>0</v>
      </c>
      <c r="AA77" s="48">
        <f t="shared" ca="1" si="64"/>
        <v>0</v>
      </c>
      <c r="AB77" s="48">
        <f t="shared" ca="1" si="64"/>
        <v>0</v>
      </c>
      <c r="AC77" s="48">
        <f t="shared" ca="1" si="64"/>
        <v>0</v>
      </c>
      <c r="AD77" s="48">
        <f t="shared" ca="1" si="64"/>
        <v>0</v>
      </c>
      <c r="AE77" s="48">
        <f t="shared" ca="1" si="64"/>
        <v>0</v>
      </c>
      <c r="AF77" s="48">
        <f t="shared" ca="1" si="64"/>
        <v>0</v>
      </c>
      <c r="AG77" s="48">
        <f t="shared" ca="1" si="64"/>
        <v>0</v>
      </c>
      <c r="AH77" s="48">
        <f t="shared" ca="1" si="64"/>
        <v>0</v>
      </c>
      <c r="AI77" s="48">
        <f t="shared" ca="1" si="64"/>
        <v>0</v>
      </c>
      <c r="AJ77" s="48">
        <f t="shared" ca="1" si="64"/>
        <v>0</v>
      </c>
      <c r="AK77" s="48">
        <f t="shared" ca="1" si="64"/>
        <v>0</v>
      </c>
      <c r="AL77" s="48">
        <f t="shared" ca="1" si="64"/>
        <v>0</v>
      </c>
      <c r="AM77" s="48">
        <f t="shared" ca="1" si="64"/>
        <v>0</v>
      </c>
      <c r="AN77" s="48">
        <f t="shared" ca="1" si="64"/>
        <v>0</v>
      </c>
      <c r="AO77" s="48">
        <f t="shared" ca="1" si="64"/>
        <v>0</v>
      </c>
      <c r="AP77" s="48">
        <f t="shared" ca="1" si="64"/>
        <v>0</v>
      </c>
      <c r="AQ77" s="48">
        <f t="shared" ca="1" si="64"/>
        <v>0</v>
      </c>
      <c r="AR77" s="48">
        <f t="shared" ca="1" si="64"/>
        <v>0</v>
      </c>
      <c r="AS77" s="48">
        <f t="shared" ca="1" si="64"/>
        <v>0</v>
      </c>
      <c r="AT77" s="48">
        <f t="shared" ca="1" si="64"/>
        <v>0</v>
      </c>
      <c r="AU77" s="48">
        <f t="shared" ca="1" si="64"/>
        <v>0</v>
      </c>
      <c r="AV77" s="48">
        <f t="shared" ca="1" si="64"/>
        <v>0</v>
      </c>
      <c r="AW77" s="48">
        <f t="shared" ca="1" si="64"/>
        <v>0</v>
      </c>
      <c r="AX77" s="48">
        <f t="shared" ca="1" si="64"/>
        <v>0</v>
      </c>
      <c r="AY77" s="48">
        <f t="shared" ca="1" si="64"/>
        <v>0</v>
      </c>
      <c r="AZ77" s="48">
        <f t="shared" ca="1" si="64"/>
        <v>0</v>
      </c>
      <c r="BA77" s="48">
        <f t="shared" ca="1" si="64"/>
        <v>0</v>
      </c>
      <c r="BB77" s="48">
        <f t="shared" ca="1" si="64"/>
        <v>0</v>
      </c>
      <c r="BC77" s="48">
        <f t="shared" ca="1" si="64"/>
        <v>0</v>
      </c>
      <c r="BD77" s="48">
        <f t="shared" ca="1" si="64"/>
        <v>2342464566.929028</v>
      </c>
      <c r="BE77" s="48">
        <f t="shared" ca="1" si="64"/>
        <v>798304176.8700304</v>
      </c>
      <c r="BF77" s="48">
        <f t="shared" ca="1" si="64"/>
        <v>0</v>
      </c>
      <c r="BG77" s="48">
        <f t="shared" ca="1" si="64"/>
        <v>0</v>
      </c>
      <c r="BH77" s="48">
        <f t="shared" ca="1" si="64"/>
        <v>0</v>
      </c>
      <c r="BI77" s="48">
        <f t="shared" ca="1" si="64"/>
        <v>0</v>
      </c>
      <c r="BJ77" s="48">
        <f t="shared" ca="1" si="64"/>
        <v>0</v>
      </c>
      <c r="BK77" s="48">
        <f t="shared" ca="1" si="64"/>
        <v>0</v>
      </c>
      <c r="BL77" s="48">
        <f t="shared" ca="1" si="64"/>
        <v>0</v>
      </c>
      <c r="BM77" s="48">
        <f t="shared" ca="1" si="64"/>
        <v>0</v>
      </c>
      <c r="BN77" s="48">
        <f t="shared" ca="1" si="64"/>
        <v>0</v>
      </c>
      <c r="BO77" s="48">
        <f t="shared" ca="1" si="64"/>
        <v>0</v>
      </c>
      <c r="BP77" s="48">
        <f t="shared" ref="BP77:CV77" ca="1" si="65">SUMIF($C$7:$C$75,"H",BP$7:BP$75)+SUMIF($C$7:$C$75,"E",BP$7:BP$75)</f>
        <v>0</v>
      </c>
      <c r="BQ77" s="48">
        <f t="shared" ca="1" si="65"/>
        <v>0</v>
      </c>
      <c r="BR77" s="48">
        <f t="shared" ca="1" si="65"/>
        <v>0</v>
      </c>
      <c r="BS77" s="48">
        <f t="shared" ca="1" si="65"/>
        <v>0</v>
      </c>
      <c r="BT77" s="48">
        <f t="shared" ca="1" si="65"/>
        <v>0</v>
      </c>
      <c r="BU77" s="48">
        <f t="shared" ca="1" si="65"/>
        <v>0</v>
      </c>
      <c r="BV77" s="48">
        <f t="shared" ca="1" si="65"/>
        <v>0</v>
      </c>
      <c r="BW77" s="48">
        <f t="shared" ca="1" si="65"/>
        <v>0</v>
      </c>
      <c r="BX77" s="48">
        <f t="shared" ca="1" si="65"/>
        <v>0</v>
      </c>
      <c r="BY77" s="48">
        <f t="shared" ca="1" si="65"/>
        <v>0</v>
      </c>
      <c r="BZ77" s="48">
        <f t="shared" ca="1" si="65"/>
        <v>0</v>
      </c>
      <c r="CA77" s="48">
        <f t="shared" ca="1" si="65"/>
        <v>0</v>
      </c>
      <c r="CB77" s="48">
        <f t="shared" ca="1" si="65"/>
        <v>0</v>
      </c>
      <c r="CC77" s="48">
        <f t="shared" ca="1" si="65"/>
        <v>0</v>
      </c>
      <c r="CD77" s="48">
        <f t="shared" ca="1" si="65"/>
        <v>0</v>
      </c>
      <c r="CE77" s="48">
        <f t="shared" ca="1" si="65"/>
        <v>0</v>
      </c>
      <c r="CF77" s="48">
        <f t="shared" ca="1" si="65"/>
        <v>0</v>
      </c>
      <c r="CG77" s="48">
        <f t="shared" ca="1" si="65"/>
        <v>0</v>
      </c>
      <c r="CH77" s="48">
        <f t="shared" ca="1" si="65"/>
        <v>0</v>
      </c>
      <c r="CI77" s="48">
        <f t="shared" ca="1" si="65"/>
        <v>363.48571428571427</v>
      </c>
      <c r="CJ77" s="48">
        <f t="shared" ca="1" si="65"/>
        <v>5259823874.8365479</v>
      </c>
      <c r="CK77" s="48">
        <f t="shared" ca="1" si="65"/>
        <v>24507072.389999997</v>
      </c>
      <c r="CL77" s="48">
        <f t="shared" ca="1" si="65"/>
        <v>111125236.84</v>
      </c>
      <c r="CM77" s="48">
        <f t="shared" ca="1" si="65"/>
        <v>3060289098.0000248</v>
      </c>
      <c r="CN77" s="48">
        <f t="shared" ca="1" si="65"/>
        <v>272008248.69999999</v>
      </c>
      <c r="CO77" s="48">
        <f t="shared" ca="1" si="65"/>
        <v>2788280849.300025</v>
      </c>
      <c r="CP77" s="48">
        <f t="shared" ca="1" si="65"/>
        <v>2063902467.606523</v>
      </c>
      <c r="CQ77" s="48">
        <f t="shared" ca="1" si="65"/>
        <v>136164440.14000013</v>
      </c>
      <c r="CR77" s="48">
        <f t="shared" ca="1" si="65"/>
        <v>1927738027.4665232</v>
      </c>
      <c r="CS77" s="48">
        <f t="shared" ca="1" si="65"/>
        <v>154468123.28764322</v>
      </c>
      <c r="CT77" s="48">
        <f t="shared" ca="1" si="65"/>
        <v>0</v>
      </c>
      <c r="CU77" s="48">
        <f t="shared" ca="1" si="65"/>
        <v>0</v>
      </c>
      <c r="CV77" s="48">
        <f t="shared" ca="1" si="65"/>
        <v>8555061105.4089632</v>
      </c>
    </row>
    <row r="78" spans="1:100" ht="13.8">
      <c r="A78" s="57" t="s">
        <v>293</v>
      </c>
      <c r="B78" s="47">
        <v>9003</v>
      </c>
      <c r="C78" s="56" t="s">
        <v>294</v>
      </c>
      <c r="D78" s="48">
        <f t="shared" ref="D78:I78" ca="1" si="66">D76+D77</f>
        <v>107943467678.96719</v>
      </c>
      <c r="E78" s="48">
        <f t="shared" ca="1" si="66"/>
        <v>23870796592.722992</v>
      </c>
      <c r="F78" s="48">
        <f t="shared" ca="1" si="66"/>
        <v>41053152440.006706</v>
      </c>
      <c r="G78" s="48">
        <f t="shared" ca="1" si="66"/>
        <v>43019518646.23748</v>
      </c>
      <c r="H78" s="48">
        <f t="shared" ca="1" si="66"/>
        <v>5382272848.8424673</v>
      </c>
      <c r="I78" s="48">
        <f t="shared" ca="1" si="66"/>
        <v>18240577281.929916</v>
      </c>
      <c r="J78" s="48">
        <f ca="1">J76+J77</f>
        <v>232520678.62000009</v>
      </c>
      <c r="K78" s="48">
        <f ca="1">K76+K77</f>
        <v>646926040.06708002</v>
      </c>
      <c r="L78" s="48">
        <f t="shared" ref="L78:BU78" ca="1" si="67">L76+L77</f>
        <v>17506304.715758987</v>
      </c>
      <c r="M78" s="48">
        <f t="shared" ca="1" si="67"/>
        <v>95390470.210000008</v>
      </c>
      <c r="N78" s="48">
        <f t="shared" ca="1" si="67"/>
        <v>17874584.030000001</v>
      </c>
      <c r="O78" s="48">
        <f t="shared" ca="1" si="67"/>
        <v>12420846053.173819</v>
      </c>
      <c r="P78" s="48">
        <f t="shared" ca="1" si="67"/>
        <v>29702419.190000001</v>
      </c>
      <c r="Q78" s="48">
        <f t="shared" ca="1" si="67"/>
        <v>8707323492.8135738</v>
      </c>
      <c r="R78" s="48">
        <f t="shared" ca="1" si="67"/>
        <v>0</v>
      </c>
      <c r="S78" s="48">
        <f t="shared" ca="1" si="67"/>
        <v>0</v>
      </c>
      <c r="T78" s="48">
        <f t="shared" ca="1" si="67"/>
        <v>257873640499.62341</v>
      </c>
      <c r="U78" s="48">
        <f t="shared" ca="1" si="67"/>
        <v>4184625763.7320633</v>
      </c>
      <c r="V78" s="48">
        <f t="shared" ca="1" si="67"/>
        <v>48147366995.249023</v>
      </c>
      <c r="W78" s="48">
        <f t="shared" ca="1" si="67"/>
        <v>147568200075.44315</v>
      </c>
      <c r="X78" s="48">
        <f t="shared" ca="1" si="67"/>
        <v>219846961.06984288</v>
      </c>
      <c r="Y78" s="48">
        <f t="shared" ca="1" si="67"/>
        <v>6379426467.2194872</v>
      </c>
      <c r="Z78" s="48">
        <f t="shared" ca="1" si="67"/>
        <v>8105330114.6079712</v>
      </c>
      <c r="AA78" s="48">
        <f t="shared" ca="1" si="67"/>
        <v>2295613.58</v>
      </c>
      <c r="AB78" s="48">
        <f t="shared" ca="1" si="67"/>
        <v>31425795.839999996</v>
      </c>
      <c r="AC78" s="48">
        <f t="shared" ca="1" si="67"/>
        <v>725874381.49272501</v>
      </c>
      <c r="AD78" s="48">
        <f t="shared" ca="1" si="67"/>
        <v>3808981735.0135083</v>
      </c>
      <c r="AE78" s="48">
        <f t="shared" ca="1" si="67"/>
        <v>32010007.239999</v>
      </c>
      <c r="AF78" s="48">
        <f t="shared" ca="1" si="67"/>
        <v>517360677.38024592</v>
      </c>
      <c r="AG78" s="48">
        <f t="shared" ca="1" si="67"/>
        <v>2362205528.1598802</v>
      </c>
      <c r="AH78" s="48">
        <f t="shared" ca="1" si="67"/>
        <v>1835241293.43012</v>
      </c>
      <c r="AI78" s="48">
        <f t="shared" ca="1" si="67"/>
        <v>204592878.24090004</v>
      </c>
      <c r="AJ78" s="48">
        <f t="shared" ca="1" si="67"/>
        <v>230823764.13718969</v>
      </c>
      <c r="AK78" s="48">
        <f t="shared" ca="1" si="67"/>
        <v>44495395.250096992</v>
      </c>
      <c r="AL78" s="48">
        <f t="shared" ca="1" si="67"/>
        <v>0</v>
      </c>
      <c r="AM78" s="48">
        <f t="shared" ca="1" si="67"/>
        <v>3139392745.9959493</v>
      </c>
      <c r="AN78" s="48">
        <f t="shared" ca="1" si="67"/>
        <v>32814093.940001</v>
      </c>
      <c r="AO78" s="48">
        <f t="shared" ca="1" si="67"/>
        <v>1213206109.610003</v>
      </c>
      <c r="AP78" s="48">
        <f t="shared" ca="1" si="67"/>
        <v>445816328.48887801</v>
      </c>
      <c r="AQ78" s="48">
        <f t="shared" ca="1" si="67"/>
        <v>0</v>
      </c>
      <c r="AR78" s="48">
        <f t="shared" ca="1" si="67"/>
        <v>0</v>
      </c>
      <c r="AS78" s="48">
        <f t="shared" ca="1" si="67"/>
        <v>0</v>
      </c>
      <c r="AT78" s="48">
        <f t="shared" ca="1" si="67"/>
        <v>34703233755.512413</v>
      </c>
      <c r="AU78" s="48">
        <f t="shared" ca="1" si="67"/>
        <v>2994673622.2625442</v>
      </c>
      <c r="AV78" s="48">
        <f t="shared" ca="1" si="67"/>
        <v>1028774035.6694738</v>
      </c>
      <c r="AW78" s="48">
        <f t="shared" ca="1" si="67"/>
        <v>0</v>
      </c>
      <c r="AX78" s="48">
        <f t="shared" ca="1" si="67"/>
        <v>1256836736.0965817</v>
      </c>
      <c r="AY78" s="48">
        <f t="shared" ca="1" si="67"/>
        <v>0</v>
      </c>
      <c r="AZ78" s="48">
        <f t="shared" ca="1" si="67"/>
        <v>0</v>
      </c>
      <c r="BA78" s="48">
        <f t="shared" ca="1" si="67"/>
        <v>0</v>
      </c>
      <c r="BB78" s="48">
        <f t="shared" ca="1" si="67"/>
        <v>386190363.59999996</v>
      </c>
      <c r="BC78" s="48">
        <f t="shared" ca="1" si="67"/>
        <v>7406988.8999999994</v>
      </c>
      <c r="BD78" s="48">
        <f t="shared" ca="1" si="67"/>
        <v>21594719994.165802</v>
      </c>
      <c r="BE78" s="48">
        <f t="shared" ca="1" si="67"/>
        <v>886668248.68860185</v>
      </c>
      <c r="BF78" s="48">
        <f t="shared" ca="1" si="67"/>
        <v>0</v>
      </c>
      <c r="BG78" s="48">
        <f t="shared" ca="1" si="67"/>
        <v>0</v>
      </c>
      <c r="BH78" s="48">
        <f t="shared" ca="1" si="67"/>
        <v>5664169.3300000001</v>
      </c>
      <c r="BI78" s="48">
        <f t="shared" ca="1" si="67"/>
        <v>2334914614.2061553</v>
      </c>
      <c r="BJ78" s="48">
        <f t="shared" ca="1" si="67"/>
        <v>513365825.59103137</v>
      </c>
      <c r="BK78" s="48">
        <f t="shared" ca="1" si="67"/>
        <v>0</v>
      </c>
      <c r="BL78" s="48">
        <f t="shared" ca="1" si="67"/>
        <v>52765221.690563507</v>
      </c>
      <c r="BM78" s="48">
        <f t="shared" ca="1" si="67"/>
        <v>1051241094.2635205</v>
      </c>
      <c r="BN78" s="48">
        <f t="shared" ca="1" si="67"/>
        <v>11047105727.950665</v>
      </c>
      <c r="BO78" s="48">
        <f t="shared" ca="1" si="67"/>
        <v>0</v>
      </c>
      <c r="BP78" s="48">
        <f t="shared" ca="1" si="67"/>
        <v>17943238300.982616</v>
      </c>
      <c r="BQ78" s="48">
        <f t="shared" ca="1" si="67"/>
        <v>1679111825.8382061</v>
      </c>
      <c r="BR78" s="48">
        <f t="shared" ca="1" si="67"/>
        <v>15203240262.638968</v>
      </c>
      <c r="BS78" s="48">
        <f t="shared" ca="1" si="67"/>
        <v>16949049843.952381</v>
      </c>
      <c r="BT78" s="48">
        <f t="shared" ca="1" si="67"/>
        <v>0</v>
      </c>
      <c r="BU78" s="48">
        <f t="shared" ca="1" si="67"/>
        <v>189369.87</v>
      </c>
      <c r="BV78" s="48">
        <f ca="1">BV76+BV77</f>
        <v>2284841126.7182059</v>
      </c>
      <c r="BW78" s="48">
        <f ca="1">BW76+BW77</f>
        <v>0</v>
      </c>
      <c r="BX78" s="48">
        <f ca="1">BX76+BX77</f>
        <v>91907327.632999986</v>
      </c>
      <c r="BY78" s="48">
        <f ca="1">BY76+BY77</f>
        <v>0</v>
      </c>
      <c r="BZ78" s="48">
        <f ca="1">BZ76+BZ77</f>
        <v>361188684.60000002</v>
      </c>
      <c r="CA78" s="48">
        <f t="shared" ref="CA78:CQ78" ca="1" si="68">CA76+CA77</f>
        <v>2607976509.723701</v>
      </c>
      <c r="CB78" s="48">
        <f t="shared" ca="1" si="68"/>
        <v>34185022140.956234</v>
      </c>
      <c r="CC78" s="48">
        <f t="shared" ca="1" si="68"/>
        <v>439090298.9095</v>
      </c>
      <c r="CD78" s="48">
        <f t="shared" ca="1" si="68"/>
        <v>15084025089.077305</v>
      </c>
      <c r="CE78" s="48">
        <f t="shared" ca="1" si="68"/>
        <v>45186355.939999998</v>
      </c>
      <c r="CF78" s="48">
        <f t="shared" ca="1" si="68"/>
        <v>1993649.73</v>
      </c>
      <c r="CG78" s="48">
        <f t="shared" ca="1" si="68"/>
        <v>416610817.03675002</v>
      </c>
      <c r="CH78" s="48">
        <f t="shared" ca="1" si="68"/>
        <v>2587115130.6685991</v>
      </c>
      <c r="CI78" s="48">
        <f t="shared" ca="1" si="68"/>
        <v>1223233652.3259883</v>
      </c>
      <c r="CJ78" s="48">
        <f t="shared" ca="1" si="68"/>
        <v>207969398972.75381</v>
      </c>
      <c r="CK78" s="48">
        <f t="shared" ca="1" si="68"/>
        <v>1594275169.5246825</v>
      </c>
      <c r="CL78" s="48">
        <f t="shared" ca="1" si="68"/>
        <v>1017557296.7999998</v>
      </c>
      <c r="CM78" s="48">
        <f t="shared" ca="1" si="68"/>
        <v>83411930322.097321</v>
      </c>
      <c r="CN78" s="48">
        <f t="shared" ca="1" si="68"/>
        <v>10604292679.332615</v>
      </c>
      <c r="CO78" s="48">
        <f t="shared" ca="1" si="68"/>
        <v>72807637642.764694</v>
      </c>
      <c r="CP78" s="48">
        <f t="shared" ca="1" si="68"/>
        <v>121945636184.33189</v>
      </c>
      <c r="CQ78" s="48">
        <f t="shared" ca="1" si="68"/>
        <v>28253874751.42915</v>
      </c>
      <c r="CR78" s="48">
        <f ca="1">CR76+CR77</f>
        <v>93691761432.902771</v>
      </c>
      <c r="CS78" s="48">
        <f ca="1">CS76+CS77</f>
        <v>2676785145.722868</v>
      </c>
      <c r="CT78" s="48">
        <f ca="1">CT76+CT77</f>
        <v>4055245348.0500002</v>
      </c>
      <c r="CU78" s="48">
        <f ca="1">CU76+CU77</f>
        <v>3690029.5700000003</v>
      </c>
      <c r="CV78" s="48">
        <f ca="1">CV76+CV77</f>
        <v>1044511081357.9297</v>
      </c>
    </row>
  </sheetData>
  <mergeCells count="1">
    <mergeCell ref="E2:G2"/>
  </mergeCells>
  <dataValidations count="2">
    <dataValidation type="list" allowBlank="1" showInputMessage="1" showErrorMessage="1" sqref="C2" xr:uid="{EFFA04FD-0FF6-4322-B3B5-BD5C98A2572D}">
      <formula1>"Toplam,Yurtiçi,Yurtdışı"</formula1>
    </dataValidation>
    <dataValidation type="list" allowBlank="1" showInputMessage="1" showErrorMessage="1" sqref="B2" xr:uid="{A3A933AE-2E43-429F-AF4F-F40068C90B68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86C6-BDAE-4046-8484-ABD0E97632CA}">
  <dimension ref="A1:U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21" ht="15" customHeight="1">
      <c r="A1" s="1" t="s">
        <v>0</v>
      </c>
      <c r="B1" s="2"/>
      <c r="C1" s="2"/>
    </row>
    <row r="2" spans="1:21" ht="15" customHeight="1">
      <c r="A2" s="1" t="s">
        <v>325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1" ht="15" customHeight="1">
      <c r="A3" s="5" t="s">
        <v>365</v>
      </c>
      <c r="B3" s="2"/>
      <c r="C3" s="2"/>
      <c r="E3" s="7"/>
    </row>
    <row r="4" spans="1:21" ht="22.5" customHeight="1"/>
    <row r="5" spans="1:2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796</v>
      </c>
      <c r="K5" s="76">
        <v>797</v>
      </c>
      <c r="L5" s="76">
        <v>908</v>
      </c>
      <c r="M5" s="76">
        <v>909</v>
      </c>
      <c r="N5" s="76">
        <v>910</v>
      </c>
      <c r="O5" s="76">
        <v>91001</v>
      </c>
      <c r="P5" s="76">
        <v>91002</v>
      </c>
      <c r="Q5" s="76">
        <v>911</v>
      </c>
      <c r="R5" s="76">
        <v>91101</v>
      </c>
      <c r="S5" s="76">
        <v>91102</v>
      </c>
      <c r="T5" s="76">
        <v>799</v>
      </c>
      <c r="U5" s="77"/>
    </row>
    <row r="6" spans="1:2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17</v>
      </c>
      <c r="K6" s="54" t="s">
        <v>18</v>
      </c>
      <c r="L6" s="54" t="s">
        <v>19</v>
      </c>
      <c r="M6" s="54" t="s">
        <v>20</v>
      </c>
      <c r="N6" s="54" t="s">
        <v>21</v>
      </c>
      <c r="O6" s="54" t="s">
        <v>22</v>
      </c>
      <c r="P6" s="54" t="s">
        <v>23</v>
      </c>
      <c r="Q6" s="54" t="s">
        <v>24</v>
      </c>
      <c r="R6" s="54" t="s">
        <v>22</v>
      </c>
      <c r="S6" s="54" t="s">
        <v>23</v>
      </c>
      <c r="T6" s="54" t="s">
        <v>129</v>
      </c>
      <c r="U6" s="77" t="s">
        <v>326</v>
      </c>
    </row>
    <row r="7" spans="1:2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ca="1">L7+M7+N7+Q7</f>
        <v>0</v>
      </c>
      <c r="L7" s="18">
        <f t="shared" ref="L7:T22" ca="1" si="1">IFERROR(IF($C$2="Yurtiçi",INDIRECT("'"&amp;$B$2&amp;"'!"&amp;ADDRESS(MATCH($B7,INDIRECT("'"&amp;$B$2&amp;"'!$B$1:$B$1095"),0),MATCH(L$5,INDIRECT("'"&amp;$B$2&amp;"'!5:5"),0))),IF($C$2="Yurtdışı",INDIRECT("'"&amp;$B$2&amp;"'!"&amp;ADDRESS(MATCH($B7,INDIRECT("'"&amp;$B$2&amp;"'!$B$1:$B$1095"),0),MATCH(L$5,INDIRECT("'"&amp;$B$2&amp;"'!5:5"),0)+1)),INDIRECT("'"&amp;$B$2&amp;"'!"&amp;ADDRESS(MATCH($B7,INDIRECT("'"&amp;$B$2&amp;"'!$B$1:$B$1095"),0),MATCH(L$5,INDIRECT("'"&amp;$B$2&amp;"'!5:5"),0)))+INDIRECT("'"&amp;$B$2&amp;"'!"&amp;ADDRESS(MATCH($B7,INDIRECT("'"&amp;$B$2&amp;"'!$B$1:$B$1095"),0),MATCH(L$5,INDIRECT("'"&amp;$B$2&amp;"'!5:5"),0)+1)))),0)</f>
        <v>0</v>
      </c>
      <c r="M7" s="18">
        <f t="shared" ca="1" si="1"/>
        <v>0</v>
      </c>
      <c r="N7" s="19">
        <f ca="1">+O7+P7</f>
        <v>0</v>
      </c>
      <c r="O7" s="18">
        <f t="shared" ca="1" si="1"/>
        <v>0</v>
      </c>
      <c r="P7" s="18">
        <f t="shared" ca="1" si="1"/>
        <v>0</v>
      </c>
      <c r="Q7" s="19">
        <f ca="1">+R7+S7</f>
        <v>0</v>
      </c>
      <c r="R7" s="18">
        <f t="shared" ca="1" si="1"/>
        <v>0</v>
      </c>
      <c r="S7" s="18">
        <f t="shared" ca="1" si="1"/>
        <v>0</v>
      </c>
      <c r="T7" s="18">
        <f t="shared" ca="1" si="1"/>
        <v>0</v>
      </c>
      <c r="U7" s="19">
        <f ca="1">SUM(D7:K7)+T7</f>
        <v>0</v>
      </c>
    </row>
    <row r="8" spans="1:2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2">L8+M8+N8+Q8</f>
        <v>0</v>
      </c>
      <c r="L8" s="18">
        <f t="shared" ca="1" si="1"/>
        <v>0</v>
      </c>
      <c r="M8" s="18">
        <f t="shared" ca="1" si="1"/>
        <v>0</v>
      </c>
      <c r="N8" s="19">
        <f t="shared" ref="N8:N22" ca="1" si="3">+O8+P8</f>
        <v>0</v>
      </c>
      <c r="O8" s="18">
        <f t="shared" ca="1" si="1"/>
        <v>0</v>
      </c>
      <c r="P8" s="18">
        <f t="shared" ca="1" si="1"/>
        <v>0</v>
      </c>
      <c r="Q8" s="19">
        <f t="shared" ref="Q8:Q22" ca="1" si="4">+R8+S8</f>
        <v>0</v>
      </c>
      <c r="R8" s="18">
        <f t="shared" ca="1" si="1"/>
        <v>0</v>
      </c>
      <c r="S8" s="18">
        <f t="shared" ca="1" si="1"/>
        <v>0</v>
      </c>
      <c r="T8" s="18">
        <f t="shared" ca="1" si="1"/>
        <v>0</v>
      </c>
      <c r="U8" s="19">
        <f t="shared" ref="U8:U18" ca="1" si="5">SUM(D8:K8)+T8</f>
        <v>0</v>
      </c>
    </row>
    <row r="9" spans="1:2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2"/>
        <v>0</v>
      </c>
      <c r="L9" s="18">
        <f t="shared" ca="1" si="1"/>
        <v>0</v>
      </c>
      <c r="M9" s="18">
        <f t="shared" ca="1" si="1"/>
        <v>0</v>
      </c>
      <c r="N9" s="19">
        <f t="shared" ca="1" si="3"/>
        <v>0</v>
      </c>
      <c r="O9" s="18">
        <f t="shared" ca="1" si="1"/>
        <v>0</v>
      </c>
      <c r="P9" s="18">
        <f t="shared" ca="1" si="1"/>
        <v>0</v>
      </c>
      <c r="Q9" s="19">
        <f t="shared" ca="1" si="4"/>
        <v>0</v>
      </c>
      <c r="R9" s="18">
        <f t="shared" ca="1" si="1"/>
        <v>0</v>
      </c>
      <c r="S9" s="18">
        <f t="shared" ca="1" si="1"/>
        <v>0</v>
      </c>
      <c r="T9" s="18">
        <f t="shared" ca="1" si="1"/>
        <v>0</v>
      </c>
      <c r="U9" s="19">
        <f t="shared" ca="1" si="5"/>
        <v>0</v>
      </c>
    </row>
    <row r="10" spans="1:2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2"/>
        <v>0</v>
      </c>
      <c r="L10" s="18">
        <f t="shared" ca="1" si="1"/>
        <v>0</v>
      </c>
      <c r="M10" s="18">
        <f t="shared" ca="1" si="1"/>
        <v>0</v>
      </c>
      <c r="N10" s="19">
        <f t="shared" ca="1" si="3"/>
        <v>0</v>
      </c>
      <c r="O10" s="18">
        <f t="shared" ca="1" si="1"/>
        <v>0</v>
      </c>
      <c r="P10" s="18">
        <f t="shared" ca="1" si="1"/>
        <v>0</v>
      </c>
      <c r="Q10" s="19">
        <f t="shared" ca="1" si="4"/>
        <v>0</v>
      </c>
      <c r="R10" s="18">
        <f t="shared" ca="1" si="1"/>
        <v>0</v>
      </c>
      <c r="S10" s="18">
        <f t="shared" ca="1" si="1"/>
        <v>0</v>
      </c>
      <c r="T10" s="18">
        <f t="shared" ca="1" si="1"/>
        <v>0</v>
      </c>
      <c r="U10" s="19">
        <f t="shared" ca="1" si="5"/>
        <v>0</v>
      </c>
    </row>
    <row r="11" spans="1:2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2"/>
        <v>0</v>
      </c>
      <c r="L11" s="18">
        <f t="shared" ca="1" si="1"/>
        <v>0</v>
      </c>
      <c r="M11" s="18">
        <f t="shared" ca="1" si="1"/>
        <v>0</v>
      </c>
      <c r="N11" s="19">
        <f t="shared" ca="1" si="3"/>
        <v>0</v>
      </c>
      <c r="O11" s="18">
        <f t="shared" ca="1" si="1"/>
        <v>0</v>
      </c>
      <c r="P11" s="18">
        <f t="shared" ca="1" si="1"/>
        <v>0</v>
      </c>
      <c r="Q11" s="19">
        <f t="shared" ca="1" si="4"/>
        <v>0</v>
      </c>
      <c r="R11" s="18">
        <f t="shared" ca="1" si="1"/>
        <v>0</v>
      </c>
      <c r="S11" s="18">
        <f t="shared" ca="1" si="1"/>
        <v>0</v>
      </c>
      <c r="T11" s="18">
        <f t="shared" ca="1" si="1"/>
        <v>0</v>
      </c>
      <c r="U11" s="19">
        <f t="shared" ca="1" si="5"/>
        <v>0</v>
      </c>
    </row>
    <row r="12" spans="1:2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2"/>
        <v>0</v>
      </c>
      <c r="L12" s="18">
        <f t="shared" ca="1" si="1"/>
        <v>0</v>
      </c>
      <c r="M12" s="18">
        <f t="shared" ca="1" si="1"/>
        <v>0</v>
      </c>
      <c r="N12" s="19">
        <f t="shared" ca="1" si="3"/>
        <v>0</v>
      </c>
      <c r="O12" s="18">
        <f t="shared" ca="1" si="1"/>
        <v>0</v>
      </c>
      <c r="P12" s="18">
        <f t="shared" ca="1" si="1"/>
        <v>0</v>
      </c>
      <c r="Q12" s="19">
        <f t="shared" ca="1" si="4"/>
        <v>0</v>
      </c>
      <c r="R12" s="18">
        <f t="shared" ca="1" si="1"/>
        <v>0</v>
      </c>
      <c r="S12" s="18">
        <f t="shared" ca="1" si="1"/>
        <v>0</v>
      </c>
      <c r="T12" s="18">
        <f t="shared" ca="1" si="1"/>
        <v>0</v>
      </c>
      <c r="U12" s="19">
        <f t="shared" ca="1" si="5"/>
        <v>0</v>
      </c>
    </row>
    <row r="13" spans="1:2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2"/>
        <v>0</v>
      </c>
      <c r="L13" s="18">
        <f t="shared" ca="1" si="1"/>
        <v>0</v>
      </c>
      <c r="M13" s="18">
        <f t="shared" ca="1" si="1"/>
        <v>0</v>
      </c>
      <c r="N13" s="19">
        <f t="shared" ca="1" si="3"/>
        <v>0</v>
      </c>
      <c r="O13" s="18">
        <f t="shared" ca="1" si="1"/>
        <v>0</v>
      </c>
      <c r="P13" s="18">
        <f t="shared" ca="1" si="1"/>
        <v>0</v>
      </c>
      <c r="Q13" s="19">
        <f t="shared" ca="1" si="4"/>
        <v>0</v>
      </c>
      <c r="R13" s="18">
        <f t="shared" ca="1" si="1"/>
        <v>0</v>
      </c>
      <c r="S13" s="18">
        <f t="shared" ca="1" si="1"/>
        <v>0</v>
      </c>
      <c r="T13" s="18">
        <f t="shared" ca="1" si="1"/>
        <v>0</v>
      </c>
      <c r="U13" s="19">
        <f t="shared" ca="1" si="5"/>
        <v>0</v>
      </c>
    </row>
    <row r="14" spans="1:2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2"/>
        <v>0</v>
      </c>
      <c r="L14" s="18">
        <f t="shared" ca="1" si="1"/>
        <v>0</v>
      </c>
      <c r="M14" s="18">
        <f t="shared" ca="1" si="1"/>
        <v>0</v>
      </c>
      <c r="N14" s="19">
        <f t="shared" ca="1" si="3"/>
        <v>0</v>
      </c>
      <c r="O14" s="18">
        <f t="shared" ca="1" si="1"/>
        <v>0</v>
      </c>
      <c r="P14" s="18">
        <f t="shared" ca="1" si="1"/>
        <v>0</v>
      </c>
      <c r="Q14" s="19">
        <f t="shared" ca="1" si="4"/>
        <v>0</v>
      </c>
      <c r="R14" s="18">
        <f t="shared" ca="1" si="1"/>
        <v>0</v>
      </c>
      <c r="S14" s="18">
        <f t="shared" ca="1" si="1"/>
        <v>0</v>
      </c>
      <c r="T14" s="18">
        <f t="shared" ca="1" si="1"/>
        <v>0</v>
      </c>
      <c r="U14" s="19">
        <f t="shared" ca="1" si="5"/>
        <v>0</v>
      </c>
    </row>
    <row r="15" spans="1:2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2"/>
        <v>0</v>
      </c>
      <c r="L15" s="18">
        <f t="shared" ca="1" si="1"/>
        <v>0</v>
      </c>
      <c r="M15" s="18">
        <f t="shared" ca="1" si="1"/>
        <v>0</v>
      </c>
      <c r="N15" s="19">
        <f t="shared" ca="1" si="3"/>
        <v>0</v>
      </c>
      <c r="O15" s="18">
        <f t="shared" ca="1" si="1"/>
        <v>0</v>
      </c>
      <c r="P15" s="18">
        <f t="shared" ca="1" si="1"/>
        <v>0</v>
      </c>
      <c r="Q15" s="19">
        <f t="shared" ca="1" si="4"/>
        <v>0</v>
      </c>
      <c r="R15" s="18">
        <f t="shared" ca="1" si="1"/>
        <v>0</v>
      </c>
      <c r="S15" s="18">
        <f t="shared" ca="1" si="1"/>
        <v>0</v>
      </c>
      <c r="T15" s="18">
        <f t="shared" ca="1" si="1"/>
        <v>0</v>
      </c>
      <c r="U15" s="19">
        <f t="shared" ca="1" si="5"/>
        <v>0</v>
      </c>
    </row>
    <row r="16" spans="1:2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2"/>
        <v>0</v>
      </c>
      <c r="L16" s="18">
        <f t="shared" ca="1" si="1"/>
        <v>0</v>
      </c>
      <c r="M16" s="18">
        <f t="shared" ca="1" si="1"/>
        <v>0</v>
      </c>
      <c r="N16" s="19">
        <f t="shared" ca="1" si="3"/>
        <v>0</v>
      </c>
      <c r="O16" s="18">
        <f t="shared" ca="1" si="1"/>
        <v>0</v>
      </c>
      <c r="P16" s="18">
        <f t="shared" ca="1" si="1"/>
        <v>0</v>
      </c>
      <c r="Q16" s="19">
        <f t="shared" ca="1" si="4"/>
        <v>0</v>
      </c>
      <c r="R16" s="18">
        <f t="shared" ca="1" si="1"/>
        <v>0</v>
      </c>
      <c r="S16" s="18">
        <f t="shared" ca="1" si="1"/>
        <v>0</v>
      </c>
      <c r="T16" s="18">
        <f t="shared" ca="1" si="1"/>
        <v>0</v>
      </c>
      <c r="U16" s="19">
        <f t="shared" ca="1" si="5"/>
        <v>0</v>
      </c>
    </row>
    <row r="17" spans="1:2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2"/>
        <v>0</v>
      </c>
      <c r="L17" s="18">
        <f t="shared" ca="1" si="1"/>
        <v>0</v>
      </c>
      <c r="M17" s="18">
        <f t="shared" ca="1" si="1"/>
        <v>0</v>
      </c>
      <c r="N17" s="19">
        <f t="shared" ca="1" si="3"/>
        <v>0</v>
      </c>
      <c r="O17" s="18">
        <f t="shared" ca="1" si="1"/>
        <v>0</v>
      </c>
      <c r="P17" s="18">
        <f t="shared" ca="1" si="1"/>
        <v>0</v>
      </c>
      <c r="Q17" s="19">
        <f t="shared" ca="1" si="4"/>
        <v>0</v>
      </c>
      <c r="R17" s="18">
        <f t="shared" ca="1" si="1"/>
        <v>0</v>
      </c>
      <c r="S17" s="18">
        <f t="shared" ca="1" si="1"/>
        <v>0</v>
      </c>
      <c r="T17" s="18">
        <f t="shared" ca="1" si="1"/>
        <v>0</v>
      </c>
      <c r="U17" s="19">
        <f t="shared" ca="1" si="5"/>
        <v>0</v>
      </c>
    </row>
    <row r="18" spans="1:2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2"/>
        <v>0</v>
      </c>
      <c r="L18" s="18">
        <f t="shared" ca="1" si="1"/>
        <v>0</v>
      </c>
      <c r="M18" s="18">
        <f t="shared" ca="1" si="1"/>
        <v>0</v>
      </c>
      <c r="N18" s="19">
        <f t="shared" ca="1" si="3"/>
        <v>0</v>
      </c>
      <c r="O18" s="18">
        <f t="shared" ca="1" si="1"/>
        <v>0</v>
      </c>
      <c r="P18" s="18">
        <f t="shared" ca="1" si="1"/>
        <v>0</v>
      </c>
      <c r="Q18" s="19">
        <f t="shared" ca="1" si="4"/>
        <v>0</v>
      </c>
      <c r="R18" s="18">
        <f t="shared" ca="1" si="1"/>
        <v>0</v>
      </c>
      <c r="S18" s="18">
        <f t="shared" ca="1" si="1"/>
        <v>0</v>
      </c>
      <c r="T18" s="18">
        <f t="shared" ca="1" si="1"/>
        <v>0</v>
      </c>
      <c r="U18" s="19">
        <f t="shared" ca="1" si="5"/>
        <v>0</v>
      </c>
    </row>
    <row r="19" spans="1:2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2"/>
        <v>0</v>
      </c>
      <c r="L19" s="18">
        <f t="shared" ca="1" si="1"/>
        <v>0</v>
      </c>
      <c r="M19" s="18">
        <f t="shared" ca="1" si="1"/>
        <v>0</v>
      </c>
      <c r="N19" s="19">
        <f t="shared" ca="1" si="3"/>
        <v>0</v>
      </c>
      <c r="O19" s="18">
        <f t="shared" ca="1" si="1"/>
        <v>0</v>
      </c>
      <c r="P19" s="18">
        <f t="shared" ca="1" si="1"/>
        <v>0</v>
      </c>
      <c r="Q19" s="19">
        <f t="shared" ca="1" si="4"/>
        <v>0</v>
      </c>
      <c r="R19" s="18">
        <f t="shared" ca="1" si="1"/>
        <v>0</v>
      </c>
      <c r="S19" s="18">
        <f t="shared" ca="1" si="1"/>
        <v>0</v>
      </c>
      <c r="T19" s="18">
        <f t="shared" ca="1" si="1"/>
        <v>0</v>
      </c>
      <c r="U19" s="19">
        <f t="shared" ref="U19:U24" ca="1" si="6">SUM(D19:K19)+T19</f>
        <v>0</v>
      </c>
    </row>
    <row r="20" spans="1:2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2"/>
        <v>0</v>
      </c>
      <c r="L20" s="18">
        <f t="shared" ca="1" si="1"/>
        <v>0</v>
      </c>
      <c r="M20" s="18">
        <f t="shared" ca="1" si="1"/>
        <v>0</v>
      </c>
      <c r="N20" s="19">
        <f t="shared" ca="1" si="3"/>
        <v>0</v>
      </c>
      <c r="O20" s="18">
        <f t="shared" ca="1" si="1"/>
        <v>0</v>
      </c>
      <c r="P20" s="18">
        <f t="shared" ca="1" si="1"/>
        <v>0</v>
      </c>
      <c r="Q20" s="19">
        <f t="shared" ca="1" si="4"/>
        <v>0</v>
      </c>
      <c r="R20" s="18">
        <f t="shared" ca="1" si="1"/>
        <v>0</v>
      </c>
      <c r="S20" s="18">
        <f t="shared" ca="1" si="1"/>
        <v>0</v>
      </c>
      <c r="T20" s="18">
        <f t="shared" ca="1" si="1"/>
        <v>0</v>
      </c>
      <c r="U20" s="19">
        <f t="shared" ca="1" si="6"/>
        <v>0</v>
      </c>
    </row>
    <row r="21" spans="1:2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2"/>
        <v>0</v>
      </c>
      <c r="L21" s="18">
        <f t="shared" ca="1" si="1"/>
        <v>0</v>
      </c>
      <c r="M21" s="18">
        <f t="shared" ca="1" si="1"/>
        <v>0</v>
      </c>
      <c r="N21" s="19">
        <f t="shared" ca="1" si="3"/>
        <v>0</v>
      </c>
      <c r="O21" s="18">
        <f t="shared" ca="1" si="1"/>
        <v>0</v>
      </c>
      <c r="P21" s="18">
        <f t="shared" ca="1" si="1"/>
        <v>0</v>
      </c>
      <c r="Q21" s="19">
        <f t="shared" ca="1" si="4"/>
        <v>0</v>
      </c>
      <c r="R21" s="18">
        <f t="shared" ca="1" si="1"/>
        <v>0</v>
      </c>
      <c r="S21" s="18">
        <f t="shared" ca="1" si="1"/>
        <v>0</v>
      </c>
      <c r="T21" s="18">
        <f t="shared" ca="1" si="1"/>
        <v>0</v>
      </c>
      <c r="U21" s="19">
        <f t="shared" ca="1" si="6"/>
        <v>0</v>
      </c>
    </row>
    <row r="22" spans="1:2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2"/>
        <v>0</v>
      </c>
      <c r="L22" s="18">
        <f t="shared" ca="1" si="1"/>
        <v>0</v>
      </c>
      <c r="M22" s="18">
        <f t="shared" ca="1" si="1"/>
        <v>0</v>
      </c>
      <c r="N22" s="19">
        <f t="shared" ca="1" si="3"/>
        <v>0</v>
      </c>
      <c r="O22" s="18">
        <f t="shared" ca="1" si="1"/>
        <v>0</v>
      </c>
      <c r="P22" s="18">
        <f t="shared" ca="1" si="1"/>
        <v>0</v>
      </c>
      <c r="Q22" s="19">
        <f t="shared" ca="1" si="4"/>
        <v>0</v>
      </c>
      <c r="R22" s="18">
        <f t="shared" ca="1" si="1"/>
        <v>0</v>
      </c>
      <c r="S22" s="18">
        <f t="shared" ca="1" si="1"/>
        <v>0</v>
      </c>
      <c r="T22" s="18">
        <f t="shared" ca="1" si="1"/>
        <v>0</v>
      </c>
      <c r="U22" s="19">
        <f t="shared" ca="1" si="6"/>
        <v>0</v>
      </c>
    </row>
    <row r="23" spans="1:2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7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7"/>
        <v>0</v>
      </c>
      <c r="F23" s="18">
        <f t="shared" ca="1" si="7"/>
        <v>0</v>
      </c>
      <c r="G23" s="18">
        <f t="shared" ca="1" si="7"/>
        <v>0</v>
      </c>
      <c r="H23" s="18">
        <f t="shared" ca="1" si="7"/>
        <v>0</v>
      </c>
      <c r="I23" s="18">
        <f t="shared" ca="1" si="7"/>
        <v>0</v>
      </c>
      <c r="J23" s="18">
        <f t="shared" ca="1" si="7"/>
        <v>0</v>
      </c>
      <c r="K23" s="19">
        <f ca="1">L23+M23+N23+Q23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+O23+P23</f>
        <v>0</v>
      </c>
      <c r="O23" s="18">
        <f t="shared" ref="O23:P38" ca="1" si="9">IFERROR(IF($C$2="Yurtiçi",INDIRECT("'"&amp;$B$2&amp;"'!"&amp;ADDRESS(MATCH($B23,INDIRECT("'"&amp;$B$2&amp;"'!$B$1:$B$1095"),0),MATCH(O$5,INDIRECT("'"&amp;$B$2&amp;"'!5:5"),0))),IF($C$2="Yurtdışı",INDIRECT("'"&amp;$B$2&amp;"'!"&amp;ADDRESS(MATCH($B23,INDIRECT("'"&amp;$B$2&amp;"'!$B$1:$B$1095"),0),MATCH(O$5,INDIRECT("'"&amp;$B$2&amp;"'!5:5"),0)+1)),INDIRECT("'"&amp;$B$2&amp;"'!"&amp;ADDRESS(MATCH($B23,INDIRECT("'"&amp;$B$2&amp;"'!$B$1:$B$1095"),0),MATCH(O$5,INDIRECT("'"&amp;$B$2&amp;"'!5:5"),0)))+INDIRECT("'"&amp;$B$2&amp;"'!"&amp;ADDRESS(MATCH($B23,INDIRECT("'"&amp;$B$2&amp;"'!$B$1:$B$1095"),0),MATCH(O$5,INDIRECT("'"&amp;$B$2&amp;"'!5:5"),0)+1)))),0)</f>
        <v>0</v>
      </c>
      <c r="P23" s="18">
        <f t="shared" ca="1" si="9"/>
        <v>0</v>
      </c>
      <c r="Q23" s="19">
        <f ca="1">+R23+S23</f>
        <v>0</v>
      </c>
      <c r="R23" s="18">
        <f t="shared" ref="R23:T38" ca="1" si="10">IFERROR(IF($C$2="Yurtiçi",INDIRECT("'"&amp;$B$2&amp;"'!"&amp;ADDRESS(MATCH($B23,INDIRECT("'"&amp;$B$2&amp;"'!$B$1:$B$1095"),0),MATCH(R$5,INDIRECT("'"&amp;$B$2&amp;"'!5:5"),0))),IF($C$2="Yurtdışı",INDIRECT("'"&amp;$B$2&amp;"'!"&amp;ADDRESS(MATCH($B23,INDIRECT("'"&amp;$B$2&amp;"'!$B$1:$B$1095"),0),MATCH(R$5,INDIRECT("'"&amp;$B$2&amp;"'!5:5"),0)+1)),INDIRECT("'"&amp;$B$2&amp;"'!"&amp;ADDRESS(MATCH($B23,INDIRECT("'"&amp;$B$2&amp;"'!$B$1:$B$1095"),0),MATCH(R$5,INDIRECT("'"&amp;$B$2&amp;"'!5:5"),0)))+INDIRECT("'"&amp;$B$2&amp;"'!"&amp;ADDRESS(MATCH($B23,INDIRECT("'"&amp;$B$2&amp;"'!$B$1:$B$1095"),0),MATCH(R$5,INDIRECT("'"&amp;$B$2&amp;"'!5:5"),0)+1)))),0)</f>
        <v>0</v>
      </c>
      <c r="S23" s="18">
        <f t="shared" ca="1" si="10"/>
        <v>0</v>
      </c>
      <c r="T23" s="18">
        <f t="shared" ca="1" si="10"/>
        <v>0</v>
      </c>
      <c r="U23" s="19">
        <f t="shared" ca="1" si="6"/>
        <v>0</v>
      </c>
    </row>
    <row r="24" spans="1:21" ht="12.75" customHeight="1">
      <c r="A24" s="55" t="s">
        <v>181</v>
      </c>
      <c r="B24" s="17">
        <v>1025</v>
      </c>
      <c r="C24" s="56" t="s">
        <v>147</v>
      </c>
      <c r="D24" s="18">
        <f t="shared" ca="1" si="7"/>
        <v>0</v>
      </c>
      <c r="E24" s="18">
        <f t="shared" ca="1" si="7"/>
        <v>0</v>
      </c>
      <c r="F24" s="18">
        <f t="shared" ca="1" si="7"/>
        <v>0</v>
      </c>
      <c r="G24" s="18">
        <f t="shared" ca="1" si="7"/>
        <v>0</v>
      </c>
      <c r="H24" s="18">
        <f t="shared" ca="1" si="7"/>
        <v>0</v>
      </c>
      <c r="I24" s="18">
        <f t="shared" ca="1" si="7"/>
        <v>0</v>
      </c>
      <c r="J24" s="18">
        <f t="shared" ca="1" si="7"/>
        <v>0</v>
      </c>
      <c r="K24" s="19">
        <f ca="1">L24+M24+N24+Q24</f>
        <v>0</v>
      </c>
      <c r="L24" s="18">
        <f t="shared" ca="1" si="8"/>
        <v>0</v>
      </c>
      <c r="M24" s="18">
        <f t="shared" ca="1" si="8"/>
        <v>0</v>
      </c>
      <c r="N24" s="19">
        <f ca="1">+O24+P24</f>
        <v>0</v>
      </c>
      <c r="O24" s="18">
        <f t="shared" ca="1" si="9"/>
        <v>0</v>
      </c>
      <c r="P24" s="18">
        <f t="shared" ca="1" si="9"/>
        <v>0</v>
      </c>
      <c r="Q24" s="19">
        <f ca="1">+R24+S24</f>
        <v>0</v>
      </c>
      <c r="R24" s="18">
        <f t="shared" ca="1" si="10"/>
        <v>0</v>
      </c>
      <c r="S24" s="18">
        <f t="shared" ca="1" si="10"/>
        <v>0</v>
      </c>
      <c r="T24" s="18">
        <f t="shared" ca="1" si="10"/>
        <v>0</v>
      </c>
      <c r="U24" s="19">
        <f t="shared" ca="1" si="6"/>
        <v>0</v>
      </c>
    </row>
    <row r="25" spans="1:21" ht="12.75" customHeight="1">
      <c r="A25" s="55" t="s">
        <v>183</v>
      </c>
      <c r="B25" s="17">
        <v>1027</v>
      </c>
      <c r="C25" s="56" t="s">
        <v>147</v>
      </c>
      <c r="D25" s="18">
        <f t="shared" ca="1" si="7"/>
        <v>0</v>
      </c>
      <c r="E25" s="18">
        <f t="shared" ca="1" si="7"/>
        <v>0</v>
      </c>
      <c r="F25" s="18">
        <f t="shared" ca="1" si="7"/>
        <v>0</v>
      </c>
      <c r="G25" s="18">
        <f t="shared" ca="1" si="7"/>
        <v>0</v>
      </c>
      <c r="H25" s="18">
        <f t="shared" ca="1" si="7"/>
        <v>0</v>
      </c>
      <c r="I25" s="18">
        <f t="shared" ca="1" si="7"/>
        <v>0</v>
      </c>
      <c r="J25" s="18">
        <f t="shared" ca="1" si="7"/>
        <v>0</v>
      </c>
      <c r="K25" s="19">
        <f t="shared" ref="K25:K75" ca="1" si="11">L25+M25+N25+Q25</f>
        <v>0</v>
      </c>
      <c r="L25" s="18">
        <f t="shared" ca="1" si="8"/>
        <v>0</v>
      </c>
      <c r="M25" s="18">
        <f t="shared" ca="1" si="8"/>
        <v>0</v>
      </c>
      <c r="N25" s="19">
        <f t="shared" ref="N25:N75" ca="1" si="12">+O25+P25</f>
        <v>0</v>
      </c>
      <c r="O25" s="18">
        <f t="shared" ca="1" si="9"/>
        <v>0</v>
      </c>
      <c r="P25" s="18">
        <f t="shared" ca="1" si="9"/>
        <v>0</v>
      </c>
      <c r="Q25" s="19">
        <f t="shared" ref="Q25:Q75" ca="1" si="13">+R25+S25</f>
        <v>0</v>
      </c>
      <c r="R25" s="18">
        <f t="shared" ca="1" si="10"/>
        <v>0</v>
      </c>
      <c r="S25" s="18">
        <f t="shared" ca="1" si="10"/>
        <v>0</v>
      </c>
      <c r="T25" s="18">
        <f t="shared" ca="1" si="10"/>
        <v>0</v>
      </c>
      <c r="U25" s="19">
        <f t="shared" ref="U25:U75" ca="1" si="14">SUM(D25:K25)+T25</f>
        <v>0</v>
      </c>
    </row>
    <row r="26" spans="1:21" ht="12.75" customHeight="1">
      <c r="A26" s="55" t="s">
        <v>185</v>
      </c>
      <c r="B26" s="17">
        <v>1028</v>
      </c>
      <c r="C26" s="56" t="s">
        <v>147</v>
      </c>
      <c r="D26" s="18">
        <f t="shared" ca="1" si="7"/>
        <v>0</v>
      </c>
      <c r="E26" s="18">
        <f t="shared" ca="1" si="7"/>
        <v>0</v>
      </c>
      <c r="F26" s="18">
        <f t="shared" ca="1" si="7"/>
        <v>0</v>
      </c>
      <c r="G26" s="18">
        <f t="shared" ca="1" si="7"/>
        <v>0</v>
      </c>
      <c r="H26" s="18">
        <f t="shared" ca="1" si="7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  <c r="O26" s="18">
        <f t="shared" ca="1" si="9"/>
        <v>0</v>
      </c>
      <c r="P26" s="18">
        <f t="shared" ca="1" si="9"/>
        <v>0</v>
      </c>
      <c r="Q26" s="19">
        <f t="shared" ca="1" si="13"/>
        <v>0</v>
      </c>
      <c r="R26" s="18">
        <f t="shared" ca="1" si="10"/>
        <v>0</v>
      </c>
      <c r="S26" s="18">
        <f t="shared" ca="1" si="10"/>
        <v>0</v>
      </c>
      <c r="T26" s="18">
        <f t="shared" ca="1" si="10"/>
        <v>0</v>
      </c>
      <c r="U26" s="19">
        <f t="shared" ca="1" si="14"/>
        <v>0</v>
      </c>
    </row>
    <row r="27" spans="1:21" ht="12.75" customHeight="1">
      <c r="A27" s="55" t="s">
        <v>187</v>
      </c>
      <c r="B27" s="17">
        <v>1030</v>
      </c>
      <c r="C27" s="56" t="s">
        <v>147</v>
      </c>
      <c r="D27" s="18">
        <f t="shared" ca="1" si="7"/>
        <v>0</v>
      </c>
      <c r="E27" s="18">
        <f t="shared" ca="1" si="7"/>
        <v>0</v>
      </c>
      <c r="F27" s="18">
        <f t="shared" ca="1" si="7"/>
        <v>0</v>
      </c>
      <c r="G27" s="18">
        <f t="shared" ca="1" si="7"/>
        <v>0</v>
      </c>
      <c r="H27" s="18">
        <f t="shared" ca="1" si="7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  <c r="O27" s="18">
        <f t="shared" ca="1" si="9"/>
        <v>0</v>
      </c>
      <c r="P27" s="18">
        <f t="shared" ca="1" si="9"/>
        <v>0</v>
      </c>
      <c r="Q27" s="19">
        <f t="shared" ca="1" si="13"/>
        <v>0</v>
      </c>
      <c r="R27" s="18">
        <f t="shared" ca="1" si="10"/>
        <v>0</v>
      </c>
      <c r="S27" s="18">
        <f t="shared" ca="1" si="10"/>
        <v>0</v>
      </c>
      <c r="T27" s="18">
        <f t="shared" ca="1" si="10"/>
        <v>0</v>
      </c>
      <c r="U27" s="19">
        <f t="shared" ca="1" si="14"/>
        <v>0</v>
      </c>
    </row>
    <row r="28" spans="1:21" ht="12.75" customHeight="1">
      <c r="A28" s="55" t="s">
        <v>189</v>
      </c>
      <c r="B28" s="17">
        <v>1031</v>
      </c>
      <c r="C28" s="56" t="s">
        <v>147</v>
      </c>
      <c r="D28" s="18">
        <f t="shared" ca="1" si="7"/>
        <v>0</v>
      </c>
      <c r="E28" s="18">
        <f t="shared" ca="1" si="7"/>
        <v>0</v>
      </c>
      <c r="F28" s="18">
        <f t="shared" ca="1" si="7"/>
        <v>0</v>
      </c>
      <c r="G28" s="18">
        <f t="shared" ca="1" si="7"/>
        <v>0</v>
      </c>
      <c r="H28" s="18">
        <f t="shared" ca="1" si="7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  <c r="O28" s="18">
        <f t="shared" ca="1" si="9"/>
        <v>0</v>
      </c>
      <c r="P28" s="18">
        <f t="shared" ca="1" si="9"/>
        <v>0</v>
      </c>
      <c r="Q28" s="19">
        <f t="shared" ca="1" si="13"/>
        <v>0</v>
      </c>
      <c r="R28" s="18">
        <f t="shared" ca="1" si="10"/>
        <v>0</v>
      </c>
      <c r="S28" s="18">
        <f t="shared" ca="1" si="10"/>
        <v>0</v>
      </c>
      <c r="T28" s="18">
        <f t="shared" ca="1" si="10"/>
        <v>0</v>
      </c>
      <c r="U28" s="19">
        <f t="shared" ca="1" si="14"/>
        <v>0</v>
      </c>
    </row>
    <row r="29" spans="1:21" ht="12.75" customHeight="1">
      <c r="A29" s="55" t="s">
        <v>191</v>
      </c>
      <c r="B29" s="17">
        <v>1032</v>
      </c>
      <c r="C29" s="56" t="s">
        <v>147</v>
      </c>
      <c r="D29" s="18">
        <f t="shared" ca="1" si="7"/>
        <v>0</v>
      </c>
      <c r="E29" s="18">
        <f t="shared" ca="1" si="7"/>
        <v>0</v>
      </c>
      <c r="F29" s="18">
        <f t="shared" ca="1" si="7"/>
        <v>0</v>
      </c>
      <c r="G29" s="18">
        <f t="shared" ca="1" si="7"/>
        <v>0</v>
      </c>
      <c r="H29" s="18">
        <f t="shared" ca="1" si="7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  <c r="O29" s="18">
        <f t="shared" ca="1" si="9"/>
        <v>0</v>
      </c>
      <c r="P29" s="18">
        <f t="shared" ca="1" si="9"/>
        <v>0</v>
      </c>
      <c r="Q29" s="19">
        <f t="shared" ca="1" si="13"/>
        <v>0</v>
      </c>
      <c r="R29" s="18">
        <f t="shared" ca="1" si="10"/>
        <v>0</v>
      </c>
      <c r="S29" s="18">
        <f t="shared" ca="1" si="10"/>
        <v>0</v>
      </c>
      <c r="T29" s="18">
        <f t="shared" ca="1" si="10"/>
        <v>0</v>
      </c>
      <c r="U29" s="19">
        <f t="shared" ca="1" si="14"/>
        <v>0</v>
      </c>
    </row>
    <row r="30" spans="1:21" ht="12.75" customHeight="1">
      <c r="A30" s="55" t="s">
        <v>193</v>
      </c>
      <c r="B30" s="17">
        <v>1034</v>
      </c>
      <c r="C30" s="56" t="s">
        <v>147</v>
      </c>
      <c r="D30" s="18">
        <f t="shared" ca="1" si="7"/>
        <v>0</v>
      </c>
      <c r="E30" s="18">
        <f t="shared" ca="1" si="7"/>
        <v>0</v>
      </c>
      <c r="F30" s="18">
        <f t="shared" ca="1" si="7"/>
        <v>0</v>
      </c>
      <c r="G30" s="18">
        <f t="shared" ca="1" si="7"/>
        <v>0</v>
      </c>
      <c r="H30" s="18">
        <f t="shared" ca="1" si="7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  <c r="O30" s="18">
        <f t="shared" ca="1" si="9"/>
        <v>0</v>
      </c>
      <c r="P30" s="18">
        <f t="shared" ca="1" si="9"/>
        <v>0</v>
      </c>
      <c r="Q30" s="19">
        <f t="shared" ca="1" si="13"/>
        <v>0</v>
      </c>
      <c r="R30" s="18">
        <f t="shared" ca="1" si="10"/>
        <v>0</v>
      </c>
      <c r="S30" s="18">
        <f t="shared" ca="1" si="10"/>
        <v>0</v>
      </c>
      <c r="T30" s="18">
        <f t="shared" ca="1" si="10"/>
        <v>0</v>
      </c>
      <c r="U30" s="19">
        <f t="shared" ca="1" si="14"/>
        <v>0</v>
      </c>
    </row>
    <row r="31" spans="1:21" ht="12.75" customHeight="1">
      <c r="A31" s="55" t="s">
        <v>195</v>
      </c>
      <c r="B31" s="17">
        <v>1035</v>
      </c>
      <c r="C31" s="56" t="s">
        <v>147</v>
      </c>
      <c r="D31" s="18">
        <f t="shared" ca="1" si="7"/>
        <v>0</v>
      </c>
      <c r="E31" s="18">
        <f t="shared" ca="1" si="7"/>
        <v>0</v>
      </c>
      <c r="F31" s="18">
        <f t="shared" ca="1" si="7"/>
        <v>0</v>
      </c>
      <c r="G31" s="18">
        <f t="shared" ca="1" si="7"/>
        <v>0</v>
      </c>
      <c r="H31" s="18">
        <f t="shared" ca="1" si="7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  <c r="O31" s="18">
        <f t="shared" ca="1" si="9"/>
        <v>0</v>
      </c>
      <c r="P31" s="18">
        <f t="shared" ca="1" si="9"/>
        <v>0</v>
      </c>
      <c r="Q31" s="19">
        <f t="shared" ca="1" si="13"/>
        <v>0</v>
      </c>
      <c r="R31" s="18">
        <f t="shared" ca="1" si="10"/>
        <v>0</v>
      </c>
      <c r="S31" s="18">
        <f t="shared" ca="1" si="10"/>
        <v>0</v>
      </c>
      <c r="T31" s="18">
        <f t="shared" ca="1" si="10"/>
        <v>0</v>
      </c>
      <c r="U31" s="19">
        <f t="shared" ca="1" si="14"/>
        <v>0</v>
      </c>
    </row>
    <row r="32" spans="1:21" ht="12.75" customHeight="1">
      <c r="A32" s="55" t="s">
        <v>197</v>
      </c>
      <c r="B32" s="17">
        <v>1036</v>
      </c>
      <c r="C32" s="56" t="s">
        <v>147</v>
      </c>
      <c r="D32" s="18">
        <f t="shared" ca="1" si="7"/>
        <v>0</v>
      </c>
      <c r="E32" s="18">
        <f t="shared" ca="1" si="7"/>
        <v>0</v>
      </c>
      <c r="F32" s="18">
        <f t="shared" ca="1" si="7"/>
        <v>0</v>
      </c>
      <c r="G32" s="18">
        <f t="shared" ca="1" si="7"/>
        <v>0</v>
      </c>
      <c r="H32" s="18">
        <f t="shared" ca="1" si="7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  <c r="O32" s="18">
        <f t="shared" ca="1" si="9"/>
        <v>0</v>
      </c>
      <c r="P32" s="18">
        <f t="shared" ca="1" si="9"/>
        <v>0</v>
      </c>
      <c r="Q32" s="19">
        <f t="shared" ca="1" si="13"/>
        <v>0</v>
      </c>
      <c r="R32" s="18">
        <f t="shared" ca="1" si="10"/>
        <v>0</v>
      </c>
      <c r="S32" s="18">
        <f t="shared" ca="1" si="10"/>
        <v>0</v>
      </c>
      <c r="T32" s="18">
        <f t="shared" ca="1" si="10"/>
        <v>0</v>
      </c>
      <c r="U32" s="19">
        <f t="shared" ca="1" si="14"/>
        <v>0</v>
      </c>
    </row>
    <row r="33" spans="1:21" ht="12.75" customHeight="1">
      <c r="A33" s="55" t="s">
        <v>199</v>
      </c>
      <c r="B33" s="17">
        <v>1037</v>
      </c>
      <c r="C33" s="56" t="s">
        <v>147</v>
      </c>
      <c r="D33" s="18">
        <f t="shared" ca="1" si="7"/>
        <v>0</v>
      </c>
      <c r="E33" s="18">
        <f t="shared" ca="1" si="7"/>
        <v>0</v>
      </c>
      <c r="F33" s="18">
        <f t="shared" ca="1" si="7"/>
        <v>0</v>
      </c>
      <c r="G33" s="18">
        <f t="shared" ca="1" si="7"/>
        <v>0</v>
      </c>
      <c r="H33" s="18">
        <f t="shared" ca="1" si="7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  <c r="O33" s="18">
        <f t="shared" ca="1" si="9"/>
        <v>0</v>
      </c>
      <c r="P33" s="18">
        <f t="shared" ca="1" si="9"/>
        <v>0</v>
      </c>
      <c r="Q33" s="19">
        <f t="shared" ca="1" si="13"/>
        <v>0</v>
      </c>
      <c r="R33" s="18">
        <f t="shared" ca="1" si="10"/>
        <v>0</v>
      </c>
      <c r="S33" s="18">
        <f t="shared" ca="1" si="10"/>
        <v>0</v>
      </c>
      <c r="T33" s="18">
        <f t="shared" ca="1" si="10"/>
        <v>0</v>
      </c>
      <c r="U33" s="19">
        <f t="shared" ca="1" si="14"/>
        <v>0</v>
      </c>
    </row>
    <row r="34" spans="1:21" ht="12.75" customHeight="1">
      <c r="A34" s="55" t="s">
        <v>201</v>
      </c>
      <c r="B34" s="17">
        <v>1038</v>
      </c>
      <c r="C34" s="56" t="s">
        <v>147</v>
      </c>
      <c r="D34" s="18">
        <f t="shared" ca="1" si="7"/>
        <v>0</v>
      </c>
      <c r="E34" s="18">
        <f t="shared" ca="1" si="7"/>
        <v>0</v>
      </c>
      <c r="F34" s="18">
        <f t="shared" ca="1" si="7"/>
        <v>0</v>
      </c>
      <c r="G34" s="18">
        <f t="shared" ca="1" si="7"/>
        <v>0</v>
      </c>
      <c r="H34" s="18">
        <f t="shared" ca="1" si="7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  <c r="O34" s="18">
        <f t="shared" ca="1" si="9"/>
        <v>0</v>
      </c>
      <c r="P34" s="18">
        <f t="shared" ca="1" si="9"/>
        <v>0</v>
      </c>
      <c r="Q34" s="19">
        <f t="shared" ca="1" si="13"/>
        <v>0</v>
      </c>
      <c r="R34" s="18">
        <f t="shared" ca="1" si="10"/>
        <v>0</v>
      </c>
      <c r="S34" s="18">
        <f t="shared" ca="1" si="10"/>
        <v>0</v>
      </c>
      <c r="T34" s="18">
        <f t="shared" ca="1" si="10"/>
        <v>0</v>
      </c>
      <c r="U34" s="19">
        <f t="shared" ca="1" si="14"/>
        <v>0</v>
      </c>
    </row>
    <row r="35" spans="1:21" ht="12.75" customHeight="1">
      <c r="A35" s="55" t="s">
        <v>203</v>
      </c>
      <c r="B35" s="17">
        <v>1039</v>
      </c>
      <c r="C35" s="56" t="s">
        <v>147</v>
      </c>
      <c r="D35" s="18">
        <f t="shared" ca="1" si="7"/>
        <v>0</v>
      </c>
      <c r="E35" s="18">
        <f t="shared" ca="1" si="7"/>
        <v>0</v>
      </c>
      <c r="F35" s="18">
        <f t="shared" ca="1" si="7"/>
        <v>0</v>
      </c>
      <c r="G35" s="18">
        <f t="shared" ca="1" si="7"/>
        <v>0</v>
      </c>
      <c r="H35" s="18">
        <f t="shared" ca="1" si="7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  <c r="O35" s="18">
        <f t="shared" ca="1" si="9"/>
        <v>0</v>
      </c>
      <c r="P35" s="18">
        <f t="shared" ca="1" si="9"/>
        <v>0</v>
      </c>
      <c r="Q35" s="19">
        <f t="shared" ca="1" si="13"/>
        <v>0</v>
      </c>
      <c r="R35" s="18">
        <f t="shared" ca="1" si="10"/>
        <v>0</v>
      </c>
      <c r="S35" s="18">
        <f t="shared" ca="1" si="10"/>
        <v>0</v>
      </c>
      <c r="T35" s="18">
        <f t="shared" ca="1" si="10"/>
        <v>0</v>
      </c>
      <c r="U35" s="19">
        <f t="shared" ca="1" si="14"/>
        <v>0</v>
      </c>
    </row>
    <row r="36" spans="1:21" ht="12.75" customHeight="1">
      <c r="A36" s="55" t="s">
        <v>205</v>
      </c>
      <c r="B36" s="17">
        <v>1040</v>
      </c>
      <c r="C36" s="56" t="s">
        <v>147</v>
      </c>
      <c r="D36" s="18">
        <f t="shared" ca="1" si="7"/>
        <v>0</v>
      </c>
      <c r="E36" s="18">
        <f t="shared" ca="1" si="7"/>
        <v>0</v>
      </c>
      <c r="F36" s="18">
        <f t="shared" ca="1" si="7"/>
        <v>0</v>
      </c>
      <c r="G36" s="18">
        <f t="shared" ca="1" si="7"/>
        <v>0</v>
      </c>
      <c r="H36" s="18">
        <f t="shared" ca="1" si="7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  <c r="O36" s="18">
        <f t="shared" ca="1" si="9"/>
        <v>0</v>
      </c>
      <c r="P36" s="18">
        <f t="shared" ca="1" si="9"/>
        <v>0</v>
      </c>
      <c r="Q36" s="19">
        <f t="shared" ca="1" si="13"/>
        <v>0</v>
      </c>
      <c r="R36" s="18">
        <f t="shared" ca="1" si="10"/>
        <v>0</v>
      </c>
      <c r="S36" s="18">
        <f t="shared" ca="1" si="10"/>
        <v>0</v>
      </c>
      <c r="T36" s="18">
        <f t="shared" ca="1" si="10"/>
        <v>0</v>
      </c>
      <c r="U36" s="19">
        <f t="shared" ca="1" si="14"/>
        <v>0</v>
      </c>
    </row>
    <row r="37" spans="1:21" ht="12.75" customHeight="1">
      <c r="A37" s="55" t="s">
        <v>207</v>
      </c>
      <c r="B37" s="17">
        <v>1043</v>
      </c>
      <c r="C37" s="56" t="s">
        <v>147</v>
      </c>
      <c r="D37" s="18">
        <f t="shared" ca="1" si="7"/>
        <v>0</v>
      </c>
      <c r="E37" s="18">
        <f t="shared" ca="1" si="7"/>
        <v>0</v>
      </c>
      <c r="F37" s="18">
        <f t="shared" ca="1" si="7"/>
        <v>0</v>
      </c>
      <c r="G37" s="18">
        <f t="shared" ca="1" si="7"/>
        <v>0</v>
      </c>
      <c r="H37" s="18">
        <f t="shared" ca="1" si="7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  <c r="O37" s="18">
        <f t="shared" ca="1" si="9"/>
        <v>0</v>
      </c>
      <c r="P37" s="18">
        <f t="shared" ca="1" si="9"/>
        <v>0</v>
      </c>
      <c r="Q37" s="19">
        <f t="shared" ca="1" si="13"/>
        <v>0</v>
      </c>
      <c r="R37" s="18">
        <f t="shared" ca="1" si="10"/>
        <v>0</v>
      </c>
      <c r="S37" s="18">
        <f t="shared" ca="1" si="10"/>
        <v>0</v>
      </c>
      <c r="T37" s="18">
        <f t="shared" ca="1" si="10"/>
        <v>0</v>
      </c>
      <c r="U37" s="19">
        <f t="shared" ca="1" si="14"/>
        <v>0</v>
      </c>
    </row>
    <row r="38" spans="1:21" ht="12.75" customHeight="1">
      <c r="A38" s="55" t="s">
        <v>209</v>
      </c>
      <c r="B38" s="17">
        <v>1044</v>
      </c>
      <c r="C38" s="56" t="s">
        <v>147</v>
      </c>
      <c r="D38" s="18">
        <f t="shared" ca="1" si="7"/>
        <v>0</v>
      </c>
      <c r="E38" s="18">
        <f t="shared" ca="1" si="7"/>
        <v>0</v>
      </c>
      <c r="F38" s="18">
        <f t="shared" ca="1" si="7"/>
        <v>0</v>
      </c>
      <c r="G38" s="18">
        <f t="shared" ca="1" si="7"/>
        <v>0</v>
      </c>
      <c r="H38" s="18">
        <f t="shared" ca="1" si="7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  <c r="O38" s="18">
        <f t="shared" ca="1" si="9"/>
        <v>0</v>
      </c>
      <c r="P38" s="18">
        <f t="shared" ca="1" si="9"/>
        <v>0</v>
      </c>
      <c r="Q38" s="19">
        <f t="shared" ca="1" si="13"/>
        <v>0</v>
      </c>
      <c r="R38" s="18">
        <f t="shared" ca="1" si="10"/>
        <v>0</v>
      </c>
      <c r="S38" s="18">
        <f t="shared" ca="1" si="10"/>
        <v>0</v>
      </c>
      <c r="T38" s="18">
        <f t="shared" ca="1" si="10"/>
        <v>0</v>
      </c>
      <c r="U38" s="19">
        <f t="shared" ca="1" si="14"/>
        <v>0</v>
      </c>
    </row>
    <row r="39" spans="1:2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15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15"/>
        <v>0</v>
      </c>
      <c r="F39" s="18">
        <f t="shared" ca="1" si="15"/>
        <v>0</v>
      </c>
      <c r="G39" s="18">
        <f t="shared" ca="1" si="15"/>
        <v>0</v>
      </c>
      <c r="H39" s="18">
        <f t="shared" ca="1" si="15"/>
        <v>0</v>
      </c>
      <c r="I39" s="18">
        <f t="shared" ca="1" si="15"/>
        <v>0</v>
      </c>
      <c r="J39" s="18">
        <f t="shared" ca="1" si="15"/>
        <v>0</v>
      </c>
      <c r="K39" s="19">
        <f t="shared" ca="1" si="11"/>
        <v>0</v>
      </c>
      <c r="L39" s="18">
        <f t="shared" ref="L39:M54" ca="1" si="16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6"/>
        <v>0</v>
      </c>
      <c r="N39" s="19">
        <f t="shared" ca="1" si="12"/>
        <v>0</v>
      </c>
      <c r="O39" s="18">
        <f t="shared" ref="O39:P54" ca="1" si="17">IFERROR(IF($C$2="Yurtiçi",INDIRECT("'"&amp;$B$2&amp;"'!"&amp;ADDRESS(MATCH($B39,INDIRECT("'"&amp;$B$2&amp;"'!$B$1:$B$1095"),0),MATCH(O$5,INDIRECT("'"&amp;$B$2&amp;"'!5:5"),0))),IF($C$2="Yurtdışı",INDIRECT("'"&amp;$B$2&amp;"'!"&amp;ADDRESS(MATCH($B39,INDIRECT("'"&amp;$B$2&amp;"'!$B$1:$B$1095"),0),MATCH(O$5,INDIRECT("'"&amp;$B$2&amp;"'!5:5"),0)+1)),INDIRECT("'"&amp;$B$2&amp;"'!"&amp;ADDRESS(MATCH($B39,INDIRECT("'"&amp;$B$2&amp;"'!$B$1:$B$1095"),0),MATCH(O$5,INDIRECT("'"&amp;$B$2&amp;"'!5:5"),0)))+INDIRECT("'"&amp;$B$2&amp;"'!"&amp;ADDRESS(MATCH($B39,INDIRECT("'"&amp;$B$2&amp;"'!$B$1:$B$1095"),0),MATCH(O$5,INDIRECT("'"&amp;$B$2&amp;"'!5:5"),0)+1)))),0)</f>
        <v>0</v>
      </c>
      <c r="P39" s="18">
        <f t="shared" ca="1" si="17"/>
        <v>0</v>
      </c>
      <c r="Q39" s="19">
        <f t="shared" ca="1" si="13"/>
        <v>0</v>
      </c>
      <c r="R39" s="18">
        <f t="shared" ref="R39:T54" ca="1" si="18">IFERROR(IF($C$2="Yurtiçi",INDIRECT("'"&amp;$B$2&amp;"'!"&amp;ADDRESS(MATCH($B39,INDIRECT("'"&amp;$B$2&amp;"'!$B$1:$B$1095"),0),MATCH(R$5,INDIRECT("'"&amp;$B$2&amp;"'!5:5"),0))),IF($C$2="Yurtdışı",INDIRECT("'"&amp;$B$2&amp;"'!"&amp;ADDRESS(MATCH($B39,INDIRECT("'"&amp;$B$2&amp;"'!$B$1:$B$1095"),0),MATCH(R$5,INDIRECT("'"&amp;$B$2&amp;"'!5:5"),0)+1)),INDIRECT("'"&amp;$B$2&amp;"'!"&amp;ADDRESS(MATCH($B39,INDIRECT("'"&amp;$B$2&amp;"'!$B$1:$B$1095"),0),MATCH(R$5,INDIRECT("'"&amp;$B$2&amp;"'!5:5"),0)))+INDIRECT("'"&amp;$B$2&amp;"'!"&amp;ADDRESS(MATCH($B39,INDIRECT("'"&amp;$B$2&amp;"'!$B$1:$B$1095"),0),MATCH(R$5,INDIRECT("'"&amp;$B$2&amp;"'!5:5"),0)+1)))),0)</f>
        <v>0</v>
      </c>
      <c r="S39" s="18">
        <f t="shared" ca="1" si="18"/>
        <v>0</v>
      </c>
      <c r="T39" s="18">
        <f t="shared" ca="1" si="18"/>
        <v>0</v>
      </c>
      <c r="U39" s="19">
        <f t="shared" ca="1" si="14"/>
        <v>0</v>
      </c>
    </row>
    <row r="40" spans="1:21" ht="12.75" customHeight="1">
      <c r="A40" s="55" t="s">
        <v>213</v>
      </c>
      <c r="B40" s="17">
        <v>1046</v>
      </c>
      <c r="C40" s="56" t="s">
        <v>147</v>
      </c>
      <c r="D40" s="18">
        <f t="shared" ca="1" si="15"/>
        <v>0</v>
      </c>
      <c r="E40" s="18">
        <f t="shared" ca="1" si="15"/>
        <v>0</v>
      </c>
      <c r="F40" s="18">
        <f t="shared" ca="1" si="15"/>
        <v>0</v>
      </c>
      <c r="G40" s="18">
        <f t="shared" ca="1" si="15"/>
        <v>0</v>
      </c>
      <c r="H40" s="18">
        <f t="shared" ca="1" si="15"/>
        <v>0</v>
      </c>
      <c r="I40" s="18">
        <f t="shared" ca="1" si="15"/>
        <v>0</v>
      </c>
      <c r="J40" s="18">
        <f t="shared" ca="1" si="15"/>
        <v>0</v>
      </c>
      <c r="K40" s="19">
        <f t="shared" ca="1" si="11"/>
        <v>0</v>
      </c>
      <c r="L40" s="18">
        <f t="shared" ca="1" si="16"/>
        <v>0</v>
      </c>
      <c r="M40" s="18">
        <f t="shared" ca="1" si="16"/>
        <v>0</v>
      </c>
      <c r="N40" s="19">
        <f t="shared" ca="1" si="12"/>
        <v>0</v>
      </c>
      <c r="O40" s="18">
        <f t="shared" ca="1" si="17"/>
        <v>0</v>
      </c>
      <c r="P40" s="18">
        <f t="shared" ca="1" si="17"/>
        <v>0</v>
      </c>
      <c r="Q40" s="19">
        <f t="shared" ca="1" si="13"/>
        <v>0</v>
      </c>
      <c r="R40" s="18">
        <f t="shared" ca="1" si="18"/>
        <v>0</v>
      </c>
      <c r="S40" s="18">
        <f t="shared" ca="1" si="18"/>
        <v>0</v>
      </c>
      <c r="T40" s="18">
        <f t="shared" ca="1" si="18"/>
        <v>0</v>
      </c>
      <c r="U40" s="19">
        <f t="shared" ca="1" si="14"/>
        <v>0</v>
      </c>
    </row>
    <row r="41" spans="1:21" ht="12.9" customHeight="1">
      <c r="A41" s="55" t="s">
        <v>215</v>
      </c>
      <c r="B41" s="17">
        <v>1047</v>
      </c>
      <c r="C41" s="56" t="s">
        <v>147</v>
      </c>
      <c r="D41" s="18">
        <f t="shared" ca="1" si="15"/>
        <v>0</v>
      </c>
      <c r="E41" s="18">
        <f t="shared" ca="1" si="15"/>
        <v>0</v>
      </c>
      <c r="F41" s="18">
        <f t="shared" ca="1" si="15"/>
        <v>0</v>
      </c>
      <c r="G41" s="18">
        <f t="shared" ca="1" si="15"/>
        <v>0</v>
      </c>
      <c r="H41" s="18">
        <f t="shared" ca="1" si="15"/>
        <v>0</v>
      </c>
      <c r="I41" s="18">
        <f t="shared" ca="1" si="15"/>
        <v>0</v>
      </c>
      <c r="J41" s="18">
        <f t="shared" ca="1" si="15"/>
        <v>0</v>
      </c>
      <c r="K41" s="19">
        <f t="shared" ca="1" si="11"/>
        <v>0</v>
      </c>
      <c r="L41" s="18">
        <f t="shared" ca="1" si="16"/>
        <v>0</v>
      </c>
      <c r="M41" s="18">
        <f t="shared" ca="1" si="16"/>
        <v>0</v>
      </c>
      <c r="N41" s="19">
        <f t="shared" ca="1" si="12"/>
        <v>0</v>
      </c>
      <c r="O41" s="18">
        <f t="shared" ca="1" si="17"/>
        <v>0</v>
      </c>
      <c r="P41" s="18">
        <f t="shared" ca="1" si="17"/>
        <v>0</v>
      </c>
      <c r="Q41" s="19">
        <f t="shared" ca="1" si="13"/>
        <v>0</v>
      </c>
      <c r="R41" s="18">
        <f t="shared" ca="1" si="18"/>
        <v>0</v>
      </c>
      <c r="S41" s="18">
        <f t="shared" ca="1" si="18"/>
        <v>0</v>
      </c>
      <c r="T41" s="18">
        <f t="shared" ca="1" si="18"/>
        <v>0</v>
      </c>
      <c r="U41" s="19">
        <f t="shared" ca="1" si="14"/>
        <v>0</v>
      </c>
    </row>
    <row r="42" spans="1:21" ht="12.9" customHeight="1">
      <c r="A42" s="55" t="s">
        <v>217</v>
      </c>
      <c r="B42" s="17">
        <v>1048</v>
      </c>
      <c r="C42" s="56" t="s">
        <v>147</v>
      </c>
      <c r="D42" s="18">
        <f t="shared" ca="1" si="15"/>
        <v>0</v>
      </c>
      <c r="E42" s="18">
        <f t="shared" ca="1" si="15"/>
        <v>0</v>
      </c>
      <c r="F42" s="18">
        <f t="shared" ca="1" si="15"/>
        <v>0</v>
      </c>
      <c r="G42" s="18">
        <f t="shared" ca="1" si="15"/>
        <v>0</v>
      </c>
      <c r="H42" s="18">
        <f t="shared" ca="1" si="15"/>
        <v>0</v>
      </c>
      <c r="I42" s="18">
        <f t="shared" ca="1" si="15"/>
        <v>0</v>
      </c>
      <c r="J42" s="18">
        <f t="shared" ca="1" si="15"/>
        <v>0</v>
      </c>
      <c r="K42" s="19">
        <f t="shared" ca="1" si="11"/>
        <v>0</v>
      </c>
      <c r="L42" s="18">
        <f t="shared" ca="1" si="16"/>
        <v>0</v>
      </c>
      <c r="M42" s="18">
        <f t="shared" ca="1" si="16"/>
        <v>0</v>
      </c>
      <c r="N42" s="19">
        <f t="shared" ca="1" si="12"/>
        <v>0</v>
      </c>
      <c r="O42" s="18">
        <f t="shared" ca="1" si="17"/>
        <v>0</v>
      </c>
      <c r="P42" s="18">
        <f t="shared" ca="1" si="17"/>
        <v>0</v>
      </c>
      <c r="Q42" s="19">
        <f t="shared" ca="1" si="13"/>
        <v>0</v>
      </c>
      <c r="R42" s="18">
        <f t="shared" ca="1" si="18"/>
        <v>0</v>
      </c>
      <c r="S42" s="18">
        <f t="shared" ca="1" si="18"/>
        <v>0</v>
      </c>
      <c r="T42" s="18">
        <f t="shared" ca="1" si="18"/>
        <v>0</v>
      </c>
      <c r="U42" s="19">
        <f t="shared" ca="1" si="14"/>
        <v>0</v>
      </c>
    </row>
    <row r="43" spans="1:21" ht="12.75" customHeight="1">
      <c r="A43" s="55" t="s">
        <v>219</v>
      </c>
      <c r="B43" s="17">
        <v>1049</v>
      </c>
      <c r="C43" s="56" t="s">
        <v>147</v>
      </c>
      <c r="D43" s="18">
        <f t="shared" ca="1" si="15"/>
        <v>0</v>
      </c>
      <c r="E43" s="18">
        <f t="shared" ca="1" si="15"/>
        <v>0</v>
      </c>
      <c r="F43" s="18">
        <f t="shared" ca="1" si="15"/>
        <v>0</v>
      </c>
      <c r="G43" s="18">
        <f t="shared" ca="1" si="15"/>
        <v>0</v>
      </c>
      <c r="H43" s="18">
        <f t="shared" ca="1" si="15"/>
        <v>0</v>
      </c>
      <c r="I43" s="18">
        <f t="shared" ca="1" si="15"/>
        <v>0</v>
      </c>
      <c r="J43" s="18">
        <f t="shared" ca="1" si="15"/>
        <v>0</v>
      </c>
      <c r="K43" s="19">
        <f t="shared" ca="1" si="11"/>
        <v>0</v>
      </c>
      <c r="L43" s="18">
        <f t="shared" ca="1" si="16"/>
        <v>0</v>
      </c>
      <c r="M43" s="18">
        <f t="shared" ca="1" si="16"/>
        <v>0</v>
      </c>
      <c r="N43" s="19">
        <f t="shared" ca="1" si="12"/>
        <v>0</v>
      </c>
      <c r="O43" s="18">
        <f t="shared" ca="1" si="17"/>
        <v>0</v>
      </c>
      <c r="P43" s="18">
        <f t="shared" ca="1" si="17"/>
        <v>0</v>
      </c>
      <c r="Q43" s="19">
        <f t="shared" ca="1" si="13"/>
        <v>0</v>
      </c>
      <c r="R43" s="18">
        <f t="shared" ca="1" si="18"/>
        <v>0</v>
      </c>
      <c r="S43" s="18">
        <f t="shared" ca="1" si="18"/>
        <v>0</v>
      </c>
      <c r="T43" s="18">
        <f t="shared" ca="1" si="18"/>
        <v>0</v>
      </c>
      <c r="U43" s="19">
        <f t="shared" ca="1" si="14"/>
        <v>0</v>
      </c>
    </row>
    <row r="44" spans="1:21" ht="12.75" customHeight="1">
      <c r="A44" s="55" t="s">
        <v>221</v>
      </c>
      <c r="B44" s="17">
        <v>1050</v>
      </c>
      <c r="C44" s="56" t="s">
        <v>147</v>
      </c>
      <c r="D44" s="18">
        <f t="shared" ca="1" si="15"/>
        <v>0</v>
      </c>
      <c r="E44" s="18">
        <f t="shared" ca="1" si="15"/>
        <v>0</v>
      </c>
      <c r="F44" s="18">
        <f t="shared" ca="1" si="15"/>
        <v>0</v>
      </c>
      <c r="G44" s="18">
        <f t="shared" ca="1" si="15"/>
        <v>0</v>
      </c>
      <c r="H44" s="18">
        <f t="shared" ca="1" si="15"/>
        <v>0</v>
      </c>
      <c r="I44" s="18">
        <f t="shared" ca="1" si="15"/>
        <v>0</v>
      </c>
      <c r="J44" s="18">
        <f t="shared" ca="1" si="15"/>
        <v>0</v>
      </c>
      <c r="K44" s="19">
        <f t="shared" ca="1" si="11"/>
        <v>0</v>
      </c>
      <c r="L44" s="18">
        <f t="shared" ca="1" si="16"/>
        <v>0</v>
      </c>
      <c r="M44" s="18">
        <f t="shared" ca="1" si="16"/>
        <v>0</v>
      </c>
      <c r="N44" s="19">
        <f t="shared" ca="1" si="12"/>
        <v>0</v>
      </c>
      <c r="O44" s="18">
        <f t="shared" ca="1" si="17"/>
        <v>0</v>
      </c>
      <c r="P44" s="18">
        <f t="shared" ca="1" si="17"/>
        <v>0</v>
      </c>
      <c r="Q44" s="19">
        <f t="shared" ca="1" si="13"/>
        <v>0</v>
      </c>
      <c r="R44" s="18">
        <f t="shared" ca="1" si="18"/>
        <v>0</v>
      </c>
      <c r="S44" s="18">
        <f t="shared" ca="1" si="18"/>
        <v>0</v>
      </c>
      <c r="T44" s="18">
        <f t="shared" ca="1" si="18"/>
        <v>0</v>
      </c>
      <c r="U44" s="19">
        <f t="shared" ca="1" si="14"/>
        <v>0</v>
      </c>
    </row>
    <row r="45" spans="1:21" ht="12.75" customHeight="1">
      <c r="A45" s="55" t="s">
        <v>223</v>
      </c>
      <c r="B45" s="17">
        <v>1051</v>
      </c>
      <c r="C45" s="56" t="s">
        <v>147</v>
      </c>
      <c r="D45" s="18">
        <f t="shared" ca="1" si="15"/>
        <v>0</v>
      </c>
      <c r="E45" s="18">
        <f t="shared" ca="1" si="15"/>
        <v>0</v>
      </c>
      <c r="F45" s="18">
        <f t="shared" ca="1" si="15"/>
        <v>0</v>
      </c>
      <c r="G45" s="18">
        <f t="shared" ca="1" si="15"/>
        <v>0</v>
      </c>
      <c r="H45" s="18">
        <f t="shared" ca="1" si="15"/>
        <v>0</v>
      </c>
      <c r="I45" s="18">
        <f t="shared" ca="1" si="15"/>
        <v>0</v>
      </c>
      <c r="J45" s="18">
        <f t="shared" ca="1" si="15"/>
        <v>0</v>
      </c>
      <c r="K45" s="19">
        <f t="shared" ca="1" si="11"/>
        <v>0</v>
      </c>
      <c r="L45" s="18">
        <f t="shared" ca="1" si="16"/>
        <v>0</v>
      </c>
      <c r="M45" s="18">
        <f t="shared" ca="1" si="16"/>
        <v>0</v>
      </c>
      <c r="N45" s="19">
        <f t="shared" ca="1" si="12"/>
        <v>0</v>
      </c>
      <c r="O45" s="18">
        <f t="shared" ca="1" si="17"/>
        <v>0</v>
      </c>
      <c r="P45" s="18">
        <f t="shared" ca="1" si="17"/>
        <v>0</v>
      </c>
      <c r="Q45" s="19">
        <f t="shared" ca="1" si="13"/>
        <v>0</v>
      </c>
      <c r="R45" s="18">
        <f t="shared" ca="1" si="18"/>
        <v>0</v>
      </c>
      <c r="S45" s="18">
        <f t="shared" ca="1" si="18"/>
        <v>0</v>
      </c>
      <c r="T45" s="18">
        <f t="shared" ca="1" si="18"/>
        <v>0</v>
      </c>
      <c r="U45" s="19">
        <f t="shared" ca="1" si="14"/>
        <v>0</v>
      </c>
    </row>
    <row r="46" spans="1:21" ht="12.75" customHeight="1">
      <c r="A46" s="55" t="s">
        <v>225</v>
      </c>
      <c r="B46" s="17">
        <v>1052</v>
      </c>
      <c r="C46" s="56" t="s">
        <v>147</v>
      </c>
      <c r="D46" s="18">
        <f t="shared" ca="1" si="15"/>
        <v>0</v>
      </c>
      <c r="E46" s="18">
        <f t="shared" ca="1" si="15"/>
        <v>0</v>
      </c>
      <c r="F46" s="18">
        <f t="shared" ca="1" si="15"/>
        <v>0</v>
      </c>
      <c r="G46" s="18">
        <f t="shared" ca="1" si="15"/>
        <v>0</v>
      </c>
      <c r="H46" s="18">
        <f t="shared" ca="1" si="15"/>
        <v>0</v>
      </c>
      <c r="I46" s="18">
        <f t="shared" ca="1" si="15"/>
        <v>0</v>
      </c>
      <c r="J46" s="18">
        <f t="shared" ca="1" si="15"/>
        <v>0</v>
      </c>
      <c r="K46" s="19">
        <f t="shared" ca="1" si="11"/>
        <v>0</v>
      </c>
      <c r="L46" s="18">
        <f t="shared" ca="1" si="16"/>
        <v>0</v>
      </c>
      <c r="M46" s="18">
        <f t="shared" ca="1" si="16"/>
        <v>0</v>
      </c>
      <c r="N46" s="19">
        <f t="shared" ca="1" si="12"/>
        <v>0</v>
      </c>
      <c r="O46" s="18">
        <f t="shared" ca="1" si="17"/>
        <v>0</v>
      </c>
      <c r="P46" s="18">
        <f t="shared" ca="1" si="17"/>
        <v>0</v>
      </c>
      <c r="Q46" s="19">
        <f t="shared" ca="1" si="13"/>
        <v>0</v>
      </c>
      <c r="R46" s="18">
        <f t="shared" ca="1" si="18"/>
        <v>0</v>
      </c>
      <c r="S46" s="18">
        <f t="shared" ca="1" si="18"/>
        <v>0</v>
      </c>
      <c r="T46" s="18">
        <f t="shared" ca="1" si="18"/>
        <v>0</v>
      </c>
      <c r="U46" s="19">
        <f t="shared" ca="1" si="14"/>
        <v>0</v>
      </c>
    </row>
    <row r="47" spans="1:21" ht="12.75" customHeight="1">
      <c r="A47" s="55" t="s">
        <v>227</v>
      </c>
      <c r="B47" s="17">
        <v>1053</v>
      </c>
      <c r="C47" s="56" t="s">
        <v>147</v>
      </c>
      <c r="D47" s="18">
        <f t="shared" ca="1" si="15"/>
        <v>0</v>
      </c>
      <c r="E47" s="18">
        <f t="shared" ca="1" si="15"/>
        <v>0</v>
      </c>
      <c r="F47" s="18">
        <f t="shared" ca="1" si="15"/>
        <v>0</v>
      </c>
      <c r="G47" s="18">
        <f t="shared" ca="1" si="15"/>
        <v>0</v>
      </c>
      <c r="H47" s="18">
        <f t="shared" ca="1" si="15"/>
        <v>0</v>
      </c>
      <c r="I47" s="18">
        <f t="shared" ca="1" si="15"/>
        <v>0</v>
      </c>
      <c r="J47" s="18">
        <f t="shared" ca="1" si="15"/>
        <v>0</v>
      </c>
      <c r="K47" s="19">
        <f t="shared" ca="1" si="11"/>
        <v>0</v>
      </c>
      <c r="L47" s="18">
        <f t="shared" ca="1" si="16"/>
        <v>0</v>
      </c>
      <c r="M47" s="18">
        <f t="shared" ca="1" si="16"/>
        <v>0</v>
      </c>
      <c r="N47" s="19">
        <f t="shared" ca="1" si="12"/>
        <v>0</v>
      </c>
      <c r="O47" s="18">
        <f t="shared" ca="1" si="17"/>
        <v>0</v>
      </c>
      <c r="P47" s="18">
        <f t="shared" ca="1" si="17"/>
        <v>0</v>
      </c>
      <c r="Q47" s="19">
        <f t="shared" ca="1" si="13"/>
        <v>0</v>
      </c>
      <c r="R47" s="18">
        <f t="shared" ca="1" si="18"/>
        <v>0</v>
      </c>
      <c r="S47" s="18">
        <f t="shared" ca="1" si="18"/>
        <v>0</v>
      </c>
      <c r="T47" s="18">
        <f t="shared" ca="1" si="18"/>
        <v>0</v>
      </c>
      <c r="U47" s="19">
        <f t="shared" ca="1" si="14"/>
        <v>0</v>
      </c>
    </row>
    <row r="48" spans="1:21" ht="12.75" customHeight="1">
      <c r="A48" s="55" t="s">
        <v>229</v>
      </c>
      <c r="B48" s="17">
        <v>1054</v>
      </c>
      <c r="C48" s="56" t="s">
        <v>147</v>
      </c>
      <c r="D48" s="18">
        <f t="shared" ca="1" si="15"/>
        <v>0</v>
      </c>
      <c r="E48" s="18">
        <f t="shared" ca="1" si="15"/>
        <v>0</v>
      </c>
      <c r="F48" s="18">
        <f t="shared" ca="1" si="15"/>
        <v>0</v>
      </c>
      <c r="G48" s="18">
        <f t="shared" ca="1" si="15"/>
        <v>0</v>
      </c>
      <c r="H48" s="18">
        <f t="shared" ca="1" si="15"/>
        <v>0</v>
      </c>
      <c r="I48" s="18">
        <f t="shared" ca="1" si="15"/>
        <v>0</v>
      </c>
      <c r="J48" s="18">
        <f t="shared" ca="1" si="15"/>
        <v>0</v>
      </c>
      <c r="K48" s="19">
        <f t="shared" ca="1" si="11"/>
        <v>0</v>
      </c>
      <c r="L48" s="18">
        <f t="shared" ca="1" si="16"/>
        <v>0</v>
      </c>
      <c r="M48" s="18">
        <f t="shared" ca="1" si="16"/>
        <v>0</v>
      </c>
      <c r="N48" s="19">
        <f t="shared" ca="1" si="12"/>
        <v>0</v>
      </c>
      <c r="O48" s="18">
        <f t="shared" ca="1" si="17"/>
        <v>0</v>
      </c>
      <c r="P48" s="18">
        <f t="shared" ca="1" si="17"/>
        <v>0</v>
      </c>
      <c r="Q48" s="19">
        <f t="shared" ca="1" si="13"/>
        <v>0</v>
      </c>
      <c r="R48" s="18">
        <f t="shared" ca="1" si="18"/>
        <v>0</v>
      </c>
      <c r="S48" s="18">
        <f t="shared" ca="1" si="18"/>
        <v>0</v>
      </c>
      <c r="T48" s="18">
        <f t="shared" ca="1" si="18"/>
        <v>0</v>
      </c>
      <c r="U48" s="19">
        <f t="shared" ca="1" si="14"/>
        <v>0</v>
      </c>
    </row>
    <row r="49" spans="1:21" ht="12.75" customHeight="1">
      <c r="A49" s="55" t="s">
        <v>231</v>
      </c>
      <c r="B49" s="17">
        <v>1055</v>
      </c>
      <c r="C49" s="56" t="s">
        <v>147</v>
      </c>
      <c r="D49" s="18">
        <f t="shared" ca="1" si="15"/>
        <v>0</v>
      </c>
      <c r="E49" s="18">
        <f t="shared" ca="1" si="15"/>
        <v>0</v>
      </c>
      <c r="F49" s="18">
        <f t="shared" ca="1" si="15"/>
        <v>0</v>
      </c>
      <c r="G49" s="18">
        <f t="shared" ca="1" si="15"/>
        <v>0</v>
      </c>
      <c r="H49" s="18">
        <f t="shared" ca="1" si="15"/>
        <v>0</v>
      </c>
      <c r="I49" s="18">
        <f t="shared" ca="1" si="15"/>
        <v>0</v>
      </c>
      <c r="J49" s="18">
        <f t="shared" ca="1" si="15"/>
        <v>0</v>
      </c>
      <c r="K49" s="19">
        <f t="shared" ca="1" si="11"/>
        <v>0</v>
      </c>
      <c r="L49" s="18">
        <f t="shared" ca="1" si="16"/>
        <v>0</v>
      </c>
      <c r="M49" s="18">
        <f t="shared" ca="1" si="16"/>
        <v>0</v>
      </c>
      <c r="N49" s="19">
        <f t="shared" ca="1" si="12"/>
        <v>0</v>
      </c>
      <c r="O49" s="18">
        <f t="shared" ca="1" si="17"/>
        <v>0</v>
      </c>
      <c r="P49" s="18">
        <f t="shared" ca="1" si="17"/>
        <v>0</v>
      </c>
      <c r="Q49" s="19">
        <f t="shared" ca="1" si="13"/>
        <v>0</v>
      </c>
      <c r="R49" s="18">
        <f t="shared" ca="1" si="18"/>
        <v>0</v>
      </c>
      <c r="S49" s="18">
        <f t="shared" ca="1" si="18"/>
        <v>0</v>
      </c>
      <c r="T49" s="18">
        <f t="shared" ca="1" si="18"/>
        <v>0</v>
      </c>
      <c r="U49" s="19">
        <f t="shared" ca="1" si="14"/>
        <v>0</v>
      </c>
    </row>
    <row r="50" spans="1:21" ht="12.75" customHeight="1">
      <c r="A50" s="55" t="s">
        <v>233</v>
      </c>
      <c r="B50" s="17">
        <v>1056</v>
      </c>
      <c r="C50" s="56" t="s">
        <v>147</v>
      </c>
      <c r="D50" s="18">
        <f t="shared" ca="1" si="15"/>
        <v>0</v>
      </c>
      <c r="E50" s="18">
        <f t="shared" ca="1" si="15"/>
        <v>0</v>
      </c>
      <c r="F50" s="18">
        <f t="shared" ca="1" si="15"/>
        <v>0</v>
      </c>
      <c r="G50" s="18">
        <f t="shared" ca="1" si="15"/>
        <v>0</v>
      </c>
      <c r="H50" s="18">
        <f t="shared" ca="1" si="15"/>
        <v>0</v>
      </c>
      <c r="I50" s="18">
        <f t="shared" ca="1" si="15"/>
        <v>0</v>
      </c>
      <c r="J50" s="18">
        <f t="shared" ca="1" si="15"/>
        <v>0</v>
      </c>
      <c r="K50" s="19">
        <f t="shared" ca="1" si="11"/>
        <v>0</v>
      </c>
      <c r="L50" s="18">
        <f t="shared" ca="1" si="16"/>
        <v>0</v>
      </c>
      <c r="M50" s="18">
        <f t="shared" ca="1" si="16"/>
        <v>0</v>
      </c>
      <c r="N50" s="19">
        <f t="shared" ca="1" si="12"/>
        <v>0</v>
      </c>
      <c r="O50" s="18">
        <f t="shared" ca="1" si="17"/>
        <v>0</v>
      </c>
      <c r="P50" s="18">
        <f t="shared" ca="1" si="17"/>
        <v>0</v>
      </c>
      <c r="Q50" s="19">
        <f t="shared" ca="1" si="13"/>
        <v>0</v>
      </c>
      <c r="R50" s="18">
        <f t="shared" ca="1" si="18"/>
        <v>0</v>
      </c>
      <c r="S50" s="18">
        <f t="shared" ca="1" si="18"/>
        <v>0</v>
      </c>
      <c r="T50" s="18">
        <f t="shared" ca="1" si="18"/>
        <v>0</v>
      </c>
      <c r="U50" s="19">
        <f t="shared" ca="1" si="14"/>
        <v>0</v>
      </c>
    </row>
    <row r="51" spans="1:21" ht="12.75" customHeight="1">
      <c r="A51" s="55" t="s">
        <v>235</v>
      </c>
      <c r="B51" s="17">
        <v>1057</v>
      </c>
      <c r="C51" s="56" t="s">
        <v>147</v>
      </c>
      <c r="D51" s="18">
        <f t="shared" ca="1" si="15"/>
        <v>0</v>
      </c>
      <c r="E51" s="18">
        <f t="shared" ca="1" si="15"/>
        <v>0</v>
      </c>
      <c r="F51" s="18">
        <f t="shared" ca="1" si="15"/>
        <v>0</v>
      </c>
      <c r="G51" s="18">
        <f t="shared" ca="1" si="15"/>
        <v>0</v>
      </c>
      <c r="H51" s="18">
        <f t="shared" ca="1" si="15"/>
        <v>0</v>
      </c>
      <c r="I51" s="18">
        <f t="shared" ca="1" si="15"/>
        <v>0</v>
      </c>
      <c r="J51" s="18">
        <f t="shared" ca="1" si="15"/>
        <v>0</v>
      </c>
      <c r="K51" s="19">
        <f t="shared" ca="1" si="11"/>
        <v>0</v>
      </c>
      <c r="L51" s="18">
        <f t="shared" ca="1" si="16"/>
        <v>0</v>
      </c>
      <c r="M51" s="18">
        <f t="shared" ca="1" si="16"/>
        <v>0</v>
      </c>
      <c r="N51" s="19">
        <f t="shared" ca="1" si="12"/>
        <v>0</v>
      </c>
      <c r="O51" s="18">
        <f t="shared" ca="1" si="17"/>
        <v>0</v>
      </c>
      <c r="P51" s="18">
        <f t="shared" ca="1" si="17"/>
        <v>0</v>
      </c>
      <c r="Q51" s="19">
        <f t="shared" ca="1" si="13"/>
        <v>0</v>
      </c>
      <c r="R51" s="18">
        <f t="shared" ca="1" si="18"/>
        <v>0</v>
      </c>
      <c r="S51" s="18">
        <f t="shared" ca="1" si="18"/>
        <v>0</v>
      </c>
      <c r="T51" s="18">
        <f t="shared" ca="1" si="18"/>
        <v>0</v>
      </c>
      <c r="U51" s="19">
        <f t="shared" ca="1" si="14"/>
        <v>0</v>
      </c>
    </row>
    <row r="52" spans="1:21" ht="12.75" customHeight="1">
      <c r="A52" s="55" t="s">
        <v>237</v>
      </c>
      <c r="B52" s="17">
        <v>1058</v>
      </c>
      <c r="C52" s="56" t="s">
        <v>147</v>
      </c>
      <c r="D52" s="18">
        <f t="shared" ca="1" si="15"/>
        <v>0</v>
      </c>
      <c r="E52" s="18">
        <f t="shared" ca="1" si="15"/>
        <v>0</v>
      </c>
      <c r="F52" s="18">
        <f t="shared" ca="1" si="15"/>
        <v>0</v>
      </c>
      <c r="G52" s="18">
        <f t="shared" ca="1" si="15"/>
        <v>0</v>
      </c>
      <c r="H52" s="18">
        <f t="shared" ca="1" si="15"/>
        <v>0</v>
      </c>
      <c r="I52" s="18">
        <f t="shared" ca="1" si="15"/>
        <v>0</v>
      </c>
      <c r="J52" s="18">
        <f t="shared" ca="1" si="15"/>
        <v>0</v>
      </c>
      <c r="K52" s="19">
        <f t="shared" ca="1" si="11"/>
        <v>0</v>
      </c>
      <c r="L52" s="18">
        <f t="shared" ca="1" si="16"/>
        <v>0</v>
      </c>
      <c r="M52" s="18">
        <f t="shared" ca="1" si="16"/>
        <v>0</v>
      </c>
      <c r="N52" s="19">
        <f t="shared" ca="1" si="12"/>
        <v>0</v>
      </c>
      <c r="O52" s="18">
        <f t="shared" ca="1" si="17"/>
        <v>0</v>
      </c>
      <c r="P52" s="18">
        <f t="shared" ca="1" si="17"/>
        <v>0</v>
      </c>
      <c r="Q52" s="19">
        <f t="shared" ca="1" si="13"/>
        <v>0</v>
      </c>
      <c r="R52" s="18">
        <f t="shared" ca="1" si="18"/>
        <v>0</v>
      </c>
      <c r="S52" s="18">
        <f t="shared" ca="1" si="18"/>
        <v>0</v>
      </c>
      <c r="T52" s="18">
        <f t="shared" ca="1" si="18"/>
        <v>0</v>
      </c>
      <c r="U52" s="19">
        <f t="shared" ca="1" si="14"/>
        <v>0</v>
      </c>
    </row>
    <row r="53" spans="1:21" ht="12.75" customHeight="1">
      <c r="A53" s="55" t="s">
        <v>239</v>
      </c>
      <c r="B53" s="17">
        <v>1059</v>
      </c>
      <c r="C53" s="56" t="s">
        <v>147</v>
      </c>
      <c r="D53" s="18">
        <f t="shared" ca="1" si="15"/>
        <v>0</v>
      </c>
      <c r="E53" s="18">
        <f t="shared" ca="1" si="15"/>
        <v>0</v>
      </c>
      <c r="F53" s="18">
        <f t="shared" ca="1" si="15"/>
        <v>0</v>
      </c>
      <c r="G53" s="18">
        <f t="shared" ca="1" si="15"/>
        <v>0</v>
      </c>
      <c r="H53" s="18">
        <f t="shared" ca="1" si="15"/>
        <v>0</v>
      </c>
      <c r="I53" s="18">
        <f t="shared" ca="1" si="15"/>
        <v>0</v>
      </c>
      <c r="J53" s="18">
        <f t="shared" ca="1" si="15"/>
        <v>0</v>
      </c>
      <c r="K53" s="19">
        <f t="shared" ca="1" si="11"/>
        <v>0</v>
      </c>
      <c r="L53" s="18">
        <f t="shared" ca="1" si="16"/>
        <v>0</v>
      </c>
      <c r="M53" s="18">
        <f t="shared" ca="1" si="16"/>
        <v>0</v>
      </c>
      <c r="N53" s="19">
        <f t="shared" ca="1" si="12"/>
        <v>0</v>
      </c>
      <c r="O53" s="18">
        <f t="shared" ca="1" si="17"/>
        <v>0</v>
      </c>
      <c r="P53" s="18">
        <f t="shared" ca="1" si="17"/>
        <v>0</v>
      </c>
      <c r="Q53" s="19">
        <f t="shared" ca="1" si="13"/>
        <v>0</v>
      </c>
      <c r="R53" s="18">
        <f t="shared" ca="1" si="18"/>
        <v>0</v>
      </c>
      <c r="S53" s="18">
        <f t="shared" ca="1" si="18"/>
        <v>0</v>
      </c>
      <c r="T53" s="18">
        <f t="shared" ca="1" si="18"/>
        <v>0</v>
      </c>
      <c r="U53" s="19">
        <f t="shared" ca="1" si="14"/>
        <v>0</v>
      </c>
    </row>
    <row r="54" spans="1:21" ht="12.75" customHeight="1">
      <c r="A54" s="55" t="s">
        <v>241</v>
      </c>
      <c r="B54" s="17">
        <v>1060</v>
      </c>
      <c r="C54" s="56" t="s">
        <v>147</v>
      </c>
      <c r="D54" s="18">
        <f t="shared" ca="1" si="15"/>
        <v>0</v>
      </c>
      <c r="E54" s="18">
        <f t="shared" ca="1" si="15"/>
        <v>0</v>
      </c>
      <c r="F54" s="18">
        <f t="shared" ca="1" si="15"/>
        <v>0</v>
      </c>
      <c r="G54" s="18">
        <f t="shared" ca="1" si="15"/>
        <v>0</v>
      </c>
      <c r="H54" s="18">
        <f t="shared" ca="1" si="15"/>
        <v>0</v>
      </c>
      <c r="I54" s="18">
        <f t="shared" ca="1" si="15"/>
        <v>0</v>
      </c>
      <c r="J54" s="18">
        <f t="shared" ca="1" si="15"/>
        <v>0</v>
      </c>
      <c r="K54" s="19">
        <f t="shared" ca="1" si="11"/>
        <v>0</v>
      </c>
      <c r="L54" s="18">
        <f t="shared" ca="1" si="16"/>
        <v>0</v>
      </c>
      <c r="M54" s="18">
        <f t="shared" ca="1" si="16"/>
        <v>0</v>
      </c>
      <c r="N54" s="19">
        <f t="shared" ca="1" si="12"/>
        <v>0</v>
      </c>
      <c r="O54" s="18">
        <f t="shared" ca="1" si="17"/>
        <v>0</v>
      </c>
      <c r="P54" s="18">
        <f t="shared" ca="1" si="17"/>
        <v>0</v>
      </c>
      <c r="Q54" s="19">
        <f t="shared" ca="1" si="13"/>
        <v>0</v>
      </c>
      <c r="R54" s="18">
        <f t="shared" ca="1" si="18"/>
        <v>0</v>
      </c>
      <c r="S54" s="18">
        <f t="shared" ca="1" si="18"/>
        <v>0</v>
      </c>
      <c r="T54" s="18">
        <f t="shared" ca="1" si="18"/>
        <v>0</v>
      </c>
      <c r="U54" s="19">
        <f t="shared" ca="1" si="14"/>
        <v>0</v>
      </c>
    </row>
    <row r="55" spans="1:21" ht="12.75" customHeight="1">
      <c r="A55" s="55" t="s">
        <v>243</v>
      </c>
      <c r="B55" s="17">
        <v>1061</v>
      </c>
      <c r="C55" s="56" t="s">
        <v>147</v>
      </c>
      <c r="D55" s="18">
        <f t="shared" ref="D55:J70" ca="1" si="1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9"/>
        <v>0</v>
      </c>
      <c r="F55" s="18">
        <f t="shared" ca="1" si="19"/>
        <v>0</v>
      </c>
      <c r="G55" s="18">
        <f t="shared" ca="1" si="19"/>
        <v>0</v>
      </c>
      <c r="H55" s="18">
        <f t="shared" ca="1" si="19"/>
        <v>0</v>
      </c>
      <c r="I55" s="18">
        <f t="shared" ca="1" si="19"/>
        <v>0</v>
      </c>
      <c r="J55" s="18">
        <f t="shared" ca="1" si="19"/>
        <v>0</v>
      </c>
      <c r="K55" s="19">
        <f t="shared" ca="1" si="11"/>
        <v>0</v>
      </c>
      <c r="L55" s="18">
        <f t="shared" ref="L55:M70" ca="1" si="20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20"/>
        <v>0</v>
      </c>
      <c r="N55" s="19">
        <f t="shared" ca="1" si="12"/>
        <v>0</v>
      </c>
      <c r="O55" s="18">
        <f t="shared" ref="O55:P70" ca="1" si="21">IFERROR(IF($C$2="Yurtiçi",INDIRECT("'"&amp;$B$2&amp;"'!"&amp;ADDRESS(MATCH($B55,INDIRECT("'"&amp;$B$2&amp;"'!$B$1:$B$1095"),0),MATCH(O$5,INDIRECT("'"&amp;$B$2&amp;"'!5:5"),0))),IF($C$2="Yurtdışı",INDIRECT("'"&amp;$B$2&amp;"'!"&amp;ADDRESS(MATCH($B55,INDIRECT("'"&amp;$B$2&amp;"'!$B$1:$B$1095"),0),MATCH(O$5,INDIRECT("'"&amp;$B$2&amp;"'!5:5"),0)+1)),INDIRECT("'"&amp;$B$2&amp;"'!"&amp;ADDRESS(MATCH($B55,INDIRECT("'"&amp;$B$2&amp;"'!$B$1:$B$1095"),0),MATCH(O$5,INDIRECT("'"&amp;$B$2&amp;"'!5:5"),0)))+INDIRECT("'"&amp;$B$2&amp;"'!"&amp;ADDRESS(MATCH($B55,INDIRECT("'"&amp;$B$2&amp;"'!$B$1:$B$1095"),0),MATCH(O$5,INDIRECT("'"&amp;$B$2&amp;"'!5:5"),0)+1)))),0)</f>
        <v>0</v>
      </c>
      <c r="P55" s="18">
        <f t="shared" ca="1" si="21"/>
        <v>0</v>
      </c>
      <c r="Q55" s="19">
        <f t="shared" ca="1" si="13"/>
        <v>0</v>
      </c>
      <c r="R55" s="18">
        <f t="shared" ref="R55:T70" ca="1" si="22">IFERROR(IF($C$2="Yurtiçi",INDIRECT("'"&amp;$B$2&amp;"'!"&amp;ADDRESS(MATCH($B55,INDIRECT("'"&amp;$B$2&amp;"'!$B$1:$B$1095"),0),MATCH(R$5,INDIRECT("'"&amp;$B$2&amp;"'!5:5"),0))),IF($C$2="Yurtdışı",INDIRECT("'"&amp;$B$2&amp;"'!"&amp;ADDRESS(MATCH($B55,INDIRECT("'"&amp;$B$2&amp;"'!$B$1:$B$1095"),0),MATCH(R$5,INDIRECT("'"&amp;$B$2&amp;"'!5:5"),0)+1)),INDIRECT("'"&amp;$B$2&amp;"'!"&amp;ADDRESS(MATCH($B55,INDIRECT("'"&amp;$B$2&amp;"'!$B$1:$B$1095"),0),MATCH(R$5,INDIRECT("'"&amp;$B$2&amp;"'!5:5"),0)))+INDIRECT("'"&amp;$B$2&amp;"'!"&amp;ADDRESS(MATCH($B55,INDIRECT("'"&amp;$B$2&amp;"'!$B$1:$B$1095"),0),MATCH(R$5,INDIRECT("'"&amp;$B$2&amp;"'!5:5"),0)+1)))),0)</f>
        <v>0</v>
      </c>
      <c r="S55" s="18">
        <f t="shared" ca="1" si="22"/>
        <v>0</v>
      </c>
      <c r="T55" s="18">
        <f t="shared" ca="1" si="22"/>
        <v>0</v>
      </c>
      <c r="U55" s="19">
        <f t="shared" ca="1" si="14"/>
        <v>0</v>
      </c>
    </row>
    <row r="56" spans="1:21" ht="12.75" customHeight="1">
      <c r="A56" s="55" t="s">
        <v>245</v>
      </c>
      <c r="B56" s="17">
        <v>2001</v>
      </c>
      <c r="C56" s="56" t="s">
        <v>147</v>
      </c>
      <c r="D56" s="18">
        <f t="shared" ca="1" si="19"/>
        <v>0</v>
      </c>
      <c r="E56" s="18">
        <f t="shared" ca="1" si="19"/>
        <v>0</v>
      </c>
      <c r="F56" s="18">
        <f t="shared" ca="1" si="19"/>
        <v>0</v>
      </c>
      <c r="G56" s="18">
        <f t="shared" ca="1" si="19"/>
        <v>0</v>
      </c>
      <c r="H56" s="18">
        <f t="shared" ca="1" si="19"/>
        <v>0</v>
      </c>
      <c r="I56" s="18">
        <f t="shared" ca="1" si="19"/>
        <v>0</v>
      </c>
      <c r="J56" s="18">
        <f t="shared" ca="1" si="19"/>
        <v>0</v>
      </c>
      <c r="K56" s="19">
        <f t="shared" ca="1" si="11"/>
        <v>0</v>
      </c>
      <c r="L56" s="18">
        <f t="shared" ca="1" si="20"/>
        <v>0</v>
      </c>
      <c r="M56" s="18">
        <f t="shared" ca="1" si="20"/>
        <v>0</v>
      </c>
      <c r="N56" s="19">
        <f t="shared" ca="1" si="12"/>
        <v>0</v>
      </c>
      <c r="O56" s="18">
        <f t="shared" ca="1" si="21"/>
        <v>0</v>
      </c>
      <c r="P56" s="18">
        <f t="shared" ca="1" si="21"/>
        <v>0</v>
      </c>
      <c r="Q56" s="19">
        <f t="shared" ca="1" si="13"/>
        <v>0</v>
      </c>
      <c r="R56" s="18">
        <f t="shared" ca="1" si="22"/>
        <v>0</v>
      </c>
      <c r="S56" s="18">
        <f t="shared" ca="1" si="22"/>
        <v>0</v>
      </c>
      <c r="T56" s="18">
        <f t="shared" ca="1" si="22"/>
        <v>0</v>
      </c>
      <c r="U56" s="19">
        <f t="shared" ca="1" si="14"/>
        <v>0</v>
      </c>
    </row>
    <row r="57" spans="1:21" ht="12.75" customHeight="1">
      <c r="A57" s="55" t="s">
        <v>247</v>
      </c>
      <c r="B57" s="17">
        <v>2002</v>
      </c>
      <c r="C57" s="56" t="s">
        <v>248</v>
      </c>
      <c r="D57" s="18">
        <f t="shared" ca="1" si="19"/>
        <v>0</v>
      </c>
      <c r="E57" s="18">
        <f t="shared" ca="1" si="19"/>
        <v>3338835905.1703801</v>
      </c>
      <c r="F57" s="18">
        <f t="shared" ca="1" si="19"/>
        <v>0</v>
      </c>
      <c r="G57" s="18">
        <f t="shared" ca="1" si="19"/>
        <v>0</v>
      </c>
      <c r="H57" s="18">
        <f t="shared" ca="1" si="19"/>
        <v>0</v>
      </c>
      <c r="I57" s="18">
        <f t="shared" ca="1" si="19"/>
        <v>0</v>
      </c>
      <c r="J57" s="18">
        <f t="shared" ca="1" si="19"/>
        <v>0</v>
      </c>
      <c r="K57" s="19">
        <f t="shared" ca="1" si="11"/>
        <v>0</v>
      </c>
      <c r="L57" s="18">
        <f t="shared" ca="1" si="20"/>
        <v>0</v>
      </c>
      <c r="M57" s="18">
        <f t="shared" ca="1" si="20"/>
        <v>0</v>
      </c>
      <c r="N57" s="19">
        <f t="shared" ca="1" si="12"/>
        <v>0</v>
      </c>
      <c r="O57" s="18">
        <f t="shared" ca="1" si="21"/>
        <v>0</v>
      </c>
      <c r="P57" s="18">
        <f t="shared" ca="1" si="21"/>
        <v>0</v>
      </c>
      <c r="Q57" s="19">
        <f t="shared" ca="1" si="13"/>
        <v>0</v>
      </c>
      <c r="R57" s="18">
        <f t="shared" ca="1" si="22"/>
        <v>0</v>
      </c>
      <c r="S57" s="18">
        <f t="shared" ca="1" si="22"/>
        <v>0</v>
      </c>
      <c r="T57" s="18">
        <f t="shared" ca="1" si="22"/>
        <v>0</v>
      </c>
      <c r="U57" s="19">
        <f t="shared" ca="1" si="14"/>
        <v>3338835905.1703801</v>
      </c>
    </row>
    <row r="58" spans="1:21" ht="12.75" customHeight="1">
      <c r="A58" s="55" t="s">
        <v>250</v>
      </c>
      <c r="B58" s="17">
        <v>2005</v>
      </c>
      <c r="C58" s="56" t="s">
        <v>248</v>
      </c>
      <c r="D58" s="18">
        <f t="shared" ca="1" si="19"/>
        <v>0</v>
      </c>
      <c r="E58" s="18">
        <f t="shared" ca="1" si="19"/>
        <v>312104.63000000047</v>
      </c>
      <c r="F58" s="18">
        <f t="shared" ca="1" si="19"/>
        <v>0</v>
      </c>
      <c r="G58" s="18">
        <f t="shared" ca="1" si="19"/>
        <v>0</v>
      </c>
      <c r="H58" s="18">
        <f t="shared" ca="1" si="19"/>
        <v>0</v>
      </c>
      <c r="I58" s="18">
        <f t="shared" ca="1" si="19"/>
        <v>0</v>
      </c>
      <c r="J58" s="18">
        <f t="shared" ca="1" si="19"/>
        <v>0</v>
      </c>
      <c r="K58" s="19">
        <f t="shared" ca="1" si="11"/>
        <v>0</v>
      </c>
      <c r="L58" s="18">
        <f t="shared" ca="1" si="20"/>
        <v>0</v>
      </c>
      <c r="M58" s="18">
        <f t="shared" ca="1" si="20"/>
        <v>0</v>
      </c>
      <c r="N58" s="19">
        <f t="shared" ca="1" si="12"/>
        <v>0</v>
      </c>
      <c r="O58" s="18">
        <f t="shared" ca="1" si="21"/>
        <v>0</v>
      </c>
      <c r="P58" s="18">
        <f t="shared" ca="1" si="21"/>
        <v>0</v>
      </c>
      <c r="Q58" s="19">
        <f t="shared" ca="1" si="13"/>
        <v>0</v>
      </c>
      <c r="R58" s="18">
        <f t="shared" ca="1" si="22"/>
        <v>0</v>
      </c>
      <c r="S58" s="18">
        <f t="shared" ca="1" si="22"/>
        <v>0</v>
      </c>
      <c r="T58" s="18">
        <f t="shared" ca="1" si="22"/>
        <v>0</v>
      </c>
      <c r="U58" s="19">
        <f t="shared" ca="1" si="14"/>
        <v>312104.63000000047</v>
      </c>
    </row>
    <row r="59" spans="1:21" ht="12.75" customHeight="1">
      <c r="A59" s="55" t="s">
        <v>252</v>
      </c>
      <c r="B59" s="17">
        <v>2006</v>
      </c>
      <c r="C59" s="56" t="s">
        <v>253</v>
      </c>
      <c r="D59" s="18">
        <f t="shared" ca="1" si="19"/>
        <v>0</v>
      </c>
      <c r="E59" s="18">
        <f t="shared" ca="1" si="19"/>
        <v>478561463.55007184</v>
      </c>
      <c r="F59" s="18">
        <f t="shared" ca="1" si="19"/>
        <v>0</v>
      </c>
      <c r="G59" s="18">
        <f t="shared" ca="1" si="19"/>
        <v>0</v>
      </c>
      <c r="H59" s="18">
        <f t="shared" ca="1" si="19"/>
        <v>0</v>
      </c>
      <c r="I59" s="18">
        <f t="shared" ca="1" si="19"/>
        <v>0</v>
      </c>
      <c r="J59" s="18">
        <f t="shared" ca="1" si="19"/>
        <v>0</v>
      </c>
      <c r="K59" s="19">
        <f t="shared" ca="1" si="11"/>
        <v>0</v>
      </c>
      <c r="L59" s="18">
        <f t="shared" ca="1" si="20"/>
        <v>0</v>
      </c>
      <c r="M59" s="18">
        <f t="shared" ca="1" si="20"/>
        <v>0</v>
      </c>
      <c r="N59" s="19">
        <f t="shared" ca="1" si="12"/>
        <v>0</v>
      </c>
      <c r="O59" s="18">
        <f t="shared" ca="1" si="21"/>
        <v>0</v>
      </c>
      <c r="P59" s="18">
        <f t="shared" ca="1" si="21"/>
        <v>0</v>
      </c>
      <c r="Q59" s="19">
        <f t="shared" ca="1" si="13"/>
        <v>0</v>
      </c>
      <c r="R59" s="18">
        <f t="shared" ca="1" si="22"/>
        <v>0</v>
      </c>
      <c r="S59" s="18">
        <f t="shared" ca="1" si="22"/>
        <v>0</v>
      </c>
      <c r="T59" s="18">
        <f t="shared" ca="1" si="22"/>
        <v>0</v>
      </c>
      <c r="U59" s="19">
        <f t="shared" ca="1" si="14"/>
        <v>478561463.55007184</v>
      </c>
    </row>
    <row r="60" spans="1:21" ht="12.75" customHeight="1">
      <c r="A60" s="55" t="s">
        <v>255</v>
      </c>
      <c r="B60" s="17">
        <v>2007</v>
      </c>
      <c r="C60" s="56" t="s">
        <v>248</v>
      </c>
      <c r="D60" s="18">
        <f t="shared" ca="1" si="19"/>
        <v>0</v>
      </c>
      <c r="E60" s="18">
        <f t="shared" ca="1" si="19"/>
        <v>250604451.13999897</v>
      </c>
      <c r="F60" s="18">
        <f t="shared" ca="1" si="19"/>
        <v>0</v>
      </c>
      <c r="G60" s="18">
        <f t="shared" ca="1" si="19"/>
        <v>0</v>
      </c>
      <c r="H60" s="18">
        <f t="shared" ca="1" si="19"/>
        <v>0</v>
      </c>
      <c r="I60" s="18">
        <f t="shared" ca="1" si="19"/>
        <v>0</v>
      </c>
      <c r="J60" s="18">
        <f t="shared" ca="1" si="19"/>
        <v>0</v>
      </c>
      <c r="K60" s="19">
        <f t="shared" ca="1" si="11"/>
        <v>0</v>
      </c>
      <c r="L60" s="18">
        <f t="shared" ca="1" si="20"/>
        <v>0</v>
      </c>
      <c r="M60" s="18">
        <f t="shared" ca="1" si="20"/>
        <v>0</v>
      </c>
      <c r="N60" s="19">
        <f t="shared" ca="1" si="12"/>
        <v>0</v>
      </c>
      <c r="O60" s="18">
        <f t="shared" ca="1" si="21"/>
        <v>0</v>
      </c>
      <c r="P60" s="18">
        <f t="shared" ca="1" si="21"/>
        <v>0</v>
      </c>
      <c r="Q60" s="19">
        <f t="shared" ca="1" si="13"/>
        <v>0</v>
      </c>
      <c r="R60" s="18">
        <f t="shared" ca="1" si="22"/>
        <v>0</v>
      </c>
      <c r="S60" s="18">
        <f t="shared" ca="1" si="22"/>
        <v>0</v>
      </c>
      <c r="T60" s="18">
        <f t="shared" ca="1" si="22"/>
        <v>0</v>
      </c>
      <c r="U60" s="19">
        <f t="shared" ca="1" si="14"/>
        <v>250604451.13999897</v>
      </c>
    </row>
    <row r="61" spans="1:21" ht="12.75" customHeight="1">
      <c r="A61" s="55" t="s">
        <v>257</v>
      </c>
      <c r="B61" s="17">
        <v>2008</v>
      </c>
      <c r="C61" s="56" t="s">
        <v>248</v>
      </c>
      <c r="D61" s="18">
        <f t="shared" ca="1" si="19"/>
        <v>0</v>
      </c>
      <c r="E61" s="18">
        <f t="shared" ca="1" si="19"/>
        <v>260591791</v>
      </c>
      <c r="F61" s="18">
        <f t="shared" ca="1" si="19"/>
        <v>0</v>
      </c>
      <c r="G61" s="18">
        <f t="shared" ca="1" si="19"/>
        <v>0</v>
      </c>
      <c r="H61" s="18">
        <f t="shared" ca="1" si="19"/>
        <v>0</v>
      </c>
      <c r="I61" s="18">
        <f t="shared" ca="1" si="19"/>
        <v>0</v>
      </c>
      <c r="J61" s="18">
        <f t="shared" ca="1" si="19"/>
        <v>0</v>
      </c>
      <c r="K61" s="19">
        <f t="shared" ca="1" si="11"/>
        <v>0</v>
      </c>
      <c r="L61" s="18">
        <f t="shared" ca="1" si="20"/>
        <v>0</v>
      </c>
      <c r="M61" s="18">
        <f t="shared" ca="1" si="20"/>
        <v>0</v>
      </c>
      <c r="N61" s="19">
        <f t="shared" ca="1" si="12"/>
        <v>0</v>
      </c>
      <c r="O61" s="18">
        <f t="shared" ca="1" si="21"/>
        <v>0</v>
      </c>
      <c r="P61" s="18">
        <f t="shared" ca="1" si="21"/>
        <v>0</v>
      </c>
      <c r="Q61" s="19">
        <f t="shared" ca="1" si="13"/>
        <v>0</v>
      </c>
      <c r="R61" s="18">
        <f t="shared" ca="1" si="22"/>
        <v>0</v>
      </c>
      <c r="S61" s="18">
        <f t="shared" ca="1" si="22"/>
        <v>0</v>
      </c>
      <c r="T61" s="18">
        <f t="shared" ca="1" si="22"/>
        <v>0</v>
      </c>
      <c r="U61" s="19">
        <f t="shared" ca="1" si="14"/>
        <v>260591791</v>
      </c>
    </row>
    <row r="62" spans="1:21" ht="12.75" customHeight="1">
      <c r="A62" s="55" t="s">
        <v>259</v>
      </c>
      <c r="B62" s="17">
        <v>3001</v>
      </c>
      <c r="C62" s="56" t="s">
        <v>253</v>
      </c>
      <c r="D62" s="18">
        <f t="shared" ca="1" si="19"/>
        <v>1.0000000000000001E-5</v>
      </c>
      <c r="E62" s="18">
        <f t="shared" ca="1" si="19"/>
        <v>21542565551.559364</v>
      </c>
      <c r="F62" s="18">
        <f t="shared" ca="1" si="19"/>
        <v>0</v>
      </c>
      <c r="G62" s="18">
        <f t="shared" ca="1" si="19"/>
        <v>0</v>
      </c>
      <c r="H62" s="18">
        <f t="shared" ca="1" si="19"/>
        <v>0</v>
      </c>
      <c r="I62" s="18">
        <f t="shared" ca="1" si="19"/>
        <v>0</v>
      </c>
      <c r="J62" s="18">
        <f t="shared" ca="1" si="19"/>
        <v>0</v>
      </c>
      <c r="K62" s="19">
        <f t="shared" ca="1" si="11"/>
        <v>0</v>
      </c>
      <c r="L62" s="18">
        <f t="shared" ca="1" si="20"/>
        <v>0</v>
      </c>
      <c r="M62" s="18">
        <f t="shared" ca="1" si="20"/>
        <v>0</v>
      </c>
      <c r="N62" s="19">
        <f t="shared" ca="1" si="12"/>
        <v>0</v>
      </c>
      <c r="O62" s="18">
        <f t="shared" ca="1" si="21"/>
        <v>0</v>
      </c>
      <c r="P62" s="18">
        <f t="shared" ca="1" si="21"/>
        <v>0</v>
      </c>
      <c r="Q62" s="19">
        <f t="shared" ca="1" si="13"/>
        <v>0</v>
      </c>
      <c r="R62" s="18">
        <f t="shared" ca="1" si="22"/>
        <v>0</v>
      </c>
      <c r="S62" s="18">
        <f t="shared" ca="1" si="22"/>
        <v>0</v>
      </c>
      <c r="T62" s="18">
        <f t="shared" ca="1" si="22"/>
        <v>0</v>
      </c>
      <c r="U62" s="19">
        <f t="shared" ca="1" si="14"/>
        <v>21542565551.559376</v>
      </c>
    </row>
    <row r="63" spans="1:21" ht="12.75" customHeight="1">
      <c r="A63" s="55" t="s">
        <v>261</v>
      </c>
      <c r="B63" s="17">
        <v>3002</v>
      </c>
      <c r="C63" s="56" t="s">
        <v>253</v>
      </c>
      <c r="D63" s="18">
        <f t="shared" ca="1" si="19"/>
        <v>0</v>
      </c>
      <c r="E63" s="18">
        <f t="shared" ca="1" si="19"/>
        <v>2586041266.3100014</v>
      </c>
      <c r="F63" s="18">
        <f t="shared" ca="1" si="19"/>
        <v>0</v>
      </c>
      <c r="G63" s="18">
        <f t="shared" ca="1" si="19"/>
        <v>0</v>
      </c>
      <c r="H63" s="18">
        <f t="shared" ca="1" si="19"/>
        <v>0</v>
      </c>
      <c r="I63" s="18">
        <f t="shared" ca="1" si="19"/>
        <v>0</v>
      </c>
      <c r="J63" s="18">
        <f t="shared" ca="1" si="19"/>
        <v>0</v>
      </c>
      <c r="K63" s="19">
        <f t="shared" ca="1" si="11"/>
        <v>0</v>
      </c>
      <c r="L63" s="18">
        <f t="shared" ca="1" si="20"/>
        <v>0</v>
      </c>
      <c r="M63" s="18">
        <f t="shared" ca="1" si="20"/>
        <v>0</v>
      </c>
      <c r="N63" s="19">
        <f t="shared" ca="1" si="12"/>
        <v>0</v>
      </c>
      <c r="O63" s="18">
        <f t="shared" ca="1" si="21"/>
        <v>0</v>
      </c>
      <c r="P63" s="18">
        <f t="shared" ca="1" si="21"/>
        <v>0</v>
      </c>
      <c r="Q63" s="19">
        <f t="shared" ca="1" si="13"/>
        <v>0</v>
      </c>
      <c r="R63" s="18">
        <f t="shared" ca="1" si="22"/>
        <v>0</v>
      </c>
      <c r="S63" s="18">
        <f t="shared" ca="1" si="22"/>
        <v>0</v>
      </c>
      <c r="T63" s="18">
        <f t="shared" ca="1" si="22"/>
        <v>0</v>
      </c>
      <c r="U63" s="19">
        <f t="shared" ca="1" si="14"/>
        <v>2586041266.3100014</v>
      </c>
    </row>
    <row r="64" spans="1:21" ht="12.75" customHeight="1">
      <c r="A64" s="55" t="s">
        <v>263</v>
      </c>
      <c r="B64" s="17">
        <v>3003</v>
      </c>
      <c r="C64" s="56" t="s">
        <v>253</v>
      </c>
      <c r="D64" s="18">
        <f t="shared" ca="1" si="19"/>
        <v>0</v>
      </c>
      <c r="E64" s="18">
        <f t="shared" ca="1" si="19"/>
        <v>17080937499.709995</v>
      </c>
      <c r="F64" s="18">
        <f t="shared" ca="1" si="19"/>
        <v>0</v>
      </c>
      <c r="G64" s="18">
        <f t="shared" ca="1" si="19"/>
        <v>0</v>
      </c>
      <c r="H64" s="18">
        <f t="shared" ca="1" si="19"/>
        <v>0</v>
      </c>
      <c r="I64" s="18">
        <f t="shared" ca="1" si="19"/>
        <v>0</v>
      </c>
      <c r="J64" s="18">
        <f t="shared" ca="1" si="19"/>
        <v>0</v>
      </c>
      <c r="K64" s="19">
        <f t="shared" ca="1" si="11"/>
        <v>0</v>
      </c>
      <c r="L64" s="18">
        <f t="shared" ca="1" si="20"/>
        <v>0</v>
      </c>
      <c r="M64" s="18">
        <f t="shared" ca="1" si="20"/>
        <v>0</v>
      </c>
      <c r="N64" s="19">
        <f t="shared" ca="1" si="12"/>
        <v>0</v>
      </c>
      <c r="O64" s="18">
        <f t="shared" ca="1" si="21"/>
        <v>0</v>
      </c>
      <c r="P64" s="18">
        <f t="shared" ca="1" si="21"/>
        <v>0</v>
      </c>
      <c r="Q64" s="19">
        <f t="shared" ca="1" si="13"/>
        <v>0</v>
      </c>
      <c r="R64" s="18">
        <f t="shared" ca="1" si="22"/>
        <v>0</v>
      </c>
      <c r="S64" s="18">
        <f t="shared" ca="1" si="22"/>
        <v>0</v>
      </c>
      <c r="T64" s="18">
        <f t="shared" ca="1" si="22"/>
        <v>0</v>
      </c>
      <c r="U64" s="19">
        <f t="shared" ca="1" si="14"/>
        <v>17080937499.709995</v>
      </c>
    </row>
    <row r="65" spans="1:21" ht="12.75" customHeight="1">
      <c r="A65" s="55" t="s">
        <v>265</v>
      </c>
      <c r="B65" s="17">
        <v>3004</v>
      </c>
      <c r="C65" s="56" t="s">
        <v>253</v>
      </c>
      <c r="D65" s="18">
        <f t="shared" ca="1" si="19"/>
        <v>96169047.939999968</v>
      </c>
      <c r="E65" s="18">
        <f t="shared" ca="1" si="19"/>
        <v>20577651920.020092</v>
      </c>
      <c r="F65" s="18">
        <f t="shared" ca="1" si="19"/>
        <v>0</v>
      </c>
      <c r="G65" s="18">
        <f t="shared" ca="1" si="19"/>
        <v>0</v>
      </c>
      <c r="H65" s="18">
        <f t="shared" ca="1" si="19"/>
        <v>0</v>
      </c>
      <c r="I65" s="18">
        <f t="shared" ca="1" si="19"/>
        <v>0</v>
      </c>
      <c r="J65" s="18">
        <f t="shared" ca="1" si="19"/>
        <v>0</v>
      </c>
      <c r="K65" s="19">
        <f t="shared" ca="1" si="11"/>
        <v>0</v>
      </c>
      <c r="L65" s="18">
        <f t="shared" ca="1" si="20"/>
        <v>0</v>
      </c>
      <c r="M65" s="18">
        <f t="shared" ca="1" si="20"/>
        <v>0</v>
      </c>
      <c r="N65" s="19">
        <f t="shared" ca="1" si="12"/>
        <v>0</v>
      </c>
      <c r="O65" s="18">
        <f t="shared" ca="1" si="21"/>
        <v>0</v>
      </c>
      <c r="P65" s="18">
        <f t="shared" ca="1" si="21"/>
        <v>0</v>
      </c>
      <c r="Q65" s="19">
        <f t="shared" ca="1" si="13"/>
        <v>0</v>
      </c>
      <c r="R65" s="18">
        <f t="shared" ca="1" si="22"/>
        <v>0</v>
      </c>
      <c r="S65" s="18">
        <f t="shared" ca="1" si="22"/>
        <v>0</v>
      </c>
      <c r="T65" s="18">
        <f t="shared" ca="1" si="22"/>
        <v>0</v>
      </c>
      <c r="U65" s="19">
        <f t="shared" ca="1" si="14"/>
        <v>20673820967.960091</v>
      </c>
    </row>
    <row r="66" spans="1:21" ht="12.75" customHeight="1">
      <c r="A66" s="55" t="s">
        <v>267</v>
      </c>
      <c r="B66" s="17">
        <v>3005</v>
      </c>
      <c r="C66" s="56" t="s">
        <v>253</v>
      </c>
      <c r="D66" s="18">
        <f t="shared" ca="1" si="19"/>
        <v>0</v>
      </c>
      <c r="E66" s="18">
        <f t="shared" ca="1" si="19"/>
        <v>1564885100.9297535</v>
      </c>
      <c r="F66" s="18">
        <f t="shared" ca="1" si="19"/>
        <v>0</v>
      </c>
      <c r="G66" s="18">
        <f t="shared" ca="1" si="19"/>
        <v>0</v>
      </c>
      <c r="H66" s="18">
        <f t="shared" ca="1" si="19"/>
        <v>0</v>
      </c>
      <c r="I66" s="18">
        <f t="shared" ca="1" si="19"/>
        <v>0</v>
      </c>
      <c r="J66" s="18">
        <f t="shared" ca="1" si="19"/>
        <v>0</v>
      </c>
      <c r="K66" s="19">
        <f t="shared" ca="1" si="11"/>
        <v>0</v>
      </c>
      <c r="L66" s="18">
        <f t="shared" ca="1" si="20"/>
        <v>0</v>
      </c>
      <c r="M66" s="18">
        <f t="shared" ca="1" si="20"/>
        <v>0</v>
      </c>
      <c r="N66" s="19">
        <f t="shared" ca="1" si="12"/>
        <v>0</v>
      </c>
      <c r="O66" s="18">
        <f t="shared" ca="1" si="21"/>
        <v>0</v>
      </c>
      <c r="P66" s="18">
        <f t="shared" ca="1" si="21"/>
        <v>0</v>
      </c>
      <c r="Q66" s="19">
        <f t="shared" ca="1" si="13"/>
        <v>0</v>
      </c>
      <c r="R66" s="18">
        <f t="shared" ca="1" si="22"/>
        <v>0</v>
      </c>
      <c r="S66" s="18">
        <f t="shared" ca="1" si="22"/>
        <v>0</v>
      </c>
      <c r="T66" s="18">
        <f t="shared" ca="1" si="22"/>
        <v>0</v>
      </c>
      <c r="U66" s="19">
        <f t="shared" ca="1" si="14"/>
        <v>1564885100.9297535</v>
      </c>
    </row>
    <row r="67" spans="1:21" ht="12.75" customHeight="1">
      <c r="A67" s="55" t="s">
        <v>269</v>
      </c>
      <c r="B67" s="17">
        <v>3006</v>
      </c>
      <c r="C67" s="56" t="s">
        <v>253</v>
      </c>
      <c r="D67" s="18">
        <f t="shared" ca="1" si="19"/>
        <v>0</v>
      </c>
      <c r="E67" s="18">
        <f t="shared" ca="1" si="19"/>
        <v>24073963540.559998</v>
      </c>
      <c r="F67" s="18">
        <f t="shared" ca="1" si="19"/>
        <v>0</v>
      </c>
      <c r="G67" s="18">
        <f t="shared" ca="1" si="19"/>
        <v>0</v>
      </c>
      <c r="H67" s="18">
        <f t="shared" ca="1" si="19"/>
        <v>0</v>
      </c>
      <c r="I67" s="18">
        <f t="shared" ca="1" si="19"/>
        <v>0</v>
      </c>
      <c r="J67" s="18">
        <f t="shared" ca="1" si="19"/>
        <v>0</v>
      </c>
      <c r="K67" s="19">
        <f t="shared" ca="1" si="11"/>
        <v>0</v>
      </c>
      <c r="L67" s="18">
        <f t="shared" ca="1" si="20"/>
        <v>0</v>
      </c>
      <c r="M67" s="18">
        <f t="shared" ca="1" si="20"/>
        <v>0</v>
      </c>
      <c r="N67" s="19">
        <f t="shared" ca="1" si="12"/>
        <v>0</v>
      </c>
      <c r="O67" s="18">
        <f t="shared" ca="1" si="21"/>
        <v>0</v>
      </c>
      <c r="P67" s="18">
        <f t="shared" ca="1" si="21"/>
        <v>0</v>
      </c>
      <c r="Q67" s="19">
        <f t="shared" ca="1" si="13"/>
        <v>0</v>
      </c>
      <c r="R67" s="18">
        <f t="shared" ca="1" si="22"/>
        <v>0</v>
      </c>
      <c r="S67" s="18">
        <f t="shared" ca="1" si="22"/>
        <v>0</v>
      </c>
      <c r="T67" s="18">
        <f t="shared" ca="1" si="22"/>
        <v>0</v>
      </c>
      <c r="U67" s="19">
        <f t="shared" ca="1" si="14"/>
        <v>24073963540.559998</v>
      </c>
    </row>
    <row r="68" spans="1:21" ht="12.75" customHeight="1">
      <c r="A68" s="55" t="s">
        <v>271</v>
      </c>
      <c r="B68" s="17">
        <v>3007</v>
      </c>
      <c r="C68" s="56" t="s">
        <v>253</v>
      </c>
      <c r="D68" s="18">
        <f t="shared" ca="1" si="19"/>
        <v>0</v>
      </c>
      <c r="E68" s="18">
        <f t="shared" ca="1" si="19"/>
        <v>210525113.59999999</v>
      </c>
      <c r="F68" s="18">
        <f t="shared" ca="1" si="19"/>
        <v>0</v>
      </c>
      <c r="G68" s="18">
        <f t="shared" ca="1" si="19"/>
        <v>0</v>
      </c>
      <c r="H68" s="18">
        <f t="shared" ca="1" si="19"/>
        <v>0</v>
      </c>
      <c r="I68" s="18">
        <f t="shared" ca="1" si="19"/>
        <v>0</v>
      </c>
      <c r="J68" s="18">
        <f t="shared" ca="1" si="19"/>
        <v>0</v>
      </c>
      <c r="K68" s="19">
        <f t="shared" ca="1" si="11"/>
        <v>0</v>
      </c>
      <c r="L68" s="18">
        <f t="shared" ca="1" si="20"/>
        <v>0</v>
      </c>
      <c r="M68" s="18">
        <f t="shared" ca="1" si="20"/>
        <v>0</v>
      </c>
      <c r="N68" s="19">
        <f t="shared" ca="1" si="12"/>
        <v>0</v>
      </c>
      <c r="O68" s="18">
        <f t="shared" ca="1" si="21"/>
        <v>0</v>
      </c>
      <c r="P68" s="18">
        <f t="shared" ca="1" si="21"/>
        <v>0</v>
      </c>
      <c r="Q68" s="19">
        <f t="shared" ca="1" si="13"/>
        <v>0</v>
      </c>
      <c r="R68" s="18">
        <f t="shared" ca="1" si="22"/>
        <v>0</v>
      </c>
      <c r="S68" s="18">
        <f t="shared" ca="1" si="22"/>
        <v>0</v>
      </c>
      <c r="T68" s="18">
        <f t="shared" ca="1" si="22"/>
        <v>0</v>
      </c>
      <c r="U68" s="19">
        <f t="shared" ca="1" si="14"/>
        <v>210525113.59999999</v>
      </c>
    </row>
    <row r="69" spans="1:21" ht="12.75" customHeight="1">
      <c r="A69" s="55" t="s">
        <v>273</v>
      </c>
      <c r="B69" s="17">
        <v>3008</v>
      </c>
      <c r="C69" s="56" t="s">
        <v>253</v>
      </c>
      <c r="D69" s="18">
        <f t="shared" ca="1" si="19"/>
        <v>0</v>
      </c>
      <c r="E69" s="18">
        <f t="shared" ca="1" si="19"/>
        <v>3157379127</v>
      </c>
      <c r="F69" s="18">
        <f t="shared" ca="1" si="19"/>
        <v>0</v>
      </c>
      <c r="G69" s="18">
        <f t="shared" ca="1" si="19"/>
        <v>0</v>
      </c>
      <c r="H69" s="18">
        <f t="shared" ca="1" si="19"/>
        <v>0</v>
      </c>
      <c r="I69" s="18">
        <f t="shared" ca="1" si="19"/>
        <v>0</v>
      </c>
      <c r="J69" s="18">
        <f t="shared" ca="1" si="19"/>
        <v>0</v>
      </c>
      <c r="K69" s="19">
        <f t="shared" ca="1" si="11"/>
        <v>0</v>
      </c>
      <c r="L69" s="18">
        <f t="shared" ca="1" si="20"/>
        <v>0</v>
      </c>
      <c r="M69" s="18">
        <f t="shared" ca="1" si="20"/>
        <v>0</v>
      </c>
      <c r="N69" s="19">
        <f t="shared" ca="1" si="12"/>
        <v>0</v>
      </c>
      <c r="O69" s="18">
        <f t="shared" ca="1" si="21"/>
        <v>0</v>
      </c>
      <c r="P69" s="18">
        <f t="shared" ca="1" si="21"/>
        <v>0</v>
      </c>
      <c r="Q69" s="19">
        <f t="shared" ca="1" si="13"/>
        <v>0</v>
      </c>
      <c r="R69" s="18">
        <f t="shared" ca="1" si="22"/>
        <v>0</v>
      </c>
      <c r="S69" s="18">
        <f t="shared" ca="1" si="22"/>
        <v>0</v>
      </c>
      <c r="T69" s="18">
        <f t="shared" ca="1" si="22"/>
        <v>0</v>
      </c>
      <c r="U69" s="19">
        <f t="shared" ca="1" si="14"/>
        <v>3157379127</v>
      </c>
    </row>
    <row r="70" spans="1:21" ht="12.75" customHeight="1">
      <c r="A70" s="55" t="s">
        <v>275</v>
      </c>
      <c r="B70" s="17">
        <v>3009</v>
      </c>
      <c r="C70" s="56" t="s">
        <v>253</v>
      </c>
      <c r="D70" s="18">
        <f t="shared" ca="1" si="19"/>
        <v>0</v>
      </c>
      <c r="E70" s="18">
        <f t="shared" ca="1" si="19"/>
        <v>14626443632.13213</v>
      </c>
      <c r="F70" s="18">
        <f t="shared" ca="1" si="19"/>
        <v>0</v>
      </c>
      <c r="G70" s="18">
        <f t="shared" ca="1" si="19"/>
        <v>0</v>
      </c>
      <c r="H70" s="18">
        <f t="shared" ca="1" si="19"/>
        <v>0</v>
      </c>
      <c r="I70" s="18">
        <f t="shared" ca="1" si="19"/>
        <v>0</v>
      </c>
      <c r="J70" s="18">
        <f t="shared" ca="1" si="19"/>
        <v>0</v>
      </c>
      <c r="K70" s="19">
        <f t="shared" ca="1" si="11"/>
        <v>0</v>
      </c>
      <c r="L70" s="18">
        <f t="shared" ca="1" si="20"/>
        <v>0</v>
      </c>
      <c r="M70" s="18">
        <f t="shared" ca="1" si="20"/>
        <v>0</v>
      </c>
      <c r="N70" s="19">
        <f t="shared" ca="1" si="12"/>
        <v>0</v>
      </c>
      <c r="O70" s="18">
        <f t="shared" ca="1" si="21"/>
        <v>0</v>
      </c>
      <c r="P70" s="18">
        <f t="shared" ca="1" si="21"/>
        <v>0</v>
      </c>
      <c r="Q70" s="19">
        <f t="shared" ca="1" si="13"/>
        <v>0</v>
      </c>
      <c r="R70" s="18">
        <f t="shared" ca="1" si="22"/>
        <v>0</v>
      </c>
      <c r="S70" s="18">
        <f t="shared" ca="1" si="22"/>
        <v>0</v>
      </c>
      <c r="T70" s="18">
        <f t="shared" ca="1" si="22"/>
        <v>0</v>
      </c>
      <c r="U70" s="19">
        <f t="shared" ca="1" si="14"/>
        <v>14626443632.13213</v>
      </c>
    </row>
    <row r="71" spans="1:21" ht="12.75" customHeight="1">
      <c r="A71" s="55" t="s">
        <v>277</v>
      </c>
      <c r="B71" s="17">
        <v>3011</v>
      </c>
      <c r="C71" s="56" t="s">
        <v>253</v>
      </c>
      <c r="D71" s="18">
        <f t="shared" ref="D71:J75" ca="1" si="2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23"/>
        <v>4321202118.4594746</v>
      </c>
      <c r="F71" s="18">
        <f t="shared" ca="1" si="23"/>
        <v>0</v>
      </c>
      <c r="G71" s="18">
        <f t="shared" ca="1" si="23"/>
        <v>0</v>
      </c>
      <c r="H71" s="18">
        <f t="shared" ca="1" si="23"/>
        <v>0</v>
      </c>
      <c r="I71" s="18">
        <f t="shared" ca="1" si="23"/>
        <v>0</v>
      </c>
      <c r="J71" s="18">
        <f t="shared" ca="1" si="23"/>
        <v>0</v>
      </c>
      <c r="K71" s="19">
        <f t="shared" ca="1" si="11"/>
        <v>0</v>
      </c>
      <c r="L71" s="18">
        <f t="shared" ref="L71:M75" ca="1" si="24">IFERROR(IF($C$2="Yurtiçi",INDIRECT("'"&amp;$B$2&amp;"'!"&amp;ADDRESS(MATCH($B71,INDIRECT("'"&amp;$B$2&amp;"'!$B$1:$B$1095"),0),MATCH(L$5,INDIRECT("'"&amp;$B$2&amp;"'!5:5"),0))),IF($C$2="Yurtdışı",INDIRECT("'"&amp;$B$2&amp;"'!"&amp;ADDRESS(MATCH($B71,INDIRECT("'"&amp;$B$2&amp;"'!$B$1:$B$1095"),0),MATCH(L$5,INDIRECT("'"&amp;$B$2&amp;"'!5:5"),0)+1)),INDIRECT("'"&amp;$B$2&amp;"'!"&amp;ADDRESS(MATCH($B71,INDIRECT("'"&amp;$B$2&amp;"'!$B$1:$B$1095"),0),MATCH(L$5,INDIRECT("'"&amp;$B$2&amp;"'!5:5"),0)))+INDIRECT("'"&amp;$B$2&amp;"'!"&amp;ADDRESS(MATCH($B71,INDIRECT("'"&amp;$B$2&amp;"'!$B$1:$B$1095"),0),MATCH(L$5,INDIRECT("'"&amp;$B$2&amp;"'!5:5"),0)+1)))),0)</f>
        <v>0</v>
      </c>
      <c r="M71" s="18">
        <f t="shared" ca="1" si="24"/>
        <v>0</v>
      </c>
      <c r="N71" s="19">
        <f t="shared" ca="1" si="12"/>
        <v>0</v>
      </c>
      <c r="O71" s="18">
        <f t="shared" ref="O71:P75" ca="1" si="25">IFERROR(IF($C$2="Yurtiçi",INDIRECT("'"&amp;$B$2&amp;"'!"&amp;ADDRESS(MATCH($B71,INDIRECT("'"&amp;$B$2&amp;"'!$B$1:$B$1095"),0),MATCH(O$5,INDIRECT("'"&amp;$B$2&amp;"'!5:5"),0))),IF($C$2="Yurtdışı",INDIRECT("'"&amp;$B$2&amp;"'!"&amp;ADDRESS(MATCH($B71,INDIRECT("'"&amp;$B$2&amp;"'!$B$1:$B$1095"),0),MATCH(O$5,INDIRECT("'"&amp;$B$2&amp;"'!5:5"),0)+1)),INDIRECT("'"&amp;$B$2&amp;"'!"&amp;ADDRESS(MATCH($B71,INDIRECT("'"&amp;$B$2&amp;"'!$B$1:$B$1095"),0),MATCH(O$5,INDIRECT("'"&amp;$B$2&amp;"'!5:5"),0)))+INDIRECT("'"&amp;$B$2&amp;"'!"&amp;ADDRESS(MATCH($B71,INDIRECT("'"&amp;$B$2&amp;"'!$B$1:$B$1095"),0),MATCH(O$5,INDIRECT("'"&amp;$B$2&amp;"'!5:5"),0)+1)))),0)</f>
        <v>0</v>
      </c>
      <c r="P71" s="18">
        <f t="shared" ca="1" si="25"/>
        <v>0</v>
      </c>
      <c r="Q71" s="19">
        <f t="shared" ca="1" si="13"/>
        <v>0</v>
      </c>
      <c r="R71" s="18">
        <f t="shared" ref="R71:T75" ca="1" si="26">IFERROR(IF($C$2="Yurtiçi",INDIRECT("'"&amp;$B$2&amp;"'!"&amp;ADDRESS(MATCH($B71,INDIRECT("'"&amp;$B$2&amp;"'!$B$1:$B$1095"),0),MATCH(R$5,INDIRECT("'"&amp;$B$2&amp;"'!5:5"),0))),IF($C$2="Yurtdışı",INDIRECT("'"&amp;$B$2&amp;"'!"&amp;ADDRESS(MATCH($B71,INDIRECT("'"&amp;$B$2&amp;"'!$B$1:$B$1095"),0),MATCH(R$5,INDIRECT("'"&amp;$B$2&amp;"'!5:5"),0)+1)),INDIRECT("'"&amp;$B$2&amp;"'!"&amp;ADDRESS(MATCH($B71,INDIRECT("'"&amp;$B$2&amp;"'!$B$1:$B$1095"),0),MATCH(R$5,INDIRECT("'"&amp;$B$2&amp;"'!5:5"),0)))+INDIRECT("'"&amp;$B$2&amp;"'!"&amp;ADDRESS(MATCH($B71,INDIRECT("'"&amp;$B$2&amp;"'!$B$1:$B$1095"),0),MATCH(R$5,INDIRECT("'"&amp;$B$2&amp;"'!5:5"),0)+1)))),0)</f>
        <v>0</v>
      </c>
      <c r="S71" s="18">
        <f t="shared" ca="1" si="26"/>
        <v>0</v>
      </c>
      <c r="T71" s="18">
        <f t="shared" ca="1" si="26"/>
        <v>0</v>
      </c>
      <c r="U71" s="19">
        <f t="shared" ca="1" si="14"/>
        <v>4321202118.4594746</v>
      </c>
    </row>
    <row r="72" spans="1:21" ht="12.75" customHeight="1">
      <c r="A72" s="55" t="s">
        <v>279</v>
      </c>
      <c r="B72" s="17">
        <v>3012</v>
      </c>
      <c r="C72" s="56" t="s">
        <v>253</v>
      </c>
      <c r="D72" s="18">
        <f t="shared" ca="1" si="23"/>
        <v>0</v>
      </c>
      <c r="E72" s="18">
        <f t="shared" ca="1" si="23"/>
        <v>20003806424.490002</v>
      </c>
      <c r="F72" s="18">
        <f t="shared" ca="1" si="23"/>
        <v>0</v>
      </c>
      <c r="G72" s="18">
        <f t="shared" ca="1" si="23"/>
        <v>0</v>
      </c>
      <c r="H72" s="18">
        <f t="shared" ca="1" si="23"/>
        <v>0</v>
      </c>
      <c r="I72" s="18">
        <f t="shared" ca="1" si="23"/>
        <v>0</v>
      </c>
      <c r="J72" s="18">
        <f t="shared" ca="1" si="23"/>
        <v>0</v>
      </c>
      <c r="K72" s="19">
        <f t="shared" ca="1" si="11"/>
        <v>0</v>
      </c>
      <c r="L72" s="18">
        <f t="shared" ca="1" si="24"/>
        <v>0</v>
      </c>
      <c r="M72" s="18">
        <f t="shared" ca="1" si="24"/>
        <v>0</v>
      </c>
      <c r="N72" s="19">
        <f t="shared" ca="1" si="12"/>
        <v>0</v>
      </c>
      <c r="O72" s="18">
        <f t="shared" ca="1" si="25"/>
        <v>0</v>
      </c>
      <c r="P72" s="18">
        <f t="shared" ca="1" si="25"/>
        <v>0</v>
      </c>
      <c r="Q72" s="19">
        <f t="shared" ca="1" si="13"/>
        <v>0</v>
      </c>
      <c r="R72" s="18">
        <f t="shared" ca="1" si="26"/>
        <v>0</v>
      </c>
      <c r="S72" s="18">
        <f t="shared" ca="1" si="26"/>
        <v>0</v>
      </c>
      <c r="T72" s="18">
        <f t="shared" ca="1" si="26"/>
        <v>0</v>
      </c>
      <c r="U72" s="19">
        <f t="shared" ca="1" si="14"/>
        <v>20003806424.490002</v>
      </c>
    </row>
    <row r="73" spans="1:21" ht="12.75" customHeight="1">
      <c r="A73" s="55" t="s">
        <v>281</v>
      </c>
      <c r="B73" s="17">
        <v>3016</v>
      </c>
      <c r="C73" s="56" t="s">
        <v>253</v>
      </c>
      <c r="D73" s="18">
        <f t="shared" ca="1" si="23"/>
        <v>0</v>
      </c>
      <c r="E73" s="18">
        <f t="shared" ca="1" si="23"/>
        <v>993030671.07011902</v>
      </c>
      <c r="F73" s="18">
        <f t="shared" ca="1" si="23"/>
        <v>0</v>
      </c>
      <c r="G73" s="18">
        <f t="shared" ca="1" si="23"/>
        <v>0</v>
      </c>
      <c r="H73" s="18">
        <f t="shared" ca="1" si="23"/>
        <v>0</v>
      </c>
      <c r="I73" s="18">
        <f t="shared" ca="1" si="23"/>
        <v>0</v>
      </c>
      <c r="J73" s="18">
        <f t="shared" ca="1" si="23"/>
        <v>0</v>
      </c>
      <c r="K73" s="19">
        <f t="shared" ca="1" si="11"/>
        <v>0</v>
      </c>
      <c r="L73" s="18">
        <f t="shared" ca="1" si="24"/>
        <v>0</v>
      </c>
      <c r="M73" s="18">
        <f t="shared" ca="1" si="24"/>
        <v>0</v>
      </c>
      <c r="N73" s="19">
        <f t="shared" ca="1" si="12"/>
        <v>0</v>
      </c>
      <c r="O73" s="18">
        <f t="shared" ca="1" si="25"/>
        <v>0</v>
      </c>
      <c r="P73" s="18">
        <f t="shared" ca="1" si="25"/>
        <v>0</v>
      </c>
      <c r="Q73" s="19">
        <f t="shared" ca="1" si="13"/>
        <v>0</v>
      </c>
      <c r="R73" s="18">
        <f t="shared" ca="1" si="26"/>
        <v>0</v>
      </c>
      <c r="S73" s="18">
        <f t="shared" ca="1" si="26"/>
        <v>0</v>
      </c>
      <c r="T73" s="18">
        <f t="shared" ca="1" si="26"/>
        <v>0</v>
      </c>
      <c r="U73" s="19">
        <f t="shared" ca="1" si="14"/>
        <v>993030671.07011902</v>
      </c>
    </row>
    <row r="74" spans="1:21" ht="12.75" customHeight="1">
      <c r="A74" s="55" t="s">
        <v>283</v>
      </c>
      <c r="B74" s="17">
        <v>3017</v>
      </c>
      <c r="C74" s="56" t="s">
        <v>253</v>
      </c>
      <c r="D74" s="18">
        <f t="shared" ca="1" si="23"/>
        <v>0</v>
      </c>
      <c r="E74" s="18">
        <f t="shared" ca="1" si="23"/>
        <v>14373335206.978901</v>
      </c>
      <c r="F74" s="18">
        <f t="shared" ca="1" si="23"/>
        <v>0</v>
      </c>
      <c r="G74" s="18">
        <f t="shared" ca="1" si="23"/>
        <v>0</v>
      </c>
      <c r="H74" s="18">
        <f t="shared" ca="1" si="23"/>
        <v>0</v>
      </c>
      <c r="I74" s="18">
        <f t="shared" ca="1" si="23"/>
        <v>0</v>
      </c>
      <c r="J74" s="18">
        <f t="shared" ca="1" si="23"/>
        <v>0</v>
      </c>
      <c r="K74" s="19">
        <f t="shared" ca="1" si="11"/>
        <v>0</v>
      </c>
      <c r="L74" s="18">
        <f t="shared" ca="1" si="24"/>
        <v>0</v>
      </c>
      <c r="M74" s="18">
        <f t="shared" ca="1" si="24"/>
        <v>0</v>
      </c>
      <c r="N74" s="19">
        <f t="shared" ca="1" si="12"/>
        <v>0</v>
      </c>
      <c r="O74" s="18">
        <f t="shared" ca="1" si="25"/>
        <v>0</v>
      </c>
      <c r="P74" s="18">
        <f t="shared" ca="1" si="25"/>
        <v>0</v>
      </c>
      <c r="Q74" s="19">
        <f t="shared" ca="1" si="13"/>
        <v>0</v>
      </c>
      <c r="R74" s="18">
        <f t="shared" ca="1" si="26"/>
        <v>0</v>
      </c>
      <c r="S74" s="18">
        <f t="shared" ca="1" si="26"/>
        <v>0</v>
      </c>
      <c r="T74" s="18">
        <f t="shared" ca="1" si="26"/>
        <v>0</v>
      </c>
      <c r="U74" s="19">
        <f t="shared" ca="1" si="14"/>
        <v>14373335206.978901</v>
      </c>
    </row>
    <row r="75" spans="1:21" ht="12.75" customHeight="1">
      <c r="A75" s="55" t="s">
        <v>285</v>
      </c>
      <c r="B75" s="17">
        <v>3018</v>
      </c>
      <c r="C75" s="56" t="s">
        <v>253</v>
      </c>
      <c r="D75" s="18">
        <f t="shared" ca="1" si="23"/>
        <v>0</v>
      </c>
      <c r="E75" s="18">
        <f t="shared" ca="1" si="23"/>
        <v>29340585986.880001</v>
      </c>
      <c r="F75" s="18">
        <f t="shared" ca="1" si="23"/>
        <v>0</v>
      </c>
      <c r="G75" s="18">
        <f t="shared" ca="1" si="23"/>
        <v>0</v>
      </c>
      <c r="H75" s="18">
        <f t="shared" ca="1" si="23"/>
        <v>0</v>
      </c>
      <c r="I75" s="18">
        <f t="shared" ca="1" si="23"/>
        <v>0</v>
      </c>
      <c r="J75" s="18">
        <f t="shared" ca="1" si="23"/>
        <v>0</v>
      </c>
      <c r="K75" s="19">
        <f t="shared" ca="1" si="11"/>
        <v>0</v>
      </c>
      <c r="L75" s="18">
        <f t="shared" ca="1" si="24"/>
        <v>0</v>
      </c>
      <c r="M75" s="18">
        <f t="shared" ca="1" si="24"/>
        <v>0</v>
      </c>
      <c r="N75" s="19">
        <f t="shared" ca="1" si="12"/>
        <v>0</v>
      </c>
      <c r="O75" s="18">
        <f t="shared" ca="1" si="25"/>
        <v>0</v>
      </c>
      <c r="P75" s="18">
        <f t="shared" ca="1" si="25"/>
        <v>0</v>
      </c>
      <c r="Q75" s="19">
        <f t="shared" ca="1" si="13"/>
        <v>0</v>
      </c>
      <c r="R75" s="18">
        <f t="shared" ca="1" si="26"/>
        <v>0</v>
      </c>
      <c r="S75" s="18">
        <f t="shared" ca="1" si="26"/>
        <v>0</v>
      </c>
      <c r="T75" s="18">
        <f t="shared" ca="1" si="26"/>
        <v>0</v>
      </c>
      <c r="U75" s="19">
        <f t="shared" ca="1" si="14"/>
        <v>29340585986.880001</v>
      </c>
    </row>
    <row r="76" spans="1:21" ht="13.8">
      <c r="A76" s="57" t="s">
        <v>287</v>
      </c>
      <c r="B76" s="47">
        <v>9000</v>
      </c>
      <c r="C76" s="56" t="s">
        <v>288</v>
      </c>
      <c r="D76" s="48">
        <f t="shared" ref="D76:U76" ca="1" si="27">SUMIF($C$7:$C$75,"HD",D$7:D$75)</f>
        <v>0</v>
      </c>
      <c r="E76" s="48">
        <f t="shared" ca="1" si="27"/>
        <v>0</v>
      </c>
      <c r="F76" s="48">
        <f t="shared" ca="1" si="27"/>
        <v>0</v>
      </c>
      <c r="G76" s="48">
        <f t="shared" ca="1" si="27"/>
        <v>0</v>
      </c>
      <c r="H76" s="48">
        <f t="shared" ca="1" si="27"/>
        <v>0</v>
      </c>
      <c r="I76" s="48">
        <f t="shared" ca="1" si="27"/>
        <v>0</v>
      </c>
      <c r="J76" s="48">
        <f t="shared" ca="1" si="27"/>
        <v>0</v>
      </c>
      <c r="K76" s="48">
        <f t="shared" ca="1" si="27"/>
        <v>0</v>
      </c>
      <c r="L76" s="48">
        <f t="shared" ca="1" si="27"/>
        <v>0</v>
      </c>
      <c r="M76" s="48">
        <f t="shared" ca="1" si="27"/>
        <v>0</v>
      </c>
      <c r="N76" s="48">
        <f t="shared" ca="1" si="27"/>
        <v>0</v>
      </c>
      <c r="O76" s="48">
        <f t="shared" ca="1" si="27"/>
        <v>0</v>
      </c>
      <c r="P76" s="48">
        <f t="shared" ca="1" si="27"/>
        <v>0</v>
      </c>
      <c r="Q76" s="48">
        <f t="shared" ca="1" si="27"/>
        <v>0</v>
      </c>
      <c r="R76" s="48">
        <f t="shared" ca="1" si="27"/>
        <v>0</v>
      </c>
      <c r="S76" s="48">
        <f t="shared" ca="1" si="27"/>
        <v>0</v>
      </c>
      <c r="T76" s="48">
        <f t="shared" ca="1" si="27"/>
        <v>0</v>
      </c>
      <c r="U76" s="48">
        <f t="shared" ca="1" si="27"/>
        <v>0</v>
      </c>
    </row>
    <row r="77" spans="1:21" ht="13.8">
      <c r="A77" s="57" t="s">
        <v>290</v>
      </c>
      <c r="B77" s="47">
        <v>9001</v>
      </c>
      <c r="C77" s="56" t="s">
        <v>291</v>
      </c>
      <c r="D77" s="48">
        <f t="shared" ref="D77:U77" ca="1" si="28">SUMIF($C$7:$C$75,"H",D$7:D$75)+SUMIF($C$7:$C$75,"E",D$7:D$75)</f>
        <v>96169047.940009966</v>
      </c>
      <c r="E77" s="48">
        <f t="shared" ca="1" si="28"/>
        <v>178781258875.19028</v>
      </c>
      <c r="F77" s="48">
        <f t="shared" ca="1" si="28"/>
        <v>0</v>
      </c>
      <c r="G77" s="48">
        <f t="shared" ca="1" si="28"/>
        <v>0</v>
      </c>
      <c r="H77" s="48">
        <f t="shared" ca="1" si="28"/>
        <v>0</v>
      </c>
      <c r="I77" s="48">
        <f t="shared" ca="1" si="28"/>
        <v>0</v>
      </c>
      <c r="J77" s="48">
        <f t="shared" ca="1" si="28"/>
        <v>0</v>
      </c>
      <c r="K77" s="48">
        <f t="shared" ca="1" si="28"/>
        <v>0</v>
      </c>
      <c r="L77" s="48">
        <f t="shared" ca="1" si="28"/>
        <v>0</v>
      </c>
      <c r="M77" s="48">
        <f t="shared" ca="1" si="28"/>
        <v>0</v>
      </c>
      <c r="N77" s="48">
        <f t="shared" ca="1" si="28"/>
        <v>0</v>
      </c>
      <c r="O77" s="48">
        <f t="shared" ca="1" si="28"/>
        <v>0</v>
      </c>
      <c r="P77" s="48">
        <f t="shared" ca="1" si="28"/>
        <v>0</v>
      </c>
      <c r="Q77" s="48">
        <f t="shared" ca="1" si="28"/>
        <v>0</v>
      </c>
      <c r="R77" s="48">
        <f t="shared" ca="1" si="28"/>
        <v>0</v>
      </c>
      <c r="S77" s="48">
        <f t="shared" ca="1" si="28"/>
        <v>0</v>
      </c>
      <c r="T77" s="48">
        <f t="shared" ca="1" si="28"/>
        <v>0</v>
      </c>
      <c r="U77" s="48">
        <f t="shared" ca="1" si="28"/>
        <v>178877427923.13028</v>
      </c>
    </row>
    <row r="78" spans="1:21" ht="13.8">
      <c r="A78" s="57" t="s">
        <v>293</v>
      </c>
      <c r="B78" s="47">
        <v>9003</v>
      </c>
      <c r="C78" s="56" t="s">
        <v>294</v>
      </c>
      <c r="D78" s="48">
        <f t="shared" ref="D78:U78" ca="1" si="29">D76+D77</f>
        <v>96169047.940009966</v>
      </c>
      <c r="E78" s="48">
        <f t="shared" ca="1" si="29"/>
        <v>178781258875.19028</v>
      </c>
      <c r="F78" s="48">
        <f t="shared" ca="1" si="29"/>
        <v>0</v>
      </c>
      <c r="G78" s="48">
        <f t="shared" ca="1" si="29"/>
        <v>0</v>
      </c>
      <c r="H78" s="48">
        <f t="shared" ca="1" si="29"/>
        <v>0</v>
      </c>
      <c r="I78" s="48">
        <f t="shared" ca="1" si="29"/>
        <v>0</v>
      </c>
      <c r="J78" s="48">
        <f t="shared" ca="1" si="29"/>
        <v>0</v>
      </c>
      <c r="K78" s="48">
        <f t="shared" ca="1" si="29"/>
        <v>0</v>
      </c>
      <c r="L78" s="48">
        <f t="shared" ca="1" si="29"/>
        <v>0</v>
      </c>
      <c r="M78" s="48">
        <f t="shared" ca="1" si="29"/>
        <v>0</v>
      </c>
      <c r="N78" s="48">
        <f t="shared" ca="1" si="29"/>
        <v>0</v>
      </c>
      <c r="O78" s="48">
        <f t="shared" ca="1" si="29"/>
        <v>0</v>
      </c>
      <c r="P78" s="48">
        <f t="shared" ca="1" si="29"/>
        <v>0</v>
      </c>
      <c r="Q78" s="48">
        <f t="shared" ca="1" si="29"/>
        <v>0</v>
      </c>
      <c r="R78" s="48">
        <f t="shared" ca="1" si="29"/>
        <v>0</v>
      </c>
      <c r="S78" s="48">
        <f t="shared" ca="1" si="29"/>
        <v>0</v>
      </c>
      <c r="T78" s="48">
        <f t="shared" ca="1" si="29"/>
        <v>0</v>
      </c>
      <c r="U78" s="48">
        <f t="shared" ca="1" si="29"/>
        <v>178877427923.13028</v>
      </c>
    </row>
  </sheetData>
  <mergeCells count="1">
    <mergeCell ref="E2:G2"/>
  </mergeCells>
  <dataValidations count="2">
    <dataValidation type="list" allowBlank="1" showInputMessage="1" showErrorMessage="1" sqref="B2" xr:uid="{57C26B3F-0448-4067-9E5B-A762C71E6AC0}">
      <formula1>"Toplam,Direkt,Endirekt"</formula1>
    </dataValidation>
    <dataValidation type="list" allowBlank="1" showInputMessage="1" showErrorMessage="1" sqref="C2" xr:uid="{ACE0C001-C5D7-4B33-A2CE-6443EE24C6E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1169-62E5-45B9-A17C-9261DE27FE57}">
  <dimension ref="A1:I78"/>
  <sheetViews>
    <sheetView showGridLines="0" zoomScale="80" zoomScaleNormal="80" workbookViewId="0">
      <pane xSplit="3" ySplit="6" topLeftCell="D43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9" ht="15" customHeight="1">
      <c r="A1" s="1" t="s">
        <v>0</v>
      </c>
      <c r="B1" s="2"/>
      <c r="C1" s="2"/>
    </row>
    <row r="2" spans="1:9" ht="15" customHeight="1">
      <c r="A2" s="1" t="s">
        <v>327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9" ht="15" customHeight="1">
      <c r="A3" s="5" t="s">
        <v>365</v>
      </c>
      <c r="B3" s="2"/>
      <c r="C3" s="2"/>
    </row>
    <row r="4" spans="1:9" ht="22.5" customHeight="1"/>
    <row r="5" spans="1:9" ht="22.5" customHeight="1">
      <c r="D5" s="76">
        <v>704</v>
      </c>
      <c r="E5" s="76">
        <v>718</v>
      </c>
      <c r="F5" s="76">
        <v>729</v>
      </c>
      <c r="G5" s="76">
        <v>750</v>
      </c>
      <c r="H5" s="76">
        <v>751</v>
      </c>
      <c r="I5" s="77"/>
    </row>
    <row r="6" spans="1:9" ht="79.5" customHeight="1">
      <c r="A6" s="53" t="s">
        <v>141</v>
      </c>
      <c r="B6" s="53" t="s">
        <v>142</v>
      </c>
      <c r="C6" s="53" t="s">
        <v>143</v>
      </c>
      <c r="D6" s="54" t="s">
        <v>11</v>
      </c>
      <c r="E6" s="54" t="s">
        <v>12</v>
      </c>
      <c r="F6" s="54" t="s">
        <v>13</v>
      </c>
      <c r="G6" s="54" t="s">
        <v>14</v>
      </c>
      <c r="H6" s="54" t="s">
        <v>15</v>
      </c>
      <c r="I6" s="77" t="s">
        <v>328</v>
      </c>
    </row>
    <row r="7" spans="1:9" ht="12.75" customHeight="1">
      <c r="A7" s="55" t="s">
        <v>146</v>
      </c>
      <c r="B7" s="17">
        <v>1001</v>
      </c>
      <c r="C7" s="56" t="s">
        <v>147</v>
      </c>
      <c r="D7" s="18">
        <f t="shared" ref="D7:H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5262913.84</v>
      </c>
      <c r="E7" s="18">
        <f t="shared" ca="1" si="0"/>
        <v>0</v>
      </c>
      <c r="F7" s="18">
        <f t="shared" ca="1" si="0"/>
        <v>0</v>
      </c>
      <c r="G7" s="18">
        <f t="shared" ca="1" si="0"/>
        <v>110760007.57000001</v>
      </c>
      <c r="H7" s="18">
        <f t="shared" ca="1" si="0"/>
        <v>0</v>
      </c>
      <c r="I7" s="19">
        <f ca="1">+SUM(D7:H7)</f>
        <v>116022921.41000001</v>
      </c>
    </row>
    <row r="8" spans="1:9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30548918.940000001</v>
      </c>
      <c r="E8" s="18">
        <f t="shared" ca="1" si="0"/>
        <v>685918.69</v>
      </c>
      <c r="F8" s="18">
        <f t="shared" ca="1" si="0"/>
        <v>0</v>
      </c>
      <c r="G8" s="18">
        <f t="shared" ca="1" si="0"/>
        <v>496356055.45999998</v>
      </c>
      <c r="H8" s="18">
        <f t="shared" ca="1" si="0"/>
        <v>0</v>
      </c>
      <c r="I8" s="19">
        <f t="shared" ref="I8:I18" ca="1" si="1">+SUM(D8:H8)</f>
        <v>527590893.08999997</v>
      </c>
    </row>
    <row r="9" spans="1:9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10553803.370000001</v>
      </c>
      <c r="E9" s="18">
        <f t="shared" ca="1" si="0"/>
        <v>14729826.439999999</v>
      </c>
      <c r="F9" s="18">
        <f t="shared" ca="1" si="0"/>
        <v>26758698.82</v>
      </c>
      <c r="G9" s="18">
        <f t="shared" ca="1" si="0"/>
        <v>672827667.35000002</v>
      </c>
      <c r="H9" s="18">
        <f t="shared" ca="1" si="0"/>
        <v>0</v>
      </c>
      <c r="I9" s="19">
        <f t="shared" ca="1" si="1"/>
        <v>724869995.98000002</v>
      </c>
    </row>
    <row r="10" spans="1:9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69397602.950000107</v>
      </c>
      <c r="E10" s="18">
        <f t="shared" ca="1" si="0"/>
        <v>99638428.149995893</v>
      </c>
      <c r="F10" s="18">
        <f t="shared" ca="1" si="0"/>
        <v>27765312.530000001</v>
      </c>
      <c r="G10" s="18">
        <f t="shared" ca="1" si="0"/>
        <v>1879645747.5334001</v>
      </c>
      <c r="H10" s="18">
        <f t="shared" ca="1" si="0"/>
        <v>0</v>
      </c>
      <c r="I10" s="19">
        <f t="shared" ca="1" si="1"/>
        <v>2076447091.1633961</v>
      </c>
    </row>
    <row r="11" spans="1:9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3335</v>
      </c>
      <c r="F11" s="18">
        <f t="shared" ca="1" si="0"/>
        <v>0</v>
      </c>
      <c r="G11" s="18">
        <f t="shared" ca="1" si="0"/>
        <v>86979742.762500003</v>
      </c>
      <c r="H11" s="18">
        <f t="shared" ca="1" si="0"/>
        <v>0</v>
      </c>
      <c r="I11" s="19">
        <f t="shared" ca="1" si="1"/>
        <v>86983077.762500003</v>
      </c>
    </row>
    <row r="12" spans="1:9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9">
        <f t="shared" ca="1" si="1"/>
        <v>0</v>
      </c>
    </row>
    <row r="13" spans="1:9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130438466.73000002</v>
      </c>
      <c r="H13" s="18">
        <f t="shared" ca="1" si="0"/>
        <v>0</v>
      </c>
      <c r="I13" s="19">
        <f t="shared" ca="1" si="1"/>
        <v>130438466.73000002</v>
      </c>
    </row>
    <row r="14" spans="1:9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2262917.71</v>
      </c>
      <c r="E14" s="18">
        <f t="shared" ca="1" si="0"/>
        <v>283226.31</v>
      </c>
      <c r="F14" s="18">
        <f t="shared" ca="1" si="0"/>
        <v>0</v>
      </c>
      <c r="G14" s="18">
        <f t="shared" ca="1" si="0"/>
        <v>1107924383.8</v>
      </c>
      <c r="H14" s="18">
        <f t="shared" ca="1" si="0"/>
        <v>0</v>
      </c>
      <c r="I14" s="19">
        <f t="shared" ca="1" si="1"/>
        <v>1110470527.8199999</v>
      </c>
    </row>
    <row r="15" spans="1:9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55336664.731349856</v>
      </c>
      <c r="H15" s="18">
        <f t="shared" ca="1" si="0"/>
        <v>72338735.678571433</v>
      </c>
      <c r="I15" s="19">
        <f t="shared" ca="1" si="1"/>
        <v>127675400.40992129</v>
      </c>
    </row>
    <row r="16" spans="1:9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9">
        <f t="shared" ca="1" si="1"/>
        <v>0</v>
      </c>
    </row>
    <row r="17" spans="1:9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20666</v>
      </c>
      <c r="F17" s="18">
        <f t="shared" ca="1" si="0"/>
        <v>0</v>
      </c>
      <c r="G17" s="18">
        <f t="shared" ca="1" si="0"/>
        <v>38699625</v>
      </c>
      <c r="H17" s="18">
        <f t="shared" ca="1" si="0"/>
        <v>0</v>
      </c>
      <c r="I17" s="19">
        <f t="shared" ca="1" si="1"/>
        <v>38720291</v>
      </c>
    </row>
    <row r="18" spans="1:9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-13223.6</v>
      </c>
      <c r="G18" s="18">
        <f t="shared" ca="1" si="0"/>
        <v>65160998.240000002</v>
      </c>
      <c r="H18" s="18">
        <f t="shared" ca="1" si="0"/>
        <v>0</v>
      </c>
      <c r="I18" s="19">
        <f t="shared" ca="1" si="1"/>
        <v>65147774.640000001</v>
      </c>
    </row>
    <row r="19" spans="1:9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9">
        <f t="shared" ref="I19:I24" ca="1" si="2">+SUM(D19:H19)</f>
        <v>0</v>
      </c>
    </row>
    <row r="20" spans="1:9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397535.98</v>
      </c>
      <c r="F20" s="18">
        <f t="shared" ca="1" si="0"/>
        <v>6084423.1399999997</v>
      </c>
      <c r="G20" s="18">
        <f t="shared" ca="1" si="0"/>
        <v>831354122.52999985</v>
      </c>
      <c r="H20" s="18">
        <f t="shared" ca="1" si="0"/>
        <v>-310.08</v>
      </c>
      <c r="I20" s="19">
        <f t="shared" ca="1" si="2"/>
        <v>837835771.56999981</v>
      </c>
    </row>
    <row r="21" spans="1:9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786962</v>
      </c>
      <c r="G21" s="18">
        <f t="shared" ca="1" si="0"/>
        <v>54616734.880000003</v>
      </c>
      <c r="H21" s="18">
        <f t="shared" ca="1" si="0"/>
        <v>0</v>
      </c>
      <c r="I21" s="19">
        <f t="shared" ca="1" si="2"/>
        <v>55403696.880000003</v>
      </c>
    </row>
    <row r="22" spans="1:9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151248.18</v>
      </c>
      <c r="E22" s="18">
        <f t="shared" ca="1" si="0"/>
        <v>1483998.58</v>
      </c>
      <c r="F22" s="18">
        <f t="shared" ca="1" si="0"/>
        <v>128554944.22999999</v>
      </c>
      <c r="G22" s="18">
        <f t="shared" ca="1" si="0"/>
        <v>5844424342.4199991</v>
      </c>
      <c r="H22" s="18">
        <f t="shared" ca="1" si="0"/>
        <v>0</v>
      </c>
      <c r="I22" s="19">
        <f t="shared" ca="1" si="2"/>
        <v>5974614533.4099989</v>
      </c>
    </row>
    <row r="23" spans="1:9" ht="12.75" customHeight="1">
      <c r="A23" s="55" t="s">
        <v>179</v>
      </c>
      <c r="B23" s="17">
        <v>1022</v>
      </c>
      <c r="C23" s="56" t="s">
        <v>147</v>
      </c>
      <c r="D23" s="18">
        <f t="shared" ref="D23:H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3"/>
        <v>10983278.35</v>
      </c>
      <c r="F23" s="18">
        <f t="shared" ca="1" si="3"/>
        <v>0</v>
      </c>
      <c r="G23" s="18">
        <f t="shared" ca="1" si="3"/>
        <v>187147389.07000002</v>
      </c>
      <c r="H23" s="18">
        <f t="shared" ca="1" si="3"/>
        <v>106215.73</v>
      </c>
      <c r="I23" s="19">
        <f t="shared" ca="1" si="2"/>
        <v>198236883.15000001</v>
      </c>
    </row>
    <row r="24" spans="1:9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5335085.26</v>
      </c>
      <c r="E24" s="18">
        <f t="shared" ca="1" si="3"/>
        <v>0</v>
      </c>
      <c r="F24" s="18">
        <f t="shared" ca="1" si="3"/>
        <v>0</v>
      </c>
      <c r="G24" s="18">
        <f t="shared" ca="1" si="3"/>
        <v>326000607.25989568</v>
      </c>
      <c r="H24" s="18">
        <f t="shared" ca="1" si="3"/>
        <v>0</v>
      </c>
      <c r="I24" s="19">
        <f t="shared" ca="1" si="2"/>
        <v>331335692.51989567</v>
      </c>
    </row>
    <row r="25" spans="1:9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3"/>
        <v>0</v>
      </c>
      <c r="F25" s="18">
        <f t="shared" ca="1" si="3"/>
        <v>0</v>
      </c>
      <c r="G25" s="18">
        <f t="shared" ca="1" si="3"/>
        <v>31127202.190000005</v>
      </c>
      <c r="H25" s="18">
        <f t="shared" ca="1" si="3"/>
        <v>0</v>
      </c>
      <c r="I25" s="19">
        <f t="shared" ref="I25:I36" ca="1" si="4">+SUM(D25:H25)</f>
        <v>31127202.190000005</v>
      </c>
    </row>
    <row r="26" spans="1:9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3"/>
        <v>5487.27</v>
      </c>
      <c r="F26" s="18">
        <f t="shared" ca="1" si="3"/>
        <v>117702.72</v>
      </c>
      <c r="G26" s="18">
        <f t="shared" ca="1" si="3"/>
        <v>167187015.43000001</v>
      </c>
      <c r="H26" s="18">
        <f t="shared" ca="1" si="3"/>
        <v>0</v>
      </c>
      <c r="I26" s="19">
        <f t="shared" ca="1" si="4"/>
        <v>167310205.42000002</v>
      </c>
    </row>
    <row r="27" spans="1:9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3"/>
        <v>0</v>
      </c>
      <c r="F27" s="18">
        <f t="shared" ca="1" si="3"/>
        <v>0</v>
      </c>
      <c r="G27" s="18">
        <f t="shared" ca="1" si="3"/>
        <v>1940720949.1900001</v>
      </c>
      <c r="H27" s="18">
        <f t="shared" ca="1" si="3"/>
        <v>2149.2199999999998</v>
      </c>
      <c r="I27" s="19">
        <f t="shared" ca="1" si="4"/>
        <v>1940723098.4100001</v>
      </c>
    </row>
    <row r="28" spans="1:9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3"/>
        <v>0</v>
      </c>
      <c r="F28" s="18">
        <f t="shared" ca="1" si="3"/>
        <v>183018.96</v>
      </c>
      <c r="G28" s="18">
        <f t="shared" ca="1" si="3"/>
        <v>688672.87</v>
      </c>
      <c r="H28" s="18">
        <f t="shared" ca="1" si="3"/>
        <v>0</v>
      </c>
      <c r="I28" s="19">
        <f t="shared" ca="1" si="4"/>
        <v>871691.83</v>
      </c>
    </row>
    <row r="29" spans="1:9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5587076.3600000003</v>
      </c>
      <c r="E29" s="18">
        <f t="shared" ca="1" si="3"/>
        <v>194541.83</v>
      </c>
      <c r="F29" s="18">
        <f t="shared" ca="1" si="3"/>
        <v>2328487.1508999998</v>
      </c>
      <c r="G29" s="18">
        <f t="shared" ca="1" si="3"/>
        <v>118743229.24499999</v>
      </c>
      <c r="H29" s="18">
        <f t="shared" ca="1" si="3"/>
        <v>0</v>
      </c>
      <c r="I29" s="19">
        <f t="shared" ca="1" si="4"/>
        <v>126853334.58589999</v>
      </c>
    </row>
    <row r="30" spans="1:9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3"/>
        <v>0</v>
      </c>
      <c r="F30" s="18">
        <f t="shared" ca="1" si="3"/>
        <v>0</v>
      </c>
      <c r="G30" s="18">
        <f t="shared" ca="1" si="3"/>
        <v>393229345.87</v>
      </c>
      <c r="H30" s="18">
        <f t="shared" ca="1" si="3"/>
        <v>0</v>
      </c>
      <c r="I30" s="19">
        <f t="shared" ca="1" si="4"/>
        <v>393229345.87</v>
      </c>
    </row>
    <row r="31" spans="1:9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3"/>
        <v>6384121.6998469997</v>
      </c>
      <c r="F31" s="18">
        <f t="shared" ca="1" si="3"/>
        <v>0</v>
      </c>
      <c r="G31" s="18">
        <f t="shared" ca="1" si="3"/>
        <v>207801698.50451103</v>
      </c>
      <c r="H31" s="18">
        <f t="shared" ca="1" si="3"/>
        <v>0</v>
      </c>
      <c r="I31" s="19">
        <f t="shared" ca="1" si="4"/>
        <v>214185820.20435804</v>
      </c>
    </row>
    <row r="32" spans="1:9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19048333.559999984</v>
      </c>
      <c r="E32" s="18">
        <f t="shared" ca="1" si="3"/>
        <v>19538310.700000003</v>
      </c>
      <c r="F32" s="18">
        <f t="shared" ca="1" si="3"/>
        <v>6339125.6700000018</v>
      </c>
      <c r="G32" s="18">
        <f t="shared" ca="1" si="3"/>
        <v>102043697.18998587</v>
      </c>
      <c r="H32" s="18">
        <f t="shared" ca="1" si="3"/>
        <v>0</v>
      </c>
      <c r="I32" s="19">
        <f t="shared" ca="1" si="4"/>
        <v>146969467.11998588</v>
      </c>
    </row>
    <row r="33" spans="1:9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3"/>
        <v>1220</v>
      </c>
      <c r="F33" s="18">
        <f t="shared" ca="1" si="3"/>
        <v>0</v>
      </c>
      <c r="G33" s="18">
        <f t="shared" ca="1" si="3"/>
        <v>43558834.419985428</v>
      </c>
      <c r="H33" s="18">
        <f t="shared" ca="1" si="3"/>
        <v>0</v>
      </c>
      <c r="I33" s="19">
        <f t="shared" ca="1" si="4"/>
        <v>43560054.419985428</v>
      </c>
    </row>
    <row r="34" spans="1:9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3"/>
        <v>0</v>
      </c>
      <c r="F34" s="18">
        <f t="shared" ca="1" si="3"/>
        <v>0</v>
      </c>
      <c r="G34" s="18">
        <f t="shared" ca="1" si="3"/>
        <v>153498398.94999999</v>
      </c>
      <c r="H34" s="18">
        <f t="shared" ca="1" si="3"/>
        <v>0</v>
      </c>
      <c r="I34" s="19">
        <f t="shared" ca="1" si="4"/>
        <v>153498398.94999999</v>
      </c>
    </row>
    <row r="35" spans="1:9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84387615.449999988</v>
      </c>
      <c r="E35" s="18">
        <f t="shared" ca="1" si="3"/>
        <v>18945314.169999998</v>
      </c>
      <c r="F35" s="18">
        <f t="shared" ca="1" si="3"/>
        <v>0</v>
      </c>
      <c r="G35" s="18">
        <f t="shared" ca="1" si="3"/>
        <v>87849028.230000004</v>
      </c>
      <c r="H35" s="18">
        <f t="shared" ca="1" si="3"/>
        <v>0</v>
      </c>
      <c r="I35" s="19">
        <f t="shared" ca="1" si="4"/>
        <v>191181957.84999999</v>
      </c>
    </row>
    <row r="36" spans="1:9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9">
        <f t="shared" ca="1" si="4"/>
        <v>0</v>
      </c>
    </row>
    <row r="37" spans="1:9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3"/>
        <v>20400</v>
      </c>
      <c r="F37" s="18">
        <f t="shared" ca="1" si="3"/>
        <v>0</v>
      </c>
      <c r="G37" s="18">
        <f t="shared" ca="1" si="3"/>
        <v>456171811.68000001</v>
      </c>
      <c r="H37" s="18">
        <f t="shared" ca="1" si="3"/>
        <v>-105899.7</v>
      </c>
      <c r="I37" s="19">
        <f t="shared" ref="I37:I46" ca="1" si="5">+SUM(D37:H37)</f>
        <v>456086311.98000002</v>
      </c>
    </row>
    <row r="38" spans="1:9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3"/>
        <v>0</v>
      </c>
      <c r="F38" s="18">
        <f t="shared" ca="1" si="3"/>
        <v>0</v>
      </c>
      <c r="G38" s="18">
        <f t="shared" ca="1" si="3"/>
        <v>865669280.26999998</v>
      </c>
      <c r="H38" s="18">
        <f t="shared" ca="1" si="3"/>
        <v>0</v>
      </c>
      <c r="I38" s="19">
        <f t="shared" ca="1" si="5"/>
        <v>865669280.26999998</v>
      </c>
    </row>
    <row r="39" spans="1:9" ht="12.75" customHeight="1">
      <c r="A39" s="55" t="s">
        <v>211</v>
      </c>
      <c r="B39" s="17">
        <v>1045</v>
      </c>
      <c r="C39" s="56" t="s">
        <v>147</v>
      </c>
      <c r="D39" s="18">
        <f t="shared" ref="D39:H54" ca="1" si="6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6"/>
        <v>0</v>
      </c>
      <c r="F39" s="18">
        <f t="shared" ca="1" si="6"/>
        <v>0</v>
      </c>
      <c r="G39" s="18">
        <f t="shared" ca="1" si="6"/>
        <v>48405900.100000001</v>
      </c>
      <c r="H39" s="18">
        <f t="shared" ca="1" si="6"/>
        <v>0</v>
      </c>
      <c r="I39" s="19">
        <f t="shared" ca="1" si="5"/>
        <v>48405900.100000001</v>
      </c>
    </row>
    <row r="40" spans="1:9" ht="12.75" customHeight="1">
      <c r="A40" s="55" t="s">
        <v>213</v>
      </c>
      <c r="B40" s="17">
        <v>1046</v>
      </c>
      <c r="C40" s="56" t="s">
        <v>147</v>
      </c>
      <c r="D40" s="18">
        <f t="shared" ca="1" si="6"/>
        <v>0</v>
      </c>
      <c r="E40" s="18">
        <f t="shared" ca="1" si="6"/>
        <v>46478196.200000003</v>
      </c>
      <c r="F40" s="18">
        <f t="shared" ca="1" si="6"/>
        <v>0</v>
      </c>
      <c r="G40" s="18">
        <f t="shared" ca="1" si="6"/>
        <v>18323612.52</v>
      </c>
      <c r="H40" s="18">
        <f t="shared" ca="1" si="6"/>
        <v>0</v>
      </c>
      <c r="I40" s="19">
        <f t="shared" ca="1" si="5"/>
        <v>64801808.719999999</v>
      </c>
    </row>
    <row r="41" spans="1:9" ht="12.75" customHeight="1">
      <c r="A41" s="55" t="s">
        <v>215</v>
      </c>
      <c r="B41" s="17">
        <v>1047</v>
      </c>
      <c r="C41" s="56" t="s">
        <v>147</v>
      </c>
      <c r="D41" s="18">
        <f t="shared" ca="1" si="6"/>
        <v>0</v>
      </c>
      <c r="E41" s="18">
        <f t="shared" ca="1" si="6"/>
        <v>0</v>
      </c>
      <c r="F41" s="18">
        <f t="shared" ca="1" si="6"/>
        <v>0</v>
      </c>
      <c r="G41" s="18">
        <f t="shared" ca="1" si="6"/>
        <v>0</v>
      </c>
      <c r="H41" s="18">
        <f t="shared" ca="1" si="6"/>
        <v>0</v>
      </c>
      <c r="I41" s="19">
        <f t="shared" ca="1" si="5"/>
        <v>0</v>
      </c>
    </row>
    <row r="42" spans="1:9" ht="12.75" customHeight="1">
      <c r="A42" s="55" t="s">
        <v>217</v>
      </c>
      <c r="B42" s="17">
        <v>1048</v>
      </c>
      <c r="C42" s="56" t="s">
        <v>147</v>
      </c>
      <c r="D42" s="18">
        <f t="shared" ca="1" si="6"/>
        <v>0</v>
      </c>
      <c r="E42" s="18">
        <f t="shared" ca="1" si="6"/>
        <v>0</v>
      </c>
      <c r="F42" s="18">
        <f t="shared" ca="1" si="6"/>
        <v>292562.30000000005</v>
      </c>
      <c r="G42" s="18">
        <f t="shared" ca="1" si="6"/>
        <v>1834195342.2500563</v>
      </c>
      <c r="H42" s="18">
        <f t="shared" ca="1" si="6"/>
        <v>0</v>
      </c>
      <c r="I42" s="19">
        <f t="shared" ca="1" si="5"/>
        <v>1834487904.5500562</v>
      </c>
    </row>
    <row r="43" spans="1:9" ht="12.75" customHeight="1">
      <c r="A43" s="55" t="s">
        <v>219</v>
      </c>
      <c r="B43" s="17">
        <v>1049</v>
      </c>
      <c r="C43" s="56" t="s">
        <v>147</v>
      </c>
      <c r="D43" s="18">
        <f t="shared" ca="1" si="6"/>
        <v>0</v>
      </c>
      <c r="E43" s="18">
        <f t="shared" ca="1" si="6"/>
        <v>0</v>
      </c>
      <c r="F43" s="18">
        <f t="shared" ca="1" si="6"/>
        <v>0</v>
      </c>
      <c r="G43" s="18">
        <f t="shared" ca="1" si="6"/>
        <v>57275240.460086331</v>
      </c>
      <c r="H43" s="18">
        <f t="shared" ca="1" si="6"/>
        <v>0</v>
      </c>
      <c r="I43" s="19">
        <f t="shared" ca="1" si="5"/>
        <v>57275240.460086331</v>
      </c>
    </row>
    <row r="44" spans="1:9" ht="12.75" customHeight="1">
      <c r="A44" s="55" t="s">
        <v>221</v>
      </c>
      <c r="B44" s="17">
        <v>1050</v>
      </c>
      <c r="C44" s="56" t="s">
        <v>147</v>
      </c>
      <c r="D44" s="18">
        <f t="shared" ca="1" si="6"/>
        <v>0</v>
      </c>
      <c r="E44" s="18">
        <f t="shared" ca="1" si="6"/>
        <v>0</v>
      </c>
      <c r="F44" s="18">
        <f t="shared" ca="1" si="6"/>
        <v>0</v>
      </c>
      <c r="G44" s="18">
        <f t="shared" ca="1" si="6"/>
        <v>0</v>
      </c>
      <c r="H44" s="18">
        <f t="shared" ca="1" si="6"/>
        <v>0</v>
      </c>
      <c r="I44" s="19">
        <f t="shared" ca="1" si="5"/>
        <v>0</v>
      </c>
    </row>
    <row r="45" spans="1:9" ht="12.75" customHeight="1">
      <c r="A45" s="55" t="s">
        <v>223</v>
      </c>
      <c r="B45" s="17">
        <v>1051</v>
      </c>
      <c r="C45" s="56" t="s">
        <v>147</v>
      </c>
      <c r="D45" s="18">
        <f t="shared" ca="1" si="6"/>
        <v>0</v>
      </c>
      <c r="E45" s="18">
        <f t="shared" ca="1" si="6"/>
        <v>53155.700000000004</v>
      </c>
      <c r="F45" s="18">
        <f t="shared" ca="1" si="6"/>
        <v>5394864.3200000003</v>
      </c>
      <c r="G45" s="18">
        <f t="shared" ca="1" si="6"/>
        <v>1018123.4000000001</v>
      </c>
      <c r="H45" s="18">
        <f t="shared" ca="1" si="6"/>
        <v>0</v>
      </c>
      <c r="I45" s="19">
        <f t="shared" ca="1" si="5"/>
        <v>6466143.4200000009</v>
      </c>
    </row>
    <row r="46" spans="1:9" ht="12.75" customHeight="1">
      <c r="A46" s="55" t="s">
        <v>225</v>
      </c>
      <c r="B46" s="17">
        <v>1052</v>
      </c>
      <c r="C46" s="56" t="s">
        <v>147</v>
      </c>
      <c r="D46" s="18">
        <f t="shared" ca="1" si="6"/>
        <v>0</v>
      </c>
      <c r="E46" s="18">
        <f t="shared" ca="1" si="6"/>
        <v>0</v>
      </c>
      <c r="F46" s="18">
        <f t="shared" ca="1" si="6"/>
        <v>0</v>
      </c>
      <c r="G46" s="18">
        <f t="shared" ca="1" si="6"/>
        <v>751776.22999999847</v>
      </c>
      <c r="H46" s="18">
        <f t="shared" ca="1" si="6"/>
        <v>0</v>
      </c>
      <c r="I46" s="19">
        <f t="shared" ca="1" si="5"/>
        <v>751776.22999999847</v>
      </c>
    </row>
    <row r="47" spans="1:9" ht="12.75" customHeight="1">
      <c r="A47" s="55" t="s">
        <v>227</v>
      </c>
      <c r="B47" s="17">
        <v>1053</v>
      </c>
      <c r="C47" s="56" t="s">
        <v>147</v>
      </c>
      <c r="D47" s="18">
        <f t="shared" ca="1" si="6"/>
        <v>0</v>
      </c>
      <c r="E47" s="18">
        <f t="shared" ca="1" si="6"/>
        <v>0</v>
      </c>
      <c r="F47" s="18">
        <f t="shared" ca="1" si="6"/>
        <v>0</v>
      </c>
      <c r="G47" s="18">
        <f t="shared" ca="1" si="6"/>
        <v>377246958.88</v>
      </c>
      <c r="H47" s="18">
        <f t="shared" ca="1" si="6"/>
        <v>0</v>
      </c>
      <c r="I47" s="19">
        <f t="shared" ref="I47:I60" ca="1" si="7">+SUM(D47:H47)</f>
        <v>377246958.88</v>
      </c>
    </row>
    <row r="48" spans="1:9" ht="12.75" customHeight="1">
      <c r="A48" s="55" t="s">
        <v>229</v>
      </c>
      <c r="B48" s="17">
        <v>1054</v>
      </c>
      <c r="C48" s="56" t="s">
        <v>147</v>
      </c>
      <c r="D48" s="18">
        <f t="shared" ca="1" si="6"/>
        <v>0</v>
      </c>
      <c r="E48" s="18">
        <f t="shared" ca="1" si="6"/>
        <v>0</v>
      </c>
      <c r="F48" s="18">
        <f t="shared" ca="1" si="6"/>
        <v>0</v>
      </c>
      <c r="G48" s="18">
        <f t="shared" ca="1" si="6"/>
        <v>0</v>
      </c>
      <c r="H48" s="18">
        <f t="shared" ca="1" si="6"/>
        <v>0</v>
      </c>
      <c r="I48" s="19">
        <f t="shared" ca="1" si="7"/>
        <v>0</v>
      </c>
    </row>
    <row r="49" spans="1:9" ht="12.75" customHeight="1">
      <c r="A49" s="55" t="s">
        <v>231</v>
      </c>
      <c r="B49" s="17">
        <v>1055</v>
      </c>
      <c r="C49" s="56" t="s">
        <v>147</v>
      </c>
      <c r="D49" s="18">
        <f t="shared" ca="1" si="6"/>
        <v>0</v>
      </c>
      <c r="E49" s="18">
        <f t="shared" ca="1" si="6"/>
        <v>0</v>
      </c>
      <c r="F49" s="18">
        <f t="shared" ca="1" si="6"/>
        <v>0</v>
      </c>
      <c r="G49" s="18">
        <f t="shared" ca="1" si="6"/>
        <v>-501062.21000000101</v>
      </c>
      <c r="H49" s="18">
        <f t="shared" ca="1" si="6"/>
        <v>0</v>
      </c>
      <c r="I49" s="19">
        <f t="shared" ca="1" si="7"/>
        <v>-501062.21000000101</v>
      </c>
    </row>
    <row r="50" spans="1:9" ht="12.75" customHeight="1">
      <c r="A50" s="55" t="s">
        <v>233</v>
      </c>
      <c r="B50" s="17">
        <v>1056</v>
      </c>
      <c r="C50" s="56" t="s">
        <v>147</v>
      </c>
      <c r="D50" s="18">
        <f t="shared" ca="1" si="6"/>
        <v>0</v>
      </c>
      <c r="E50" s="18">
        <f t="shared" ca="1" si="6"/>
        <v>0</v>
      </c>
      <c r="F50" s="18">
        <f t="shared" ca="1" si="6"/>
        <v>0</v>
      </c>
      <c r="G50" s="18">
        <f t="shared" ca="1" si="6"/>
        <v>132846515.56999999</v>
      </c>
      <c r="H50" s="18">
        <f t="shared" ca="1" si="6"/>
        <v>0</v>
      </c>
      <c r="I50" s="19">
        <f t="shared" ca="1" si="7"/>
        <v>132846515.56999999</v>
      </c>
    </row>
    <row r="51" spans="1:9" ht="12.75" customHeight="1">
      <c r="A51" s="55" t="s">
        <v>235</v>
      </c>
      <c r="B51" s="17">
        <v>1057</v>
      </c>
      <c r="C51" s="56" t="s">
        <v>147</v>
      </c>
      <c r="D51" s="18">
        <f t="shared" ca="1" si="6"/>
        <v>0</v>
      </c>
      <c r="E51" s="18">
        <f t="shared" ca="1" si="6"/>
        <v>0</v>
      </c>
      <c r="F51" s="18">
        <f t="shared" ca="1" si="6"/>
        <v>0</v>
      </c>
      <c r="G51" s="18">
        <f t="shared" ca="1" si="6"/>
        <v>63658913.07</v>
      </c>
      <c r="H51" s="18">
        <f t="shared" ca="1" si="6"/>
        <v>273545.34000000003</v>
      </c>
      <c r="I51" s="19">
        <f t="shared" ca="1" si="7"/>
        <v>63932458.410000004</v>
      </c>
    </row>
    <row r="52" spans="1:9" ht="12.75" customHeight="1">
      <c r="A52" s="55" t="s">
        <v>237</v>
      </c>
      <c r="B52" s="17">
        <v>1058</v>
      </c>
      <c r="C52" s="56" t="s">
        <v>147</v>
      </c>
      <c r="D52" s="18">
        <f t="shared" ca="1" si="6"/>
        <v>0</v>
      </c>
      <c r="E52" s="18">
        <f t="shared" ca="1" si="6"/>
        <v>0</v>
      </c>
      <c r="F52" s="18">
        <f t="shared" ca="1" si="6"/>
        <v>0</v>
      </c>
      <c r="G52" s="18">
        <f t="shared" ca="1" si="6"/>
        <v>201330955.63999999</v>
      </c>
      <c r="H52" s="18">
        <f t="shared" ca="1" si="6"/>
        <v>0</v>
      </c>
      <c r="I52" s="19">
        <f t="shared" ref="I52" ca="1" si="8">+SUM(D52:H52)</f>
        <v>201330955.63999999</v>
      </c>
    </row>
    <row r="53" spans="1:9" ht="12.75" customHeight="1">
      <c r="A53" s="55" t="s">
        <v>239</v>
      </c>
      <c r="B53" s="17">
        <v>1059</v>
      </c>
      <c r="C53" s="56" t="s">
        <v>147</v>
      </c>
      <c r="D53" s="18">
        <f t="shared" ca="1" si="6"/>
        <v>0</v>
      </c>
      <c r="E53" s="18">
        <f t="shared" ca="1" si="6"/>
        <v>0</v>
      </c>
      <c r="F53" s="18">
        <f t="shared" ca="1" si="6"/>
        <v>0</v>
      </c>
      <c r="G53" s="18">
        <f t="shared" ca="1" si="6"/>
        <v>61741431.950000003</v>
      </c>
      <c r="H53" s="18">
        <f t="shared" ca="1" si="6"/>
        <v>15749635.629999999</v>
      </c>
      <c r="I53" s="19">
        <f t="shared" ref="I53:I55" ca="1" si="9">+SUM(D53:H53)</f>
        <v>77491067.579999998</v>
      </c>
    </row>
    <row r="54" spans="1:9" ht="12.75" customHeight="1">
      <c r="A54" s="55" t="s">
        <v>241</v>
      </c>
      <c r="B54" s="17">
        <v>1060</v>
      </c>
      <c r="C54" s="56" t="s">
        <v>147</v>
      </c>
      <c r="D54" s="18">
        <f t="shared" ca="1" si="6"/>
        <v>-14837</v>
      </c>
      <c r="E54" s="18">
        <f t="shared" ca="1" si="6"/>
        <v>0</v>
      </c>
      <c r="F54" s="18">
        <f t="shared" ca="1" si="6"/>
        <v>0</v>
      </c>
      <c r="G54" s="18">
        <f t="shared" ca="1" si="6"/>
        <v>0</v>
      </c>
      <c r="H54" s="18">
        <f t="shared" ca="1" si="6"/>
        <v>0</v>
      </c>
      <c r="I54" s="19">
        <f t="shared" ca="1" si="9"/>
        <v>-14837</v>
      </c>
    </row>
    <row r="55" spans="1:9" ht="12.75" customHeight="1">
      <c r="A55" s="55" t="s">
        <v>243</v>
      </c>
      <c r="B55" s="17">
        <v>1061</v>
      </c>
      <c r="C55" s="56" t="s">
        <v>147</v>
      </c>
      <c r="D55" s="18">
        <f t="shared" ref="D55:H70" ca="1" si="10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0"/>
        <v>0</v>
      </c>
      <c r="F55" s="18">
        <f t="shared" ca="1" si="10"/>
        <v>0</v>
      </c>
      <c r="G55" s="18">
        <f t="shared" ca="1" si="10"/>
        <v>0</v>
      </c>
      <c r="H55" s="18">
        <f t="shared" ca="1" si="10"/>
        <v>0</v>
      </c>
      <c r="I55" s="19">
        <f t="shared" ca="1" si="9"/>
        <v>0</v>
      </c>
    </row>
    <row r="56" spans="1:9" ht="12.75" customHeight="1">
      <c r="A56" s="55" t="s">
        <v>245</v>
      </c>
      <c r="B56" s="17">
        <v>2001</v>
      </c>
      <c r="C56" s="56" t="s">
        <v>147</v>
      </c>
      <c r="D56" s="18">
        <f t="shared" ca="1" si="10"/>
        <v>0</v>
      </c>
      <c r="E56" s="18">
        <f t="shared" ca="1" si="10"/>
        <v>0</v>
      </c>
      <c r="F56" s="18">
        <f t="shared" ca="1" si="10"/>
        <v>0</v>
      </c>
      <c r="G56" s="18">
        <f t="shared" ca="1" si="10"/>
        <v>0</v>
      </c>
      <c r="H56" s="18">
        <f t="shared" ca="1" si="10"/>
        <v>0</v>
      </c>
      <c r="I56" s="19">
        <f t="shared" ca="1" si="7"/>
        <v>0</v>
      </c>
    </row>
    <row r="57" spans="1:9" ht="12.75" customHeight="1">
      <c r="A57" s="55" t="s">
        <v>247</v>
      </c>
      <c r="B57" s="17">
        <v>2002</v>
      </c>
      <c r="C57" s="56" t="s">
        <v>248</v>
      </c>
      <c r="D57" s="18">
        <f t="shared" ca="1" si="10"/>
        <v>0</v>
      </c>
      <c r="E57" s="18">
        <f t="shared" ca="1" si="10"/>
        <v>0</v>
      </c>
      <c r="F57" s="18">
        <f t="shared" ca="1" si="10"/>
        <v>0</v>
      </c>
      <c r="G57" s="18">
        <f t="shared" ca="1" si="10"/>
        <v>0</v>
      </c>
      <c r="H57" s="18">
        <f t="shared" ca="1" si="10"/>
        <v>5313287.2699999455</v>
      </c>
      <c r="I57" s="19">
        <f t="shared" ca="1" si="7"/>
        <v>5313287.2699999455</v>
      </c>
    </row>
    <row r="58" spans="1:9" ht="12.75" customHeight="1">
      <c r="A58" s="55" t="s">
        <v>250</v>
      </c>
      <c r="B58" s="17">
        <v>2005</v>
      </c>
      <c r="C58" s="56" t="s">
        <v>248</v>
      </c>
      <c r="D58" s="18">
        <f t="shared" ca="1" si="10"/>
        <v>0</v>
      </c>
      <c r="E58" s="18">
        <f t="shared" ca="1" si="10"/>
        <v>0</v>
      </c>
      <c r="F58" s="18">
        <f t="shared" ca="1" si="10"/>
        <v>0</v>
      </c>
      <c r="G58" s="18">
        <f t="shared" ca="1" si="10"/>
        <v>6546053.0600002315</v>
      </c>
      <c r="H58" s="18">
        <f t="shared" ca="1" si="10"/>
        <v>0</v>
      </c>
      <c r="I58" s="19">
        <f t="shared" ca="1" si="7"/>
        <v>6546053.0600002315</v>
      </c>
    </row>
    <row r="59" spans="1:9" ht="12.75" customHeight="1">
      <c r="A59" s="55" t="s">
        <v>252</v>
      </c>
      <c r="B59" s="17">
        <v>2006</v>
      </c>
      <c r="C59" s="56" t="s">
        <v>253</v>
      </c>
      <c r="D59" s="18">
        <f t="shared" ca="1" si="10"/>
        <v>0</v>
      </c>
      <c r="E59" s="18">
        <f t="shared" ca="1" si="10"/>
        <v>0</v>
      </c>
      <c r="F59" s="18">
        <f t="shared" ca="1" si="10"/>
        <v>0</v>
      </c>
      <c r="G59" s="18">
        <f t="shared" ca="1" si="10"/>
        <v>6093255.169999999</v>
      </c>
      <c r="H59" s="18">
        <f t="shared" ca="1" si="10"/>
        <v>0</v>
      </c>
      <c r="I59" s="19">
        <f t="shared" ca="1" si="7"/>
        <v>6093255.169999999</v>
      </c>
    </row>
    <row r="60" spans="1:9" ht="12.75" customHeight="1">
      <c r="A60" s="55" t="s">
        <v>255</v>
      </c>
      <c r="B60" s="17">
        <v>2007</v>
      </c>
      <c r="C60" s="56" t="s">
        <v>248</v>
      </c>
      <c r="D60" s="18">
        <f t="shared" ca="1" si="10"/>
        <v>0</v>
      </c>
      <c r="E60" s="18">
        <f t="shared" ca="1" si="10"/>
        <v>0</v>
      </c>
      <c r="F60" s="18">
        <f t="shared" ca="1" si="10"/>
        <v>0</v>
      </c>
      <c r="G60" s="18">
        <f t="shared" ca="1" si="10"/>
        <v>2241879.5099996165</v>
      </c>
      <c r="H60" s="18">
        <f t="shared" ca="1" si="10"/>
        <v>195454.48</v>
      </c>
      <c r="I60" s="19">
        <f t="shared" ca="1" si="7"/>
        <v>2437333.9899996165</v>
      </c>
    </row>
    <row r="61" spans="1:9" ht="12.75" customHeight="1">
      <c r="A61" s="55" t="s">
        <v>257</v>
      </c>
      <c r="B61" s="17">
        <v>2008</v>
      </c>
      <c r="C61" s="56" t="s">
        <v>248</v>
      </c>
      <c r="D61" s="18">
        <f t="shared" ca="1" si="10"/>
        <v>0</v>
      </c>
      <c r="E61" s="18">
        <f t="shared" ca="1" si="10"/>
        <v>0</v>
      </c>
      <c r="F61" s="18">
        <f t="shared" ca="1" si="10"/>
        <v>0</v>
      </c>
      <c r="G61" s="18">
        <f t="shared" ca="1" si="10"/>
        <v>3000</v>
      </c>
      <c r="H61" s="18">
        <f t="shared" ca="1" si="10"/>
        <v>0</v>
      </c>
      <c r="I61" s="19">
        <f t="shared" ref="I61" ca="1" si="11">+SUM(D61:H61)</f>
        <v>3000</v>
      </c>
    </row>
    <row r="62" spans="1:9" ht="12.75" customHeight="1">
      <c r="A62" s="55" t="s">
        <v>259</v>
      </c>
      <c r="B62" s="17">
        <v>3001</v>
      </c>
      <c r="C62" s="56" t="s">
        <v>253</v>
      </c>
      <c r="D62" s="18">
        <f t="shared" ca="1" si="10"/>
        <v>0</v>
      </c>
      <c r="E62" s="18">
        <f t="shared" ca="1" si="10"/>
        <v>0</v>
      </c>
      <c r="F62" s="18">
        <f t="shared" ca="1" si="10"/>
        <v>0</v>
      </c>
      <c r="G62" s="18">
        <f t="shared" ca="1" si="10"/>
        <v>0</v>
      </c>
      <c r="H62" s="18">
        <f t="shared" ca="1" si="10"/>
        <v>0</v>
      </c>
      <c r="I62" s="19">
        <f t="shared" ref="I62:I75" ca="1" si="12">+SUM(D62:H62)</f>
        <v>0</v>
      </c>
    </row>
    <row r="63" spans="1:9" ht="12.75" customHeight="1">
      <c r="A63" s="55" t="s">
        <v>261</v>
      </c>
      <c r="B63" s="17">
        <v>3002</v>
      </c>
      <c r="C63" s="56" t="s">
        <v>253</v>
      </c>
      <c r="D63" s="18">
        <f t="shared" ca="1" si="10"/>
        <v>0</v>
      </c>
      <c r="E63" s="18">
        <f t="shared" ca="1" si="10"/>
        <v>0</v>
      </c>
      <c r="F63" s="18">
        <f t="shared" ca="1" si="10"/>
        <v>0</v>
      </c>
      <c r="G63" s="18">
        <f t="shared" ca="1" si="10"/>
        <v>1054106.8099999998</v>
      </c>
      <c r="H63" s="18">
        <f t="shared" ca="1" si="10"/>
        <v>0</v>
      </c>
      <c r="I63" s="19">
        <f t="shared" ca="1" si="12"/>
        <v>1054106.8099999998</v>
      </c>
    </row>
    <row r="64" spans="1:9" ht="12.75" customHeight="1">
      <c r="A64" s="55" t="s">
        <v>263</v>
      </c>
      <c r="B64" s="17">
        <v>3003</v>
      </c>
      <c r="C64" s="56" t="s">
        <v>253</v>
      </c>
      <c r="D64" s="18">
        <f t="shared" ca="1" si="10"/>
        <v>0</v>
      </c>
      <c r="E64" s="18">
        <f t="shared" ca="1" si="10"/>
        <v>0</v>
      </c>
      <c r="F64" s="18">
        <f t="shared" ca="1" si="10"/>
        <v>0</v>
      </c>
      <c r="G64" s="18">
        <f t="shared" ca="1" si="10"/>
        <v>256981.13000000003</v>
      </c>
      <c r="H64" s="18">
        <f t="shared" ca="1" si="10"/>
        <v>0</v>
      </c>
      <c r="I64" s="19">
        <f t="shared" ca="1" si="12"/>
        <v>256981.13000000003</v>
      </c>
    </row>
    <row r="65" spans="1:9" ht="12.75" customHeight="1">
      <c r="A65" s="55" t="s">
        <v>265</v>
      </c>
      <c r="B65" s="17">
        <v>3004</v>
      </c>
      <c r="C65" s="56" t="s">
        <v>253</v>
      </c>
      <c r="D65" s="18">
        <f t="shared" ca="1" si="10"/>
        <v>0</v>
      </c>
      <c r="E65" s="18">
        <f t="shared" ca="1" si="10"/>
        <v>0</v>
      </c>
      <c r="F65" s="18">
        <f t="shared" ca="1" si="10"/>
        <v>0</v>
      </c>
      <c r="G65" s="18">
        <f t="shared" ca="1" si="10"/>
        <v>2662585.8499999992</v>
      </c>
      <c r="H65" s="18">
        <f t="shared" ca="1" si="10"/>
        <v>0</v>
      </c>
      <c r="I65" s="19">
        <f t="shared" ca="1" si="12"/>
        <v>2662585.8499999992</v>
      </c>
    </row>
    <row r="66" spans="1:9" ht="12.75" customHeight="1">
      <c r="A66" s="55" t="s">
        <v>267</v>
      </c>
      <c r="B66" s="17">
        <v>3005</v>
      </c>
      <c r="C66" s="56" t="s">
        <v>253</v>
      </c>
      <c r="D66" s="18">
        <f t="shared" ca="1" si="10"/>
        <v>0</v>
      </c>
      <c r="E66" s="18">
        <f t="shared" ca="1" si="10"/>
        <v>0</v>
      </c>
      <c r="F66" s="18">
        <f t="shared" ca="1" si="10"/>
        <v>0</v>
      </c>
      <c r="G66" s="18">
        <f t="shared" ca="1" si="10"/>
        <v>198357765.81918836</v>
      </c>
      <c r="H66" s="18">
        <f t="shared" ca="1" si="10"/>
        <v>0</v>
      </c>
      <c r="I66" s="19">
        <f t="shared" ca="1" si="12"/>
        <v>198357765.81918836</v>
      </c>
    </row>
    <row r="67" spans="1:9" ht="12.75" customHeight="1">
      <c r="A67" s="55" t="s">
        <v>269</v>
      </c>
      <c r="B67" s="17">
        <v>3006</v>
      </c>
      <c r="C67" s="56" t="s">
        <v>253</v>
      </c>
      <c r="D67" s="18">
        <f t="shared" ca="1" si="10"/>
        <v>0</v>
      </c>
      <c r="E67" s="18">
        <f t="shared" ca="1" si="10"/>
        <v>0</v>
      </c>
      <c r="F67" s="18">
        <f t="shared" ca="1" si="10"/>
        <v>0</v>
      </c>
      <c r="G67" s="18">
        <f t="shared" ca="1" si="10"/>
        <v>292138610.81000006</v>
      </c>
      <c r="H67" s="18">
        <f t="shared" ca="1" si="10"/>
        <v>0</v>
      </c>
      <c r="I67" s="19">
        <f t="shared" ca="1" si="12"/>
        <v>292138610.81000006</v>
      </c>
    </row>
    <row r="68" spans="1:9" ht="12.75" customHeight="1">
      <c r="A68" s="55" t="s">
        <v>271</v>
      </c>
      <c r="B68" s="17">
        <v>3007</v>
      </c>
      <c r="C68" s="56" t="s">
        <v>253</v>
      </c>
      <c r="D68" s="18">
        <f t="shared" ca="1" si="10"/>
        <v>0</v>
      </c>
      <c r="E68" s="18">
        <f t="shared" ca="1" si="10"/>
        <v>0</v>
      </c>
      <c r="F68" s="18">
        <f t="shared" ca="1" si="10"/>
        <v>0</v>
      </c>
      <c r="G68" s="18">
        <f t="shared" ca="1" si="10"/>
        <v>6266309.0099999998</v>
      </c>
      <c r="H68" s="18">
        <f t="shared" ca="1" si="10"/>
        <v>0</v>
      </c>
      <c r="I68" s="19">
        <f t="shared" ca="1" si="12"/>
        <v>6266309.0099999998</v>
      </c>
    </row>
    <row r="69" spans="1:9" ht="12.75" customHeight="1">
      <c r="A69" s="55" t="s">
        <v>273</v>
      </c>
      <c r="B69" s="17">
        <v>3008</v>
      </c>
      <c r="C69" s="56" t="s">
        <v>253</v>
      </c>
      <c r="D69" s="18">
        <f t="shared" ca="1" si="10"/>
        <v>0</v>
      </c>
      <c r="E69" s="18">
        <f t="shared" ca="1" si="10"/>
        <v>0</v>
      </c>
      <c r="F69" s="18">
        <f t="shared" ca="1" si="10"/>
        <v>0</v>
      </c>
      <c r="G69" s="18">
        <f t="shared" ca="1" si="10"/>
        <v>178769339</v>
      </c>
      <c r="H69" s="18">
        <f t="shared" ca="1" si="10"/>
        <v>0</v>
      </c>
      <c r="I69" s="19">
        <f t="shared" ca="1" si="12"/>
        <v>178769339</v>
      </c>
    </row>
    <row r="70" spans="1:9" ht="12.75" customHeight="1">
      <c r="A70" s="55" t="s">
        <v>275</v>
      </c>
      <c r="B70" s="17">
        <v>3009</v>
      </c>
      <c r="C70" s="56" t="s">
        <v>253</v>
      </c>
      <c r="D70" s="18">
        <f t="shared" ca="1" si="10"/>
        <v>0</v>
      </c>
      <c r="E70" s="18">
        <f t="shared" ca="1" si="10"/>
        <v>0</v>
      </c>
      <c r="F70" s="18">
        <f t="shared" ca="1" si="10"/>
        <v>0</v>
      </c>
      <c r="G70" s="18">
        <f t="shared" ca="1" si="10"/>
        <v>88555573.109999985</v>
      </c>
      <c r="H70" s="18">
        <f t="shared" ca="1" si="10"/>
        <v>48804090.75</v>
      </c>
      <c r="I70" s="19">
        <f t="shared" ca="1" si="12"/>
        <v>137359663.85999998</v>
      </c>
    </row>
    <row r="71" spans="1:9" ht="12.75" customHeight="1">
      <c r="A71" s="55" t="s">
        <v>277</v>
      </c>
      <c r="B71" s="17">
        <v>3011</v>
      </c>
      <c r="C71" s="56" t="s">
        <v>253</v>
      </c>
      <c r="D71" s="18">
        <f t="shared" ref="D71:H75" ca="1" si="1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3"/>
        <v>0</v>
      </c>
      <c r="F71" s="18">
        <f t="shared" ca="1" si="13"/>
        <v>0</v>
      </c>
      <c r="G71" s="18">
        <f t="shared" ca="1" si="13"/>
        <v>173154567.69811001</v>
      </c>
      <c r="H71" s="18">
        <f t="shared" ca="1" si="13"/>
        <v>0</v>
      </c>
      <c r="I71" s="19">
        <f t="shared" ca="1" si="12"/>
        <v>173154567.69811001</v>
      </c>
    </row>
    <row r="72" spans="1:9" ht="12.75" customHeight="1">
      <c r="A72" s="55" t="s">
        <v>279</v>
      </c>
      <c r="B72" s="17">
        <v>3012</v>
      </c>
      <c r="C72" s="56" t="s">
        <v>253</v>
      </c>
      <c r="D72" s="18">
        <f t="shared" ca="1" si="13"/>
        <v>0</v>
      </c>
      <c r="E72" s="18">
        <f t="shared" ca="1" si="13"/>
        <v>0</v>
      </c>
      <c r="F72" s="18">
        <f t="shared" ca="1" si="13"/>
        <v>0</v>
      </c>
      <c r="G72" s="18">
        <f t="shared" ca="1" si="13"/>
        <v>48297.47</v>
      </c>
      <c r="H72" s="18">
        <f t="shared" ca="1" si="13"/>
        <v>0</v>
      </c>
      <c r="I72" s="19">
        <f t="shared" ca="1" si="12"/>
        <v>48297.47</v>
      </c>
    </row>
    <row r="73" spans="1:9" ht="12.75" customHeight="1">
      <c r="A73" s="55" t="s">
        <v>281</v>
      </c>
      <c r="B73" s="17">
        <v>3016</v>
      </c>
      <c r="C73" s="56" t="s">
        <v>253</v>
      </c>
      <c r="D73" s="18">
        <f t="shared" ca="1" si="13"/>
        <v>0</v>
      </c>
      <c r="E73" s="18">
        <f t="shared" ca="1" si="13"/>
        <v>0</v>
      </c>
      <c r="F73" s="18">
        <f t="shared" ca="1" si="13"/>
        <v>0</v>
      </c>
      <c r="G73" s="18">
        <f t="shared" ca="1" si="13"/>
        <v>505821920.95999676</v>
      </c>
      <c r="H73" s="18">
        <f t="shared" ca="1" si="13"/>
        <v>102004487.20999999</v>
      </c>
      <c r="I73" s="19">
        <f t="shared" ca="1" si="12"/>
        <v>607826408.16999674</v>
      </c>
    </row>
    <row r="74" spans="1:9" ht="12.75" customHeight="1">
      <c r="A74" s="55" t="s">
        <v>283</v>
      </c>
      <c r="B74" s="17">
        <v>3017</v>
      </c>
      <c r="C74" s="56" t="s">
        <v>253</v>
      </c>
      <c r="D74" s="18">
        <f t="shared" ca="1" si="13"/>
        <v>0</v>
      </c>
      <c r="E74" s="18">
        <f t="shared" ca="1" si="13"/>
        <v>0</v>
      </c>
      <c r="F74" s="18">
        <f t="shared" ca="1" si="13"/>
        <v>0</v>
      </c>
      <c r="G74" s="18">
        <f t="shared" ca="1" si="13"/>
        <v>876568441.16173303</v>
      </c>
      <c r="H74" s="18">
        <f t="shared" ca="1" si="13"/>
        <v>641986857.16003048</v>
      </c>
      <c r="I74" s="19">
        <f t="shared" ca="1" si="12"/>
        <v>1518555298.3217635</v>
      </c>
    </row>
    <row r="75" spans="1:9" ht="12.75" customHeight="1">
      <c r="A75" s="55" t="s">
        <v>285</v>
      </c>
      <c r="B75" s="17">
        <v>3018</v>
      </c>
      <c r="C75" s="56" t="s">
        <v>253</v>
      </c>
      <c r="D75" s="18">
        <f t="shared" ca="1" si="13"/>
        <v>0</v>
      </c>
      <c r="E75" s="18">
        <f t="shared" ca="1" si="13"/>
        <v>0</v>
      </c>
      <c r="F75" s="18">
        <f t="shared" ca="1" si="13"/>
        <v>0</v>
      </c>
      <c r="G75" s="18">
        <f t="shared" ca="1" si="13"/>
        <v>3925880.3600000255</v>
      </c>
      <c r="H75" s="18">
        <f t="shared" ca="1" si="13"/>
        <v>0</v>
      </c>
      <c r="I75" s="19">
        <f t="shared" ca="1" si="12"/>
        <v>3925880.3600000255</v>
      </c>
    </row>
    <row r="76" spans="1:9" ht="13.8">
      <c r="A76" s="57" t="s">
        <v>287</v>
      </c>
      <c r="B76" s="47">
        <v>9000</v>
      </c>
      <c r="C76" s="56" t="s">
        <v>288</v>
      </c>
      <c r="D76" s="48">
        <f t="shared" ref="D76:I76" ca="1" si="14">SUMIF($C$7:$C$75,"HD",D$7:D$75)</f>
        <v>232520678.62000009</v>
      </c>
      <c r="E76" s="48">
        <f t="shared" ca="1" si="14"/>
        <v>219846961.06984288</v>
      </c>
      <c r="F76" s="48">
        <f t="shared" ca="1" si="14"/>
        <v>204592878.24090004</v>
      </c>
      <c r="G76" s="48">
        <f t="shared" ca="1" si="14"/>
        <v>19252255427.236774</v>
      </c>
      <c r="H76" s="48">
        <f t="shared" ca="1" si="14"/>
        <v>88364071.818571433</v>
      </c>
      <c r="I76" s="48">
        <f t="shared" ca="1" si="14"/>
        <v>19997580016.986088</v>
      </c>
    </row>
    <row r="77" spans="1:9" ht="13.8">
      <c r="A77" s="57" t="s">
        <v>290</v>
      </c>
      <c r="B77" s="47">
        <v>9001</v>
      </c>
      <c r="C77" s="56" t="s">
        <v>291</v>
      </c>
      <c r="D77" s="48">
        <f t="shared" ref="D77:I77" ca="1" si="15">SUMIF($C$7:$C$75,"H",D$7:D$75)+SUMIF($C$7:$C$75,"E",D$7:D$75)</f>
        <v>0</v>
      </c>
      <c r="E77" s="48">
        <f t="shared" ca="1" si="15"/>
        <v>0</v>
      </c>
      <c r="F77" s="48">
        <f t="shared" ca="1" si="15"/>
        <v>0</v>
      </c>
      <c r="G77" s="48">
        <f t="shared" ca="1" si="15"/>
        <v>2342464566.929028</v>
      </c>
      <c r="H77" s="48">
        <f t="shared" ca="1" si="15"/>
        <v>798304176.8700304</v>
      </c>
      <c r="I77" s="48">
        <f t="shared" ca="1" si="15"/>
        <v>3140768743.7990584</v>
      </c>
    </row>
    <row r="78" spans="1:9" ht="13.8">
      <c r="A78" s="57" t="s">
        <v>293</v>
      </c>
      <c r="B78" s="47">
        <v>9003</v>
      </c>
      <c r="C78" s="56" t="s">
        <v>294</v>
      </c>
      <c r="D78" s="48">
        <f t="shared" ref="D78:I78" ca="1" si="16">D76+D77</f>
        <v>232520678.62000009</v>
      </c>
      <c r="E78" s="48">
        <f t="shared" ca="1" si="16"/>
        <v>219846961.06984288</v>
      </c>
      <c r="F78" s="48">
        <f t="shared" ca="1" si="16"/>
        <v>204592878.24090004</v>
      </c>
      <c r="G78" s="48">
        <f t="shared" ca="1" si="16"/>
        <v>21594719994.165802</v>
      </c>
      <c r="H78" s="48">
        <f t="shared" ca="1" si="16"/>
        <v>886668248.68860185</v>
      </c>
      <c r="I78" s="48">
        <f t="shared" ca="1" si="16"/>
        <v>23138348760.785145</v>
      </c>
    </row>
  </sheetData>
  <mergeCells count="1">
    <mergeCell ref="E2:G2"/>
  </mergeCells>
  <dataValidations count="2">
    <dataValidation type="list" allowBlank="1" showInputMessage="1" showErrorMessage="1" sqref="B2" xr:uid="{B1863635-7AE1-4998-8B6B-D3D34272AE17}">
      <formula1>"Toplam,Direkt,Endirekt"</formula1>
    </dataValidation>
    <dataValidation type="list" allowBlank="1" showInputMessage="1" showErrorMessage="1" sqref="C2" xr:uid="{8FE2E784-C9AE-49F1-9969-B81DA92892BD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3130-C592-4992-A366-4B1B075B30DC}">
  <dimension ref="A1:O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329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365</v>
      </c>
      <c r="B3" s="2"/>
      <c r="C3" s="2"/>
    </row>
    <row r="4" spans="1:15" ht="22.5" customHeight="1"/>
    <row r="5" spans="1:15" ht="22.5" customHeight="1">
      <c r="D5" s="76">
        <v>784</v>
      </c>
      <c r="E5" s="76">
        <v>785</v>
      </c>
      <c r="F5" s="76">
        <v>904</v>
      </c>
      <c r="G5" s="76">
        <v>905</v>
      </c>
      <c r="H5" s="76">
        <v>906</v>
      </c>
      <c r="I5" s="76">
        <v>90601</v>
      </c>
      <c r="J5" s="76">
        <v>90602</v>
      </c>
      <c r="K5" s="76">
        <v>907</v>
      </c>
      <c r="L5" s="76">
        <v>90701</v>
      </c>
      <c r="M5" s="76">
        <v>90702</v>
      </c>
      <c r="N5" s="76">
        <v>786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54" t="s">
        <v>25</v>
      </c>
      <c r="O6" s="77" t="s">
        <v>330</v>
      </c>
    </row>
    <row r="7" spans="1:15" ht="12.75" customHeight="1">
      <c r="A7" s="55" t="s">
        <v>146</v>
      </c>
      <c r="B7" s="17">
        <v>1001</v>
      </c>
      <c r="C7" s="56" t="s">
        <v>147</v>
      </c>
      <c r="D7" s="18">
        <f t="shared" ref="D7:N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3363974.44</v>
      </c>
      <c r="O7" s="19">
        <f ca="1">+D7+E7+N7</f>
        <v>3363974.44</v>
      </c>
    </row>
    <row r="8" spans="1:15" ht="12.75" customHeight="1">
      <c r="A8" s="55" t="s">
        <v>149</v>
      </c>
      <c r="B8" s="17">
        <v>1003</v>
      </c>
      <c r="C8" s="56" t="s">
        <v>147</v>
      </c>
      <c r="D8" s="18">
        <f t="shared" ca="1" si="0"/>
        <v>587684916.1200006</v>
      </c>
      <c r="E8" s="19">
        <f t="shared" ref="E8:E22" ca="1" si="1">F8+G8+H8+K8</f>
        <v>5527899424.4300003</v>
      </c>
      <c r="F8" s="18">
        <f t="shared" ca="1" si="0"/>
        <v>4060543.0399999921</v>
      </c>
      <c r="G8" s="18">
        <f t="shared" ca="1" si="0"/>
        <v>1941291.83</v>
      </c>
      <c r="H8" s="19">
        <f t="shared" ref="H8:H22" ca="1" si="2">+I8+J8</f>
        <v>1855184628.4599993</v>
      </c>
      <c r="I8" s="18">
        <f t="shared" ca="1" si="0"/>
        <v>107559811.14999995</v>
      </c>
      <c r="J8" s="18">
        <f t="shared" ca="1" si="0"/>
        <v>1747624817.3099995</v>
      </c>
      <c r="K8" s="19">
        <f t="shared" ref="K8:K22" ca="1" si="3">+L8+M8</f>
        <v>3666712961.1000013</v>
      </c>
      <c r="L8" s="18">
        <f t="shared" ca="1" si="0"/>
        <v>1053871838.5100029</v>
      </c>
      <c r="M8" s="18">
        <f t="shared" ca="1" si="0"/>
        <v>2612841122.5899987</v>
      </c>
      <c r="N8" s="18">
        <f t="shared" ca="1" si="0"/>
        <v>103920753.2699998</v>
      </c>
      <c r="O8" s="19">
        <f t="shared" ref="O8:O22" ca="1" si="4">+D8+E8+N8</f>
        <v>6219505093.8200006</v>
      </c>
    </row>
    <row r="9" spans="1:15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74704658944.890015</v>
      </c>
      <c r="F9" s="18">
        <f t="shared" ca="1" si="0"/>
        <v>0</v>
      </c>
      <c r="G9" s="18">
        <f t="shared" ca="1" si="0"/>
        <v>22533347.020000011</v>
      </c>
      <c r="H9" s="19">
        <f t="shared" ca="1" si="2"/>
        <v>23126497463.182663</v>
      </c>
      <c r="I9" s="18">
        <f t="shared" ca="1" si="0"/>
        <v>3590464583.8599644</v>
      </c>
      <c r="J9" s="18">
        <f t="shared" ca="1" si="0"/>
        <v>19536032879.322697</v>
      </c>
      <c r="K9" s="19">
        <f t="shared" ca="1" si="3"/>
        <v>51555628134.687347</v>
      </c>
      <c r="L9" s="18">
        <f t="shared" ca="1" si="0"/>
        <v>14112604891.930309</v>
      </c>
      <c r="M9" s="18">
        <f t="shared" ca="1" si="0"/>
        <v>37443023242.757034</v>
      </c>
      <c r="N9" s="18">
        <f t="shared" ca="1" si="0"/>
        <v>278856038.25</v>
      </c>
      <c r="O9" s="19">
        <f t="shared" ca="1" si="4"/>
        <v>74983514983.140015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6722847.1899999501</v>
      </c>
      <c r="E10" s="19">
        <f t="shared" ca="1" si="1"/>
        <v>19926355173.05764</v>
      </c>
      <c r="F10" s="18">
        <f t="shared" ca="1" si="0"/>
        <v>27413895.849999901</v>
      </c>
      <c r="G10" s="18">
        <f t="shared" ca="1" si="0"/>
        <v>5505585.1599997999</v>
      </c>
      <c r="H10" s="19">
        <f t="shared" ca="1" si="2"/>
        <v>8583609977.6784306</v>
      </c>
      <c r="I10" s="18">
        <f t="shared" ca="1" si="0"/>
        <v>3828079593.6367707</v>
      </c>
      <c r="J10" s="18">
        <f t="shared" ca="1" si="0"/>
        <v>4755530384.0416603</v>
      </c>
      <c r="K10" s="19">
        <f t="shared" ca="1" si="3"/>
        <v>11309825714.369209</v>
      </c>
      <c r="L10" s="18">
        <f t="shared" ca="1" si="0"/>
        <v>5012965597.3031435</v>
      </c>
      <c r="M10" s="18">
        <f t="shared" ca="1" si="0"/>
        <v>6296860117.0660667</v>
      </c>
      <c r="N10" s="18">
        <f t="shared" ca="1" si="0"/>
        <v>79099824.110004902</v>
      </c>
      <c r="O10" s="19">
        <f t="shared" ca="1" si="4"/>
        <v>20012177844.357643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106745762.98999999</v>
      </c>
      <c r="E11" s="19">
        <f t="shared" ca="1" si="1"/>
        <v>4751318004.7326994</v>
      </c>
      <c r="F11" s="18">
        <f t="shared" ca="1" si="0"/>
        <v>1271808594.3099999</v>
      </c>
      <c r="G11" s="18">
        <f t="shared" ca="1" si="0"/>
        <v>172580496.75999999</v>
      </c>
      <c r="H11" s="19">
        <f t="shared" ca="1" si="2"/>
        <v>3056490138.2399998</v>
      </c>
      <c r="I11" s="18">
        <f t="shared" ca="1" si="0"/>
        <v>0</v>
      </c>
      <c r="J11" s="18">
        <f t="shared" ca="1" si="0"/>
        <v>3056490138.2399998</v>
      </c>
      <c r="K11" s="19">
        <f t="shared" ca="1" si="3"/>
        <v>250438775.42269999</v>
      </c>
      <c r="L11" s="18">
        <f t="shared" ca="1" si="0"/>
        <v>0</v>
      </c>
      <c r="M11" s="18">
        <f t="shared" ca="1" si="0"/>
        <v>250438775.42269999</v>
      </c>
      <c r="N11" s="18">
        <f t="shared" ca="1" si="0"/>
        <v>30409865.153900001</v>
      </c>
      <c r="O11" s="19">
        <f t="shared" ca="1" si="4"/>
        <v>4888473632.8765993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4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274548620.59999996</v>
      </c>
      <c r="E13" s="19">
        <f t="shared" ca="1" si="1"/>
        <v>41776973.089999959</v>
      </c>
      <c r="F13" s="18">
        <f t="shared" ca="1" si="0"/>
        <v>0</v>
      </c>
      <c r="G13" s="18">
        <f t="shared" ca="1" si="0"/>
        <v>0</v>
      </c>
      <c r="H13" s="19">
        <f t="shared" ca="1" si="2"/>
        <v>31530047.849999961</v>
      </c>
      <c r="I13" s="18">
        <f t="shared" ca="1" si="0"/>
        <v>18732427.739999954</v>
      </c>
      <c r="J13" s="18">
        <f t="shared" ca="1" si="0"/>
        <v>12797620.110000007</v>
      </c>
      <c r="K13" s="19">
        <f t="shared" ca="1" si="3"/>
        <v>10246925.240000002</v>
      </c>
      <c r="L13" s="18">
        <f t="shared" ca="1" si="0"/>
        <v>0</v>
      </c>
      <c r="M13" s="18">
        <f t="shared" ca="1" si="0"/>
        <v>10246925.240000002</v>
      </c>
      <c r="N13" s="18">
        <f t="shared" ca="1" si="0"/>
        <v>34227098.399999999</v>
      </c>
      <c r="O13" s="19">
        <f t="shared" ca="1" si="4"/>
        <v>350552692.08999991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234570.69</v>
      </c>
      <c r="E14" s="19">
        <f t="shared" ca="1" si="1"/>
        <v>18104032863.180019</v>
      </c>
      <c r="F14" s="18">
        <f t="shared" ca="1" si="0"/>
        <v>23511659.290000036</v>
      </c>
      <c r="G14" s="18">
        <f t="shared" ca="1" si="0"/>
        <v>1523036.74</v>
      </c>
      <c r="H14" s="19">
        <f t="shared" ca="1" si="2"/>
        <v>12331531278.880018</v>
      </c>
      <c r="I14" s="18">
        <f t="shared" ca="1" si="0"/>
        <v>679993106.14999986</v>
      </c>
      <c r="J14" s="18">
        <f t="shared" ca="1" si="0"/>
        <v>11651538172.730019</v>
      </c>
      <c r="K14" s="19">
        <f t="shared" ca="1" si="3"/>
        <v>5747466888.2700005</v>
      </c>
      <c r="L14" s="18">
        <f t="shared" ca="1" si="0"/>
        <v>2434071638.0100002</v>
      </c>
      <c r="M14" s="18">
        <f t="shared" ca="1" si="0"/>
        <v>3313395250.2600007</v>
      </c>
      <c r="N14" s="18">
        <f t="shared" ca="1" si="0"/>
        <v>106399670.36</v>
      </c>
      <c r="O14" s="19">
        <f t="shared" ca="1" si="4"/>
        <v>18210667104.230019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128.59047619047618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4"/>
        <v>128.59047619047618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4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229850</v>
      </c>
      <c r="O17" s="19">
        <f t="shared" ca="1" si="4"/>
        <v>229850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18581737.449999999</v>
      </c>
      <c r="O18" s="19">
        <f t="shared" ca="1" si="4"/>
        <v>18581737.449999999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ca="1" si="4"/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1101598.2400000002</v>
      </c>
      <c r="E20" s="19">
        <f t="shared" ca="1" si="1"/>
        <v>1147851270.3400002</v>
      </c>
      <c r="F20" s="18">
        <f t="shared" ca="1" si="0"/>
        <v>74020536.11999999</v>
      </c>
      <c r="G20" s="18">
        <f t="shared" ca="1" si="0"/>
        <v>0</v>
      </c>
      <c r="H20" s="19">
        <f t="shared" ca="1" si="2"/>
        <v>628019530.86000001</v>
      </c>
      <c r="I20" s="18">
        <f t="shared" ca="1" si="0"/>
        <v>376252493.46000004</v>
      </c>
      <c r="J20" s="18">
        <f t="shared" ca="1" si="0"/>
        <v>251767037.39999998</v>
      </c>
      <c r="K20" s="19">
        <f t="shared" ca="1" si="3"/>
        <v>445811203.36000001</v>
      </c>
      <c r="L20" s="18">
        <f t="shared" ca="1" si="0"/>
        <v>74215907.330000013</v>
      </c>
      <c r="M20" s="18">
        <f t="shared" ca="1" si="0"/>
        <v>371595296.02999997</v>
      </c>
      <c r="N20" s="18">
        <f t="shared" ca="1" si="0"/>
        <v>39367513.860000007</v>
      </c>
      <c r="O20" s="19">
        <f t="shared" ca="1" si="4"/>
        <v>1188320382.4400001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57907381.359999999</v>
      </c>
      <c r="F21" s="18">
        <f t="shared" ca="1" si="0"/>
        <v>0</v>
      </c>
      <c r="G21" s="18">
        <f t="shared" ca="1" si="0"/>
        <v>0</v>
      </c>
      <c r="H21" s="19">
        <f t="shared" ca="1" si="2"/>
        <v>57907381.359999999</v>
      </c>
      <c r="I21" s="18">
        <f t="shared" ca="1" si="0"/>
        <v>57907381.359999999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856256.54</v>
      </c>
      <c r="O21" s="19">
        <f t="shared" ca="1" si="4"/>
        <v>58763637.899999999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4911968.3</v>
      </c>
      <c r="E22" s="19">
        <f t="shared" ca="1" si="1"/>
        <v>20140258275.730003</v>
      </c>
      <c r="F22" s="18">
        <f t="shared" ca="1" si="0"/>
        <v>24733590.170000002</v>
      </c>
      <c r="G22" s="18">
        <f t="shared" ca="1" si="0"/>
        <v>4448668.43</v>
      </c>
      <c r="H22" s="19">
        <f t="shared" ca="1" si="2"/>
        <v>9127782899.9699993</v>
      </c>
      <c r="I22" s="18">
        <f t="shared" ca="1" si="0"/>
        <v>6181739.4800000004</v>
      </c>
      <c r="J22" s="18">
        <f t="shared" ca="1" si="0"/>
        <v>9121601160.4899998</v>
      </c>
      <c r="K22" s="19">
        <f t="shared" ca="1" si="3"/>
        <v>10983293117.160004</v>
      </c>
      <c r="L22" s="18">
        <f t="shared" ca="1" si="0"/>
        <v>69091882.650000006</v>
      </c>
      <c r="M22" s="18">
        <f t="shared" ca="1" si="0"/>
        <v>10914201234.510004</v>
      </c>
      <c r="N22" s="18">
        <f t="shared" ca="1" si="0"/>
        <v>70286448.930000007</v>
      </c>
      <c r="O22" s="19">
        <f t="shared" ca="1" si="4"/>
        <v>20215456692.960003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8">
        <f t="shared" ref="D23:D75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2391428383.3299999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14692887.420001946</v>
      </c>
      <c r="G23" s="18">
        <f t="shared" ca="1" si="6"/>
        <v>377689</v>
      </c>
      <c r="H23" s="19">
        <f ca="1">+I23+J23</f>
        <v>1217892845.0099988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14762386.350000001</v>
      </c>
      <c r="J23" s="18">
        <f t="shared" ca="1" si="7"/>
        <v>1203130458.6599989</v>
      </c>
      <c r="K23" s="19">
        <f ca="1">+L23+M23</f>
        <v>1158464961.8999991</v>
      </c>
      <c r="L23" s="18">
        <f t="shared" ref="L23:N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725397376.25000012</v>
      </c>
      <c r="M23" s="18">
        <f t="shared" ca="1" si="8"/>
        <v>433067585.6499989</v>
      </c>
      <c r="N23" s="18">
        <f t="shared" ca="1" si="8"/>
        <v>155645590.30000001</v>
      </c>
      <c r="O23" s="19">
        <f ca="1">+D23+E23+N23</f>
        <v>2547073973.6300001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251153.88</v>
      </c>
      <c r="E24" s="19">
        <f ca="1">F24+G24+H24+K24</f>
        <v>260741513.53000027</v>
      </c>
      <c r="F24" s="18">
        <f t="shared" ca="1" si="6"/>
        <v>81874503.989999995</v>
      </c>
      <c r="G24" s="18">
        <f t="shared" ca="1" si="6"/>
        <v>0</v>
      </c>
      <c r="H24" s="19">
        <f ca="1">+I24+J24</f>
        <v>169982158.8400003</v>
      </c>
      <c r="I24" s="18">
        <f t="shared" ca="1" si="7"/>
        <v>0</v>
      </c>
      <c r="J24" s="18">
        <f t="shared" ca="1" si="7"/>
        <v>169982158.8400003</v>
      </c>
      <c r="K24" s="19">
        <f ca="1">+L24+M24</f>
        <v>8884850.6999999993</v>
      </c>
      <c r="L24" s="18">
        <f t="shared" ca="1" si="8"/>
        <v>505021.96</v>
      </c>
      <c r="M24" s="18">
        <f t="shared" ca="1" si="8"/>
        <v>8379828.7399999993</v>
      </c>
      <c r="N24" s="18">
        <f t="shared" ca="1" si="8"/>
        <v>1240407.06</v>
      </c>
      <c r="O24" s="19">
        <f ca="1">+D24+E24+N24</f>
        <v>262233074.47000027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885837</v>
      </c>
      <c r="E25" s="19">
        <f t="shared" ref="E25:E75" ca="1" si="9">F25+G25+H25+K25</f>
        <v>872145563.89999998</v>
      </c>
      <c r="F25" s="18">
        <f t="shared" ca="1" si="6"/>
        <v>0</v>
      </c>
      <c r="G25" s="18">
        <f t="shared" ca="1" si="6"/>
        <v>207191029.37</v>
      </c>
      <c r="H25" s="19">
        <f t="shared" ref="H25:H75" ca="1" si="10">+I25+J25</f>
        <v>641578426.23000002</v>
      </c>
      <c r="I25" s="18">
        <f t="shared" ca="1" si="7"/>
        <v>10409381.34</v>
      </c>
      <c r="J25" s="18">
        <f t="shared" ca="1" si="7"/>
        <v>631169044.88999999</v>
      </c>
      <c r="K25" s="19">
        <f t="shared" ref="K25:K75" ca="1" si="11">+L25+M25</f>
        <v>23376108.300000001</v>
      </c>
      <c r="L25" s="18">
        <f t="shared" ca="1" si="8"/>
        <v>162309.31</v>
      </c>
      <c r="M25" s="18">
        <f t="shared" ca="1" si="8"/>
        <v>23213798.990000002</v>
      </c>
      <c r="N25" s="18">
        <f t="shared" ca="1" si="8"/>
        <v>17304404.852704</v>
      </c>
      <c r="O25" s="19">
        <f t="shared" ref="O25:O75" ca="1" si="12">+D25+E25+N25</f>
        <v>890335805.75270402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9996492188.9899998</v>
      </c>
      <c r="F26" s="18">
        <f t="shared" ca="1" si="6"/>
        <v>2140611.1100000027</v>
      </c>
      <c r="G26" s="18">
        <f t="shared" ca="1" si="6"/>
        <v>796005.89000000013</v>
      </c>
      <c r="H26" s="19">
        <f t="shared" ca="1" si="10"/>
        <v>2745110720.3998218</v>
      </c>
      <c r="I26" s="18">
        <f t="shared" ca="1" si="7"/>
        <v>58668218.719996907</v>
      </c>
      <c r="J26" s="18">
        <f t="shared" ca="1" si="7"/>
        <v>2686442501.6798248</v>
      </c>
      <c r="K26" s="19">
        <f t="shared" ca="1" si="11"/>
        <v>7248444851.5901775</v>
      </c>
      <c r="L26" s="18">
        <f t="shared" ca="1" si="8"/>
        <v>1558179224.3898675</v>
      </c>
      <c r="M26" s="18">
        <f t="shared" ca="1" si="8"/>
        <v>5690265627.2003098</v>
      </c>
      <c r="N26" s="18">
        <f t="shared" ca="1" si="8"/>
        <v>9858458.0300000329</v>
      </c>
      <c r="O26" s="19">
        <f t="shared" ca="1" si="12"/>
        <v>10006350647.02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10148736.960000001</v>
      </c>
      <c r="E27" s="19">
        <f t="shared" ca="1" si="9"/>
        <v>940527941.6500001</v>
      </c>
      <c r="F27" s="18">
        <f t="shared" ca="1" si="6"/>
        <v>996420.5</v>
      </c>
      <c r="G27" s="18">
        <f t="shared" ca="1" si="6"/>
        <v>0</v>
      </c>
      <c r="H27" s="19">
        <f t="shared" ca="1" si="10"/>
        <v>460728063.23000002</v>
      </c>
      <c r="I27" s="18">
        <f t="shared" ca="1" si="7"/>
        <v>0</v>
      </c>
      <c r="J27" s="18">
        <f t="shared" ca="1" si="7"/>
        <v>460728063.23000002</v>
      </c>
      <c r="K27" s="19">
        <f t="shared" ca="1" si="11"/>
        <v>478803457.92000002</v>
      </c>
      <c r="L27" s="18">
        <f t="shared" ca="1" si="8"/>
        <v>0</v>
      </c>
      <c r="M27" s="18">
        <f t="shared" ca="1" si="8"/>
        <v>478803457.92000002</v>
      </c>
      <c r="N27" s="18">
        <f t="shared" ca="1" si="8"/>
        <v>16225523.810000001</v>
      </c>
      <c r="O27" s="19">
        <f t="shared" ca="1" si="12"/>
        <v>966902202.42000008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8">
        <f t="shared" ca="1" si="8"/>
        <v>1734253.72</v>
      </c>
      <c r="O28" s="19">
        <f t="shared" ca="1" si="12"/>
        <v>1734253.72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701844131.36999416</v>
      </c>
      <c r="F29" s="18">
        <f t="shared" ca="1" si="6"/>
        <v>15640268.219994668</v>
      </c>
      <c r="G29" s="18">
        <f t="shared" ca="1" si="6"/>
        <v>965326.55999999994</v>
      </c>
      <c r="H29" s="19">
        <f t="shared" ca="1" si="10"/>
        <v>497748455.12999898</v>
      </c>
      <c r="I29" s="18">
        <f t="shared" ca="1" si="7"/>
        <v>11818279.700000031</v>
      </c>
      <c r="J29" s="18">
        <f t="shared" ca="1" si="7"/>
        <v>485930175.42999893</v>
      </c>
      <c r="K29" s="19">
        <f t="shared" ca="1" si="11"/>
        <v>187490081.46000057</v>
      </c>
      <c r="L29" s="18">
        <f t="shared" ca="1" si="8"/>
        <v>47747072.199999936</v>
      </c>
      <c r="M29" s="18">
        <f t="shared" ca="1" si="8"/>
        <v>139743009.26000065</v>
      </c>
      <c r="N29" s="18">
        <f t="shared" ca="1" si="8"/>
        <v>14609957.349999785</v>
      </c>
      <c r="O29" s="19">
        <f t="shared" ca="1" si="12"/>
        <v>716454088.71999395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186479828.15000001</v>
      </c>
      <c r="F30" s="18">
        <f t="shared" ca="1" si="6"/>
        <v>0</v>
      </c>
      <c r="G30" s="18">
        <f t="shared" ca="1" si="6"/>
        <v>0</v>
      </c>
      <c r="H30" s="19">
        <f t="shared" ca="1" si="10"/>
        <v>710567.86000001431</v>
      </c>
      <c r="I30" s="18">
        <f t="shared" ca="1" si="7"/>
        <v>710567.86000001431</v>
      </c>
      <c r="J30" s="18">
        <f t="shared" ca="1" si="7"/>
        <v>0</v>
      </c>
      <c r="K30" s="19">
        <f t="shared" ca="1" si="11"/>
        <v>185769260.28999999</v>
      </c>
      <c r="L30" s="18">
        <f t="shared" ca="1" si="8"/>
        <v>0</v>
      </c>
      <c r="M30" s="18">
        <f t="shared" ca="1" si="8"/>
        <v>185769260.28999999</v>
      </c>
      <c r="N30" s="18">
        <f t="shared" ca="1" si="8"/>
        <v>0</v>
      </c>
      <c r="O30" s="19">
        <f t="shared" ca="1" si="12"/>
        <v>186479828.15000001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2038338.58</v>
      </c>
      <c r="E31" s="19">
        <f t="shared" ca="1" si="9"/>
        <v>1487841824.2951763</v>
      </c>
      <c r="F31" s="18">
        <f t="shared" ca="1" si="6"/>
        <v>3517893.136186</v>
      </c>
      <c r="G31" s="18">
        <f t="shared" ca="1" si="6"/>
        <v>108469871.03</v>
      </c>
      <c r="H31" s="19">
        <f t="shared" ca="1" si="10"/>
        <v>1332565966.3700001</v>
      </c>
      <c r="I31" s="18">
        <f t="shared" ca="1" si="7"/>
        <v>33819759.020000003</v>
      </c>
      <c r="J31" s="18">
        <f t="shared" ca="1" si="7"/>
        <v>1298746207.3500001</v>
      </c>
      <c r="K31" s="19">
        <f t="shared" ca="1" si="11"/>
        <v>43288093.758989997</v>
      </c>
      <c r="L31" s="18">
        <f t="shared" ca="1" si="8"/>
        <v>42591278.968989998</v>
      </c>
      <c r="M31" s="18">
        <f t="shared" ca="1" si="8"/>
        <v>696814.78999999992</v>
      </c>
      <c r="N31" s="18">
        <f t="shared" ca="1" si="8"/>
        <v>162490840.478533</v>
      </c>
      <c r="O31" s="19">
        <f t="shared" ca="1" si="12"/>
        <v>1652371003.3537092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34984810.339797415</v>
      </c>
      <c r="E32" s="19">
        <f t="shared" ca="1" si="9"/>
        <v>981893942.86999977</v>
      </c>
      <c r="F32" s="18">
        <f t="shared" ca="1" si="6"/>
        <v>17364698.920000043</v>
      </c>
      <c r="G32" s="18">
        <f t="shared" ca="1" si="6"/>
        <v>8297156.5600000061</v>
      </c>
      <c r="H32" s="19">
        <f t="shared" ca="1" si="10"/>
        <v>956232087.38999975</v>
      </c>
      <c r="I32" s="18">
        <f t="shared" ca="1" si="7"/>
        <v>17475372.819999881</v>
      </c>
      <c r="J32" s="18">
        <f t="shared" ca="1" si="7"/>
        <v>938756714.56999981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8">
        <f t="shared" ca="1" si="8"/>
        <v>14257967.500000261</v>
      </c>
      <c r="O32" s="19">
        <f t="shared" ca="1" si="12"/>
        <v>1031136720.7097974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8">
        <f t="shared" ca="1" si="8"/>
        <v>128895472.01999386</v>
      </c>
      <c r="O33" s="19">
        <f t="shared" ca="1" si="12"/>
        <v>128895472.01999386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1006240.17</v>
      </c>
      <c r="E34" s="19">
        <f t="shared" ca="1" si="9"/>
        <v>160197590.56</v>
      </c>
      <c r="F34" s="18">
        <f t="shared" ca="1" si="6"/>
        <v>209795.5</v>
      </c>
      <c r="G34" s="18">
        <f t="shared" ca="1" si="6"/>
        <v>159987795.06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8">
        <f t="shared" ca="1" si="8"/>
        <v>133964072.97</v>
      </c>
      <c r="O34" s="19">
        <f t="shared" ca="1" si="12"/>
        <v>295167903.69999999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977386179.58000016</v>
      </c>
      <c r="F35" s="18">
        <f t="shared" ca="1" si="6"/>
        <v>0</v>
      </c>
      <c r="G35" s="18">
        <f t="shared" ca="1" si="6"/>
        <v>86869613.870000005</v>
      </c>
      <c r="H35" s="19">
        <f t="shared" ca="1" si="10"/>
        <v>890516565.71000016</v>
      </c>
      <c r="I35" s="18">
        <f t="shared" ca="1" si="7"/>
        <v>0</v>
      </c>
      <c r="J35" s="18">
        <f t="shared" ca="1" si="7"/>
        <v>890516565.71000016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8">
        <f t="shared" ca="1" si="8"/>
        <v>47632550.189999998</v>
      </c>
      <c r="O35" s="19">
        <f t="shared" ca="1" si="12"/>
        <v>1025018729.7700002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8">
        <f t="shared" ca="1" si="8"/>
        <v>0</v>
      </c>
      <c r="O36" s="19">
        <f t="shared" ca="1" si="12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735805277.89967299</v>
      </c>
      <c r="F37" s="18">
        <f t="shared" ca="1" si="6"/>
        <v>25783.13</v>
      </c>
      <c r="G37" s="18">
        <f t="shared" ca="1" si="6"/>
        <v>0</v>
      </c>
      <c r="H37" s="19">
        <f t="shared" ca="1" si="10"/>
        <v>227118576.40000001</v>
      </c>
      <c r="I37" s="18">
        <f t="shared" ca="1" si="7"/>
        <v>27648506.25</v>
      </c>
      <c r="J37" s="18">
        <f t="shared" ca="1" si="7"/>
        <v>199470070.15000001</v>
      </c>
      <c r="K37" s="19">
        <f t="shared" ca="1" si="11"/>
        <v>508660918.36967301</v>
      </c>
      <c r="L37" s="18">
        <f t="shared" ca="1" si="8"/>
        <v>0</v>
      </c>
      <c r="M37" s="18">
        <f t="shared" ca="1" si="8"/>
        <v>508660918.36967301</v>
      </c>
      <c r="N37" s="18">
        <f t="shared" ca="1" si="8"/>
        <v>6567911.0700000003</v>
      </c>
      <c r="O37" s="19">
        <f t="shared" ca="1" si="12"/>
        <v>742373188.96967304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552529761.57999992</v>
      </c>
      <c r="F38" s="18">
        <f t="shared" ca="1" si="6"/>
        <v>0</v>
      </c>
      <c r="G38" s="18">
        <f t="shared" ca="1" si="6"/>
        <v>0</v>
      </c>
      <c r="H38" s="19">
        <f t="shared" ca="1" si="10"/>
        <v>552529761.57999992</v>
      </c>
      <c r="I38" s="18">
        <f t="shared" ca="1" si="7"/>
        <v>24561266.739999998</v>
      </c>
      <c r="J38" s="18">
        <f t="shared" ca="1" si="7"/>
        <v>527968494.83999997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8">
        <f t="shared" ca="1" si="8"/>
        <v>3624414.49</v>
      </c>
      <c r="O38" s="19">
        <f t="shared" ca="1" si="12"/>
        <v>556154176.06999993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58950490.57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58950490.57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58950490.57</v>
      </c>
      <c r="K39" s="19">
        <f t="shared" ca="1" si="11"/>
        <v>0</v>
      </c>
      <c r="L39" s="18">
        <f t="shared" ref="L39:N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8">
        <f t="shared" ca="1" si="15"/>
        <v>88177367.269999996</v>
      </c>
      <c r="O39" s="19">
        <f t="shared" ca="1" si="12"/>
        <v>147127857.84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8">
        <f t="shared" ca="1" si="15"/>
        <v>2394868.59</v>
      </c>
      <c r="O40" s="19">
        <f t="shared" ca="1" si="12"/>
        <v>2394868.59</v>
      </c>
    </row>
    <row r="41" spans="1:15" ht="12.75" customHeight="1">
      <c r="A41" s="55" t="s">
        <v>215</v>
      </c>
      <c r="B41" s="17">
        <v>1047</v>
      </c>
      <c r="C41" s="56" t="s">
        <v>147</v>
      </c>
      <c r="D41" s="18">
        <f t="shared" ca="1" si="5"/>
        <v>0</v>
      </c>
      <c r="E41" s="19">
        <f t="shared" ca="1" si="9"/>
        <v>0</v>
      </c>
      <c r="F41" s="18">
        <f t="shared" ca="1" si="13"/>
        <v>0</v>
      </c>
      <c r="G41" s="18">
        <f t="shared" ca="1" si="13"/>
        <v>0</v>
      </c>
      <c r="H41" s="19">
        <f t="shared" ca="1" si="10"/>
        <v>0</v>
      </c>
      <c r="I41" s="18">
        <f t="shared" ca="1" si="14"/>
        <v>0</v>
      </c>
      <c r="J41" s="18">
        <f t="shared" ca="1" si="14"/>
        <v>0</v>
      </c>
      <c r="K41" s="19">
        <f t="shared" ca="1" si="11"/>
        <v>0</v>
      </c>
      <c r="L41" s="18">
        <f t="shared" ca="1" si="15"/>
        <v>0</v>
      </c>
      <c r="M41" s="18">
        <f t="shared" ca="1" si="15"/>
        <v>0</v>
      </c>
      <c r="N41" s="18">
        <f t="shared" ca="1" si="15"/>
        <v>0</v>
      </c>
      <c r="O41" s="19">
        <f t="shared" ca="1" si="12"/>
        <v>0</v>
      </c>
    </row>
    <row r="42" spans="1:15" ht="12.75" customHeight="1">
      <c r="A42" s="55" t="s">
        <v>217</v>
      </c>
      <c r="B42" s="17">
        <v>1048</v>
      </c>
      <c r="C42" s="56" t="s">
        <v>147</v>
      </c>
      <c r="D42" s="18">
        <f t="shared" ca="1" si="5"/>
        <v>40945</v>
      </c>
      <c r="E42" s="19">
        <f t="shared" ca="1" si="9"/>
        <v>310441361.64999998</v>
      </c>
      <c r="F42" s="18">
        <f t="shared" ca="1" si="13"/>
        <v>0</v>
      </c>
      <c r="G42" s="18">
        <f t="shared" ca="1" si="13"/>
        <v>0</v>
      </c>
      <c r="H42" s="19">
        <f t="shared" ca="1" si="10"/>
        <v>174375185.56</v>
      </c>
      <c r="I42" s="18">
        <f t="shared" ca="1" si="14"/>
        <v>0</v>
      </c>
      <c r="J42" s="18">
        <f t="shared" ca="1" si="14"/>
        <v>174375185.56</v>
      </c>
      <c r="K42" s="19">
        <f t="shared" ca="1" si="11"/>
        <v>136066176.09</v>
      </c>
      <c r="L42" s="18">
        <f t="shared" ca="1" si="15"/>
        <v>0</v>
      </c>
      <c r="M42" s="18">
        <f t="shared" ca="1" si="15"/>
        <v>136066176.09</v>
      </c>
      <c r="N42" s="18">
        <f t="shared" ca="1" si="15"/>
        <v>947353.81</v>
      </c>
      <c r="O42" s="19">
        <f t="shared" ca="1" si="12"/>
        <v>311429660.45999998</v>
      </c>
    </row>
    <row r="43" spans="1:15" ht="12.75" customHeight="1">
      <c r="A43" s="55" t="s">
        <v>219</v>
      </c>
      <c r="B43" s="17">
        <v>1049</v>
      </c>
      <c r="C43" s="56" t="s">
        <v>147</v>
      </c>
      <c r="D43" s="18">
        <f t="shared" ca="1" si="5"/>
        <v>0</v>
      </c>
      <c r="E43" s="19">
        <f t="shared" ca="1" si="9"/>
        <v>194227040.29000062</v>
      </c>
      <c r="F43" s="18">
        <f t="shared" ca="1" si="13"/>
        <v>0</v>
      </c>
      <c r="G43" s="18">
        <f t="shared" ca="1" si="13"/>
        <v>12011072.050000001</v>
      </c>
      <c r="H43" s="19">
        <f t="shared" ca="1" si="10"/>
        <v>182215968.24000061</v>
      </c>
      <c r="I43" s="18">
        <f t="shared" ca="1" si="14"/>
        <v>35507686.320000567</v>
      </c>
      <c r="J43" s="18">
        <f t="shared" ca="1" si="14"/>
        <v>146708281.92000005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8">
        <f t="shared" ca="1" si="15"/>
        <v>7744929.0700002313</v>
      </c>
      <c r="O43" s="19">
        <f t="shared" ca="1" si="12"/>
        <v>201971969.36000085</v>
      </c>
    </row>
    <row r="44" spans="1:15" ht="12.75" customHeight="1">
      <c r="A44" s="55" t="s">
        <v>221</v>
      </c>
      <c r="B44" s="17">
        <v>1050</v>
      </c>
      <c r="C44" s="56" t="s">
        <v>147</v>
      </c>
      <c r="D44" s="18">
        <f t="shared" ca="1" si="5"/>
        <v>0</v>
      </c>
      <c r="E44" s="19">
        <f t="shared" ca="1" si="9"/>
        <v>0</v>
      </c>
      <c r="F44" s="18">
        <f t="shared" ca="1" si="13"/>
        <v>0</v>
      </c>
      <c r="G44" s="18">
        <f t="shared" ca="1" si="13"/>
        <v>0</v>
      </c>
      <c r="H44" s="19">
        <f t="shared" ca="1" si="10"/>
        <v>0</v>
      </c>
      <c r="I44" s="18">
        <f t="shared" ca="1" si="14"/>
        <v>0</v>
      </c>
      <c r="J44" s="18">
        <f t="shared" ca="1" si="14"/>
        <v>0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8">
        <f t="shared" ca="1" si="15"/>
        <v>0</v>
      </c>
      <c r="O44" s="19">
        <f t="shared" ca="1" si="12"/>
        <v>0</v>
      </c>
    </row>
    <row r="45" spans="1:15" ht="12.75" customHeight="1">
      <c r="A45" s="55" t="s">
        <v>223</v>
      </c>
      <c r="B45" s="17">
        <v>1051</v>
      </c>
      <c r="C45" s="56" t="s">
        <v>147</v>
      </c>
      <c r="D45" s="18">
        <f t="shared" ca="1" si="5"/>
        <v>32131</v>
      </c>
      <c r="E45" s="19">
        <f t="shared" ca="1" si="9"/>
        <v>7550627.9100000001</v>
      </c>
      <c r="F45" s="18">
        <f t="shared" ca="1" si="13"/>
        <v>0</v>
      </c>
      <c r="G45" s="18">
        <f t="shared" ca="1" si="13"/>
        <v>7550627.9100000001</v>
      </c>
      <c r="H45" s="19">
        <f t="shared" ca="1" si="10"/>
        <v>0</v>
      </c>
      <c r="I45" s="18">
        <f t="shared" ca="1" si="14"/>
        <v>0</v>
      </c>
      <c r="J45" s="18">
        <f t="shared" ca="1" si="14"/>
        <v>0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8">
        <f t="shared" ca="1" si="15"/>
        <v>7247666.5700000012</v>
      </c>
      <c r="O45" s="19">
        <f t="shared" ca="1" si="12"/>
        <v>14830425.48</v>
      </c>
    </row>
    <row r="46" spans="1:15" ht="12.75" customHeight="1">
      <c r="A46" s="55" t="s">
        <v>225</v>
      </c>
      <c r="B46" s="17">
        <v>1052</v>
      </c>
      <c r="C46" s="56" t="s">
        <v>147</v>
      </c>
      <c r="D46" s="18">
        <f t="shared" ca="1" si="5"/>
        <v>0</v>
      </c>
      <c r="E46" s="19">
        <f t="shared" ca="1" si="9"/>
        <v>885353.11000000057</v>
      </c>
      <c r="F46" s="18">
        <f t="shared" ca="1" si="13"/>
        <v>0</v>
      </c>
      <c r="G46" s="18">
        <f t="shared" ca="1" si="13"/>
        <v>66404.2</v>
      </c>
      <c r="H46" s="19">
        <f t="shared" ca="1" si="10"/>
        <v>818948.91000000061</v>
      </c>
      <c r="I46" s="18">
        <f t="shared" ca="1" si="14"/>
        <v>818948.91000000061</v>
      </c>
      <c r="J46" s="18">
        <f t="shared" ca="1" si="14"/>
        <v>0</v>
      </c>
      <c r="K46" s="19">
        <f t="shared" ca="1" si="11"/>
        <v>0</v>
      </c>
      <c r="L46" s="18">
        <f t="shared" ca="1" si="15"/>
        <v>0</v>
      </c>
      <c r="M46" s="18">
        <f t="shared" ca="1" si="15"/>
        <v>0</v>
      </c>
      <c r="N46" s="18">
        <f t="shared" ca="1" si="15"/>
        <v>1586452.5700000019</v>
      </c>
      <c r="O46" s="19">
        <f t="shared" ca="1" si="12"/>
        <v>2471805.6800000025</v>
      </c>
    </row>
    <row r="47" spans="1:15" ht="12.75" customHeight="1">
      <c r="A47" s="55" t="s">
        <v>227</v>
      </c>
      <c r="B47" s="17">
        <v>1053</v>
      </c>
      <c r="C47" s="56" t="s">
        <v>147</v>
      </c>
      <c r="D47" s="18">
        <f t="shared" ca="1" si="5"/>
        <v>0</v>
      </c>
      <c r="E47" s="19">
        <f t="shared" ca="1" si="9"/>
        <v>1535081716.22</v>
      </c>
      <c r="F47" s="18">
        <f t="shared" ca="1" si="13"/>
        <v>0</v>
      </c>
      <c r="G47" s="18">
        <f t="shared" ca="1" si="13"/>
        <v>103134684.36</v>
      </c>
      <c r="H47" s="19">
        <f t="shared" ca="1" si="10"/>
        <v>1431947031.8600001</v>
      </c>
      <c r="I47" s="18">
        <f t="shared" ca="1" si="14"/>
        <v>894743212.57000005</v>
      </c>
      <c r="J47" s="18">
        <f t="shared" ca="1" si="14"/>
        <v>537203819.28999996</v>
      </c>
      <c r="K47" s="19">
        <f t="shared" ca="1" si="11"/>
        <v>0</v>
      </c>
      <c r="L47" s="18">
        <f t="shared" ca="1" si="15"/>
        <v>0</v>
      </c>
      <c r="M47" s="18">
        <f t="shared" ca="1" si="15"/>
        <v>0</v>
      </c>
      <c r="N47" s="18">
        <f t="shared" ca="1" si="15"/>
        <v>172240715.34</v>
      </c>
      <c r="O47" s="19">
        <f t="shared" ca="1" si="12"/>
        <v>1707322431.5599999</v>
      </c>
    </row>
    <row r="48" spans="1:15" ht="12.75" customHeight="1">
      <c r="A48" s="55" t="s">
        <v>229</v>
      </c>
      <c r="B48" s="17">
        <v>1054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8">
        <f t="shared" ca="1" si="15"/>
        <v>0</v>
      </c>
      <c r="O48" s="19">
        <f t="shared" ca="1" si="12"/>
        <v>0</v>
      </c>
    </row>
    <row r="49" spans="1:15" ht="12.75" customHeight="1">
      <c r="A49" s="55" t="s">
        <v>231</v>
      </c>
      <c r="B49" s="17">
        <v>1055</v>
      </c>
      <c r="C49" s="56" t="s">
        <v>147</v>
      </c>
      <c r="D49" s="18">
        <f t="shared" ca="1" si="5"/>
        <v>18582.93</v>
      </c>
      <c r="E49" s="19">
        <f t="shared" ca="1" si="9"/>
        <v>-54402576.679996297</v>
      </c>
      <c r="F49" s="18">
        <f t="shared" ca="1" si="13"/>
        <v>-1760779.1899999899</v>
      </c>
      <c r="G49" s="18">
        <f t="shared" ca="1" si="13"/>
        <v>0</v>
      </c>
      <c r="H49" s="19">
        <f t="shared" ca="1" si="10"/>
        <v>-50780468.159996182</v>
      </c>
      <c r="I49" s="18">
        <f t="shared" ca="1" si="14"/>
        <v>-16707.449999979799</v>
      </c>
      <c r="J49" s="18">
        <f t="shared" ca="1" si="14"/>
        <v>-50763760.709996201</v>
      </c>
      <c r="K49" s="19">
        <f t="shared" ca="1" si="11"/>
        <v>-1861329.3300001272</v>
      </c>
      <c r="L49" s="18">
        <f t="shared" ca="1" si="15"/>
        <v>349910.08000000298</v>
      </c>
      <c r="M49" s="18">
        <f t="shared" ca="1" si="15"/>
        <v>-2211239.4100001301</v>
      </c>
      <c r="N49" s="18">
        <f t="shared" ca="1" si="15"/>
        <v>5267126.66</v>
      </c>
      <c r="O49" s="19">
        <f t="shared" ca="1" si="12"/>
        <v>-49116867.089996293</v>
      </c>
    </row>
    <row r="50" spans="1:15" ht="12.75" customHeight="1">
      <c r="A50" s="55" t="s">
        <v>233</v>
      </c>
      <c r="B50" s="17">
        <v>1056</v>
      </c>
      <c r="C50" s="56" t="s">
        <v>147</v>
      </c>
      <c r="D50" s="18">
        <f t="shared" ca="1" si="5"/>
        <v>3980326.0000000047</v>
      </c>
      <c r="E50" s="19">
        <f t="shared" ca="1" si="9"/>
        <v>6370543.4999999953</v>
      </c>
      <c r="F50" s="18">
        <f t="shared" ca="1" si="13"/>
        <v>0</v>
      </c>
      <c r="G50" s="18">
        <f t="shared" ca="1" si="13"/>
        <v>848488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5522055.4999999953</v>
      </c>
      <c r="L50" s="18">
        <f t="shared" ca="1" si="15"/>
        <v>0</v>
      </c>
      <c r="M50" s="18">
        <f t="shared" ca="1" si="15"/>
        <v>5522055.4999999953</v>
      </c>
      <c r="N50" s="18">
        <f t="shared" ca="1" si="15"/>
        <v>752997628.5700891</v>
      </c>
      <c r="O50" s="19">
        <f t="shared" ca="1" si="12"/>
        <v>763348498.0700891</v>
      </c>
    </row>
    <row r="51" spans="1:15" ht="12.75" customHeight="1">
      <c r="A51" s="55" t="s">
        <v>235</v>
      </c>
      <c r="B51" s="17">
        <v>1057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8">
        <f t="shared" ca="1" si="15"/>
        <v>160315.51</v>
      </c>
      <c r="O51" s="19">
        <f t="shared" ca="1" si="12"/>
        <v>160315.51</v>
      </c>
    </row>
    <row r="52" spans="1:15" ht="12.75" customHeight="1">
      <c r="A52" s="55" t="s">
        <v>237</v>
      </c>
      <c r="B52" s="17">
        <v>1058</v>
      </c>
      <c r="C52" s="56" t="s">
        <v>147</v>
      </c>
      <c r="D52" s="18">
        <f t="shared" ca="1" si="5"/>
        <v>0</v>
      </c>
      <c r="E52" s="19">
        <f t="shared" ca="1" si="9"/>
        <v>299577197.54000002</v>
      </c>
      <c r="F52" s="18">
        <f t="shared" ca="1" si="13"/>
        <v>0</v>
      </c>
      <c r="G52" s="18">
        <f t="shared" ca="1" si="13"/>
        <v>0</v>
      </c>
      <c r="H52" s="19">
        <f t="shared" ca="1" si="10"/>
        <v>299577197.54000002</v>
      </c>
      <c r="I52" s="18">
        <f t="shared" ca="1" si="14"/>
        <v>299577197.54000002</v>
      </c>
      <c r="J52" s="18">
        <f t="shared" ca="1" si="14"/>
        <v>0</v>
      </c>
      <c r="K52" s="19">
        <f t="shared" ca="1" si="11"/>
        <v>0</v>
      </c>
      <c r="L52" s="18">
        <f t="shared" ca="1" si="15"/>
        <v>0</v>
      </c>
      <c r="M52" s="18">
        <f t="shared" ca="1" si="15"/>
        <v>0</v>
      </c>
      <c r="N52" s="18">
        <f t="shared" ca="1" si="15"/>
        <v>107981.96</v>
      </c>
      <c r="O52" s="19">
        <f t="shared" ca="1" si="12"/>
        <v>299685179.5</v>
      </c>
    </row>
    <row r="53" spans="1:15" ht="12.75" customHeight="1">
      <c r="A53" s="55" t="s">
        <v>239</v>
      </c>
      <c r="B53" s="17">
        <v>1059</v>
      </c>
      <c r="C53" s="56" t="s">
        <v>147</v>
      </c>
      <c r="D53" s="18">
        <f t="shared" ca="1" si="5"/>
        <v>187895774.26000002</v>
      </c>
      <c r="E53" s="19">
        <f t="shared" ca="1" si="9"/>
        <v>0</v>
      </c>
      <c r="F53" s="18">
        <f t="shared" ca="1" si="13"/>
        <v>0</v>
      </c>
      <c r="G53" s="18">
        <f t="shared" ca="1" si="13"/>
        <v>0</v>
      </c>
      <c r="H53" s="19">
        <f t="shared" ca="1" si="10"/>
        <v>0</v>
      </c>
      <c r="I53" s="18">
        <f t="shared" ca="1" si="14"/>
        <v>0</v>
      </c>
      <c r="J53" s="18">
        <f t="shared" ca="1" si="14"/>
        <v>0</v>
      </c>
      <c r="K53" s="19">
        <f t="shared" ca="1" si="11"/>
        <v>0</v>
      </c>
      <c r="L53" s="18">
        <f t="shared" ca="1" si="15"/>
        <v>0</v>
      </c>
      <c r="M53" s="18">
        <f t="shared" ca="1" si="15"/>
        <v>0</v>
      </c>
      <c r="N53" s="18">
        <f t="shared" ca="1" si="15"/>
        <v>0</v>
      </c>
      <c r="O53" s="19">
        <f t="shared" ca="1" si="12"/>
        <v>187895774.26000002</v>
      </c>
    </row>
    <row r="54" spans="1:15" ht="12.75" customHeight="1">
      <c r="A54" s="55" t="s">
        <v>241</v>
      </c>
      <c r="B54" s="17">
        <v>1060</v>
      </c>
      <c r="C54" s="56" t="s">
        <v>147</v>
      </c>
      <c r="D54" s="18">
        <f t="shared" ca="1" si="5"/>
        <v>0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8">
        <f t="shared" ca="1" si="15"/>
        <v>0</v>
      </c>
      <c r="O54" s="19">
        <f t="shared" ca="1" si="12"/>
        <v>0</v>
      </c>
    </row>
    <row r="55" spans="1:15" ht="12.75" customHeight="1">
      <c r="A55" s="55" t="s">
        <v>243</v>
      </c>
      <c r="B55" s="17">
        <v>1061</v>
      </c>
      <c r="C55" s="56" t="s">
        <v>147</v>
      </c>
      <c r="D55" s="18">
        <f t="shared" ca="1" si="5"/>
        <v>0</v>
      </c>
      <c r="E55" s="19">
        <f t="shared" ca="1" si="9"/>
        <v>5548027198.8000031</v>
      </c>
      <c r="F55" s="18">
        <f t="shared" ref="F55:G70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16"/>
        <v>0</v>
      </c>
      <c r="H55" s="19">
        <f t="shared" ca="1" si="10"/>
        <v>1863774364.8299999</v>
      </c>
      <c r="I55" s="18">
        <f t="shared" ref="I55:J70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108950551.87388974</v>
      </c>
      <c r="J55" s="18">
        <f t="shared" ca="1" si="17"/>
        <v>1754823812.9561102</v>
      </c>
      <c r="K55" s="19">
        <f t="shared" ca="1" si="11"/>
        <v>3684252833.9700031</v>
      </c>
      <c r="L55" s="18">
        <f t="shared" ref="L55:N70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1051853712.7198334</v>
      </c>
      <c r="M55" s="18">
        <f t="shared" ca="1" si="18"/>
        <v>2632399121.2501698</v>
      </c>
      <c r="N55" s="18">
        <f t="shared" ca="1" si="18"/>
        <v>0</v>
      </c>
      <c r="O55" s="19">
        <f t="shared" ca="1" si="12"/>
        <v>5548027198.8000031</v>
      </c>
    </row>
    <row r="56" spans="1:15" ht="12.75" customHeight="1">
      <c r="A56" s="55" t="s">
        <v>245</v>
      </c>
      <c r="B56" s="17">
        <v>2001</v>
      </c>
      <c r="C56" s="56" t="s">
        <v>147</v>
      </c>
      <c r="D56" s="18">
        <f t="shared" ca="1" si="5"/>
        <v>0</v>
      </c>
      <c r="E56" s="19">
        <f t="shared" ca="1" si="9"/>
        <v>30155493706.492149</v>
      </c>
      <c r="F56" s="18">
        <f t="shared" ca="1" si="16"/>
        <v>9517195.6184999924</v>
      </c>
      <c r="G56" s="18">
        <f t="shared" ca="1" si="16"/>
        <v>1333870.1600000001</v>
      </c>
      <c r="H56" s="19">
        <f t="shared" ca="1" si="10"/>
        <v>7899494964.1163521</v>
      </c>
      <c r="I56" s="18">
        <f t="shared" ca="1" si="17"/>
        <v>127658665.23199023</v>
      </c>
      <c r="J56" s="18">
        <f t="shared" ca="1" si="17"/>
        <v>7771836298.8843622</v>
      </c>
      <c r="K56" s="19">
        <f t="shared" ca="1" si="11"/>
        <v>22245147676.597298</v>
      </c>
      <c r="L56" s="18">
        <f t="shared" ca="1" si="18"/>
        <v>1934102649.6769993</v>
      </c>
      <c r="M56" s="18">
        <f t="shared" ca="1" si="18"/>
        <v>20311045026.9203</v>
      </c>
      <c r="N56" s="18">
        <f t="shared" ca="1" si="18"/>
        <v>3793761.91</v>
      </c>
      <c r="O56" s="19">
        <f t="shared" ca="1" si="12"/>
        <v>30159287468.402149</v>
      </c>
    </row>
    <row r="57" spans="1:15" ht="12.75" customHeight="1">
      <c r="A57" s="55" t="s">
        <v>247</v>
      </c>
      <c r="B57" s="17">
        <v>2002</v>
      </c>
      <c r="C57" s="56" t="s">
        <v>248</v>
      </c>
      <c r="D57" s="18">
        <f t="shared" ca="1" si="5"/>
        <v>363.48571428571427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8">
        <f t="shared" ca="1" si="18"/>
        <v>0</v>
      </c>
      <c r="O57" s="19">
        <f t="shared" ca="1" si="12"/>
        <v>363.48571428571427</v>
      </c>
    </row>
    <row r="58" spans="1:15" ht="12.75" customHeight="1">
      <c r="A58" s="55" t="s">
        <v>250</v>
      </c>
      <c r="B58" s="17">
        <v>2005</v>
      </c>
      <c r="C58" s="56" t="s">
        <v>248</v>
      </c>
      <c r="D58" s="18">
        <f t="shared" ca="1" si="5"/>
        <v>0</v>
      </c>
      <c r="E58" s="19">
        <f t="shared" ca="1" si="9"/>
        <v>1275022450.72</v>
      </c>
      <c r="F58" s="18">
        <f t="shared" ca="1" si="16"/>
        <v>211845.95</v>
      </c>
      <c r="G58" s="18">
        <f t="shared" ca="1" si="16"/>
        <v>109781193.51000001</v>
      </c>
      <c r="H58" s="19">
        <f t="shared" ca="1" si="10"/>
        <v>527969664.19</v>
      </c>
      <c r="I58" s="18">
        <f t="shared" ca="1" si="17"/>
        <v>2233567.4900000002</v>
      </c>
      <c r="J58" s="18">
        <f t="shared" ca="1" si="17"/>
        <v>525736096.69999999</v>
      </c>
      <c r="K58" s="19">
        <f t="shared" ca="1" si="11"/>
        <v>637059747.07000005</v>
      </c>
      <c r="L58" s="18">
        <f t="shared" ca="1" si="18"/>
        <v>102434127.26000004</v>
      </c>
      <c r="M58" s="18">
        <f t="shared" ca="1" si="18"/>
        <v>534625619.81000006</v>
      </c>
      <c r="N58" s="18">
        <f t="shared" ca="1" si="18"/>
        <v>146947593.93764305</v>
      </c>
      <c r="O58" s="19">
        <f t="shared" ca="1" si="12"/>
        <v>1421970044.6576431</v>
      </c>
    </row>
    <row r="59" spans="1:15" ht="12.75" customHeight="1">
      <c r="A59" s="55" t="s">
        <v>252</v>
      </c>
      <c r="B59" s="17">
        <v>2006</v>
      </c>
      <c r="C59" s="56" t="s">
        <v>253</v>
      </c>
      <c r="D59" s="18">
        <f t="shared" ca="1" si="5"/>
        <v>0</v>
      </c>
      <c r="E59" s="19">
        <f t="shared" ca="1" si="9"/>
        <v>160886520.68000001</v>
      </c>
      <c r="F59" s="18">
        <f t="shared" ca="1" si="16"/>
        <v>0</v>
      </c>
      <c r="G59" s="18">
        <f t="shared" ca="1" si="16"/>
        <v>0</v>
      </c>
      <c r="H59" s="19">
        <f t="shared" ca="1" si="10"/>
        <v>160886520.68000001</v>
      </c>
      <c r="I59" s="18">
        <f t="shared" ca="1" si="17"/>
        <v>0</v>
      </c>
      <c r="J59" s="18">
        <f t="shared" ca="1" si="17"/>
        <v>160886520.68000001</v>
      </c>
      <c r="K59" s="19">
        <f t="shared" ca="1" si="11"/>
        <v>0</v>
      </c>
      <c r="L59" s="18">
        <f t="shared" ca="1" si="18"/>
        <v>0</v>
      </c>
      <c r="M59" s="18">
        <f t="shared" ca="1" si="18"/>
        <v>0</v>
      </c>
      <c r="N59" s="18">
        <f t="shared" ca="1" si="18"/>
        <v>0</v>
      </c>
      <c r="O59" s="19">
        <f t="shared" ca="1" si="12"/>
        <v>160886520.68000001</v>
      </c>
    </row>
    <row r="60" spans="1:15" ht="12.75" customHeight="1">
      <c r="A60" s="55" t="s">
        <v>255</v>
      </c>
      <c r="B60" s="17">
        <v>2007</v>
      </c>
      <c r="C60" s="56" t="s">
        <v>248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8">
        <f t="shared" ca="1" si="18"/>
        <v>0</v>
      </c>
      <c r="O60" s="19">
        <f t="shared" ca="1" si="12"/>
        <v>0</v>
      </c>
    </row>
    <row r="61" spans="1:15" ht="12.75" customHeight="1">
      <c r="A61" s="55" t="s">
        <v>257</v>
      </c>
      <c r="B61" s="17">
        <v>2008</v>
      </c>
      <c r="C61" s="56" t="s">
        <v>248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8">
        <f t="shared" ca="1" si="18"/>
        <v>0</v>
      </c>
      <c r="O61" s="19">
        <f t="shared" ca="1" si="12"/>
        <v>0</v>
      </c>
    </row>
    <row r="62" spans="1:15" ht="12.75" customHeight="1">
      <c r="A62" s="55" t="s">
        <v>259</v>
      </c>
      <c r="B62" s="17">
        <v>3001</v>
      </c>
      <c r="C62" s="56" t="s">
        <v>253</v>
      </c>
      <c r="D62" s="18">
        <f t="shared" ca="1" si="5"/>
        <v>0</v>
      </c>
      <c r="E62" s="19">
        <f t="shared" ca="1" si="9"/>
        <v>102750386.26653257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102750386.26653257</v>
      </c>
      <c r="L62" s="18">
        <f t="shared" ca="1" si="18"/>
        <v>0</v>
      </c>
      <c r="M62" s="18">
        <f t="shared" ca="1" si="18"/>
        <v>102750386.26653257</v>
      </c>
      <c r="N62" s="18">
        <f t="shared" ca="1" si="18"/>
        <v>0</v>
      </c>
      <c r="O62" s="19">
        <f t="shared" ca="1" si="12"/>
        <v>102750386.26653257</v>
      </c>
    </row>
    <row r="63" spans="1:15" ht="12.75" customHeight="1">
      <c r="A63" s="55" t="s">
        <v>261</v>
      </c>
      <c r="B63" s="17">
        <v>3002</v>
      </c>
      <c r="C63" s="56" t="s">
        <v>253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8">
        <f t="shared" ca="1" si="18"/>
        <v>0</v>
      </c>
      <c r="O63" s="19">
        <f t="shared" ca="1" si="12"/>
        <v>0</v>
      </c>
    </row>
    <row r="64" spans="1:15" ht="12.75" customHeight="1">
      <c r="A64" s="55" t="s">
        <v>263</v>
      </c>
      <c r="B64" s="17">
        <v>3003</v>
      </c>
      <c r="C64" s="56" t="s">
        <v>253</v>
      </c>
      <c r="D64" s="18">
        <f t="shared" ca="1" si="5"/>
        <v>0</v>
      </c>
      <c r="E64" s="19">
        <f t="shared" ca="1" si="9"/>
        <v>0</v>
      </c>
      <c r="F64" s="18">
        <f t="shared" ca="1" si="16"/>
        <v>0</v>
      </c>
      <c r="G64" s="18">
        <f t="shared" ca="1" si="16"/>
        <v>0</v>
      </c>
      <c r="H64" s="19">
        <f t="shared" ca="1" si="10"/>
        <v>0</v>
      </c>
      <c r="I64" s="18">
        <f t="shared" ca="1" si="17"/>
        <v>0</v>
      </c>
      <c r="J64" s="18">
        <f t="shared" ca="1" si="17"/>
        <v>0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8">
        <f t="shared" ca="1" si="18"/>
        <v>0</v>
      </c>
      <c r="O64" s="19">
        <f t="shared" ca="1" si="12"/>
        <v>0</v>
      </c>
    </row>
    <row r="65" spans="1:15" ht="12.75" customHeight="1">
      <c r="A65" s="55" t="s">
        <v>265</v>
      </c>
      <c r="B65" s="17">
        <v>3004</v>
      </c>
      <c r="C65" s="56" t="s">
        <v>253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8">
        <f t="shared" ca="1" si="18"/>
        <v>0</v>
      </c>
      <c r="O65" s="19">
        <f t="shared" ca="1" si="12"/>
        <v>0</v>
      </c>
    </row>
    <row r="66" spans="1:15" ht="12.75" customHeight="1">
      <c r="A66" s="55" t="s">
        <v>267</v>
      </c>
      <c r="B66" s="17">
        <v>3005</v>
      </c>
      <c r="C66" s="56" t="s">
        <v>253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8">
        <f t="shared" ca="1" si="18"/>
        <v>0</v>
      </c>
      <c r="O66" s="19">
        <f t="shared" ca="1" si="12"/>
        <v>0</v>
      </c>
    </row>
    <row r="67" spans="1:15" ht="12.75" customHeight="1">
      <c r="A67" s="55" t="s">
        <v>269</v>
      </c>
      <c r="B67" s="17">
        <v>3006</v>
      </c>
      <c r="C67" s="56" t="s">
        <v>253</v>
      </c>
      <c r="D67" s="18">
        <f t="shared" ca="1" si="5"/>
        <v>0</v>
      </c>
      <c r="E67" s="19">
        <f t="shared" ca="1" si="9"/>
        <v>5117081.87</v>
      </c>
      <c r="F67" s="18">
        <f t="shared" ca="1" si="16"/>
        <v>0</v>
      </c>
      <c r="G67" s="18">
        <f t="shared" ca="1" si="16"/>
        <v>0</v>
      </c>
      <c r="H67" s="19">
        <f t="shared" ca="1" si="10"/>
        <v>5117081.87</v>
      </c>
      <c r="I67" s="18">
        <f t="shared" ca="1" si="17"/>
        <v>0</v>
      </c>
      <c r="J67" s="18">
        <f t="shared" ca="1" si="17"/>
        <v>5117081.87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8">
        <f t="shared" ca="1" si="18"/>
        <v>0</v>
      </c>
      <c r="O67" s="19">
        <f t="shared" ca="1" si="12"/>
        <v>5117081.87</v>
      </c>
    </row>
    <row r="68" spans="1:15" ht="12.75" customHeight="1">
      <c r="A68" s="55" t="s">
        <v>271</v>
      </c>
      <c r="B68" s="17">
        <v>3007</v>
      </c>
      <c r="C68" s="56" t="s">
        <v>253</v>
      </c>
      <c r="D68" s="18">
        <f t="shared" ca="1" si="5"/>
        <v>0</v>
      </c>
      <c r="E68" s="19">
        <f t="shared" ca="1" si="9"/>
        <v>0</v>
      </c>
      <c r="F68" s="18">
        <f t="shared" ca="1" si="16"/>
        <v>0</v>
      </c>
      <c r="G68" s="18">
        <f t="shared" ca="1" si="16"/>
        <v>0</v>
      </c>
      <c r="H68" s="19">
        <f t="shared" ca="1" si="10"/>
        <v>0</v>
      </c>
      <c r="I68" s="18">
        <f t="shared" ca="1" si="17"/>
        <v>0</v>
      </c>
      <c r="J68" s="18">
        <f t="shared" ca="1" si="17"/>
        <v>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8">
        <f t="shared" ca="1" si="18"/>
        <v>0</v>
      </c>
      <c r="O68" s="19">
        <f t="shared" ca="1" si="12"/>
        <v>0</v>
      </c>
    </row>
    <row r="69" spans="1:15" ht="12.75" customHeight="1">
      <c r="A69" s="55" t="s">
        <v>273</v>
      </c>
      <c r="B69" s="17">
        <v>3008</v>
      </c>
      <c r="C69" s="56" t="s">
        <v>253</v>
      </c>
      <c r="D69" s="18">
        <f t="shared" ca="1" si="5"/>
        <v>0</v>
      </c>
      <c r="E69" s="19">
        <f t="shared" ca="1" si="9"/>
        <v>0</v>
      </c>
      <c r="F69" s="18">
        <f t="shared" ca="1" si="16"/>
        <v>0</v>
      </c>
      <c r="G69" s="18">
        <f t="shared" ca="1" si="16"/>
        <v>0</v>
      </c>
      <c r="H69" s="19">
        <f t="shared" ca="1" si="10"/>
        <v>0</v>
      </c>
      <c r="I69" s="18">
        <f t="shared" ca="1" si="17"/>
        <v>0</v>
      </c>
      <c r="J69" s="18">
        <f t="shared" ca="1" si="17"/>
        <v>0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8">
        <f t="shared" ca="1" si="18"/>
        <v>0</v>
      </c>
      <c r="O69" s="19">
        <f t="shared" ca="1" si="12"/>
        <v>0</v>
      </c>
    </row>
    <row r="70" spans="1:15" ht="12.75" customHeight="1">
      <c r="A70" s="55" t="s">
        <v>275</v>
      </c>
      <c r="B70" s="17">
        <v>3009</v>
      </c>
      <c r="C70" s="56" t="s">
        <v>253</v>
      </c>
      <c r="D70" s="18">
        <f t="shared" ca="1" si="5"/>
        <v>0</v>
      </c>
      <c r="E70" s="19">
        <f t="shared" ca="1" si="9"/>
        <v>1194673045.9299998</v>
      </c>
      <c r="F70" s="18">
        <f t="shared" ca="1" si="16"/>
        <v>0</v>
      </c>
      <c r="G70" s="18">
        <f t="shared" ca="1" si="16"/>
        <v>0</v>
      </c>
      <c r="H70" s="19">
        <f t="shared" ca="1" si="10"/>
        <v>1194673045.9299998</v>
      </c>
      <c r="I70" s="18">
        <f t="shared" ca="1" si="17"/>
        <v>258832896.86000001</v>
      </c>
      <c r="J70" s="18">
        <f t="shared" ca="1" si="17"/>
        <v>935840149.06999993</v>
      </c>
      <c r="K70" s="19">
        <f t="shared" ca="1" si="11"/>
        <v>0</v>
      </c>
      <c r="L70" s="18">
        <f t="shared" ca="1" si="18"/>
        <v>0</v>
      </c>
      <c r="M70" s="18">
        <f t="shared" ca="1" si="18"/>
        <v>0</v>
      </c>
      <c r="N70" s="18">
        <f t="shared" ca="1" si="18"/>
        <v>0</v>
      </c>
      <c r="O70" s="19">
        <f t="shared" ca="1" si="12"/>
        <v>1194673045.9299998</v>
      </c>
    </row>
    <row r="71" spans="1:15" ht="12.75" customHeight="1">
      <c r="A71" s="55" t="s">
        <v>277</v>
      </c>
      <c r="B71" s="17">
        <v>3011</v>
      </c>
      <c r="C71" s="56" t="s">
        <v>253</v>
      </c>
      <c r="D71" s="18">
        <f t="shared" ca="1" si="5"/>
        <v>0</v>
      </c>
      <c r="E71" s="19">
        <f t="shared" ca="1" si="9"/>
        <v>856240.04</v>
      </c>
      <c r="F71" s="18">
        <f t="shared" ref="F71:G75" ca="1" si="19">IFERROR(IF($C$2="Yurtiçi",INDIRECT("'"&amp;$B$2&amp;"'!"&amp;ADDRESS(MATCH($B71,INDIRECT("'"&amp;$B$2&amp;"'!$B$1:$B$1095"),0),MATCH(F$5,INDIRECT("'"&amp;$B$2&amp;"'!5:5"),0))),IF($C$2="Yurtdışı",INDIRECT("'"&amp;$B$2&amp;"'!"&amp;ADDRESS(MATCH($B71,INDIRECT("'"&amp;$B$2&amp;"'!$B$1:$B$1095"),0),MATCH(F$5,INDIRECT("'"&amp;$B$2&amp;"'!5:5"),0)+1)),INDIRECT("'"&amp;$B$2&amp;"'!"&amp;ADDRESS(MATCH($B71,INDIRECT("'"&amp;$B$2&amp;"'!$B$1:$B$1095"),0),MATCH(F$5,INDIRECT("'"&amp;$B$2&amp;"'!5:5"),0)))+INDIRECT("'"&amp;$B$2&amp;"'!"&amp;ADDRESS(MATCH($B71,INDIRECT("'"&amp;$B$2&amp;"'!$B$1:$B$1095"),0),MATCH(F$5,INDIRECT("'"&amp;$B$2&amp;"'!5:5"),0)+1)))),0)</f>
        <v>0</v>
      </c>
      <c r="G71" s="18">
        <f t="shared" ca="1" si="19"/>
        <v>0</v>
      </c>
      <c r="H71" s="19">
        <f t="shared" ca="1" si="10"/>
        <v>856240.04</v>
      </c>
      <c r="I71" s="18">
        <f t="shared" ref="I71:J75" ca="1" si="20">IFERROR(IF($C$2="Yurtiçi",INDIRECT("'"&amp;$B$2&amp;"'!"&amp;ADDRESS(MATCH($B71,INDIRECT("'"&amp;$B$2&amp;"'!$B$1:$B$1095"),0),MATCH(I$5,INDIRECT("'"&amp;$B$2&amp;"'!5:5"),0))),IF($C$2="Yurtdışı",INDIRECT("'"&amp;$B$2&amp;"'!"&amp;ADDRESS(MATCH($B71,INDIRECT("'"&amp;$B$2&amp;"'!$B$1:$B$1095"),0),MATCH(I$5,INDIRECT("'"&amp;$B$2&amp;"'!5:5"),0)+1)),INDIRECT("'"&amp;$B$2&amp;"'!"&amp;ADDRESS(MATCH($B71,INDIRECT("'"&amp;$B$2&amp;"'!$B$1:$B$1095"),0),MATCH(I$5,INDIRECT("'"&amp;$B$2&amp;"'!5:5"),0)))+INDIRECT("'"&amp;$B$2&amp;"'!"&amp;ADDRESS(MATCH($B71,INDIRECT("'"&amp;$B$2&amp;"'!$B$1:$B$1095"),0),MATCH(I$5,INDIRECT("'"&amp;$B$2&amp;"'!5:5"),0)+1)))),0)</f>
        <v>27161.73</v>
      </c>
      <c r="J71" s="18">
        <f t="shared" ca="1" si="20"/>
        <v>829078.31</v>
      </c>
      <c r="K71" s="19">
        <f t="shared" ca="1" si="11"/>
        <v>0</v>
      </c>
      <c r="L71" s="18">
        <f t="shared" ref="L71:N75" ca="1" si="21">IFERROR(IF($C$2="Yurtiçi",INDIRECT("'"&amp;$B$2&amp;"'!"&amp;ADDRESS(MATCH($B71,INDIRECT("'"&amp;$B$2&amp;"'!$B$1:$B$1095"),0),MATCH(L$5,INDIRECT("'"&amp;$B$2&amp;"'!5:5"),0))),IF($C$2="Yurtdışı",INDIRECT("'"&amp;$B$2&amp;"'!"&amp;ADDRESS(MATCH($B71,INDIRECT("'"&amp;$B$2&amp;"'!$B$1:$B$1095"),0),MATCH(L$5,INDIRECT("'"&amp;$B$2&amp;"'!5:5"),0)+1)),INDIRECT("'"&amp;$B$2&amp;"'!"&amp;ADDRESS(MATCH($B71,INDIRECT("'"&amp;$B$2&amp;"'!$B$1:$B$1095"),0),MATCH(L$5,INDIRECT("'"&amp;$B$2&amp;"'!5:5"),0)))+INDIRECT("'"&amp;$B$2&amp;"'!"&amp;ADDRESS(MATCH($B71,INDIRECT("'"&amp;$B$2&amp;"'!$B$1:$B$1095"),0),MATCH(L$5,INDIRECT("'"&amp;$B$2&amp;"'!5:5"),0)+1)))),0)</f>
        <v>0</v>
      </c>
      <c r="M71" s="18">
        <f t="shared" ca="1" si="21"/>
        <v>0</v>
      </c>
      <c r="N71" s="18">
        <f t="shared" ca="1" si="21"/>
        <v>0</v>
      </c>
      <c r="O71" s="19">
        <f t="shared" ca="1" si="12"/>
        <v>856240.04</v>
      </c>
    </row>
    <row r="72" spans="1:15" ht="12.75" customHeight="1">
      <c r="A72" s="55" t="s">
        <v>279</v>
      </c>
      <c r="B72" s="17">
        <v>3012</v>
      </c>
      <c r="C72" s="56" t="s">
        <v>253</v>
      </c>
      <c r="D72" s="18">
        <f t="shared" ca="1" si="5"/>
        <v>0</v>
      </c>
      <c r="E72" s="19">
        <f t="shared" ca="1" si="9"/>
        <v>117065251.09000015</v>
      </c>
      <c r="F72" s="18">
        <f t="shared" ca="1" si="19"/>
        <v>0</v>
      </c>
      <c r="G72" s="18">
        <f t="shared" ca="1" si="19"/>
        <v>0</v>
      </c>
      <c r="H72" s="19">
        <f t="shared" ca="1" si="10"/>
        <v>117065251.09000015</v>
      </c>
      <c r="I72" s="18">
        <f t="shared" ca="1" si="20"/>
        <v>2022212.5899999996</v>
      </c>
      <c r="J72" s="18">
        <f t="shared" ca="1" si="20"/>
        <v>115043038.50000015</v>
      </c>
      <c r="K72" s="19">
        <f t="shared" ca="1" si="11"/>
        <v>0</v>
      </c>
      <c r="L72" s="18">
        <f t="shared" ca="1" si="21"/>
        <v>0</v>
      </c>
      <c r="M72" s="18">
        <f t="shared" ca="1" si="21"/>
        <v>0</v>
      </c>
      <c r="N72" s="18">
        <f t="shared" ca="1" si="21"/>
        <v>0</v>
      </c>
      <c r="O72" s="19">
        <f t="shared" ca="1" si="12"/>
        <v>117065251.09000015</v>
      </c>
    </row>
    <row r="73" spans="1:15" ht="12.75" customHeight="1">
      <c r="A73" s="55" t="s">
        <v>281</v>
      </c>
      <c r="B73" s="17">
        <v>3016</v>
      </c>
      <c r="C73" s="56" t="s">
        <v>253</v>
      </c>
      <c r="D73" s="18">
        <f t="shared" ca="1" si="5"/>
        <v>0</v>
      </c>
      <c r="E73" s="19">
        <f t="shared" ca="1" si="9"/>
        <v>2376087535.4700155</v>
      </c>
      <c r="F73" s="18">
        <f t="shared" ca="1" si="19"/>
        <v>24295226.439999998</v>
      </c>
      <c r="G73" s="18">
        <f t="shared" ca="1" si="19"/>
        <v>1344043.3299999977</v>
      </c>
      <c r="H73" s="19">
        <f t="shared" ca="1" si="10"/>
        <v>1026355931.4300249</v>
      </c>
      <c r="I73" s="18">
        <f t="shared" ca="1" si="20"/>
        <v>7576031.2699999744</v>
      </c>
      <c r="J73" s="18">
        <f t="shared" ca="1" si="20"/>
        <v>1018779900.1600249</v>
      </c>
      <c r="K73" s="19">
        <f t="shared" ca="1" si="11"/>
        <v>1324092334.2699904</v>
      </c>
      <c r="L73" s="18">
        <f t="shared" ca="1" si="21"/>
        <v>33730312.880000092</v>
      </c>
      <c r="M73" s="18">
        <f t="shared" ca="1" si="21"/>
        <v>1290362021.3899903</v>
      </c>
      <c r="N73" s="18">
        <f t="shared" ca="1" si="21"/>
        <v>7520529.3500001747</v>
      </c>
      <c r="O73" s="19">
        <f t="shared" ca="1" si="12"/>
        <v>2383608064.8200159</v>
      </c>
    </row>
    <row r="74" spans="1:15" ht="12.75" customHeight="1">
      <c r="A74" s="55" t="s">
        <v>283</v>
      </c>
      <c r="B74" s="17">
        <v>3017</v>
      </c>
      <c r="C74" s="56" t="s">
        <v>253</v>
      </c>
      <c r="D74" s="18">
        <f t="shared" ca="1" si="5"/>
        <v>0</v>
      </c>
      <c r="E74" s="19">
        <f t="shared" ca="1" si="9"/>
        <v>27365362.769999996</v>
      </c>
      <c r="F74" s="18">
        <f t="shared" ca="1" si="19"/>
        <v>0</v>
      </c>
      <c r="G74" s="18">
        <f t="shared" ca="1" si="19"/>
        <v>0</v>
      </c>
      <c r="H74" s="19">
        <f t="shared" ca="1" si="10"/>
        <v>27365362.769999996</v>
      </c>
      <c r="I74" s="18">
        <f t="shared" ca="1" si="20"/>
        <v>1316378.7600000002</v>
      </c>
      <c r="J74" s="18">
        <f t="shared" ca="1" si="20"/>
        <v>26048984.009999994</v>
      </c>
      <c r="K74" s="19">
        <f t="shared" ca="1" si="11"/>
        <v>0</v>
      </c>
      <c r="L74" s="18">
        <f t="shared" ca="1" si="21"/>
        <v>0</v>
      </c>
      <c r="M74" s="18">
        <f t="shared" ca="1" si="21"/>
        <v>0</v>
      </c>
      <c r="N74" s="18">
        <f t="shared" ca="1" si="21"/>
        <v>0</v>
      </c>
      <c r="O74" s="19">
        <f t="shared" ca="1" si="12"/>
        <v>27365362.769999996</v>
      </c>
    </row>
    <row r="75" spans="1:15" ht="12.75" customHeight="1">
      <c r="A75" s="55" t="s">
        <v>285</v>
      </c>
      <c r="B75" s="17">
        <v>3018</v>
      </c>
      <c r="C75" s="56" t="s">
        <v>253</v>
      </c>
      <c r="D75" s="18">
        <f t="shared" ca="1" si="5"/>
        <v>0</v>
      </c>
      <c r="E75" s="19">
        <f t="shared" ca="1" si="9"/>
        <v>0</v>
      </c>
      <c r="F75" s="18">
        <f t="shared" ca="1" si="19"/>
        <v>0</v>
      </c>
      <c r="G75" s="18">
        <f t="shared" ca="1" si="19"/>
        <v>0</v>
      </c>
      <c r="H75" s="19">
        <f t="shared" ca="1" si="10"/>
        <v>0</v>
      </c>
      <c r="I75" s="18">
        <f t="shared" ca="1" si="20"/>
        <v>0</v>
      </c>
      <c r="J75" s="18">
        <f t="shared" ca="1" si="20"/>
        <v>0</v>
      </c>
      <c r="K75" s="19">
        <f t="shared" ca="1" si="11"/>
        <v>0</v>
      </c>
      <c r="L75" s="18">
        <f t="shared" ca="1" si="21"/>
        <v>0</v>
      </c>
      <c r="M75" s="18">
        <f t="shared" ca="1" si="21"/>
        <v>0</v>
      </c>
      <c r="N75" s="18">
        <f t="shared" ca="1" si="21"/>
        <v>0</v>
      </c>
      <c r="O75" s="19">
        <f t="shared" ca="1" si="12"/>
        <v>0</v>
      </c>
    </row>
    <row r="76" spans="1:15" ht="13.8">
      <c r="A76" s="57" t="s">
        <v>287</v>
      </c>
      <c r="B76" s="47">
        <v>9000</v>
      </c>
      <c r="C76" s="56" t="s">
        <v>288</v>
      </c>
      <c r="D76" s="48">
        <f t="shared" ref="D76:O76" ca="1" si="22">SUMIF($C$7:$C$75,"HD",D$7:D$75)</f>
        <v>1223233288.8402741</v>
      </c>
      <c r="E76" s="48">
        <f t="shared" ca="1" si="22"/>
        <v>202709575097.91727</v>
      </c>
      <c r="F76" s="48">
        <f t="shared" ca="1" si="22"/>
        <v>1569768097.1346824</v>
      </c>
      <c r="G76" s="48">
        <f t="shared" ca="1" si="22"/>
        <v>906432059.9599998</v>
      </c>
      <c r="H76" s="48">
        <f t="shared" ca="1" si="22"/>
        <v>80351641224.09729</v>
      </c>
      <c r="I76" s="48">
        <f t="shared" ca="1" si="22"/>
        <v>10332284430.632614</v>
      </c>
      <c r="J76" s="48">
        <f t="shared" ca="1" si="22"/>
        <v>70019356793.464676</v>
      </c>
      <c r="K76" s="48">
        <f t="shared" ca="1" si="22"/>
        <v>119881733716.72537</v>
      </c>
      <c r="L76" s="48">
        <f t="shared" ca="1" si="22"/>
        <v>28117710311.28915</v>
      </c>
      <c r="M76" s="48">
        <f t="shared" ca="1" si="22"/>
        <v>91764023405.436249</v>
      </c>
      <c r="N76" s="48">
        <f t="shared" ca="1" si="22"/>
        <v>2522317022.4352245</v>
      </c>
      <c r="O76" s="48">
        <f t="shared" ca="1" si="22"/>
        <v>206455125409.19293</v>
      </c>
    </row>
    <row r="77" spans="1:15" ht="13.8">
      <c r="A77" s="57" t="s">
        <v>290</v>
      </c>
      <c r="B77" s="47">
        <v>9001</v>
      </c>
      <c r="C77" s="56" t="s">
        <v>291</v>
      </c>
      <c r="D77" s="48">
        <f t="shared" ref="D77:O77" ca="1" si="23">SUMIF($C$7:$C$75,"H",D$7:D$75)+SUMIF($C$7:$C$75,"E",D$7:D$75)</f>
        <v>363.48571428571427</v>
      </c>
      <c r="E77" s="48">
        <f t="shared" ca="1" si="23"/>
        <v>5259823874.8365479</v>
      </c>
      <c r="F77" s="48">
        <f t="shared" ca="1" si="23"/>
        <v>24507072.389999997</v>
      </c>
      <c r="G77" s="48">
        <f t="shared" ca="1" si="23"/>
        <v>111125236.84</v>
      </c>
      <c r="H77" s="48">
        <f t="shared" ca="1" si="23"/>
        <v>3060289098.0000248</v>
      </c>
      <c r="I77" s="48">
        <f t="shared" ca="1" si="23"/>
        <v>272008248.69999999</v>
      </c>
      <c r="J77" s="48">
        <f t="shared" ca="1" si="23"/>
        <v>2788280849.300025</v>
      </c>
      <c r="K77" s="48">
        <f t="shared" ca="1" si="23"/>
        <v>2063902467.606523</v>
      </c>
      <c r="L77" s="48">
        <f t="shared" ca="1" si="23"/>
        <v>136164440.14000013</v>
      </c>
      <c r="M77" s="48">
        <f t="shared" ca="1" si="23"/>
        <v>1927738027.4665232</v>
      </c>
      <c r="N77" s="48">
        <f t="shared" ca="1" si="23"/>
        <v>154468123.28764322</v>
      </c>
      <c r="O77" s="48">
        <f t="shared" ca="1" si="23"/>
        <v>5414292361.6099052</v>
      </c>
    </row>
    <row r="78" spans="1:15" ht="13.8">
      <c r="A78" s="57" t="s">
        <v>293</v>
      </c>
      <c r="B78" s="47">
        <v>9003</v>
      </c>
      <c r="C78" s="56" t="s">
        <v>294</v>
      </c>
      <c r="D78" s="48">
        <f t="shared" ref="D78:O78" ca="1" si="24">D76+D77</f>
        <v>1223233652.3259883</v>
      </c>
      <c r="E78" s="48">
        <f t="shared" ca="1" si="24"/>
        <v>207969398972.75381</v>
      </c>
      <c r="F78" s="48">
        <f t="shared" ca="1" si="24"/>
        <v>1594275169.5246825</v>
      </c>
      <c r="G78" s="48">
        <f t="shared" ca="1" si="24"/>
        <v>1017557296.7999998</v>
      </c>
      <c r="H78" s="48">
        <f t="shared" ca="1" si="24"/>
        <v>83411930322.097321</v>
      </c>
      <c r="I78" s="48">
        <f t="shared" ca="1" si="24"/>
        <v>10604292679.332615</v>
      </c>
      <c r="J78" s="48">
        <f t="shared" ca="1" si="24"/>
        <v>72807637642.764694</v>
      </c>
      <c r="K78" s="48">
        <f t="shared" ca="1" si="24"/>
        <v>121945636184.33189</v>
      </c>
      <c r="L78" s="48">
        <f t="shared" ca="1" si="24"/>
        <v>28253874751.42915</v>
      </c>
      <c r="M78" s="48">
        <f t="shared" ca="1" si="24"/>
        <v>93691761432.902771</v>
      </c>
      <c r="N78" s="48">
        <f t="shared" ca="1" si="24"/>
        <v>2676785145.722868</v>
      </c>
      <c r="O78" s="48">
        <f t="shared" ca="1" si="24"/>
        <v>211869417770.80283</v>
      </c>
    </row>
  </sheetData>
  <mergeCells count="1">
    <mergeCell ref="E2:G2"/>
  </mergeCells>
  <dataValidations count="2">
    <dataValidation type="list" allowBlank="1" showInputMessage="1" showErrorMessage="1" sqref="B2" xr:uid="{267F4312-25BB-4318-A1B6-FE8E4E3B425A}">
      <formula1>"Toplam,Direkt,Endirekt"</formula1>
    </dataValidation>
    <dataValidation type="list" allowBlank="1" showInputMessage="1" showErrorMessage="1" sqref="C2" xr:uid="{7000B7D0-EB5B-4173-9660-2F04F72419AD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E098C-036D-40D0-9493-CE99B0C4DD96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717</v>
      </c>
      <c r="E5" s="76">
        <v>737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  <c r="E6" s="54" t="s">
        <v>28</v>
      </c>
      <c r="F6" s="77" t="s">
        <v>332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22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3312842453.3600001</v>
      </c>
      <c r="E8" s="18">
        <f t="shared" ca="1" si="0"/>
        <v>0</v>
      </c>
      <c r="F8" s="19">
        <f t="shared" ca="1" si="1"/>
        <v>3312842453.3600001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9884053183.8399982</v>
      </c>
      <c r="E9" s="18">
        <f t="shared" ca="1" si="0"/>
        <v>0</v>
      </c>
      <c r="F9" s="19">
        <f t="shared" ca="1" si="1"/>
        <v>9884053183.8399982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18969719391.098904</v>
      </c>
      <c r="E10" s="18">
        <f t="shared" ca="1" si="0"/>
        <v>0</v>
      </c>
      <c r="F10" s="19">
        <f t="shared" ca="1" si="1"/>
        <v>18969719391.098904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2126268943.2644</v>
      </c>
      <c r="E11" s="18">
        <f t="shared" ca="1" si="0"/>
        <v>0</v>
      </c>
      <c r="F11" s="19">
        <f t="shared" ca="1" si="1"/>
        <v>2126268943.2644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4686164134.3699989</v>
      </c>
      <c r="E13" s="18">
        <f t="shared" ca="1" si="0"/>
        <v>0</v>
      </c>
      <c r="F13" s="19">
        <f t="shared" ca="1" si="1"/>
        <v>4686164134.3699989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14901632306.4</v>
      </c>
      <c r="E14" s="18">
        <f t="shared" ca="1" si="0"/>
        <v>0</v>
      </c>
      <c r="F14" s="19">
        <f t="shared" ca="1" si="1"/>
        <v>14901632306.4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12437361</v>
      </c>
      <c r="E17" s="18">
        <f t="shared" ca="1" si="0"/>
        <v>0</v>
      </c>
      <c r="F17" s="19">
        <f t="shared" ca="1" si="1"/>
        <v>12437361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  <c r="E18" s="18">
        <f t="shared" ca="1" si="0"/>
        <v>0</v>
      </c>
      <c r="F18" s="19">
        <f t="shared" ca="1" si="1"/>
        <v>2068.9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3152602823.1500001</v>
      </c>
      <c r="E20" s="18">
        <f t="shared" ca="1" si="0"/>
        <v>0</v>
      </c>
      <c r="F20" s="19">
        <f t="shared" ca="1" si="1"/>
        <v>3152602823.1500001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353463757.73000002</v>
      </c>
      <c r="E21" s="18">
        <f t="shared" ca="1" si="0"/>
        <v>0</v>
      </c>
      <c r="F21" s="19">
        <f t="shared" ca="1" si="1"/>
        <v>353463757.73000002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16472867351.23</v>
      </c>
      <c r="E22" s="18">
        <f t="shared" ca="1" si="0"/>
        <v>0</v>
      </c>
      <c r="F22" s="19">
        <f t="shared" ca="1" si="1"/>
        <v>16472867351.23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11819540174.049999</v>
      </c>
      <c r="E23" s="18">
        <f t="shared" ca="1" si="2"/>
        <v>0</v>
      </c>
      <c r="F23" s="19">
        <f ca="1">+SUM(D23:E23)</f>
        <v>11819540174.049999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1475092814.7599082</v>
      </c>
      <c r="E24" s="18">
        <f t="shared" ca="1" si="2"/>
        <v>0</v>
      </c>
      <c r="F24" s="19">
        <f ca="1">+SUM(D24:E24)</f>
        <v>1475092814.7599082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2596516520.3099999</v>
      </c>
      <c r="E25" s="18">
        <f t="shared" ca="1" si="2"/>
        <v>0</v>
      </c>
      <c r="F25" s="19">
        <f t="shared" ref="F25:F46" ca="1" si="3">+SUM(D25:E25)</f>
        <v>2596516520.3099999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1827473433.48</v>
      </c>
      <c r="E26" s="18">
        <f t="shared" ca="1" si="2"/>
        <v>0</v>
      </c>
      <c r="F26" s="19">
        <f t="shared" ca="1" si="3"/>
        <v>1827473433.48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6341276606.5500002</v>
      </c>
      <c r="E27" s="18">
        <f t="shared" ca="1" si="2"/>
        <v>0</v>
      </c>
      <c r="F27" s="19">
        <f t="shared" ca="1" si="3"/>
        <v>6341276606.5500002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630106219.04999995</v>
      </c>
      <c r="E28" s="18">
        <f t="shared" ca="1" si="2"/>
        <v>0</v>
      </c>
      <c r="F28" s="19">
        <f t="shared" ca="1" si="3"/>
        <v>630106219.04999995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6382363682.1099997</v>
      </c>
      <c r="E29" s="18">
        <f t="shared" ca="1" si="2"/>
        <v>0</v>
      </c>
      <c r="F29" s="19">
        <f t="shared" ca="1" si="3"/>
        <v>6382363682.1099997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193840621.51000002</v>
      </c>
      <c r="E30" s="18">
        <f t="shared" ca="1" si="2"/>
        <v>0</v>
      </c>
      <c r="F30" s="19">
        <f t="shared" ca="1" si="3"/>
        <v>193840621.51000002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15079556866.20998</v>
      </c>
      <c r="E31" s="18">
        <f t="shared" ca="1" si="2"/>
        <v>0</v>
      </c>
      <c r="F31" s="19">
        <f t="shared" ca="1" si="3"/>
        <v>15079556866.20998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3674304617.2298636</v>
      </c>
      <c r="E32" s="18">
        <f t="shared" ca="1" si="2"/>
        <v>0</v>
      </c>
      <c r="F32" s="19">
        <f t="shared" ca="1" si="3"/>
        <v>3674304617.2298636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1437517955.7499366</v>
      </c>
      <c r="E33" s="18">
        <f t="shared" ca="1" si="2"/>
        <v>0</v>
      </c>
      <c r="F33" s="19">
        <f t="shared" ca="1" si="3"/>
        <v>1437517955.7499366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239114278.19999999</v>
      </c>
      <c r="E34" s="18">
        <f t="shared" ca="1" si="2"/>
        <v>0</v>
      </c>
      <c r="F34" s="19">
        <f t="shared" ca="1" si="3"/>
        <v>239114278.19999999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912323917.53999996</v>
      </c>
      <c r="E35" s="18">
        <f t="shared" ca="1" si="2"/>
        <v>0</v>
      </c>
      <c r="F35" s="19">
        <f t="shared" ca="1" si="3"/>
        <v>912323917.53999996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3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4496980981.29</v>
      </c>
      <c r="E37" s="18">
        <f t="shared" ca="1" si="2"/>
        <v>0</v>
      </c>
      <c r="F37" s="19">
        <f t="shared" ca="1" si="3"/>
        <v>4496980981.29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1877098470.8499999</v>
      </c>
      <c r="E38" s="18">
        <f t="shared" ca="1" si="2"/>
        <v>0</v>
      </c>
      <c r="F38" s="19">
        <f t="shared" ca="1" si="3"/>
        <v>1877098470.8499999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3228955628.73</v>
      </c>
      <c r="E39" s="18">
        <f t="shared" ca="1" si="4"/>
        <v>0</v>
      </c>
      <c r="F39" s="19">
        <f t="shared" ca="1" si="3"/>
        <v>3228955628.73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649270319.63999999</v>
      </c>
      <c r="E40" s="18">
        <f t="shared" ca="1" si="4"/>
        <v>0</v>
      </c>
      <c r="F40" s="19">
        <f t="shared" ca="1" si="3"/>
        <v>649270319.63999999</v>
      </c>
    </row>
    <row r="41" spans="1:6" ht="12.75" customHeight="1">
      <c r="A41" s="55" t="s">
        <v>215</v>
      </c>
      <c r="B41" s="17">
        <v>1047</v>
      </c>
      <c r="C41" s="56" t="s">
        <v>147</v>
      </c>
      <c r="D41" s="18">
        <f t="shared" ca="1" si="4"/>
        <v>0</v>
      </c>
      <c r="E41" s="18">
        <f t="shared" ca="1" si="4"/>
        <v>0</v>
      </c>
      <c r="F41" s="19">
        <f t="shared" ca="1" si="3"/>
        <v>0</v>
      </c>
    </row>
    <row r="42" spans="1:6" ht="12.75" customHeight="1">
      <c r="A42" s="55" t="s">
        <v>217</v>
      </c>
      <c r="B42" s="17">
        <v>1048</v>
      </c>
      <c r="C42" s="56" t="s">
        <v>147</v>
      </c>
      <c r="D42" s="18">
        <f t="shared" ca="1" si="4"/>
        <v>2241582368.6999688</v>
      </c>
      <c r="E42" s="18">
        <f t="shared" ca="1" si="4"/>
        <v>0</v>
      </c>
      <c r="F42" s="19">
        <f t="shared" ref="F42" ca="1" si="5">+SUM(D42:E42)</f>
        <v>2241582368.6999688</v>
      </c>
    </row>
    <row r="43" spans="1:6" ht="12.75" customHeight="1">
      <c r="A43" s="55" t="s">
        <v>219</v>
      </c>
      <c r="B43" s="17">
        <v>1049</v>
      </c>
      <c r="C43" s="56" t="s">
        <v>147</v>
      </c>
      <c r="D43" s="18">
        <f t="shared" ca="1" si="4"/>
        <v>2263674365.4602165</v>
      </c>
      <c r="E43" s="18">
        <f t="shared" ca="1" si="4"/>
        <v>0</v>
      </c>
      <c r="F43" s="19">
        <f t="shared" ca="1" si="3"/>
        <v>2263674365.4602165</v>
      </c>
    </row>
    <row r="44" spans="1:6" ht="12.75" customHeight="1">
      <c r="A44" s="55" t="s">
        <v>221</v>
      </c>
      <c r="B44" s="17">
        <v>1050</v>
      </c>
      <c r="C44" s="56" t="s">
        <v>147</v>
      </c>
      <c r="D44" s="18">
        <f t="shared" ca="1" si="4"/>
        <v>0</v>
      </c>
      <c r="E44" s="18">
        <f t="shared" ca="1" si="4"/>
        <v>0</v>
      </c>
      <c r="F44" s="19">
        <f t="shared" ca="1" si="3"/>
        <v>0</v>
      </c>
    </row>
    <row r="45" spans="1:6" ht="12.75" customHeight="1">
      <c r="A45" s="55" t="s">
        <v>223</v>
      </c>
      <c r="B45" s="17">
        <v>1051</v>
      </c>
      <c r="C45" s="56" t="s">
        <v>147</v>
      </c>
      <c r="D45" s="18">
        <f t="shared" ca="1" si="4"/>
        <v>11663631.340000002</v>
      </c>
      <c r="E45" s="18">
        <f t="shared" ca="1" si="4"/>
        <v>0</v>
      </c>
      <c r="F45" s="19">
        <f t="shared" ca="1" si="3"/>
        <v>11663631.340000002</v>
      </c>
    </row>
    <row r="46" spans="1:6" ht="12.75" customHeight="1">
      <c r="A46" s="55" t="s">
        <v>225</v>
      </c>
      <c r="B46" s="17">
        <v>1052</v>
      </c>
      <c r="C46" s="56" t="s">
        <v>147</v>
      </c>
      <c r="D46" s="18">
        <f t="shared" ca="1" si="4"/>
        <v>47589782.19000005</v>
      </c>
      <c r="E46" s="18">
        <f t="shared" ca="1" si="4"/>
        <v>0</v>
      </c>
      <c r="F46" s="19">
        <f t="shared" ca="1" si="3"/>
        <v>47589782.19000005</v>
      </c>
    </row>
    <row r="47" spans="1:6" ht="12.75" customHeight="1">
      <c r="A47" s="55" t="s">
        <v>227</v>
      </c>
      <c r="B47" s="17">
        <v>1053</v>
      </c>
      <c r="C47" s="56" t="s">
        <v>147</v>
      </c>
      <c r="D47" s="18">
        <f t="shared" ca="1" si="4"/>
        <v>6141457900.7999992</v>
      </c>
      <c r="E47" s="18">
        <f t="shared" ca="1" si="4"/>
        <v>0</v>
      </c>
      <c r="F47" s="19">
        <f t="shared" ref="F47:F60" ca="1" si="6">+SUM(D47:E47)</f>
        <v>6141457900.7999992</v>
      </c>
    </row>
    <row r="48" spans="1:6" ht="12.75" customHeight="1">
      <c r="A48" s="55" t="s">
        <v>229</v>
      </c>
      <c r="B48" s="17">
        <v>1054</v>
      </c>
      <c r="C48" s="56" t="s">
        <v>147</v>
      </c>
      <c r="D48" s="18">
        <f t="shared" ca="1" si="4"/>
        <v>0</v>
      </c>
      <c r="E48" s="18">
        <f t="shared" ca="1" si="4"/>
        <v>0</v>
      </c>
      <c r="F48" s="19">
        <f t="shared" ca="1" si="6"/>
        <v>0</v>
      </c>
    </row>
    <row r="49" spans="1:6" ht="12.75" customHeight="1">
      <c r="A49" s="55" t="s">
        <v>231</v>
      </c>
      <c r="B49" s="17">
        <v>1055</v>
      </c>
      <c r="C49" s="56" t="s">
        <v>147</v>
      </c>
      <c r="D49" s="18">
        <f t="shared" ca="1" si="4"/>
        <v>-258619191.41999999</v>
      </c>
      <c r="E49" s="18">
        <f t="shared" ca="1" si="4"/>
        <v>0</v>
      </c>
      <c r="F49" s="19">
        <f t="shared" ca="1" si="6"/>
        <v>-258619191.41999999</v>
      </c>
    </row>
    <row r="50" spans="1:6" ht="12.75" customHeight="1">
      <c r="A50" s="55" t="s">
        <v>233</v>
      </c>
      <c r="B50" s="17">
        <v>1056</v>
      </c>
      <c r="C50" s="56" t="s">
        <v>147</v>
      </c>
      <c r="D50" s="18">
        <f t="shared" ca="1" si="4"/>
        <v>830900.32000000007</v>
      </c>
      <c r="E50" s="18">
        <f t="shared" ca="1" si="4"/>
        <v>0</v>
      </c>
      <c r="F50" s="19">
        <f t="shared" ca="1" si="6"/>
        <v>830900.32000000007</v>
      </c>
    </row>
    <row r="51" spans="1:6" ht="12.75" customHeight="1">
      <c r="A51" s="55" t="s">
        <v>235</v>
      </c>
      <c r="B51" s="17">
        <v>1057</v>
      </c>
      <c r="C51" s="56" t="s">
        <v>147</v>
      </c>
      <c r="D51" s="18">
        <f t="shared" ca="1" si="4"/>
        <v>257935834.38</v>
      </c>
      <c r="E51" s="18">
        <f t="shared" ca="1" si="4"/>
        <v>0</v>
      </c>
      <c r="F51" s="19">
        <f t="shared" ca="1" si="6"/>
        <v>257935834.38</v>
      </c>
    </row>
    <row r="52" spans="1:6" ht="12.75" customHeight="1">
      <c r="A52" s="55" t="s">
        <v>237</v>
      </c>
      <c r="B52" s="17">
        <v>1058</v>
      </c>
      <c r="C52" s="56" t="s">
        <v>147</v>
      </c>
      <c r="D52" s="18">
        <f t="shared" ca="1" si="4"/>
        <v>128697602.06999999</v>
      </c>
      <c r="E52" s="18">
        <f t="shared" ca="1" si="4"/>
        <v>0</v>
      </c>
      <c r="F52" s="19">
        <f t="shared" ref="F52" ca="1" si="7">+SUM(D52:E52)</f>
        <v>128697602.06999999</v>
      </c>
    </row>
    <row r="53" spans="1:6" ht="12.75" customHeight="1">
      <c r="A53" s="55" t="s">
        <v>239</v>
      </c>
      <c r="B53" s="17">
        <v>1059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9">
        <f t="shared" ref="F53:F55" ca="1" si="8">+SUM(D53:E53)</f>
        <v>0</v>
      </c>
    </row>
    <row r="54" spans="1:6" ht="12.75" customHeight="1">
      <c r="A54" s="55" t="s">
        <v>241</v>
      </c>
      <c r="B54" s="17">
        <v>1060</v>
      </c>
      <c r="C54" s="56" t="s">
        <v>147</v>
      </c>
      <c r="D54" s="18">
        <f t="shared" ca="1" si="4"/>
        <v>0</v>
      </c>
      <c r="E54" s="18">
        <f t="shared" ca="1" si="4"/>
        <v>0</v>
      </c>
      <c r="F54" s="19">
        <f t="shared" ca="1" si="8"/>
        <v>0</v>
      </c>
    </row>
    <row r="55" spans="1:6" ht="12.75" customHeight="1">
      <c r="A55" s="55" t="s">
        <v>243</v>
      </c>
      <c r="B55" s="17">
        <v>1061</v>
      </c>
      <c r="C55" s="56" t="s">
        <v>147</v>
      </c>
      <c r="D55" s="18">
        <f t="shared" ref="D55:E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8"/>
        <v>0</v>
      </c>
    </row>
    <row r="56" spans="1:6" ht="12.75" customHeight="1">
      <c r="A56" s="55" t="s">
        <v>245</v>
      </c>
      <c r="B56" s="17">
        <v>2001</v>
      </c>
      <c r="C56" s="56" t="s">
        <v>147</v>
      </c>
      <c r="D56" s="18">
        <f t="shared" ca="1" si="9"/>
        <v>0</v>
      </c>
      <c r="E56" s="18">
        <f t="shared" ca="1" si="9"/>
        <v>0</v>
      </c>
      <c r="F56" s="19">
        <f t="shared" ca="1" si="6"/>
        <v>0</v>
      </c>
    </row>
    <row r="57" spans="1:6" ht="12.75" customHeight="1">
      <c r="A57" s="55" t="s">
        <v>247</v>
      </c>
      <c r="B57" s="17">
        <v>2002</v>
      </c>
      <c r="C57" s="56" t="s">
        <v>248</v>
      </c>
      <c r="D57" s="18">
        <f t="shared" ca="1" si="9"/>
        <v>0</v>
      </c>
      <c r="E57" s="18">
        <f t="shared" ca="1" si="9"/>
        <v>0</v>
      </c>
      <c r="F57" s="19">
        <f t="shared" ca="1" si="6"/>
        <v>0</v>
      </c>
    </row>
    <row r="58" spans="1:6" ht="12.75" customHeight="1">
      <c r="A58" s="55" t="s">
        <v>250</v>
      </c>
      <c r="B58" s="17">
        <v>2005</v>
      </c>
      <c r="C58" s="56" t="s">
        <v>248</v>
      </c>
      <c r="D58" s="18">
        <f t="shared" ca="1" si="9"/>
        <v>0</v>
      </c>
      <c r="E58" s="18">
        <f t="shared" ca="1" si="9"/>
        <v>0</v>
      </c>
      <c r="F58" s="19">
        <f t="shared" ca="1" si="6"/>
        <v>0</v>
      </c>
    </row>
    <row r="59" spans="1:6" ht="12.75" customHeight="1">
      <c r="A59" s="55" t="s">
        <v>252</v>
      </c>
      <c r="B59" s="17">
        <v>2006</v>
      </c>
      <c r="C59" s="56" t="s">
        <v>253</v>
      </c>
      <c r="D59" s="18">
        <f t="shared" ca="1" si="9"/>
        <v>0</v>
      </c>
      <c r="E59" s="18">
        <f t="shared" ca="1" si="9"/>
        <v>0</v>
      </c>
      <c r="F59" s="19">
        <f t="shared" ca="1" si="6"/>
        <v>0</v>
      </c>
    </row>
    <row r="60" spans="1:6" ht="12.75" customHeight="1">
      <c r="A60" s="55" t="s">
        <v>255</v>
      </c>
      <c r="B60" s="17">
        <v>2007</v>
      </c>
      <c r="C60" s="56" t="s">
        <v>248</v>
      </c>
      <c r="D60" s="18">
        <f t="shared" ca="1" si="9"/>
        <v>0</v>
      </c>
      <c r="E60" s="18">
        <f t="shared" ca="1" si="9"/>
        <v>0</v>
      </c>
      <c r="F60" s="19">
        <f t="shared" ca="1" si="6"/>
        <v>0</v>
      </c>
    </row>
    <row r="61" spans="1:6" ht="12.75" customHeight="1">
      <c r="A61" s="55" t="s">
        <v>257</v>
      </c>
      <c r="B61" s="17">
        <v>2008</v>
      </c>
      <c r="C61" s="56" t="s">
        <v>248</v>
      </c>
      <c r="D61" s="18">
        <f t="shared" ca="1" si="9"/>
        <v>0</v>
      </c>
      <c r="E61" s="18">
        <f t="shared" ca="1" si="9"/>
        <v>0</v>
      </c>
      <c r="F61" s="19">
        <f t="shared" ref="F61" ca="1" si="10">+SUM(D61:E61)</f>
        <v>0</v>
      </c>
    </row>
    <row r="62" spans="1:6" ht="12.75" customHeight="1">
      <c r="A62" s="55" t="s">
        <v>259</v>
      </c>
      <c r="B62" s="17">
        <v>3001</v>
      </c>
      <c r="C62" s="56" t="s">
        <v>253</v>
      </c>
      <c r="D62" s="18">
        <f t="shared" ca="1" si="9"/>
        <v>0</v>
      </c>
      <c r="E62" s="18">
        <f t="shared" ca="1" si="9"/>
        <v>0</v>
      </c>
      <c r="F62" s="19">
        <f t="shared" ref="F62:F75" ca="1" si="11">+SUM(D62:E62)</f>
        <v>0</v>
      </c>
    </row>
    <row r="63" spans="1:6" ht="12.75" customHeight="1">
      <c r="A63" s="55" t="s">
        <v>261</v>
      </c>
      <c r="B63" s="17">
        <v>3002</v>
      </c>
      <c r="C63" s="56" t="s">
        <v>253</v>
      </c>
      <c r="D63" s="18">
        <f t="shared" ca="1" si="9"/>
        <v>0</v>
      </c>
      <c r="E63" s="18">
        <f t="shared" ca="1" si="9"/>
        <v>0</v>
      </c>
      <c r="F63" s="19">
        <f t="shared" ca="1" si="11"/>
        <v>0</v>
      </c>
    </row>
    <row r="64" spans="1:6" ht="12.75" customHeight="1">
      <c r="A64" s="55" t="s">
        <v>263</v>
      </c>
      <c r="B64" s="17">
        <v>3003</v>
      </c>
      <c r="C64" s="56" t="s">
        <v>253</v>
      </c>
      <c r="D64" s="18">
        <f t="shared" ca="1" si="9"/>
        <v>0</v>
      </c>
      <c r="E64" s="18">
        <f t="shared" ca="1" si="9"/>
        <v>0</v>
      </c>
      <c r="F64" s="19">
        <f t="shared" ca="1" si="11"/>
        <v>0</v>
      </c>
    </row>
    <row r="65" spans="1:6" ht="12.75" customHeight="1">
      <c r="A65" s="55" t="s">
        <v>265</v>
      </c>
      <c r="B65" s="17">
        <v>3004</v>
      </c>
      <c r="C65" s="56" t="s">
        <v>253</v>
      </c>
      <c r="D65" s="18">
        <f t="shared" ca="1" si="9"/>
        <v>0</v>
      </c>
      <c r="E65" s="18">
        <f t="shared" ca="1" si="9"/>
        <v>0</v>
      </c>
      <c r="F65" s="19">
        <f t="shared" ca="1" si="11"/>
        <v>0</v>
      </c>
    </row>
    <row r="66" spans="1:6" ht="12.75" customHeight="1">
      <c r="A66" s="55" t="s">
        <v>267</v>
      </c>
      <c r="B66" s="17">
        <v>3005</v>
      </c>
      <c r="C66" s="56" t="s">
        <v>253</v>
      </c>
      <c r="D66" s="18">
        <f t="shared" ca="1" si="9"/>
        <v>0</v>
      </c>
      <c r="E66" s="18">
        <f t="shared" ca="1" si="9"/>
        <v>0</v>
      </c>
      <c r="F66" s="19">
        <f t="shared" ca="1" si="11"/>
        <v>0</v>
      </c>
    </row>
    <row r="67" spans="1:6" ht="12.75" customHeight="1">
      <c r="A67" s="55" t="s">
        <v>269</v>
      </c>
      <c r="B67" s="17">
        <v>3006</v>
      </c>
      <c r="C67" s="56" t="s">
        <v>253</v>
      </c>
      <c r="D67" s="18">
        <f t="shared" ca="1" si="9"/>
        <v>0</v>
      </c>
      <c r="E67" s="18">
        <f t="shared" ca="1" si="9"/>
        <v>0</v>
      </c>
      <c r="F67" s="19">
        <f t="shared" ca="1" si="11"/>
        <v>0</v>
      </c>
    </row>
    <row r="68" spans="1:6" ht="12.75" customHeight="1">
      <c r="A68" s="55" t="s">
        <v>271</v>
      </c>
      <c r="B68" s="17">
        <v>3007</v>
      </c>
      <c r="C68" s="56" t="s">
        <v>253</v>
      </c>
      <c r="D68" s="18">
        <f t="shared" ca="1" si="9"/>
        <v>0</v>
      </c>
      <c r="E68" s="18">
        <f t="shared" ca="1" si="9"/>
        <v>0</v>
      </c>
      <c r="F68" s="19">
        <f t="shared" ca="1" si="11"/>
        <v>0</v>
      </c>
    </row>
    <row r="69" spans="1:6" ht="12.75" customHeight="1">
      <c r="A69" s="55" t="s">
        <v>273</v>
      </c>
      <c r="B69" s="17">
        <v>3008</v>
      </c>
      <c r="C69" s="56" t="s">
        <v>253</v>
      </c>
      <c r="D69" s="18">
        <f t="shared" ca="1" si="9"/>
        <v>0</v>
      </c>
      <c r="E69" s="18">
        <f t="shared" ca="1" si="9"/>
        <v>0</v>
      </c>
      <c r="F69" s="19">
        <f t="shared" ca="1" si="11"/>
        <v>0</v>
      </c>
    </row>
    <row r="70" spans="1:6" ht="12.75" customHeight="1">
      <c r="A70" s="55" t="s">
        <v>275</v>
      </c>
      <c r="B70" s="17">
        <v>3009</v>
      </c>
      <c r="C70" s="56" t="s">
        <v>253</v>
      </c>
      <c r="D70" s="18">
        <f t="shared" ca="1" si="9"/>
        <v>0</v>
      </c>
      <c r="E70" s="18">
        <f t="shared" ca="1" si="9"/>
        <v>0</v>
      </c>
      <c r="F70" s="19">
        <f t="shared" ca="1" si="11"/>
        <v>0</v>
      </c>
    </row>
    <row r="71" spans="1:6" ht="12.75" customHeight="1">
      <c r="A71" s="55" t="s">
        <v>277</v>
      </c>
      <c r="B71" s="17">
        <v>3011</v>
      </c>
      <c r="C71" s="56" t="s">
        <v>253</v>
      </c>
      <c r="D71" s="18">
        <f t="shared" ref="D71:E75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9">
        <f t="shared" ca="1" si="11"/>
        <v>0</v>
      </c>
    </row>
    <row r="72" spans="1:6" ht="12.75" customHeight="1">
      <c r="A72" s="55" t="s">
        <v>279</v>
      </c>
      <c r="B72" s="17">
        <v>3012</v>
      </c>
      <c r="C72" s="56" t="s">
        <v>253</v>
      </c>
      <c r="D72" s="18">
        <f t="shared" ca="1" si="12"/>
        <v>0</v>
      </c>
      <c r="E72" s="18">
        <f t="shared" ca="1" si="12"/>
        <v>0</v>
      </c>
      <c r="F72" s="19">
        <f t="shared" ca="1" si="11"/>
        <v>0</v>
      </c>
    </row>
    <row r="73" spans="1:6" ht="12.75" customHeight="1">
      <c r="A73" s="55" t="s">
        <v>281</v>
      </c>
      <c r="B73" s="17">
        <v>3016</v>
      </c>
      <c r="C73" s="56" t="s">
        <v>253</v>
      </c>
      <c r="D73" s="18">
        <f t="shared" ca="1" si="12"/>
        <v>0</v>
      </c>
      <c r="E73" s="18">
        <f t="shared" ca="1" si="12"/>
        <v>0</v>
      </c>
      <c r="F73" s="19">
        <f t="shared" ca="1" si="11"/>
        <v>0</v>
      </c>
    </row>
    <row r="74" spans="1:6" ht="12.75" customHeight="1">
      <c r="A74" s="55" t="s">
        <v>283</v>
      </c>
      <c r="B74" s="17">
        <v>3017</v>
      </c>
      <c r="C74" s="56" t="s">
        <v>253</v>
      </c>
      <c r="D74" s="18">
        <f t="shared" ca="1" si="12"/>
        <v>0</v>
      </c>
      <c r="E74" s="18">
        <f t="shared" ca="1" si="12"/>
        <v>0</v>
      </c>
      <c r="F74" s="19">
        <f t="shared" ca="1" si="11"/>
        <v>0</v>
      </c>
    </row>
    <row r="75" spans="1:6" ht="12.75" customHeight="1">
      <c r="A75" s="55" t="s">
        <v>285</v>
      </c>
      <c r="B75" s="17">
        <v>3018</v>
      </c>
      <c r="C75" s="56" t="s">
        <v>253</v>
      </c>
      <c r="D75" s="18">
        <f t="shared" ca="1" si="12"/>
        <v>0</v>
      </c>
      <c r="E75" s="18">
        <f t="shared" ca="1" si="12"/>
        <v>0</v>
      </c>
      <c r="F75" s="19">
        <f t="shared" ca="1" si="11"/>
        <v>0</v>
      </c>
    </row>
    <row r="76" spans="1:6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147568200075.44315</v>
      </c>
      <c r="E76" s="48">
        <f ca="1">SUMIF($C$7:$C$75,"HD",E$7:E$75)</f>
        <v>0</v>
      </c>
      <c r="F76" s="48">
        <f ca="1">SUMIF($C$7:$C$75,"HD",F$7:F$75)</f>
        <v>147568200075.44315</v>
      </c>
    </row>
    <row r="77" spans="1:6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</row>
    <row r="78" spans="1:6" ht="13.8">
      <c r="A78" s="57" t="s">
        <v>293</v>
      </c>
      <c r="B78" s="47">
        <v>9003</v>
      </c>
      <c r="C78" s="56" t="s">
        <v>294</v>
      </c>
      <c r="D78" s="48">
        <f ca="1">D76+D77</f>
        <v>147568200075.44315</v>
      </c>
      <c r="E78" s="48">
        <f ca="1">E76+E77</f>
        <v>0</v>
      </c>
      <c r="F78" s="48">
        <f ca="1">F76+F77</f>
        <v>147568200075.44315</v>
      </c>
    </row>
  </sheetData>
  <mergeCells count="1">
    <mergeCell ref="E2:G2"/>
  </mergeCells>
  <dataValidations count="2">
    <dataValidation type="list" allowBlank="1" showInputMessage="1" showErrorMessage="1" sqref="B2" xr:uid="{9B0F8BAF-42A6-4446-B836-82F83B3D7E6E}">
      <formula1>"Toplam,Direkt,Endirekt"</formula1>
    </dataValidation>
    <dataValidation type="list" allowBlank="1" showInputMessage="1" showErrorMessage="1" sqref="C2" xr:uid="{513FC70E-5996-44B1-A2DC-3B5684247485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A250-7634-4569-9B5B-019458F48471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717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3312842453.3600001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9884053183.8399982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18969719391.098904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2126268943.2644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4686164134.3699989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14901632306.4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12437361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3152602823.1500001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353463757.73000002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16472867351.23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11819540174.049999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1475092814.7599082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2596516520.3099999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1827473433.48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6341276606.5500002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630106219.04999995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6382363682.1099997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193840621.51000002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15079556866.20998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3674304617.2298636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1437517955.7499366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239114278.19999999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912323917.53999996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4496980981.29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1877098470.8499999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3228955628.73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649270319.63999999</v>
      </c>
    </row>
    <row r="41" spans="1:4" ht="12.75" customHeight="1">
      <c r="A41" s="55" t="s">
        <v>215</v>
      </c>
      <c r="B41" s="17">
        <v>1047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1048</v>
      </c>
      <c r="C42" s="56" t="s">
        <v>147</v>
      </c>
      <c r="D42" s="18">
        <f t="shared" ca="1" si="0"/>
        <v>2241582368.6999688</v>
      </c>
    </row>
    <row r="43" spans="1:4" ht="12.75" customHeight="1">
      <c r="A43" s="55" t="s">
        <v>219</v>
      </c>
      <c r="B43" s="17">
        <v>1049</v>
      </c>
      <c r="C43" s="56" t="s">
        <v>147</v>
      </c>
      <c r="D43" s="18">
        <f t="shared" ca="1" si="0"/>
        <v>2263674365.4602165</v>
      </c>
    </row>
    <row r="44" spans="1:4" ht="12.75" customHeight="1">
      <c r="A44" s="55" t="s">
        <v>221</v>
      </c>
      <c r="B44" s="17">
        <v>1050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1051</v>
      </c>
      <c r="C45" s="56" t="s">
        <v>147</v>
      </c>
      <c r="D45" s="18">
        <f t="shared" ca="1" si="0"/>
        <v>11663631.340000002</v>
      </c>
    </row>
    <row r="46" spans="1:4" ht="12.75" customHeight="1">
      <c r="A46" s="55" t="s">
        <v>225</v>
      </c>
      <c r="B46" s="17">
        <v>1052</v>
      </c>
      <c r="C46" s="56" t="s">
        <v>147</v>
      </c>
      <c r="D46" s="18">
        <f t="shared" ca="1" si="0"/>
        <v>47589782.19000005</v>
      </c>
    </row>
    <row r="47" spans="1:4" ht="12.75" customHeight="1">
      <c r="A47" s="55" t="s">
        <v>227</v>
      </c>
      <c r="B47" s="17">
        <v>1053</v>
      </c>
      <c r="C47" s="56" t="s">
        <v>147</v>
      </c>
      <c r="D47" s="18">
        <f t="shared" ca="1" si="0"/>
        <v>6141457900.7999992</v>
      </c>
    </row>
    <row r="48" spans="1:4" ht="12.75" customHeight="1">
      <c r="A48" s="55" t="s">
        <v>229</v>
      </c>
      <c r="B48" s="17">
        <v>1054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1055</v>
      </c>
      <c r="C49" s="56" t="s">
        <v>147</v>
      </c>
      <c r="D49" s="18">
        <f t="shared" ca="1" si="0"/>
        <v>-258619191.41999999</v>
      </c>
    </row>
    <row r="50" spans="1:4" ht="12.75" customHeight="1">
      <c r="A50" s="55" t="s">
        <v>233</v>
      </c>
      <c r="B50" s="17">
        <v>1056</v>
      </c>
      <c r="C50" s="56" t="s">
        <v>147</v>
      </c>
      <c r="D50" s="18">
        <f t="shared" ca="1" si="0"/>
        <v>830900.32000000007</v>
      </c>
    </row>
    <row r="51" spans="1:4" ht="12.75" customHeight="1">
      <c r="A51" s="55" t="s">
        <v>235</v>
      </c>
      <c r="B51" s="17">
        <v>1057</v>
      </c>
      <c r="C51" s="56" t="s">
        <v>147</v>
      </c>
      <c r="D51" s="18">
        <f t="shared" ca="1" si="0"/>
        <v>257935834.38</v>
      </c>
    </row>
    <row r="52" spans="1:4" ht="12.75" customHeight="1">
      <c r="A52" s="55" t="s">
        <v>237</v>
      </c>
      <c r="B52" s="17">
        <v>1058</v>
      </c>
      <c r="C52" s="56" t="s">
        <v>147</v>
      </c>
      <c r="D52" s="18">
        <f t="shared" ca="1" si="0"/>
        <v>128697602.06999999</v>
      </c>
    </row>
    <row r="53" spans="1:4" ht="12.75" customHeight="1">
      <c r="A53" s="55" t="s">
        <v>239</v>
      </c>
      <c r="B53" s="17">
        <v>1059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1060</v>
      </c>
      <c r="C54" s="56" t="s">
        <v>147</v>
      </c>
      <c r="D54" s="18">
        <f t="shared" ca="1" si="0"/>
        <v>0</v>
      </c>
    </row>
    <row r="55" spans="1:4" ht="12.75" customHeight="1">
      <c r="A55" s="55" t="s">
        <v>243</v>
      </c>
      <c r="B55" s="17">
        <v>1061</v>
      </c>
      <c r="C55" s="56" t="s">
        <v>147</v>
      </c>
      <c r="D55" s="18">
        <f t="shared" ca="1" si="0"/>
        <v>0</v>
      </c>
    </row>
    <row r="56" spans="1:4" ht="12.75" customHeight="1">
      <c r="A56" s="55" t="s">
        <v>245</v>
      </c>
      <c r="B56" s="17">
        <v>2001</v>
      </c>
      <c r="C56" s="56" t="s">
        <v>147</v>
      </c>
      <c r="D56" s="18">
        <f t="shared" ca="1" si="0"/>
        <v>0</v>
      </c>
    </row>
    <row r="57" spans="1:4" ht="12.75" customHeight="1">
      <c r="A57" s="55" t="s">
        <v>247</v>
      </c>
      <c r="B57" s="17">
        <v>2002</v>
      </c>
      <c r="C57" s="56" t="s">
        <v>248</v>
      </c>
      <c r="D57" s="18">
        <f t="shared" ca="1" si="0"/>
        <v>0</v>
      </c>
    </row>
    <row r="58" spans="1:4" ht="12.75" customHeight="1">
      <c r="A58" s="55" t="s">
        <v>250</v>
      </c>
      <c r="B58" s="17">
        <v>2005</v>
      </c>
      <c r="C58" s="56" t="s">
        <v>248</v>
      </c>
      <c r="D58" s="18">
        <f t="shared" ca="1" si="0"/>
        <v>0</v>
      </c>
    </row>
    <row r="59" spans="1:4" ht="12.75" customHeight="1">
      <c r="A59" s="55" t="s">
        <v>252</v>
      </c>
      <c r="B59" s="17">
        <v>2006</v>
      </c>
      <c r="C59" s="56" t="s">
        <v>253</v>
      </c>
      <c r="D59" s="18">
        <f t="shared" ca="1" si="0"/>
        <v>0</v>
      </c>
    </row>
    <row r="60" spans="1:4" ht="12.75" customHeight="1">
      <c r="A60" s="55" t="s">
        <v>255</v>
      </c>
      <c r="B60" s="17">
        <v>2007</v>
      </c>
      <c r="C60" s="56" t="s">
        <v>248</v>
      </c>
      <c r="D60" s="18">
        <f t="shared" ca="1" si="0"/>
        <v>0</v>
      </c>
    </row>
    <row r="61" spans="1:4" ht="12.75" customHeight="1">
      <c r="A61" s="55" t="s">
        <v>257</v>
      </c>
      <c r="B61" s="17">
        <v>2008</v>
      </c>
      <c r="C61" s="56" t="s">
        <v>248</v>
      </c>
      <c r="D61" s="18">
        <f t="shared" ca="1" si="0"/>
        <v>0</v>
      </c>
    </row>
    <row r="62" spans="1:4" ht="12.75" customHeight="1">
      <c r="A62" s="55" t="s">
        <v>259</v>
      </c>
      <c r="B62" s="17">
        <v>3001</v>
      </c>
      <c r="C62" s="56" t="s">
        <v>253</v>
      </c>
      <c r="D62" s="18">
        <f t="shared" ca="1" si="0"/>
        <v>0</v>
      </c>
    </row>
    <row r="63" spans="1:4" ht="12.75" customHeight="1">
      <c r="A63" s="55" t="s">
        <v>261</v>
      </c>
      <c r="B63" s="17">
        <v>3002</v>
      </c>
      <c r="C63" s="56" t="s">
        <v>253</v>
      </c>
      <c r="D63" s="18">
        <f t="shared" ca="1" si="0"/>
        <v>0</v>
      </c>
    </row>
    <row r="64" spans="1:4" ht="12.75" customHeight="1">
      <c r="A64" s="55" t="s">
        <v>263</v>
      </c>
      <c r="B64" s="17">
        <v>3003</v>
      </c>
      <c r="C64" s="56" t="s">
        <v>253</v>
      </c>
      <c r="D64" s="18">
        <f t="shared" ca="1" si="0"/>
        <v>0</v>
      </c>
    </row>
    <row r="65" spans="1:4" ht="12.75" customHeight="1">
      <c r="A65" s="55" t="s">
        <v>265</v>
      </c>
      <c r="B65" s="17">
        <v>3004</v>
      </c>
      <c r="C65" s="56" t="s">
        <v>253</v>
      </c>
      <c r="D65" s="18">
        <f t="shared" ca="1" si="0"/>
        <v>0</v>
      </c>
    </row>
    <row r="66" spans="1:4" ht="12.75" customHeight="1">
      <c r="A66" s="55" t="s">
        <v>267</v>
      </c>
      <c r="B66" s="17">
        <v>3005</v>
      </c>
      <c r="C66" s="56" t="s">
        <v>253</v>
      </c>
      <c r="D66" s="18">
        <f t="shared" ca="1" si="0"/>
        <v>0</v>
      </c>
    </row>
    <row r="67" spans="1:4" ht="12.75" customHeight="1">
      <c r="A67" s="55" t="s">
        <v>269</v>
      </c>
      <c r="B67" s="17">
        <v>3006</v>
      </c>
      <c r="C67" s="56" t="s">
        <v>253</v>
      </c>
      <c r="D67" s="18">
        <f t="shared" ca="1" si="0"/>
        <v>0</v>
      </c>
    </row>
    <row r="68" spans="1:4" ht="12.75" customHeight="1">
      <c r="A68" s="55" t="s">
        <v>271</v>
      </c>
      <c r="B68" s="17">
        <v>3007</v>
      </c>
      <c r="C68" s="56" t="s">
        <v>253</v>
      </c>
      <c r="D68" s="18">
        <f t="shared" ca="1" si="0"/>
        <v>0</v>
      </c>
    </row>
    <row r="69" spans="1:4" ht="12.75" customHeight="1">
      <c r="A69" s="55" t="s">
        <v>273</v>
      </c>
      <c r="B69" s="17">
        <v>3008</v>
      </c>
      <c r="C69" s="56" t="s">
        <v>253</v>
      </c>
      <c r="D69" s="18">
        <f t="shared" ca="1" si="0"/>
        <v>0</v>
      </c>
    </row>
    <row r="70" spans="1:4" ht="12.75" customHeight="1">
      <c r="A70" s="55" t="s">
        <v>275</v>
      </c>
      <c r="B70" s="17">
        <v>3009</v>
      </c>
      <c r="C70" s="56" t="s">
        <v>253</v>
      </c>
      <c r="D70" s="18">
        <f t="shared" ca="1" si="0"/>
        <v>0</v>
      </c>
    </row>
    <row r="71" spans="1:4" ht="12.75" customHeight="1">
      <c r="A71" s="55" t="s">
        <v>277</v>
      </c>
      <c r="B71" s="17">
        <v>3011</v>
      </c>
      <c r="C71" s="56" t="s">
        <v>253</v>
      </c>
      <c r="D71" s="18">
        <f t="shared" ref="D71:D75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3012</v>
      </c>
      <c r="C72" s="56" t="s">
        <v>253</v>
      </c>
      <c r="D72" s="18">
        <f t="shared" ca="1" si="1"/>
        <v>0</v>
      </c>
    </row>
    <row r="73" spans="1:4" ht="12.75" customHeight="1">
      <c r="A73" s="55" t="s">
        <v>281</v>
      </c>
      <c r="B73" s="17">
        <v>3016</v>
      </c>
      <c r="C73" s="56" t="s">
        <v>253</v>
      </c>
      <c r="D73" s="18">
        <f t="shared" ca="1" si="1"/>
        <v>0</v>
      </c>
    </row>
    <row r="74" spans="1:4" ht="12.75" customHeight="1">
      <c r="A74" s="55" t="s">
        <v>283</v>
      </c>
      <c r="B74" s="17">
        <v>3017</v>
      </c>
      <c r="C74" s="56" t="s">
        <v>253</v>
      </c>
      <c r="D74" s="18">
        <f t="shared" ca="1" si="1"/>
        <v>0</v>
      </c>
    </row>
    <row r="75" spans="1:4" ht="12.75" customHeight="1">
      <c r="A75" s="55" t="s">
        <v>285</v>
      </c>
      <c r="B75" s="17">
        <v>3018</v>
      </c>
      <c r="C75" s="56" t="s">
        <v>253</v>
      </c>
      <c r="D75" s="18">
        <f t="shared" ca="1" si="1"/>
        <v>0</v>
      </c>
    </row>
    <row r="76" spans="1:4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147568200075.44315</v>
      </c>
    </row>
    <row r="77" spans="1:4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</row>
    <row r="78" spans="1:4" ht="13.8">
      <c r="A78" s="57" t="s">
        <v>293</v>
      </c>
      <c r="B78" s="47">
        <v>9003</v>
      </c>
      <c r="C78" s="56" t="s">
        <v>294</v>
      </c>
      <c r="D78" s="48">
        <f ca="1">D76+D77</f>
        <v>147568200075.44315</v>
      </c>
    </row>
  </sheetData>
  <mergeCells count="1">
    <mergeCell ref="E2:G2"/>
  </mergeCells>
  <dataValidations count="2">
    <dataValidation type="list" allowBlank="1" showInputMessage="1" showErrorMessage="1" sqref="B2" xr:uid="{40323835-7DAE-425E-BF4E-FB2C38711314}">
      <formula1>"Toplam,Direkt,Endirekt"</formula1>
    </dataValidation>
    <dataValidation type="list" allowBlank="1" showInputMessage="1" showErrorMessage="1" sqref="C2" xr:uid="{FFBD108D-3F9A-43CE-8A83-4AAA5D0D39E8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E552-0B27-4F4D-A23D-F06A77E43F60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713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1047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1048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1049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1050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1051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1052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1053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1054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1055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1056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1057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1058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1059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1060</v>
      </c>
      <c r="C54" s="56" t="s">
        <v>147</v>
      </c>
      <c r="D54" s="18">
        <f t="shared" ca="1" si="0"/>
        <v>0</v>
      </c>
    </row>
    <row r="55" spans="1:4" ht="12.75" customHeight="1">
      <c r="A55" s="55" t="s">
        <v>243</v>
      </c>
      <c r="B55" s="17">
        <v>1061</v>
      </c>
      <c r="C55" s="56" t="s">
        <v>147</v>
      </c>
      <c r="D55" s="18">
        <f t="shared" ca="1" si="0"/>
        <v>0</v>
      </c>
    </row>
    <row r="56" spans="1:4" ht="12.75" customHeight="1">
      <c r="A56" s="55" t="s">
        <v>245</v>
      </c>
      <c r="B56" s="17">
        <v>2001</v>
      </c>
      <c r="C56" s="56" t="s">
        <v>147</v>
      </c>
      <c r="D56" s="18">
        <f t="shared" ca="1" si="0"/>
        <v>0</v>
      </c>
    </row>
    <row r="57" spans="1:4" ht="12.75" customHeight="1">
      <c r="A57" s="55" t="s">
        <v>247</v>
      </c>
      <c r="B57" s="17">
        <v>2002</v>
      </c>
      <c r="C57" s="56" t="s">
        <v>248</v>
      </c>
      <c r="D57" s="18">
        <f t="shared" ca="1" si="0"/>
        <v>0</v>
      </c>
    </row>
    <row r="58" spans="1:4" ht="12.75" customHeight="1">
      <c r="A58" s="55" t="s">
        <v>250</v>
      </c>
      <c r="B58" s="17">
        <v>2005</v>
      </c>
      <c r="C58" s="56" t="s">
        <v>248</v>
      </c>
      <c r="D58" s="18">
        <f t="shared" ca="1" si="0"/>
        <v>0</v>
      </c>
    </row>
    <row r="59" spans="1:4" ht="12.75" customHeight="1">
      <c r="A59" s="55" t="s">
        <v>252</v>
      </c>
      <c r="B59" s="17">
        <v>2006</v>
      </c>
      <c r="C59" s="56" t="s">
        <v>253</v>
      </c>
      <c r="D59" s="18">
        <f t="shared" ca="1" si="0"/>
        <v>0</v>
      </c>
    </row>
    <row r="60" spans="1:4" ht="12.75" customHeight="1">
      <c r="A60" s="55" t="s">
        <v>255</v>
      </c>
      <c r="B60" s="17">
        <v>2007</v>
      </c>
      <c r="C60" s="56" t="s">
        <v>248</v>
      </c>
      <c r="D60" s="18">
        <f t="shared" ca="1" si="0"/>
        <v>0</v>
      </c>
    </row>
    <row r="61" spans="1:4" ht="12.75" customHeight="1">
      <c r="A61" s="55" t="s">
        <v>257</v>
      </c>
      <c r="B61" s="17">
        <v>2008</v>
      </c>
      <c r="C61" s="56" t="s">
        <v>248</v>
      </c>
      <c r="D61" s="18">
        <f t="shared" ca="1" si="0"/>
        <v>0</v>
      </c>
    </row>
    <row r="62" spans="1:4" ht="12.75" customHeight="1">
      <c r="A62" s="55" t="s">
        <v>259</v>
      </c>
      <c r="B62" s="17">
        <v>3001</v>
      </c>
      <c r="C62" s="56" t="s">
        <v>253</v>
      </c>
      <c r="D62" s="18">
        <f t="shared" ca="1" si="0"/>
        <v>0</v>
      </c>
    </row>
    <row r="63" spans="1:4" ht="12.75" customHeight="1">
      <c r="A63" s="55" t="s">
        <v>261</v>
      </c>
      <c r="B63" s="17">
        <v>3002</v>
      </c>
      <c r="C63" s="56" t="s">
        <v>253</v>
      </c>
      <c r="D63" s="18">
        <f t="shared" ca="1" si="0"/>
        <v>0</v>
      </c>
    </row>
    <row r="64" spans="1:4" ht="12.75" customHeight="1">
      <c r="A64" s="55" t="s">
        <v>263</v>
      </c>
      <c r="B64" s="17">
        <v>3003</v>
      </c>
      <c r="C64" s="56" t="s">
        <v>253</v>
      </c>
      <c r="D64" s="18">
        <f t="shared" ca="1" si="0"/>
        <v>0</v>
      </c>
    </row>
    <row r="65" spans="1:4" ht="12.75" customHeight="1">
      <c r="A65" s="55" t="s">
        <v>265</v>
      </c>
      <c r="B65" s="17">
        <v>3004</v>
      </c>
      <c r="C65" s="56" t="s">
        <v>253</v>
      </c>
      <c r="D65" s="18">
        <f t="shared" ca="1" si="0"/>
        <v>0</v>
      </c>
    </row>
    <row r="66" spans="1:4" ht="12.75" customHeight="1">
      <c r="A66" s="55" t="s">
        <v>267</v>
      </c>
      <c r="B66" s="17">
        <v>3005</v>
      </c>
      <c r="C66" s="56" t="s">
        <v>253</v>
      </c>
      <c r="D66" s="18">
        <f t="shared" ca="1" si="0"/>
        <v>0</v>
      </c>
    </row>
    <row r="67" spans="1:4" ht="12.75" customHeight="1">
      <c r="A67" s="55" t="s">
        <v>269</v>
      </c>
      <c r="B67" s="17">
        <v>3006</v>
      </c>
      <c r="C67" s="56" t="s">
        <v>253</v>
      </c>
      <c r="D67" s="18">
        <f t="shared" ca="1" si="0"/>
        <v>0</v>
      </c>
    </row>
    <row r="68" spans="1:4" ht="12.75" customHeight="1">
      <c r="A68" s="55" t="s">
        <v>271</v>
      </c>
      <c r="B68" s="17">
        <v>3007</v>
      </c>
      <c r="C68" s="56" t="s">
        <v>253</v>
      </c>
      <c r="D68" s="18">
        <f t="shared" ca="1" si="0"/>
        <v>0</v>
      </c>
    </row>
    <row r="69" spans="1:4" ht="12.75" customHeight="1">
      <c r="A69" s="55" t="s">
        <v>273</v>
      </c>
      <c r="B69" s="17">
        <v>3008</v>
      </c>
      <c r="C69" s="56" t="s">
        <v>253</v>
      </c>
      <c r="D69" s="18">
        <f t="shared" ca="1" si="0"/>
        <v>0</v>
      </c>
    </row>
    <row r="70" spans="1:4" ht="12.75" customHeight="1">
      <c r="A70" s="55" t="s">
        <v>275</v>
      </c>
      <c r="B70" s="17">
        <v>3009</v>
      </c>
      <c r="C70" s="56" t="s">
        <v>253</v>
      </c>
      <c r="D70" s="18">
        <f t="shared" ca="1" si="0"/>
        <v>0</v>
      </c>
    </row>
    <row r="71" spans="1:4" ht="12.75" customHeight="1">
      <c r="A71" s="55" t="s">
        <v>277</v>
      </c>
      <c r="B71" s="17">
        <v>3011</v>
      </c>
      <c r="C71" s="56" t="s">
        <v>253</v>
      </c>
      <c r="D71" s="18">
        <f t="shared" ref="D71:D75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3012</v>
      </c>
      <c r="C72" s="56" t="s">
        <v>253</v>
      </c>
      <c r="D72" s="18">
        <f t="shared" ca="1" si="1"/>
        <v>0</v>
      </c>
    </row>
    <row r="73" spans="1:4" ht="12.75" customHeight="1">
      <c r="A73" s="55" t="s">
        <v>281</v>
      </c>
      <c r="B73" s="17">
        <v>3016</v>
      </c>
      <c r="C73" s="56" t="s">
        <v>253</v>
      </c>
      <c r="D73" s="18">
        <f t="shared" ca="1" si="1"/>
        <v>0</v>
      </c>
    </row>
    <row r="74" spans="1:4" ht="12.75" customHeight="1">
      <c r="A74" s="55" t="s">
        <v>283</v>
      </c>
      <c r="B74" s="17">
        <v>3017</v>
      </c>
      <c r="C74" s="56" t="s">
        <v>253</v>
      </c>
      <c r="D74" s="18">
        <f t="shared" ca="1" si="1"/>
        <v>0</v>
      </c>
    </row>
    <row r="75" spans="1:4" ht="12.75" customHeight="1">
      <c r="A75" s="55" t="s">
        <v>285</v>
      </c>
      <c r="B75" s="17">
        <v>3018</v>
      </c>
      <c r="C75" s="56" t="s">
        <v>253</v>
      </c>
      <c r="D75" s="18">
        <f t="shared" ca="1" si="1"/>
        <v>0</v>
      </c>
    </row>
    <row r="76" spans="1:4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0</v>
      </c>
    </row>
    <row r="77" spans="1:4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</row>
    <row r="78" spans="1:4" ht="13.8">
      <c r="A78" s="57" t="s">
        <v>293</v>
      </c>
      <c r="B78" s="47">
        <v>9003</v>
      </c>
      <c r="C78" s="56" t="s">
        <v>294</v>
      </c>
      <c r="D78" s="48">
        <f ca="1">D76+D77</f>
        <v>0</v>
      </c>
    </row>
  </sheetData>
  <mergeCells count="1">
    <mergeCell ref="E2:G2"/>
  </mergeCells>
  <dataValidations count="2">
    <dataValidation type="list" allowBlank="1" showInputMessage="1" showErrorMessage="1" sqref="C2" xr:uid="{08BBB23E-07F4-4E43-AB18-101F095FFE04}">
      <formula1>"Toplam,Yurtiçi,Yurtdışı"</formula1>
    </dataValidation>
    <dataValidation type="list" allowBlank="1" showInputMessage="1" showErrorMessage="1" sqref="B2" xr:uid="{E2F3BECC-C1A6-4D73-8206-DF8B13FC1D5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CDDF0-77FD-4BDA-9985-77C3CC5D8D3B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727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32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123759219.97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15475071.98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595699465.70000005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352001.61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1192859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-26446.55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41216983.109999999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3590098.47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1380339796.2199998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1272110.08338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2509849.87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32527827.120000001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3448314.54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38065918.756499998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99084540.189999953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745812.54999999993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1047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1048</v>
      </c>
      <c r="C42" s="56" t="s">
        <v>147</v>
      </c>
      <c r="D42" s="18">
        <f t="shared" ca="1" si="0"/>
        <v>4597232.47</v>
      </c>
    </row>
    <row r="43" spans="1:4" ht="12.75" customHeight="1">
      <c r="A43" s="55" t="s">
        <v>219</v>
      </c>
      <c r="B43" s="17">
        <v>1049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1050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1051</v>
      </c>
      <c r="C45" s="56" t="s">
        <v>147</v>
      </c>
      <c r="D45" s="18">
        <f t="shared" ca="1" si="0"/>
        <v>18354873.069999997</v>
      </c>
    </row>
    <row r="46" spans="1:4" ht="12.75" customHeight="1">
      <c r="A46" s="55" t="s">
        <v>225</v>
      </c>
      <c r="B46" s="17">
        <v>1052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1053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1054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1055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1056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1057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1058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1059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1060</v>
      </c>
      <c r="C54" s="56" t="s">
        <v>147</v>
      </c>
      <c r="D54" s="18">
        <f t="shared" ca="1" si="0"/>
        <v>0</v>
      </c>
    </row>
    <row r="55" spans="1:4" ht="12.75" customHeight="1">
      <c r="A55" s="55" t="s">
        <v>243</v>
      </c>
      <c r="B55" s="17">
        <v>1061</v>
      </c>
      <c r="C55" s="56" t="s">
        <v>147</v>
      </c>
      <c r="D55" s="18">
        <f t="shared" ca="1" si="0"/>
        <v>0</v>
      </c>
    </row>
    <row r="56" spans="1:4" ht="12.75" customHeight="1">
      <c r="A56" s="55" t="s">
        <v>245</v>
      </c>
      <c r="B56" s="17">
        <v>2001</v>
      </c>
      <c r="C56" s="56" t="s">
        <v>147</v>
      </c>
      <c r="D56" s="18">
        <f t="shared" ca="1" si="0"/>
        <v>0</v>
      </c>
    </row>
    <row r="57" spans="1:4" ht="12.75" customHeight="1">
      <c r="A57" s="55" t="s">
        <v>247</v>
      </c>
      <c r="B57" s="17">
        <v>2002</v>
      </c>
      <c r="C57" s="56" t="s">
        <v>248</v>
      </c>
      <c r="D57" s="18">
        <f t="shared" ca="1" si="0"/>
        <v>0</v>
      </c>
    </row>
    <row r="58" spans="1:4" ht="12.75" customHeight="1">
      <c r="A58" s="55" t="s">
        <v>250</v>
      </c>
      <c r="B58" s="17">
        <v>2005</v>
      </c>
      <c r="C58" s="56" t="s">
        <v>248</v>
      </c>
      <c r="D58" s="18">
        <f t="shared" ca="1" si="0"/>
        <v>0</v>
      </c>
    </row>
    <row r="59" spans="1:4" ht="12.75" customHeight="1">
      <c r="A59" s="55" t="s">
        <v>252</v>
      </c>
      <c r="B59" s="17">
        <v>2006</v>
      </c>
      <c r="C59" s="56" t="s">
        <v>253</v>
      </c>
      <c r="D59" s="18">
        <f t="shared" ca="1" si="0"/>
        <v>0</v>
      </c>
    </row>
    <row r="60" spans="1:4" ht="12.75" customHeight="1">
      <c r="A60" s="55" t="s">
        <v>255</v>
      </c>
      <c r="B60" s="17">
        <v>2007</v>
      </c>
      <c r="C60" s="56" t="s">
        <v>248</v>
      </c>
      <c r="D60" s="18">
        <f t="shared" ca="1" si="0"/>
        <v>0</v>
      </c>
    </row>
    <row r="61" spans="1:4" ht="12.75" customHeight="1">
      <c r="A61" s="55" t="s">
        <v>257</v>
      </c>
      <c r="B61" s="17">
        <v>2008</v>
      </c>
      <c r="C61" s="56" t="s">
        <v>248</v>
      </c>
      <c r="D61" s="18">
        <f t="shared" ca="1" si="0"/>
        <v>0</v>
      </c>
    </row>
    <row r="62" spans="1:4" ht="12.75" customHeight="1">
      <c r="A62" s="55" t="s">
        <v>259</v>
      </c>
      <c r="B62" s="17">
        <v>3001</v>
      </c>
      <c r="C62" s="56" t="s">
        <v>253</v>
      </c>
      <c r="D62" s="18">
        <f t="shared" ca="1" si="0"/>
        <v>0</v>
      </c>
    </row>
    <row r="63" spans="1:4" ht="12.75" customHeight="1">
      <c r="A63" s="55" t="s">
        <v>261</v>
      </c>
      <c r="B63" s="17">
        <v>3002</v>
      </c>
      <c r="C63" s="56" t="s">
        <v>253</v>
      </c>
      <c r="D63" s="18">
        <f t="shared" ca="1" si="0"/>
        <v>0</v>
      </c>
    </row>
    <row r="64" spans="1:4" ht="12.75" customHeight="1">
      <c r="A64" s="55" t="s">
        <v>263</v>
      </c>
      <c r="B64" s="17">
        <v>3003</v>
      </c>
      <c r="C64" s="56" t="s">
        <v>253</v>
      </c>
      <c r="D64" s="18">
        <f t="shared" ca="1" si="0"/>
        <v>0</v>
      </c>
    </row>
    <row r="65" spans="1:4" ht="12.75" customHeight="1">
      <c r="A65" s="55" t="s">
        <v>265</v>
      </c>
      <c r="B65" s="17">
        <v>3004</v>
      </c>
      <c r="C65" s="56" t="s">
        <v>253</v>
      </c>
      <c r="D65" s="18">
        <f t="shared" ca="1" si="0"/>
        <v>0</v>
      </c>
    </row>
    <row r="66" spans="1:4" ht="12.75" customHeight="1">
      <c r="A66" s="55" t="s">
        <v>267</v>
      </c>
      <c r="B66" s="17">
        <v>3005</v>
      </c>
      <c r="C66" s="56" t="s">
        <v>253</v>
      </c>
      <c r="D66" s="18">
        <f t="shared" ca="1" si="0"/>
        <v>0</v>
      </c>
    </row>
    <row r="67" spans="1:4" ht="12.75" customHeight="1">
      <c r="A67" s="55" t="s">
        <v>269</v>
      </c>
      <c r="B67" s="17">
        <v>3006</v>
      </c>
      <c r="C67" s="56" t="s">
        <v>253</v>
      </c>
      <c r="D67" s="18">
        <f t="shared" ca="1" si="0"/>
        <v>0</v>
      </c>
    </row>
    <row r="68" spans="1:4" ht="12.75" customHeight="1">
      <c r="A68" s="55" t="s">
        <v>271</v>
      </c>
      <c r="B68" s="17">
        <v>3007</v>
      </c>
      <c r="C68" s="56" t="s">
        <v>253</v>
      </c>
      <c r="D68" s="18">
        <f t="shared" ca="1" si="0"/>
        <v>0</v>
      </c>
    </row>
    <row r="69" spans="1:4" ht="12.75" customHeight="1">
      <c r="A69" s="55" t="s">
        <v>273</v>
      </c>
      <c r="B69" s="17">
        <v>3008</v>
      </c>
      <c r="C69" s="56" t="s">
        <v>253</v>
      </c>
      <c r="D69" s="18">
        <f t="shared" ca="1" si="0"/>
        <v>0</v>
      </c>
    </row>
    <row r="70" spans="1:4" ht="12.75" customHeight="1">
      <c r="A70" s="55" t="s">
        <v>275</v>
      </c>
      <c r="B70" s="17">
        <v>3009</v>
      </c>
      <c r="C70" s="56" t="s">
        <v>253</v>
      </c>
      <c r="D70" s="18">
        <f t="shared" ca="1" si="0"/>
        <v>0</v>
      </c>
    </row>
    <row r="71" spans="1:4" ht="12.75" customHeight="1">
      <c r="A71" s="55" t="s">
        <v>277</v>
      </c>
      <c r="B71" s="17">
        <v>3011</v>
      </c>
      <c r="C71" s="56" t="s">
        <v>253</v>
      </c>
      <c r="D71" s="18">
        <f t="shared" ref="D71:D75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3012</v>
      </c>
      <c r="C72" s="56" t="s">
        <v>253</v>
      </c>
      <c r="D72" s="18">
        <f t="shared" ca="1" si="1"/>
        <v>0</v>
      </c>
    </row>
    <row r="73" spans="1:4" ht="12.75" customHeight="1">
      <c r="A73" s="55" t="s">
        <v>281</v>
      </c>
      <c r="B73" s="17">
        <v>3016</v>
      </c>
      <c r="C73" s="56" t="s">
        <v>253</v>
      </c>
      <c r="D73" s="18">
        <f t="shared" ca="1" si="1"/>
        <v>0</v>
      </c>
    </row>
    <row r="74" spans="1:4" ht="12.75" customHeight="1">
      <c r="A74" s="55" t="s">
        <v>283</v>
      </c>
      <c r="B74" s="17">
        <v>3017</v>
      </c>
      <c r="C74" s="56" t="s">
        <v>253</v>
      </c>
      <c r="D74" s="18">
        <f t="shared" ca="1" si="1"/>
        <v>0</v>
      </c>
    </row>
    <row r="75" spans="1:4" ht="12.75" customHeight="1">
      <c r="A75" s="55" t="s">
        <v>285</v>
      </c>
      <c r="B75" s="17">
        <v>3018</v>
      </c>
      <c r="C75" s="56" t="s">
        <v>253</v>
      </c>
      <c r="D75" s="18">
        <f t="shared" ca="1" si="1"/>
        <v>0</v>
      </c>
    </row>
    <row r="76" spans="1:4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2362205528.1598802</v>
      </c>
    </row>
    <row r="77" spans="1:4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</row>
    <row r="78" spans="1:4" ht="13.8">
      <c r="A78" s="57" t="s">
        <v>293</v>
      </c>
      <c r="B78" s="47">
        <v>9003</v>
      </c>
      <c r="C78" s="56" t="s">
        <v>294</v>
      </c>
      <c r="D78" s="48">
        <f ca="1">D76+D77</f>
        <v>2362205528.1598802</v>
      </c>
    </row>
  </sheetData>
  <mergeCells count="1">
    <mergeCell ref="E2:G2"/>
  </mergeCells>
  <dataValidations count="2">
    <dataValidation type="list" allowBlank="1" showInputMessage="1" showErrorMessage="1" sqref="B2" xr:uid="{8E1F6D11-CDAE-4120-8F62-48854C261E8F}">
      <formula1>"Toplam,Direkt,Endirekt"</formula1>
    </dataValidation>
    <dataValidation type="list" allowBlank="1" showInputMessage="1" showErrorMessage="1" sqref="C2" xr:uid="{F94E0695-BD77-4C8C-BF96-9C820614BCE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F2830-14CE-4E7F-B99E-9D0B83463F51}">
  <dimension ref="A1:G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7" ht="15" customHeight="1">
      <c r="A1" s="1" t="s">
        <v>0</v>
      </c>
      <c r="B1" s="2"/>
      <c r="C1" s="2"/>
    </row>
    <row r="2" spans="1:7" ht="15" customHeight="1">
      <c r="A2" s="1" t="s">
        <v>335</v>
      </c>
      <c r="B2" s="4" t="s">
        <v>6</v>
      </c>
      <c r="C2" s="4" t="s">
        <v>6</v>
      </c>
      <c r="E2" s="87" t="s">
        <v>138</v>
      </c>
      <c r="F2" s="88"/>
      <c r="G2" s="89"/>
    </row>
    <row r="3" spans="1:7" ht="15" customHeight="1">
      <c r="A3" s="5" t="s">
        <v>365</v>
      </c>
      <c r="B3" s="2"/>
      <c r="C3" s="2"/>
    </row>
    <row r="4" spans="1:7" ht="22.5" customHeight="1"/>
    <row r="5" spans="1:7" ht="22.5" customHeight="1">
      <c r="D5" s="76">
        <v>712</v>
      </c>
      <c r="E5" s="76">
        <v>738</v>
      </c>
      <c r="F5" s="76">
        <v>739</v>
      </c>
      <c r="G5" s="77"/>
    </row>
    <row r="6" spans="1:7" ht="79.5" customHeight="1">
      <c r="A6" s="53" t="s">
        <v>141</v>
      </c>
      <c r="B6" s="53" t="s">
        <v>142</v>
      </c>
      <c r="C6" s="53" t="s">
        <v>143</v>
      </c>
      <c r="D6" s="54" t="s">
        <v>34</v>
      </c>
      <c r="E6" s="54" t="s">
        <v>35</v>
      </c>
      <c r="F6" s="54" t="s">
        <v>36</v>
      </c>
      <c r="G6" s="77" t="s">
        <v>336</v>
      </c>
    </row>
    <row r="7" spans="1:7" ht="12.75" customHeight="1">
      <c r="A7" s="55" t="s">
        <v>146</v>
      </c>
      <c r="B7" s="17">
        <v>1001</v>
      </c>
      <c r="C7" s="56" t="s">
        <v>147</v>
      </c>
      <c r="D7" s="18">
        <f t="shared" ref="D7:F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9">
        <f t="shared" ref="G7:G41" ca="1" si="1">+SUM(D7:F7)</f>
        <v>0</v>
      </c>
    </row>
    <row r="8" spans="1:7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389833902.84999996</v>
      </c>
      <c r="E8" s="18">
        <f t="shared" ca="1" si="0"/>
        <v>0</v>
      </c>
      <c r="F8" s="18">
        <f t="shared" ca="1" si="0"/>
        <v>0</v>
      </c>
      <c r="G8" s="19">
        <f t="shared" ca="1" si="1"/>
        <v>389833902.84999996</v>
      </c>
    </row>
    <row r="9" spans="1:7" ht="12.75" customHeight="1">
      <c r="A9" s="55" t="s">
        <v>151</v>
      </c>
      <c r="B9" s="17">
        <v>1004</v>
      </c>
      <c r="C9" s="56" t="s">
        <v>147</v>
      </c>
      <c r="D9" s="18">
        <f t="shared" ca="1" si="0"/>
        <v>362107551.09000003</v>
      </c>
      <c r="E9" s="18">
        <f t="shared" ca="1" si="0"/>
        <v>0</v>
      </c>
      <c r="F9" s="18">
        <f t="shared" ca="1" si="0"/>
        <v>0</v>
      </c>
      <c r="G9" s="19">
        <f t="shared" ca="1" si="1"/>
        <v>362107551.09000003</v>
      </c>
    </row>
    <row r="10" spans="1:7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2381548872.9300003</v>
      </c>
      <c r="E10" s="18">
        <f t="shared" ca="1" si="0"/>
        <v>0</v>
      </c>
      <c r="F10" s="18">
        <f t="shared" ca="1" si="0"/>
        <v>0</v>
      </c>
      <c r="G10" s="19">
        <f t="shared" ca="1" si="1"/>
        <v>2381548872.9300003</v>
      </c>
    </row>
    <row r="11" spans="1:7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9">
        <f t="shared" ca="1" si="1"/>
        <v>0</v>
      </c>
    </row>
    <row r="12" spans="1:7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9">
        <f t="shared" ca="1" si="1"/>
        <v>0</v>
      </c>
    </row>
    <row r="13" spans="1:7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35615811.859999999</v>
      </c>
      <c r="E13" s="18">
        <f t="shared" ca="1" si="0"/>
        <v>0</v>
      </c>
      <c r="F13" s="18">
        <f t="shared" ca="1" si="0"/>
        <v>0</v>
      </c>
      <c r="G13" s="19">
        <f t="shared" ca="1" si="1"/>
        <v>35615811.859999999</v>
      </c>
    </row>
    <row r="14" spans="1:7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521485097.85000002</v>
      </c>
      <c r="E14" s="18">
        <f t="shared" ca="1" si="0"/>
        <v>0</v>
      </c>
      <c r="F14" s="18">
        <f t="shared" ca="1" si="0"/>
        <v>0</v>
      </c>
      <c r="G14" s="19">
        <f t="shared" ca="1" si="1"/>
        <v>521485097.85000002</v>
      </c>
    </row>
    <row r="15" spans="1:7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9">
        <f t="shared" ca="1" si="1"/>
        <v>0</v>
      </c>
    </row>
    <row r="16" spans="1:7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9">
        <f t="shared" ca="1" si="1"/>
        <v>0</v>
      </c>
    </row>
    <row r="17" spans="1:7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101433688</v>
      </c>
      <c r="E17" s="18">
        <f t="shared" ca="1" si="0"/>
        <v>0</v>
      </c>
      <c r="F17" s="18">
        <f t="shared" ca="1" si="0"/>
        <v>0</v>
      </c>
      <c r="G17" s="19">
        <f t="shared" ca="1" si="1"/>
        <v>101433688</v>
      </c>
    </row>
    <row r="18" spans="1:7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2160451.4</v>
      </c>
      <c r="E18" s="18">
        <f t="shared" ca="1" si="0"/>
        <v>0</v>
      </c>
      <c r="F18" s="18">
        <f t="shared" ca="1" si="0"/>
        <v>0</v>
      </c>
      <c r="G18" s="19">
        <f t="shared" ca="1" si="1"/>
        <v>2160451.4</v>
      </c>
    </row>
    <row r="19" spans="1:7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9">
        <f t="shared" ca="1" si="1"/>
        <v>0</v>
      </c>
    </row>
    <row r="20" spans="1:7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183504195.42000002</v>
      </c>
      <c r="E20" s="18">
        <f t="shared" ca="1" si="0"/>
        <v>0</v>
      </c>
      <c r="F20" s="18">
        <f t="shared" ca="1" si="0"/>
        <v>0</v>
      </c>
      <c r="G20" s="19">
        <f t="shared" ca="1" si="1"/>
        <v>183504195.42000002</v>
      </c>
    </row>
    <row r="21" spans="1:7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101893.38</v>
      </c>
      <c r="E21" s="18">
        <f t="shared" ca="1" si="0"/>
        <v>0</v>
      </c>
      <c r="F21" s="18">
        <f t="shared" ca="1" si="0"/>
        <v>0</v>
      </c>
      <c r="G21" s="19">
        <f t="shared" ca="1" si="1"/>
        <v>101893.38</v>
      </c>
    </row>
    <row r="22" spans="1:7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1902676724.8199999</v>
      </c>
      <c r="E22" s="18">
        <f t="shared" ca="1" si="0"/>
        <v>0</v>
      </c>
      <c r="F22" s="18">
        <f t="shared" ca="1" si="0"/>
        <v>0</v>
      </c>
      <c r="G22" s="19">
        <f t="shared" ca="1" si="1"/>
        <v>1902676724.8199999</v>
      </c>
    </row>
    <row r="23" spans="1:7" ht="12.75" customHeight="1">
      <c r="A23" s="55" t="s">
        <v>179</v>
      </c>
      <c r="B23" s="17">
        <v>1022</v>
      </c>
      <c r="C23" s="56" t="s">
        <v>147</v>
      </c>
      <c r="D23" s="18">
        <f t="shared" ref="D23:F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158858995.73999998</v>
      </c>
      <c r="E23" s="18">
        <f t="shared" ca="1" si="2"/>
        <v>0</v>
      </c>
      <c r="F23" s="18">
        <f t="shared" ca="1" si="2"/>
        <v>0</v>
      </c>
      <c r="G23" s="19">
        <f t="shared" ca="1" si="1"/>
        <v>158858995.73999998</v>
      </c>
    </row>
    <row r="24" spans="1:7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24956918.719999999</v>
      </c>
      <c r="E24" s="18">
        <f t="shared" ca="1" si="2"/>
        <v>0</v>
      </c>
      <c r="F24" s="18">
        <f t="shared" ca="1" si="2"/>
        <v>0</v>
      </c>
      <c r="G24" s="19">
        <f t="shared" ca="1" si="1"/>
        <v>24956918.719999999</v>
      </c>
    </row>
    <row r="25" spans="1:7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11654519.764281001</v>
      </c>
      <c r="E25" s="18">
        <f t="shared" ca="1" si="2"/>
        <v>0</v>
      </c>
      <c r="F25" s="18">
        <f t="shared" ca="1" si="2"/>
        <v>0</v>
      </c>
      <c r="G25" s="19">
        <f t="shared" ca="1" si="1"/>
        <v>11654519.764281001</v>
      </c>
    </row>
    <row r="26" spans="1:7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260147714.12</v>
      </c>
      <c r="E26" s="18">
        <f t="shared" ca="1" si="2"/>
        <v>0</v>
      </c>
      <c r="F26" s="18">
        <f t="shared" ca="1" si="2"/>
        <v>0</v>
      </c>
      <c r="G26" s="19">
        <f t="shared" ca="1" si="1"/>
        <v>260147714.12</v>
      </c>
    </row>
    <row r="27" spans="1:7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335407.32</v>
      </c>
      <c r="E27" s="18">
        <f t="shared" ca="1" si="2"/>
        <v>0</v>
      </c>
      <c r="F27" s="18">
        <f t="shared" ca="1" si="2"/>
        <v>0</v>
      </c>
      <c r="G27" s="19">
        <f t="shared" ca="1" si="1"/>
        <v>335407.32</v>
      </c>
    </row>
    <row r="28" spans="1:7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9">
        <f t="shared" ca="1" si="1"/>
        <v>0</v>
      </c>
    </row>
    <row r="29" spans="1:7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160111985.8994</v>
      </c>
      <c r="E29" s="18">
        <f t="shared" ca="1" si="2"/>
        <v>0</v>
      </c>
      <c r="F29" s="18">
        <f t="shared" ca="1" si="2"/>
        <v>0</v>
      </c>
      <c r="G29" s="19">
        <f t="shared" ca="1" si="1"/>
        <v>160111985.8994</v>
      </c>
    </row>
    <row r="30" spans="1:7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1025899.6900000001</v>
      </c>
      <c r="E30" s="18">
        <f t="shared" ca="1" si="2"/>
        <v>0</v>
      </c>
      <c r="F30" s="18">
        <f t="shared" ca="1" si="2"/>
        <v>0</v>
      </c>
      <c r="G30" s="19">
        <f t="shared" ca="1" si="1"/>
        <v>1025899.6900000001</v>
      </c>
    </row>
    <row r="31" spans="1:7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349933637.97989404</v>
      </c>
      <c r="E31" s="18">
        <f t="shared" ca="1" si="2"/>
        <v>0</v>
      </c>
      <c r="F31" s="18">
        <f t="shared" ca="1" si="2"/>
        <v>0</v>
      </c>
      <c r="G31" s="19">
        <f t="shared" ca="1" si="1"/>
        <v>349933637.97989404</v>
      </c>
    </row>
    <row r="32" spans="1:7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46136997.880000018</v>
      </c>
      <c r="E32" s="18">
        <f t="shared" ca="1" si="2"/>
        <v>0</v>
      </c>
      <c r="F32" s="18">
        <f t="shared" ca="1" si="2"/>
        <v>0</v>
      </c>
      <c r="G32" s="19">
        <f t="shared" ca="1" si="1"/>
        <v>46136997.880000018</v>
      </c>
    </row>
    <row r="33" spans="1:7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50812.070000000007</v>
      </c>
      <c r="E33" s="18">
        <f t="shared" ca="1" si="2"/>
        <v>0</v>
      </c>
      <c r="F33" s="18">
        <f t="shared" ca="1" si="2"/>
        <v>0</v>
      </c>
      <c r="G33" s="19">
        <f t="shared" ca="1" si="1"/>
        <v>50812.070000000007</v>
      </c>
    </row>
    <row r="34" spans="1:7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53125435.159999996</v>
      </c>
      <c r="E34" s="18">
        <f t="shared" ca="1" si="2"/>
        <v>0</v>
      </c>
      <c r="F34" s="18">
        <f t="shared" ca="1" si="2"/>
        <v>0</v>
      </c>
      <c r="G34" s="19">
        <f t="shared" ca="1" si="1"/>
        <v>53125435.159999996</v>
      </c>
    </row>
    <row r="35" spans="1:7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1106891.8400000001</v>
      </c>
      <c r="E35" s="18">
        <f t="shared" ca="1" si="2"/>
        <v>0</v>
      </c>
      <c r="F35" s="18">
        <f t="shared" ca="1" si="2"/>
        <v>0</v>
      </c>
      <c r="G35" s="19">
        <f t="shared" ca="1" si="1"/>
        <v>1106891.8400000001</v>
      </c>
    </row>
    <row r="36" spans="1:7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1709944333.6100001</v>
      </c>
      <c r="E36" s="18">
        <f t="shared" ca="1" si="2"/>
        <v>0</v>
      </c>
      <c r="F36" s="18">
        <f t="shared" ca="1" si="2"/>
        <v>0</v>
      </c>
      <c r="G36" s="19">
        <f t="shared" ca="1" si="1"/>
        <v>1709944333.6100001</v>
      </c>
    </row>
    <row r="37" spans="1:7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24973034.189999998</v>
      </c>
      <c r="E37" s="18">
        <f t="shared" ca="1" si="2"/>
        <v>0</v>
      </c>
      <c r="F37" s="18">
        <f t="shared" ca="1" si="2"/>
        <v>0</v>
      </c>
      <c r="G37" s="19">
        <f t="shared" ca="1" si="1"/>
        <v>24973034.189999998</v>
      </c>
    </row>
    <row r="38" spans="1:7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9">
        <f t="shared" ca="1" si="1"/>
        <v>0</v>
      </c>
    </row>
    <row r="39" spans="1:7" ht="12.75" customHeight="1">
      <c r="A39" s="55" t="s">
        <v>211</v>
      </c>
      <c r="B39" s="17">
        <v>1045</v>
      </c>
      <c r="C39" s="56" t="s">
        <v>147</v>
      </c>
      <c r="D39" s="18">
        <f t="shared" ref="D39:F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15976757.060000001</v>
      </c>
      <c r="E39" s="18">
        <f t="shared" ca="1" si="3"/>
        <v>0</v>
      </c>
      <c r="F39" s="18">
        <f t="shared" ca="1" si="3"/>
        <v>0</v>
      </c>
      <c r="G39" s="19">
        <f t="shared" ca="1" si="1"/>
        <v>15976757.060000001</v>
      </c>
    </row>
    <row r="40" spans="1:7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9">
        <f t="shared" ca="1" si="1"/>
        <v>0</v>
      </c>
    </row>
    <row r="41" spans="1:7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9">
        <f t="shared" ca="1" si="1"/>
        <v>0</v>
      </c>
    </row>
    <row r="42" spans="1:7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434842.66</v>
      </c>
      <c r="E42" s="18">
        <f t="shared" ca="1" si="3"/>
        <v>0</v>
      </c>
      <c r="F42" s="18">
        <f t="shared" ca="1" si="3"/>
        <v>0</v>
      </c>
      <c r="G42" s="19">
        <f t="shared" ref="G42" ca="1" si="4">+SUM(D42:F42)</f>
        <v>434842.66</v>
      </c>
    </row>
    <row r="43" spans="1:7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9">
        <f t="shared" ref="G43:G60" ca="1" si="5">+SUM(D43:F43)</f>
        <v>0</v>
      </c>
    </row>
    <row r="44" spans="1:7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9">
        <f t="shared" ca="1" si="5"/>
        <v>0</v>
      </c>
    </row>
    <row r="45" spans="1:7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8083530.7200000007</v>
      </c>
      <c r="E45" s="18">
        <f t="shared" ca="1" si="3"/>
        <v>0</v>
      </c>
      <c r="F45" s="18">
        <f t="shared" ca="1" si="3"/>
        <v>0</v>
      </c>
      <c r="G45" s="19">
        <f t="shared" ca="1" si="5"/>
        <v>8083530.7200000007</v>
      </c>
    </row>
    <row r="46" spans="1:7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-2411.21</v>
      </c>
      <c r="E46" s="18">
        <f t="shared" ca="1" si="3"/>
        <v>0</v>
      </c>
      <c r="F46" s="18">
        <f t="shared" ca="1" si="3"/>
        <v>0</v>
      </c>
      <c r="G46" s="19">
        <f t="shared" ca="1" si="5"/>
        <v>-2411.21</v>
      </c>
    </row>
    <row r="47" spans="1:7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9">
        <f t="shared" ca="1" si="5"/>
        <v>0</v>
      </c>
    </row>
    <row r="48" spans="1:7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9">
        <f t="shared" ca="1" si="5"/>
        <v>0</v>
      </c>
    </row>
    <row r="49" spans="1:7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9">
        <f t="shared" ca="1" si="5"/>
        <v>0</v>
      </c>
    </row>
    <row r="50" spans="1:7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9">
        <f t="shared" ca="1" si="5"/>
        <v>0</v>
      </c>
    </row>
    <row r="51" spans="1:7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9">
        <f t="shared" ca="1" si="5"/>
        <v>0</v>
      </c>
    </row>
    <row r="52" spans="1:7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9">
        <f t="shared" ref="G52" ca="1" si="6">+SUM(D52:F52)</f>
        <v>0</v>
      </c>
    </row>
    <row r="53" spans="1:7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9">
        <f t="shared" ref="G53:G55" ca="1" si="7">+SUM(D53:F53)</f>
        <v>0</v>
      </c>
    </row>
    <row r="54" spans="1:7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9">
        <f t="shared" ca="1" si="7"/>
        <v>0</v>
      </c>
    </row>
    <row r="55" spans="1:7" ht="12.75" customHeight="1">
      <c r="A55" s="55" t="s">
        <v>243</v>
      </c>
      <c r="B55" s="17">
        <v>1061</v>
      </c>
      <c r="C55" s="56" t="s">
        <v>147</v>
      </c>
      <c r="D55" s="18">
        <f t="shared" ref="D55:F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9">
        <f t="shared" ca="1" si="7"/>
        <v>0</v>
      </c>
    </row>
    <row r="56" spans="1:7" ht="12.75" customHeight="1">
      <c r="A56" s="55" t="s">
        <v>245</v>
      </c>
      <c r="B56" s="17">
        <v>2001</v>
      </c>
      <c r="C56" s="56" t="s">
        <v>147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9">
        <f t="shared" ca="1" si="5"/>
        <v>0</v>
      </c>
    </row>
    <row r="57" spans="1:7" ht="12.75" customHeight="1">
      <c r="A57" s="55" t="s">
        <v>247</v>
      </c>
      <c r="B57" s="17">
        <v>2002</v>
      </c>
      <c r="C57" s="56" t="s">
        <v>248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9">
        <f t="shared" ca="1" si="5"/>
        <v>0</v>
      </c>
    </row>
    <row r="58" spans="1:7" ht="12.75" customHeight="1">
      <c r="A58" s="55" t="s">
        <v>250</v>
      </c>
      <c r="B58" s="17">
        <v>2005</v>
      </c>
      <c r="C58" s="56" t="s">
        <v>248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9">
        <f t="shared" ca="1" si="5"/>
        <v>0</v>
      </c>
    </row>
    <row r="59" spans="1:7" ht="12.75" customHeight="1">
      <c r="A59" s="55" t="s">
        <v>252</v>
      </c>
      <c r="B59" s="17">
        <v>2006</v>
      </c>
      <c r="C59" s="56" t="s">
        <v>253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9">
        <f t="shared" ca="1" si="5"/>
        <v>0</v>
      </c>
    </row>
    <row r="60" spans="1:7" ht="12.75" customHeight="1">
      <c r="A60" s="55" t="s">
        <v>255</v>
      </c>
      <c r="B60" s="17">
        <v>2007</v>
      </c>
      <c r="C60" s="56" t="s">
        <v>248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9">
        <f t="shared" ca="1" si="5"/>
        <v>0</v>
      </c>
    </row>
    <row r="61" spans="1:7" ht="12.75" customHeight="1">
      <c r="A61" s="55" t="s">
        <v>257</v>
      </c>
      <c r="B61" s="17">
        <v>2008</v>
      </c>
      <c r="C61" s="56" t="s">
        <v>248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9">
        <f t="shared" ref="G61" ca="1" si="9">+SUM(D61:F61)</f>
        <v>0</v>
      </c>
    </row>
    <row r="62" spans="1:7" ht="12.75" customHeight="1">
      <c r="A62" s="55" t="s">
        <v>259</v>
      </c>
      <c r="B62" s="17">
        <v>3001</v>
      </c>
      <c r="C62" s="56" t="s">
        <v>253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9">
        <f t="shared" ref="G62:G75" ca="1" si="10">+SUM(D62:F62)</f>
        <v>0</v>
      </c>
    </row>
    <row r="63" spans="1:7" ht="12.75" customHeight="1">
      <c r="A63" s="55" t="s">
        <v>261</v>
      </c>
      <c r="B63" s="17">
        <v>3002</v>
      </c>
      <c r="C63" s="56" t="s">
        <v>253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9">
        <f t="shared" ca="1" si="10"/>
        <v>0</v>
      </c>
    </row>
    <row r="64" spans="1:7" ht="12.75" customHeight="1">
      <c r="A64" s="55" t="s">
        <v>263</v>
      </c>
      <c r="B64" s="17">
        <v>3003</v>
      </c>
      <c r="C64" s="56" t="s">
        <v>253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9">
        <f t="shared" ca="1" si="10"/>
        <v>0</v>
      </c>
    </row>
    <row r="65" spans="1:7" ht="12.75" customHeight="1">
      <c r="A65" s="55" t="s">
        <v>265</v>
      </c>
      <c r="B65" s="17">
        <v>3004</v>
      </c>
      <c r="C65" s="56" t="s">
        <v>253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9">
        <f t="shared" ca="1" si="10"/>
        <v>0</v>
      </c>
    </row>
    <row r="66" spans="1:7" ht="12.75" customHeight="1">
      <c r="A66" s="55" t="s">
        <v>267</v>
      </c>
      <c r="B66" s="17">
        <v>3005</v>
      </c>
      <c r="C66" s="56" t="s">
        <v>253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9">
        <f t="shared" ca="1" si="10"/>
        <v>0</v>
      </c>
    </row>
    <row r="67" spans="1:7" ht="12.75" customHeight="1">
      <c r="A67" s="55" t="s">
        <v>269</v>
      </c>
      <c r="B67" s="17">
        <v>3006</v>
      </c>
      <c r="C67" s="56" t="s">
        <v>253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9">
        <f t="shared" ca="1" si="10"/>
        <v>0</v>
      </c>
    </row>
    <row r="68" spans="1:7" ht="12.75" customHeight="1">
      <c r="A68" s="55" t="s">
        <v>271</v>
      </c>
      <c r="B68" s="17">
        <v>3007</v>
      </c>
      <c r="C68" s="56" t="s">
        <v>253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9">
        <f t="shared" ca="1" si="10"/>
        <v>0</v>
      </c>
    </row>
    <row r="69" spans="1:7" ht="12.75" customHeight="1">
      <c r="A69" s="55" t="s">
        <v>273</v>
      </c>
      <c r="B69" s="17">
        <v>3008</v>
      </c>
      <c r="C69" s="56" t="s">
        <v>253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9">
        <f t="shared" ca="1" si="10"/>
        <v>0</v>
      </c>
    </row>
    <row r="70" spans="1:7" ht="12.75" customHeight="1">
      <c r="A70" s="55" t="s">
        <v>275</v>
      </c>
      <c r="B70" s="17">
        <v>3009</v>
      </c>
      <c r="C70" s="56" t="s">
        <v>253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9">
        <f t="shared" ca="1" si="10"/>
        <v>0</v>
      </c>
    </row>
    <row r="71" spans="1:7" ht="12.75" customHeight="1">
      <c r="A71" s="55" t="s">
        <v>277</v>
      </c>
      <c r="B71" s="17">
        <v>3011</v>
      </c>
      <c r="C71" s="56" t="s">
        <v>253</v>
      </c>
      <c r="D71" s="18">
        <f t="shared" ref="D71:F75" ca="1" si="1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1"/>
        <v>0</v>
      </c>
      <c r="F71" s="18">
        <f t="shared" ca="1" si="11"/>
        <v>0</v>
      </c>
      <c r="G71" s="19">
        <f t="shared" ca="1" si="10"/>
        <v>0</v>
      </c>
    </row>
    <row r="72" spans="1:7" ht="12.75" customHeight="1">
      <c r="A72" s="55" t="s">
        <v>279</v>
      </c>
      <c r="B72" s="17">
        <v>3012</v>
      </c>
      <c r="C72" s="56" t="s">
        <v>253</v>
      </c>
      <c r="D72" s="18">
        <f t="shared" ca="1" si="11"/>
        <v>0</v>
      </c>
      <c r="E72" s="18">
        <f t="shared" ca="1" si="11"/>
        <v>0</v>
      </c>
      <c r="F72" s="18">
        <f t="shared" ca="1" si="11"/>
        <v>0</v>
      </c>
      <c r="G72" s="19">
        <f t="shared" ca="1" si="10"/>
        <v>0</v>
      </c>
    </row>
    <row r="73" spans="1:7" ht="12.75" customHeight="1">
      <c r="A73" s="55" t="s">
        <v>281</v>
      </c>
      <c r="B73" s="17">
        <v>3016</v>
      </c>
      <c r="C73" s="56" t="s">
        <v>253</v>
      </c>
      <c r="D73" s="18">
        <f t="shared" ca="1" si="11"/>
        <v>0</v>
      </c>
      <c r="E73" s="18">
        <f t="shared" ca="1" si="11"/>
        <v>0</v>
      </c>
      <c r="F73" s="18">
        <f t="shared" ca="1" si="11"/>
        <v>0</v>
      </c>
      <c r="G73" s="19">
        <f t="shared" ca="1" si="10"/>
        <v>0</v>
      </c>
    </row>
    <row r="74" spans="1:7" ht="12.75" customHeight="1">
      <c r="A74" s="55" t="s">
        <v>283</v>
      </c>
      <c r="B74" s="17">
        <v>3017</v>
      </c>
      <c r="C74" s="56" t="s">
        <v>253</v>
      </c>
      <c r="D74" s="18">
        <f t="shared" ca="1" si="11"/>
        <v>0</v>
      </c>
      <c r="E74" s="18">
        <f t="shared" ca="1" si="11"/>
        <v>0</v>
      </c>
      <c r="F74" s="18">
        <f t="shared" ca="1" si="11"/>
        <v>0</v>
      </c>
      <c r="G74" s="19">
        <f t="shared" ca="1" si="10"/>
        <v>0</v>
      </c>
    </row>
    <row r="75" spans="1:7" ht="12.75" customHeight="1">
      <c r="A75" s="55" t="s">
        <v>285</v>
      </c>
      <c r="B75" s="17">
        <v>3018</v>
      </c>
      <c r="C75" s="56" t="s">
        <v>253</v>
      </c>
      <c r="D75" s="18">
        <f t="shared" ca="1" si="11"/>
        <v>0</v>
      </c>
      <c r="E75" s="18">
        <f t="shared" ca="1" si="11"/>
        <v>0</v>
      </c>
      <c r="F75" s="18">
        <f t="shared" ca="1" si="11"/>
        <v>0</v>
      </c>
      <c r="G75" s="19">
        <f t="shared" ca="1" si="10"/>
        <v>0</v>
      </c>
    </row>
    <row r="76" spans="1:7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8707323492.8135738</v>
      </c>
      <c r="E76" s="48">
        <f ca="1">SUMIF($C$7:$C$75,"HD",E$7:E$75)</f>
        <v>0</v>
      </c>
      <c r="F76" s="48">
        <f ca="1">SUMIF($C$7:$C$75,"HD",F$7:F$75)</f>
        <v>0</v>
      </c>
      <c r="G76" s="48">
        <f ca="1">SUMIF($C$7:$C$75,"HD",G$7:G$75)</f>
        <v>8707323492.8135738</v>
      </c>
    </row>
    <row r="77" spans="1:7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  <c r="G77" s="48">
        <f ca="1">SUMIF($C$7:$C$75,"H",G$7:G$75)+SUMIF($C$7:$C$75,"E",G$7:G$75)</f>
        <v>0</v>
      </c>
    </row>
    <row r="78" spans="1:7" ht="13.8">
      <c r="A78" s="57" t="s">
        <v>293</v>
      </c>
      <c r="B78" s="47">
        <v>9003</v>
      </c>
      <c r="C78" s="56" t="s">
        <v>294</v>
      </c>
      <c r="D78" s="48">
        <f ca="1">D76+D77</f>
        <v>8707323492.8135738</v>
      </c>
      <c r="E78" s="48">
        <f ca="1">E76+E77</f>
        <v>0</v>
      </c>
      <c r="F78" s="48">
        <f ca="1">F76+F77</f>
        <v>0</v>
      </c>
      <c r="G78" s="48">
        <f ca="1">G76+G77</f>
        <v>8707323492.8135738</v>
      </c>
    </row>
  </sheetData>
  <mergeCells count="1">
    <mergeCell ref="E2:G2"/>
  </mergeCells>
  <dataValidations count="2">
    <dataValidation type="list" allowBlank="1" showInputMessage="1" showErrorMessage="1" sqref="C2" xr:uid="{E2F9AB0B-1DF6-4CCD-AD6F-8B8796761826}">
      <formula1>"Toplam,Yurtiçi,Yurtdışı"</formula1>
    </dataValidation>
    <dataValidation type="list" allowBlank="1" showInputMessage="1" showErrorMessage="1" sqref="B2" xr:uid="{C0B9B4F5-27CF-40A4-8F96-CA10A17046F5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59D84-248C-46B0-BA1B-7042532AD8F2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337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710</v>
      </c>
      <c r="E5" s="76">
        <v>711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38</v>
      </c>
      <c r="E6" s="54" t="s">
        <v>39</v>
      </c>
      <c r="F6" s="77" t="s">
        <v>338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287345808.92000002</v>
      </c>
      <c r="E7" s="18">
        <f t="shared" ca="1" si="0"/>
        <v>0</v>
      </c>
      <c r="F7" s="19">
        <f t="shared" ref="F7:F41" ca="1" si="1">+SUM(D7:E7)</f>
        <v>287345808.92000002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471778489.85000002</v>
      </c>
      <c r="E8" s="18">
        <f t="shared" ca="1" si="0"/>
        <v>0</v>
      </c>
      <c r="F8" s="19">
        <f t="shared" ca="1" si="1"/>
        <v>471778489.85000002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668954698.61000001</v>
      </c>
      <c r="E9" s="18">
        <f t="shared" ca="1" si="0"/>
        <v>0</v>
      </c>
      <c r="F9" s="19">
        <f t="shared" ca="1" si="1"/>
        <v>668954698.61000001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1801845253.7499797</v>
      </c>
      <c r="E10" s="18">
        <f t="shared" ca="1" si="0"/>
        <v>630808.09</v>
      </c>
      <c r="F10" s="19">
        <f t="shared" ca="1" si="1"/>
        <v>1802476061.8399796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378417.85</v>
      </c>
      <c r="E11" s="18">
        <f t="shared" ca="1" si="0"/>
        <v>0</v>
      </c>
      <c r="F11" s="19">
        <f t="shared" ca="1" si="1"/>
        <v>378417.85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164016495.03999999</v>
      </c>
      <c r="E13" s="18">
        <f t="shared" ca="1" si="0"/>
        <v>0</v>
      </c>
      <c r="F13" s="19">
        <f t="shared" ca="1" si="1"/>
        <v>164016495.03999999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1145038179.6399999</v>
      </c>
      <c r="E14" s="18">
        <f t="shared" ca="1" si="0"/>
        <v>0</v>
      </c>
      <c r="F14" s="19">
        <f t="shared" ca="1" si="1"/>
        <v>1145038179.6399999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197915442</v>
      </c>
      <c r="E17" s="18">
        <f t="shared" ca="1" si="0"/>
        <v>0</v>
      </c>
      <c r="F17" s="19">
        <f t="shared" ca="1" si="1"/>
        <v>197915442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164758516.63</v>
      </c>
      <c r="E18" s="18">
        <f t="shared" ca="1" si="0"/>
        <v>0</v>
      </c>
      <c r="F18" s="19">
        <f t="shared" ca="1" si="1"/>
        <v>164758516.63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417758765.69999999</v>
      </c>
      <c r="E20" s="18">
        <f t="shared" ca="1" si="0"/>
        <v>294717.94</v>
      </c>
      <c r="F20" s="19">
        <f t="shared" ca="1" si="1"/>
        <v>418053483.63999999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26131839.149999999</v>
      </c>
      <c r="E21" s="18">
        <f t="shared" ca="1" si="0"/>
        <v>0</v>
      </c>
      <c r="F21" s="19">
        <f t="shared" ca="1" si="1"/>
        <v>26131839.149999999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1102696087.6900001</v>
      </c>
      <c r="E22" s="18">
        <f t="shared" ca="1" si="0"/>
        <v>0</v>
      </c>
      <c r="F22" s="19">
        <f t="shared" ca="1" si="1"/>
        <v>1102696087.6900001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1700700733.79</v>
      </c>
      <c r="E23" s="18">
        <f t="shared" ca="1" si="2"/>
        <v>0</v>
      </c>
      <c r="F23" s="19">
        <f t="shared" ca="1" si="1"/>
        <v>1700700733.79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71704352.359999806</v>
      </c>
      <c r="E24" s="18">
        <f t="shared" ca="1" si="2"/>
        <v>0</v>
      </c>
      <c r="F24" s="19">
        <f t="shared" ca="1" si="1"/>
        <v>71704352.359999806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146797880.51064804</v>
      </c>
      <c r="E25" s="18">
        <f t="shared" ca="1" si="2"/>
        <v>0</v>
      </c>
      <c r="F25" s="19">
        <f t="shared" ca="1" si="1"/>
        <v>146797880.51064804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411594667.16000003</v>
      </c>
      <c r="E26" s="18">
        <f t="shared" ca="1" si="2"/>
        <v>0</v>
      </c>
      <c r="F26" s="19">
        <f t="shared" ca="1" si="1"/>
        <v>411594667.16000003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199256416.72</v>
      </c>
      <c r="E27" s="18">
        <f t="shared" ca="1" si="2"/>
        <v>14399943.949999999</v>
      </c>
      <c r="F27" s="19">
        <f t="shared" ca="1" si="1"/>
        <v>213656360.66999999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10760394.84</v>
      </c>
      <c r="E28" s="18">
        <f t="shared" ca="1" si="2"/>
        <v>0</v>
      </c>
      <c r="F28" s="19">
        <f t="shared" ca="1" si="1"/>
        <v>10760394.84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812309274.96949995</v>
      </c>
      <c r="E29" s="18">
        <f t="shared" ca="1" si="2"/>
        <v>0</v>
      </c>
      <c r="F29" s="19">
        <f t="shared" ca="1" si="1"/>
        <v>812309274.96949995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111398438.34999999</v>
      </c>
      <c r="E30" s="18">
        <f t="shared" ca="1" si="2"/>
        <v>0</v>
      </c>
      <c r="F30" s="19">
        <f t="shared" ca="1" si="1"/>
        <v>111398438.34999999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591099129.3436861</v>
      </c>
      <c r="E31" s="18">
        <f t="shared" ca="1" si="2"/>
        <v>0</v>
      </c>
      <c r="F31" s="19">
        <f t="shared" ca="1" si="1"/>
        <v>591099129.3436861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801412730.68000329</v>
      </c>
      <c r="E32" s="18">
        <f t="shared" ca="1" si="2"/>
        <v>0</v>
      </c>
      <c r="F32" s="19">
        <f t="shared" ca="1" si="1"/>
        <v>801412730.68000329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23935361.670000065</v>
      </c>
      <c r="E33" s="18">
        <f t="shared" ca="1" si="2"/>
        <v>12935423.91</v>
      </c>
      <c r="F33" s="19">
        <f t="shared" ca="1" si="1"/>
        <v>36870785.580000065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457549353.86000001</v>
      </c>
      <c r="E34" s="18">
        <f t="shared" ca="1" si="2"/>
        <v>0</v>
      </c>
      <c r="F34" s="19">
        <f t="shared" ca="1" si="1"/>
        <v>457549353.86000001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135797812.84999999</v>
      </c>
      <c r="E35" s="18">
        <f t="shared" ca="1" si="2"/>
        <v>0</v>
      </c>
      <c r="F35" s="19">
        <f t="shared" ca="1" si="1"/>
        <v>135797812.84999999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297314431.98000002</v>
      </c>
      <c r="E37" s="18">
        <f t="shared" ca="1" si="2"/>
        <v>1441525.3</v>
      </c>
      <c r="F37" s="19">
        <f t="shared" ca="1" si="1"/>
        <v>298755957.28000003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1000.04</v>
      </c>
      <c r="E38" s="18">
        <f t="shared" ca="1" si="2"/>
        <v>0</v>
      </c>
      <c r="F38" s="19">
        <f t="shared" ca="1" si="1"/>
        <v>1000.04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35651162.060000002</v>
      </c>
      <c r="E39" s="18">
        <f t="shared" ca="1" si="3"/>
        <v>0</v>
      </c>
      <c r="F39" s="19">
        <f t="shared" ca="1" si="1"/>
        <v>35651162.060000002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79163361.599999994</v>
      </c>
      <c r="E40" s="18">
        <f t="shared" ca="1" si="3"/>
        <v>0</v>
      </c>
      <c r="F40" s="19">
        <f t="shared" ca="1" si="1"/>
        <v>79163361.599999994</v>
      </c>
    </row>
    <row r="41" spans="1:6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13325181.87000001</v>
      </c>
      <c r="E42" s="18">
        <f t="shared" ca="1" si="3"/>
        <v>0</v>
      </c>
      <c r="F42" s="19">
        <f t="shared" ref="F42" ca="1" si="4">+SUM(D42:E42)</f>
        <v>13325181.87000001</v>
      </c>
    </row>
    <row r="43" spans="1:6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26678291.490000196</v>
      </c>
      <c r="E43" s="18">
        <f t="shared" ca="1" si="3"/>
        <v>0</v>
      </c>
      <c r="F43" s="19">
        <f t="shared" ref="F43:F60" ca="1" si="5">+SUM(D43:E43)</f>
        <v>26678291.490000196</v>
      </c>
    </row>
    <row r="44" spans="1:6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5"/>
        <v>0</v>
      </c>
    </row>
    <row r="45" spans="1:6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33088452.120000001</v>
      </c>
      <c r="E45" s="18">
        <f t="shared" ca="1" si="3"/>
        <v>0</v>
      </c>
      <c r="F45" s="19">
        <f t="shared" ca="1" si="5"/>
        <v>33088452.120000001</v>
      </c>
    </row>
    <row r="46" spans="1:6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16366225.300000006</v>
      </c>
      <c r="E46" s="18">
        <f t="shared" ca="1" si="3"/>
        <v>0</v>
      </c>
      <c r="F46" s="19">
        <f t="shared" ca="1" si="5"/>
        <v>16366225.300000006</v>
      </c>
    </row>
    <row r="47" spans="1:6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5"/>
        <v>0</v>
      </c>
    </row>
    <row r="48" spans="1:6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5"/>
        <v>0</v>
      </c>
    </row>
    <row r="49" spans="1:6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-8169389.0300000096</v>
      </c>
      <c r="E49" s="18">
        <f t="shared" ca="1" si="3"/>
        <v>0</v>
      </c>
      <c r="F49" s="19">
        <f t="shared" ca="1" si="5"/>
        <v>-8169389.0300000096</v>
      </c>
    </row>
    <row r="50" spans="1:6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ca="1" si="5"/>
        <v>0</v>
      </c>
    </row>
    <row r="51" spans="1:6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2428596.5099999998</v>
      </c>
      <c r="E51" s="18">
        <f t="shared" ca="1" si="3"/>
        <v>0</v>
      </c>
      <c r="F51" s="19">
        <f t="shared" ca="1" si="5"/>
        <v>2428596.5099999998</v>
      </c>
    </row>
    <row r="52" spans="1:6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2064197.3</v>
      </c>
      <c r="E52" s="18">
        <f t="shared" ca="1" si="3"/>
        <v>0</v>
      </c>
      <c r="F52" s="19">
        <f t="shared" ref="F52" ca="1" si="6">+SUM(D52:E52)</f>
        <v>2064197.3</v>
      </c>
    </row>
    <row r="53" spans="1:6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ref="F53:F55" ca="1" si="7">+SUM(D53:E53)</f>
        <v>0</v>
      </c>
    </row>
    <row r="54" spans="1:6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9">
        <f t="shared" ca="1" si="7"/>
        <v>0</v>
      </c>
    </row>
    <row r="55" spans="1:6" ht="12.75" customHeight="1">
      <c r="A55" s="55" t="s">
        <v>243</v>
      </c>
      <c r="B55" s="17">
        <v>1061</v>
      </c>
      <c r="C55" s="56" t="s">
        <v>147</v>
      </c>
      <c r="D55" s="18">
        <f t="shared" ref="D55:E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9">
        <f t="shared" ca="1" si="7"/>
        <v>0</v>
      </c>
    </row>
    <row r="56" spans="1:6" ht="12.75" customHeight="1">
      <c r="A56" s="55" t="s">
        <v>245</v>
      </c>
      <c r="B56" s="17">
        <v>2001</v>
      </c>
      <c r="C56" s="56" t="s">
        <v>147</v>
      </c>
      <c r="D56" s="18">
        <f t="shared" ca="1" si="8"/>
        <v>0</v>
      </c>
      <c r="E56" s="18">
        <f t="shared" ca="1" si="8"/>
        <v>0</v>
      </c>
      <c r="F56" s="19">
        <f t="shared" ca="1" si="5"/>
        <v>0</v>
      </c>
    </row>
    <row r="57" spans="1:6" ht="12.75" customHeight="1">
      <c r="A57" s="55" t="s">
        <v>247</v>
      </c>
      <c r="B57" s="17">
        <v>2002</v>
      </c>
      <c r="C57" s="56" t="s">
        <v>248</v>
      </c>
      <c r="D57" s="18">
        <f t="shared" ca="1" si="8"/>
        <v>0</v>
      </c>
      <c r="E57" s="18">
        <f t="shared" ca="1" si="8"/>
        <v>0</v>
      </c>
      <c r="F57" s="19">
        <f t="shared" ca="1" si="5"/>
        <v>0</v>
      </c>
    </row>
    <row r="58" spans="1:6" ht="12.75" customHeight="1">
      <c r="A58" s="55" t="s">
        <v>250</v>
      </c>
      <c r="B58" s="17">
        <v>2005</v>
      </c>
      <c r="C58" s="56" t="s">
        <v>248</v>
      </c>
      <c r="D58" s="18">
        <f t="shared" ca="1" si="8"/>
        <v>0</v>
      </c>
      <c r="E58" s="18">
        <f t="shared" ca="1" si="8"/>
        <v>0</v>
      </c>
      <c r="F58" s="19">
        <f t="shared" ca="1" si="5"/>
        <v>0</v>
      </c>
    </row>
    <row r="59" spans="1:6" ht="12.75" customHeight="1">
      <c r="A59" s="55" t="s">
        <v>252</v>
      </c>
      <c r="B59" s="17">
        <v>2006</v>
      </c>
      <c r="C59" s="56" t="s">
        <v>253</v>
      </c>
      <c r="D59" s="18">
        <f t="shared" ca="1" si="8"/>
        <v>0</v>
      </c>
      <c r="E59" s="18">
        <f t="shared" ca="1" si="8"/>
        <v>0</v>
      </c>
      <c r="F59" s="19">
        <f t="shared" ca="1" si="5"/>
        <v>0</v>
      </c>
    </row>
    <row r="60" spans="1:6" ht="12.75" customHeight="1">
      <c r="A60" s="55" t="s">
        <v>255</v>
      </c>
      <c r="B60" s="17">
        <v>2007</v>
      </c>
      <c r="C60" s="56" t="s">
        <v>248</v>
      </c>
      <c r="D60" s="18">
        <f t="shared" ca="1" si="8"/>
        <v>0</v>
      </c>
      <c r="E60" s="18">
        <f t="shared" ca="1" si="8"/>
        <v>0</v>
      </c>
      <c r="F60" s="19">
        <f t="shared" ca="1" si="5"/>
        <v>0</v>
      </c>
    </row>
    <row r="61" spans="1:6" ht="12.75" customHeight="1">
      <c r="A61" s="55" t="s">
        <v>257</v>
      </c>
      <c r="B61" s="17">
        <v>2008</v>
      </c>
      <c r="C61" s="56" t="s">
        <v>248</v>
      </c>
      <c r="D61" s="18">
        <f t="shared" ca="1" si="8"/>
        <v>0</v>
      </c>
      <c r="E61" s="18">
        <f t="shared" ca="1" si="8"/>
        <v>0</v>
      </c>
      <c r="F61" s="19">
        <f t="shared" ref="F61" ca="1" si="9">+SUM(D61:E61)</f>
        <v>0</v>
      </c>
    </row>
    <row r="62" spans="1:6" ht="12.75" customHeight="1">
      <c r="A62" s="55" t="s">
        <v>259</v>
      </c>
      <c r="B62" s="17">
        <v>3001</v>
      </c>
      <c r="C62" s="56" t="s">
        <v>253</v>
      </c>
      <c r="D62" s="18">
        <f t="shared" ca="1" si="8"/>
        <v>0</v>
      </c>
      <c r="E62" s="18">
        <f t="shared" ca="1" si="8"/>
        <v>0</v>
      </c>
      <c r="F62" s="19">
        <f t="shared" ref="F62:F75" ca="1" si="10">+SUM(D62:E62)</f>
        <v>0</v>
      </c>
    </row>
    <row r="63" spans="1:6" ht="12.75" customHeight="1">
      <c r="A63" s="55" t="s">
        <v>261</v>
      </c>
      <c r="B63" s="17">
        <v>3002</v>
      </c>
      <c r="C63" s="56" t="s">
        <v>253</v>
      </c>
      <c r="D63" s="18">
        <f t="shared" ca="1" si="8"/>
        <v>0</v>
      </c>
      <c r="E63" s="18">
        <f t="shared" ca="1" si="8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3003</v>
      </c>
      <c r="C64" s="56" t="s">
        <v>253</v>
      </c>
      <c r="D64" s="18">
        <f t="shared" ca="1" si="8"/>
        <v>0</v>
      </c>
      <c r="E64" s="18">
        <f t="shared" ca="1" si="8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3004</v>
      </c>
      <c r="C65" s="56" t="s">
        <v>253</v>
      </c>
      <c r="D65" s="18">
        <f t="shared" ca="1" si="8"/>
        <v>0</v>
      </c>
      <c r="E65" s="18">
        <f t="shared" ca="1" si="8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3005</v>
      </c>
      <c r="C66" s="56" t="s">
        <v>253</v>
      </c>
      <c r="D66" s="18">
        <f t="shared" ca="1" si="8"/>
        <v>0</v>
      </c>
      <c r="E66" s="18">
        <f t="shared" ca="1" si="8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3006</v>
      </c>
      <c r="C67" s="56" t="s">
        <v>253</v>
      </c>
      <c r="D67" s="18">
        <f t="shared" ca="1" si="8"/>
        <v>0</v>
      </c>
      <c r="E67" s="18">
        <f t="shared" ca="1" si="8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3007</v>
      </c>
      <c r="C68" s="56" t="s">
        <v>253</v>
      </c>
      <c r="D68" s="18">
        <f t="shared" ca="1" si="8"/>
        <v>0</v>
      </c>
      <c r="E68" s="18">
        <f t="shared" ca="1" si="8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3008</v>
      </c>
      <c r="C69" s="56" t="s">
        <v>253</v>
      </c>
      <c r="D69" s="18">
        <f t="shared" ca="1" si="8"/>
        <v>0</v>
      </c>
      <c r="E69" s="18">
        <f t="shared" ca="1" si="8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3009</v>
      </c>
      <c r="C70" s="56" t="s">
        <v>253</v>
      </c>
      <c r="D70" s="18">
        <f t="shared" ca="1" si="8"/>
        <v>0</v>
      </c>
      <c r="E70" s="18">
        <f t="shared" ca="1" si="8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3011</v>
      </c>
      <c r="C71" s="56" t="s">
        <v>253</v>
      </c>
      <c r="D71" s="18">
        <f t="shared" ref="D71:E75" ca="1" si="1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1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3012</v>
      </c>
      <c r="C72" s="56" t="s">
        <v>253</v>
      </c>
      <c r="D72" s="18">
        <f t="shared" ca="1" si="11"/>
        <v>0</v>
      </c>
      <c r="E72" s="18">
        <f t="shared" ca="1" si="11"/>
        <v>0</v>
      </c>
      <c r="F72" s="19">
        <f t="shared" ca="1" si="10"/>
        <v>0</v>
      </c>
    </row>
    <row r="73" spans="1:6" ht="12.75" customHeight="1">
      <c r="A73" s="55" t="s">
        <v>281</v>
      </c>
      <c r="B73" s="17">
        <v>3016</v>
      </c>
      <c r="C73" s="56" t="s">
        <v>253</v>
      </c>
      <c r="D73" s="18">
        <f t="shared" ca="1" si="11"/>
        <v>0</v>
      </c>
      <c r="E73" s="18">
        <f t="shared" ca="1" si="11"/>
        <v>0</v>
      </c>
      <c r="F73" s="19">
        <f t="shared" ca="1" si="10"/>
        <v>0</v>
      </c>
    </row>
    <row r="74" spans="1:6" ht="12.75" customHeight="1">
      <c r="A74" s="55" t="s">
        <v>283</v>
      </c>
      <c r="B74" s="17">
        <v>3017</v>
      </c>
      <c r="C74" s="56" t="s">
        <v>253</v>
      </c>
      <c r="D74" s="18">
        <f t="shared" ca="1" si="11"/>
        <v>0</v>
      </c>
      <c r="E74" s="18">
        <f t="shared" ca="1" si="11"/>
        <v>0</v>
      </c>
      <c r="F74" s="19">
        <f t="shared" ca="1" si="10"/>
        <v>0</v>
      </c>
    </row>
    <row r="75" spans="1:6" ht="12.75" customHeight="1">
      <c r="A75" s="55" t="s">
        <v>285</v>
      </c>
      <c r="B75" s="17">
        <v>3018</v>
      </c>
      <c r="C75" s="56" t="s">
        <v>253</v>
      </c>
      <c r="D75" s="18">
        <f t="shared" ca="1" si="11"/>
        <v>0</v>
      </c>
      <c r="E75" s="18">
        <f t="shared" ca="1" si="11"/>
        <v>0</v>
      </c>
      <c r="F75" s="19">
        <f t="shared" ca="1" si="10"/>
        <v>0</v>
      </c>
    </row>
    <row r="76" spans="1:6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12420846053.173819</v>
      </c>
      <c r="E76" s="48">
        <f ca="1">SUMIF($C$7:$C$75,"HD",E$7:E$75)</f>
        <v>29702419.190000001</v>
      </c>
      <c r="F76" s="48">
        <f ca="1">SUMIF($C$7:$C$75,"HD",F$7:F$75)</f>
        <v>12450548472.363819</v>
      </c>
    </row>
    <row r="77" spans="1:6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</row>
    <row r="78" spans="1:6" ht="13.8">
      <c r="A78" s="57" t="s">
        <v>293</v>
      </c>
      <c r="B78" s="47">
        <v>9003</v>
      </c>
      <c r="C78" s="56" t="s">
        <v>294</v>
      </c>
      <c r="D78" s="48">
        <f ca="1">D76+D77</f>
        <v>12420846053.173819</v>
      </c>
      <c r="E78" s="48">
        <f ca="1">E76+E77</f>
        <v>29702419.190000001</v>
      </c>
      <c r="F78" s="48">
        <f ca="1">F76+F77</f>
        <v>12450548472.363819</v>
      </c>
    </row>
  </sheetData>
  <mergeCells count="1">
    <mergeCell ref="E2:G2"/>
  </mergeCells>
  <dataValidations count="2">
    <dataValidation type="list" allowBlank="1" showInputMessage="1" showErrorMessage="1" sqref="B2" xr:uid="{425314EA-CEB4-4A9B-AD3E-60822714C331}">
      <formula1>"Toplam,Direkt,Endirekt"</formula1>
    </dataValidation>
    <dataValidation type="list" allowBlank="1" showInputMessage="1" showErrorMessage="1" sqref="C2" xr:uid="{7AB73920-2D6E-4FBF-ACA7-55E95FBFB82C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3A4CE-7322-4301-918F-DD8E2AFA26D8}">
  <dimension ref="A1:O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339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365</v>
      </c>
      <c r="B3" s="2"/>
      <c r="C3" s="2"/>
    </row>
    <row r="4" spans="1:15" ht="22.5" customHeight="1"/>
    <row r="5" spans="1:15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703</v>
      </c>
      <c r="I5" s="76">
        <v>740</v>
      </c>
      <c r="J5" s="76">
        <v>741</v>
      </c>
      <c r="K5" s="76">
        <v>742</v>
      </c>
      <c r="L5" s="76">
        <v>743</v>
      </c>
      <c r="M5" s="76">
        <v>744</v>
      </c>
      <c r="N5" s="76">
        <v>761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77" t="s">
        <v>340</v>
      </c>
    </row>
    <row r="7" spans="1:15" ht="12.75" customHeight="1">
      <c r="A7" s="55" t="s">
        <v>146</v>
      </c>
      <c r="B7" s="17">
        <v>1001</v>
      </c>
      <c r="C7" s="56" t="s">
        <v>147</v>
      </c>
      <c r="D7" s="19">
        <f ca="1">+E7+F7+G7</f>
        <v>508528201.63999999</v>
      </c>
      <c r="E7" s="18">
        <f t="shared" ref="E7:N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508528201.63999999</v>
      </c>
      <c r="H7" s="18">
        <f t="shared" ca="1" si="0"/>
        <v>0</v>
      </c>
      <c r="I7" s="18">
        <f t="shared" ca="1" si="0"/>
        <v>49146557.600000001</v>
      </c>
      <c r="J7" s="18">
        <f t="shared" ca="1" si="0"/>
        <v>7632355.8799999999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9">
        <f ca="1">D7+SUM(H7:N7)</f>
        <v>565307115.12</v>
      </c>
    </row>
    <row r="8" spans="1:15" ht="12.75" customHeight="1">
      <c r="A8" s="55" t="s">
        <v>149</v>
      </c>
      <c r="B8" s="17">
        <v>1003</v>
      </c>
      <c r="C8" s="56" t="s">
        <v>147</v>
      </c>
      <c r="D8" s="19">
        <f t="shared" ref="D8:D22" ca="1" si="1">+E8+F8+G8</f>
        <v>8961362691.7199993</v>
      </c>
      <c r="E8" s="18">
        <f t="shared" ca="1" si="0"/>
        <v>1696111768.5999999</v>
      </c>
      <c r="F8" s="18">
        <f t="shared" ca="1" si="0"/>
        <v>4294096767.25</v>
      </c>
      <c r="G8" s="18">
        <f t="shared" ca="1" si="0"/>
        <v>2971154155.8699985</v>
      </c>
      <c r="H8" s="18">
        <f t="shared" ca="1" si="0"/>
        <v>1708565669.78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9">
        <f t="shared" ref="O8:O18" ca="1" si="2">D8+SUM(H8:N8)</f>
        <v>10669928361.5</v>
      </c>
    </row>
    <row r="9" spans="1:15" ht="12.75" customHeight="1">
      <c r="A9" s="55" t="s">
        <v>151</v>
      </c>
      <c r="B9" s="17">
        <v>1004</v>
      </c>
      <c r="C9" s="56" t="s">
        <v>147</v>
      </c>
      <c r="D9" s="19">
        <f t="shared" ca="1" si="1"/>
        <v>7697374396.1960001</v>
      </c>
      <c r="E9" s="18">
        <f t="shared" ca="1" si="0"/>
        <v>2544341150.1300006</v>
      </c>
      <c r="F9" s="18">
        <f t="shared" ca="1" si="0"/>
        <v>3032055150.2459998</v>
      </c>
      <c r="G9" s="18">
        <f t="shared" ca="1" si="0"/>
        <v>2120978095.8199997</v>
      </c>
      <c r="H9" s="18">
        <f t="shared" ca="1" si="0"/>
        <v>1259019416.0599999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0</v>
      </c>
      <c r="M9" s="18">
        <f t="shared" ca="1" si="0"/>
        <v>0</v>
      </c>
      <c r="N9" s="18">
        <f t="shared" ca="1" si="0"/>
        <v>0</v>
      </c>
      <c r="O9" s="19">
        <f t="shared" ca="1" si="2"/>
        <v>8956393812.2560005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9">
        <f t="shared" ca="1" si="1"/>
        <v>18589670107.139603</v>
      </c>
      <c r="E10" s="18">
        <f t="shared" ca="1" si="0"/>
        <v>3474067885.9194832</v>
      </c>
      <c r="F10" s="18">
        <f t="shared" ca="1" si="0"/>
        <v>7345739548.7162151</v>
      </c>
      <c r="G10" s="18">
        <f t="shared" ca="1" si="0"/>
        <v>7769862672.5039024</v>
      </c>
      <c r="H10" s="18">
        <f t="shared" ca="1" si="0"/>
        <v>1648007128.6398499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0</v>
      </c>
      <c r="M10" s="18">
        <f t="shared" ca="1" si="0"/>
        <v>0</v>
      </c>
      <c r="N10" s="18">
        <f t="shared" ca="1" si="0"/>
        <v>0</v>
      </c>
      <c r="O10" s="19">
        <f t="shared" ca="1" si="2"/>
        <v>20237677235.779453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9">
        <f t="shared" ca="1" si="1"/>
        <v>51855640.378900006</v>
      </c>
      <c r="E11" s="18">
        <f t="shared" ca="1" si="0"/>
        <v>19966946.580699999</v>
      </c>
      <c r="F11" s="18">
        <f t="shared" ca="1" si="0"/>
        <v>20074793.0682</v>
      </c>
      <c r="G11" s="18">
        <f t="shared" ca="1" si="0"/>
        <v>11813900.73</v>
      </c>
      <c r="H11" s="18">
        <f t="shared" ca="1" si="0"/>
        <v>594220140.25</v>
      </c>
      <c r="I11" s="18">
        <f t="shared" ca="1" si="0"/>
        <v>161450594.46430001</v>
      </c>
      <c r="J11" s="18">
        <f t="shared" ca="1" si="0"/>
        <v>2126045.1055000001</v>
      </c>
      <c r="K11" s="18">
        <f t="shared" ca="1" si="0"/>
        <v>1528022.0079000001</v>
      </c>
      <c r="L11" s="18">
        <f t="shared" ca="1" si="0"/>
        <v>0</v>
      </c>
      <c r="M11" s="18">
        <f t="shared" ca="1" si="0"/>
        <v>871798.9412</v>
      </c>
      <c r="N11" s="18">
        <f t="shared" ca="1" si="0"/>
        <v>0</v>
      </c>
      <c r="O11" s="19">
        <f t="shared" ca="1" si="2"/>
        <v>812052241.14780009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9">
        <f t="shared" ca="1" si="1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2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9">
        <f t="shared" ca="1" si="1"/>
        <v>1331848898.5300002</v>
      </c>
      <c r="E13" s="18">
        <f t="shared" ca="1" si="0"/>
        <v>128734058.08</v>
      </c>
      <c r="F13" s="18">
        <f t="shared" ca="1" si="0"/>
        <v>688531145.59000003</v>
      </c>
      <c r="G13" s="18">
        <f t="shared" ca="1" si="0"/>
        <v>514583694.86000001</v>
      </c>
      <c r="H13" s="18">
        <f t="shared" ca="1" si="0"/>
        <v>266907884.73000002</v>
      </c>
      <c r="I13" s="18">
        <f t="shared" ca="1" si="0"/>
        <v>0</v>
      </c>
      <c r="J13" s="18">
        <f t="shared" ca="1" si="0"/>
        <v>37549473.230000004</v>
      </c>
      <c r="K13" s="18">
        <f t="shared" ca="1" si="0"/>
        <v>72140007.63000001</v>
      </c>
      <c r="L13" s="18">
        <f t="shared" ca="1" si="0"/>
        <v>0</v>
      </c>
      <c r="M13" s="18">
        <f t="shared" ca="1" si="0"/>
        <v>36397737.550000004</v>
      </c>
      <c r="N13" s="18">
        <f t="shared" ca="1" si="0"/>
        <v>0</v>
      </c>
      <c r="O13" s="19">
        <f t="shared" ca="1" si="2"/>
        <v>1744844001.6700003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9">
        <f t="shared" ca="1" si="1"/>
        <v>20227176745.479988</v>
      </c>
      <c r="E14" s="18">
        <f t="shared" ca="1" si="0"/>
        <v>3304881113.1099987</v>
      </c>
      <c r="F14" s="18">
        <f t="shared" ca="1" si="0"/>
        <v>3923261062.7836313</v>
      </c>
      <c r="G14" s="18">
        <f t="shared" ca="1" si="0"/>
        <v>12999034569.586359</v>
      </c>
      <c r="H14" s="18">
        <f t="shared" ca="1" si="0"/>
        <v>1364628513.6099999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9">
        <f t="shared" ca="1" si="2"/>
        <v>21591805259.089989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9">
        <f t="shared" ca="1" si="1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2"/>
        <v>0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9">
        <f t="shared" ca="1" si="1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2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9">
        <f t="shared" ca="1" si="1"/>
        <v>454816209</v>
      </c>
      <c r="E17" s="18">
        <f t="shared" ca="1" si="0"/>
        <v>2467232</v>
      </c>
      <c r="F17" s="18">
        <f t="shared" ca="1" si="0"/>
        <v>235436546</v>
      </c>
      <c r="G17" s="18">
        <f t="shared" ca="1" si="0"/>
        <v>216912431</v>
      </c>
      <c r="H17" s="18">
        <f t="shared" ca="1" si="0"/>
        <v>25288207</v>
      </c>
      <c r="I17" s="18">
        <f t="shared" ca="1" si="0"/>
        <v>986547103</v>
      </c>
      <c r="J17" s="18">
        <f t="shared" ca="1" si="0"/>
        <v>38350849</v>
      </c>
      <c r="K17" s="18">
        <f t="shared" ca="1" si="0"/>
        <v>51495724</v>
      </c>
      <c r="L17" s="18">
        <f t="shared" ca="1" si="0"/>
        <v>0</v>
      </c>
      <c r="M17" s="18">
        <f t="shared" ca="1" si="0"/>
        <v>28023607</v>
      </c>
      <c r="N17" s="18">
        <f t="shared" ca="1" si="0"/>
        <v>0</v>
      </c>
      <c r="O17" s="19">
        <f t="shared" ca="1" si="2"/>
        <v>1584521699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9">
        <f t="shared" ca="1" si="1"/>
        <v>320607998.78390002</v>
      </c>
      <c r="E18" s="18">
        <f t="shared" ca="1" si="0"/>
        <v>7097508.3266000003</v>
      </c>
      <c r="F18" s="18">
        <f t="shared" ca="1" si="0"/>
        <v>207983962.57320002</v>
      </c>
      <c r="G18" s="18">
        <f t="shared" ca="1" si="0"/>
        <v>105526527.88409999</v>
      </c>
      <c r="H18" s="18">
        <f t="shared" ca="1" si="0"/>
        <v>13905849.140000001</v>
      </c>
      <c r="I18" s="18">
        <f t="shared" ca="1" si="0"/>
        <v>682267745.85000002</v>
      </c>
      <c r="J18" s="18">
        <f t="shared" ca="1" si="0"/>
        <v>67006562.839999996</v>
      </c>
      <c r="K18" s="18">
        <f t="shared" ca="1" si="0"/>
        <v>37615.03</v>
      </c>
      <c r="L18" s="18">
        <f t="shared" ca="1" si="0"/>
        <v>0</v>
      </c>
      <c r="M18" s="18">
        <f t="shared" ca="1" si="0"/>
        <v>66764545.539999999</v>
      </c>
      <c r="N18" s="18">
        <f t="shared" ca="1" si="0"/>
        <v>0</v>
      </c>
      <c r="O18" s="19">
        <f t="shared" ca="1" si="2"/>
        <v>1150590317.1838999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9">
        <f t="shared" ca="1" si="1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ref="O19:O24" ca="1" si="3">D19+SUM(H19:N19)</f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9">
        <f t="shared" ca="1" si="1"/>
        <v>10682960018.460001</v>
      </c>
      <c r="E20" s="18">
        <f t="shared" ca="1" si="0"/>
        <v>2242932588.2000012</v>
      </c>
      <c r="F20" s="18">
        <f t="shared" ca="1" si="0"/>
        <v>4090654622.7499995</v>
      </c>
      <c r="G20" s="18">
        <f t="shared" ca="1" si="0"/>
        <v>4349372807.5100002</v>
      </c>
      <c r="H20" s="18">
        <f t="shared" ca="1" si="0"/>
        <v>587193327.70000005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0</v>
      </c>
      <c r="N20" s="18">
        <f t="shared" ca="1" si="0"/>
        <v>0</v>
      </c>
      <c r="O20" s="19">
        <f t="shared" ca="1" si="3"/>
        <v>11270153346.160002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9">
        <f t="shared" ca="1" si="1"/>
        <v>307282961.60000002</v>
      </c>
      <c r="E21" s="18">
        <f t="shared" ca="1" si="0"/>
        <v>114461728.95</v>
      </c>
      <c r="F21" s="18">
        <f t="shared" ca="1" si="0"/>
        <v>84212114.049999997</v>
      </c>
      <c r="G21" s="18">
        <f t="shared" ca="1" si="0"/>
        <v>108609118.59999999</v>
      </c>
      <c r="H21" s="18">
        <f t="shared" ca="1" si="0"/>
        <v>82107415.909999996</v>
      </c>
      <c r="I21" s="18">
        <f t="shared" ca="1" si="0"/>
        <v>0</v>
      </c>
      <c r="J21" s="18">
        <f t="shared" ca="1" si="0"/>
        <v>0</v>
      </c>
      <c r="K21" s="18">
        <f t="shared" ca="1" si="0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0</v>
      </c>
      <c r="O21" s="19">
        <f t="shared" ca="1" si="3"/>
        <v>389390377.50999999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9">
        <f t="shared" ca="1" si="1"/>
        <v>14979990591.16</v>
      </c>
      <c r="E22" s="18">
        <f t="shared" ca="1" si="0"/>
        <v>5582434440.1000004</v>
      </c>
      <c r="F22" s="18">
        <f t="shared" ca="1" si="0"/>
        <v>4937061972.1299982</v>
      </c>
      <c r="G22" s="18">
        <f t="shared" ca="1" si="0"/>
        <v>4460494178.9300003</v>
      </c>
      <c r="H22" s="18">
        <f t="shared" ca="1" si="0"/>
        <v>3560508427.2799997</v>
      </c>
      <c r="I22" s="18">
        <f t="shared" ca="1" si="0"/>
        <v>13674030325.210001</v>
      </c>
      <c r="J22" s="18">
        <f t="shared" ca="1" si="0"/>
        <v>1899839773.1500001</v>
      </c>
      <c r="K22" s="18">
        <f t="shared" ca="1" si="0"/>
        <v>-106.99000000000001</v>
      </c>
      <c r="L22" s="18">
        <f t="shared" ca="1" si="0"/>
        <v>0</v>
      </c>
      <c r="M22" s="18">
        <f t="shared" ca="1" si="0"/>
        <v>25611.239999999998</v>
      </c>
      <c r="N22" s="18">
        <f t="shared" ca="1" si="0"/>
        <v>0</v>
      </c>
      <c r="O22" s="19">
        <f t="shared" ca="1" si="3"/>
        <v>34114394621.050003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5807818894.1899996</v>
      </c>
      <c r="E23" s="18">
        <f t="shared" ref="E23:N38" ca="1" si="4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1229641799.3100004</v>
      </c>
      <c r="F23" s="18">
        <f t="shared" ca="1" si="4"/>
        <v>2599985024.8170342</v>
      </c>
      <c r="G23" s="18">
        <f t="shared" ca="1" si="4"/>
        <v>1978192070.0629647</v>
      </c>
      <c r="H23" s="18">
        <f t="shared" ca="1" si="4"/>
        <v>1182556993.0899999</v>
      </c>
      <c r="I23" s="18">
        <f t="shared" ca="1" si="4"/>
        <v>0</v>
      </c>
      <c r="J23" s="18">
        <f t="shared" ca="1" si="4"/>
        <v>0</v>
      </c>
      <c r="K23" s="18">
        <f t="shared" ca="1" si="4"/>
        <v>0</v>
      </c>
      <c r="L23" s="18">
        <f t="shared" ca="1" si="4"/>
        <v>0</v>
      </c>
      <c r="M23" s="18">
        <f t="shared" ca="1" si="4"/>
        <v>0</v>
      </c>
      <c r="N23" s="18">
        <f t="shared" ca="1" si="4"/>
        <v>0</v>
      </c>
      <c r="O23" s="19">
        <f t="shared" ca="1" si="3"/>
        <v>6990375887.2799997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845300910.51000118</v>
      </c>
      <c r="E24" s="18">
        <f t="shared" ca="1" si="4"/>
        <v>107963440.11000033</v>
      </c>
      <c r="F24" s="18">
        <f t="shared" ca="1" si="4"/>
        <v>388644962.25000089</v>
      </c>
      <c r="G24" s="18">
        <f t="shared" ca="1" si="4"/>
        <v>348692508.15000004</v>
      </c>
      <c r="H24" s="18">
        <f t="shared" ca="1" si="4"/>
        <v>274583244.23000008</v>
      </c>
      <c r="I24" s="18">
        <f t="shared" ca="1" si="4"/>
        <v>1129731926.5999949</v>
      </c>
      <c r="J24" s="18">
        <f t="shared" ca="1" si="4"/>
        <v>55087400.9900003</v>
      </c>
      <c r="K24" s="18">
        <f t="shared" ca="1" si="4"/>
        <v>53092739.09999989</v>
      </c>
      <c r="L24" s="18">
        <f t="shared" ca="1" si="4"/>
        <v>0</v>
      </c>
      <c r="M24" s="18">
        <f t="shared" ca="1" si="4"/>
        <v>0</v>
      </c>
      <c r="N24" s="18">
        <f t="shared" ca="1" si="4"/>
        <v>0</v>
      </c>
      <c r="O24" s="19">
        <f t="shared" ca="1" si="3"/>
        <v>2357796221.4299965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9">
        <f t="shared" ref="D25:D75" ca="1" si="5">+E25+F25+G25</f>
        <v>143590811.03</v>
      </c>
      <c r="E25" s="18">
        <f t="shared" ca="1" si="4"/>
        <v>44330167.268886991</v>
      </c>
      <c r="F25" s="18">
        <f t="shared" ca="1" si="4"/>
        <v>50129547.871070005</v>
      </c>
      <c r="G25" s="18">
        <f t="shared" ca="1" si="4"/>
        <v>49131095.890043005</v>
      </c>
      <c r="H25" s="18">
        <f t="shared" ca="1" si="4"/>
        <v>110856846.25000001</v>
      </c>
      <c r="I25" s="18">
        <f t="shared" ca="1" si="4"/>
        <v>396681201.47655904</v>
      </c>
      <c r="J25" s="18">
        <f t="shared" ca="1" si="4"/>
        <v>7115202.4180100001</v>
      </c>
      <c r="K25" s="18">
        <f t="shared" ca="1" si="4"/>
        <v>4305412.1851260001</v>
      </c>
      <c r="L25" s="18">
        <f t="shared" ca="1" si="4"/>
        <v>0</v>
      </c>
      <c r="M25" s="18">
        <f t="shared" ca="1" si="4"/>
        <v>1492505.7489210004</v>
      </c>
      <c r="N25" s="18">
        <f t="shared" ca="1" si="4"/>
        <v>0</v>
      </c>
      <c r="O25" s="19">
        <f t="shared" ref="O25:O36" ca="1" si="6">D25+SUM(H25:N25)</f>
        <v>664041979.10861599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9">
        <f t="shared" ca="1" si="5"/>
        <v>4739003808.329999</v>
      </c>
      <c r="E26" s="18">
        <f t="shared" ca="1" si="4"/>
        <v>503971613.7144351</v>
      </c>
      <c r="F26" s="18">
        <f t="shared" ca="1" si="4"/>
        <v>3634927936.3401723</v>
      </c>
      <c r="G26" s="18">
        <f t="shared" ca="1" si="4"/>
        <v>600104258.27539194</v>
      </c>
      <c r="H26" s="18">
        <f t="shared" ca="1" si="4"/>
        <v>255567030.13999999</v>
      </c>
      <c r="I26" s="18">
        <f t="shared" ca="1" si="4"/>
        <v>0</v>
      </c>
      <c r="J26" s="18">
        <f t="shared" ca="1" si="4"/>
        <v>0</v>
      </c>
      <c r="K26" s="18">
        <f t="shared" ca="1" si="4"/>
        <v>0</v>
      </c>
      <c r="L26" s="18">
        <f t="shared" ca="1" si="4"/>
        <v>0</v>
      </c>
      <c r="M26" s="18">
        <f t="shared" ca="1" si="4"/>
        <v>0</v>
      </c>
      <c r="N26" s="18">
        <f t="shared" ca="1" si="4"/>
        <v>0</v>
      </c>
      <c r="O26" s="19">
        <f t="shared" ca="1" si="6"/>
        <v>4994570838.4699993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9">
        <f t="shared" ca="1" si="5"/>
        <v>1287693230.3</v>
      </c>
      <c r="E27" s="18">
        <f t="shared" ca="1" si="4"/>
        <v>150645786.03999999</v>
      </c>
      <c r="F27" s="18">
        <f t="shared" ca="1" si="4"/>
        <v>214325811.41</v>
      </c>
      <c r="G27" s="18">
        <f t="shared" ca="1" si="4"/>
        <v>922721632.8499999</v>
      </c>
      <c r="H27" s="18">
        <f t="shared" ca="1" si="4"/>
        <v>712753684.52999997</v>
      </c>
      <c r="I27" s="18">
        <f t="shared" ca="1" si="4"/>
        <v>1948123730.1299999</v>
      </c>
      <c r="J27" s="18">
        <f t="shared" ca="1" si="4"/>
        <v>76624852.109999999</v>
      </c>
      <c r="K27" s="18">
        <f t="shared" ca="1" si="4"/>
        <v>10227982.489999998</v>
      </c>
      <c r="L27" s="18">
        <f t="shared" ca="1" si="4"/>
        <v>0</v>
      </c>
      <c r="M27" s="18">
        <f t="shared" ca="1" si="4"/>
        <v>9493053.1500000004</v>
      </c>
      <c r="N27" s="18">
        <f t="shared" ca="1" si="4"/>
        <v>0</v>
      </c>
      <c r="O27" s="19">
        <f t="shared" ca="1" si="6"/>
        <v>4044916532.71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9">
        <f t="shared" ca="1" si="5"/>
        <v>466146643.5</v>
      </c>
      <c r="E28" s="18">
        <f t="shared" ca="1" si="4"/>
        <v>9037681.9600000009</v>
      </c>
      <c r="F28" s="18">
        <f t="shared" ca="1" si="4"/>
        <v>318964985.17000002</v>
      </c>
      <c r="G28" s="18">
        <f t="shared" ca="1" si="4"/>
        <v>138143976.37</v>
      </c>
      <c r="H28" s="18">
        <f t="shared" ca="1" si="4"/>
        <v>10906084.289999999</v>
      </c>
      <c r="I28" s="18">
        <f t="shared" ca="1" si="4"/>
        <v>0</v>
      </c>
      <c r="J28" s="18">
        <f t="shared" ca="1" si="4"/>
        <v>0</v>
      </c>
      <c r="K28" s="18">
        <f t="shared" ca="1" si="4"/>
        <v>0</v>
      </c>
      <c r="L28" s="18">
        <f t="shared" ca="1" si="4"/>
        <v>0</v>
      </c>
      <c r="M28" s="18">
        <f t="shared" ca="1" si="4"/>
        <v>0</v>
      </c>
      <c r="N28" s="18">
        <f t="shared" ca="1" si="4"/>
        <v>0</v>
      </c>
      <c r="O28" s="19">
        <f t="shared" ca="1" si="6"/>
        <v>477052727.79000002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9">
        <f t="shared" ca="1" si="5"/>
        <v>2097147162.4571004</v>
      </c>
      <c r="E29" s="18">
        <f t="shared" ca="1" si="4"/>
        <v>203190369.77139345</v>
      </c>
      <c r="F29" s="18">
        <f t="shared" ca="1" si="4"/>
        <v>1293677479.8458838</v>
      </c>
      <c r="G29" s="18">
        <f t="shared" ca="1" si="4"/>
        <v>600279312.83982301</v>
      </c>
      <c r="H29" s="18">
        <f t="shared" ca="1" si="4"/>
        <v>956718245.59000003</v>
      </c>
      <c r="I29" s="18">
        <f t="shared" ca="1" si="4"/>
        <v>5512224017.5861998</v>
      </c>
      <c r="J29" s="18">
        <f t="shared" ca="1" si="4"/>
        <v>309668037.60509998</v>
      </c>
      <c r="K29" s="18">
        <f t="shared" ca="1" si="4"/>
        <v>596492970.23699999</v>
      </c>
      <c r="L29" s="18">
        <f t="shared" ca="1" si="4"/>
        <v>0</v>
      </c>
      <c r="M29" s="18">
        <f t="shared" ca="1" si="4"/>
        <v>275703599.56550002</v>
      </c>
      <c r="N29" s="18">
        <f t="shared" ca="1" si="4"/>
        <v>0</v>
      </c>
      <c r="O29" s="19">
        <f t="shared" ca="1" si="6"/>
        <v>9747954033.0408993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9">
        <f t="shared" ca="1" si="5"/>
        <v>48064021.519999996</v>
      </c>
      <c r="E30" s="18">
        <f t="shared" ca="1" si="4"/>
        <v>15990655.84</v>
      </c>
      <c r="F30" s="18">
        <f t="shared" ca="1" si="4"/>
        <v>16815897.84</v>
      </c>
      <c r="G30" s="18">
        <f t="shared" ca="1" si="4"/>
        <v>15257467.84</v>
      </c>
      <c r="H30" s="18">
        <f t="shared" ca="1" si="4"/>
        <v>43657975.460000001</v>
      </c>
      <c r="I30" s="18">
        <f t="shared" ca="1" si="4"/>
        <v>146942047.00999999</v>
      </c>
      <c r="J30" s="18">
        <f t="shared" ca="1" si="4"/>
        <v>9456393.9100000001</v>
      </c>
      <c r="K30" s="18">
        <f t="shared" ca="1" si="4"/>
        <v>13906195.220000001</v>
      </c>
      <c r="L30" s="18">
        <f t="shared" ca="1" si="4"/>
        <v>0</v>
      </c>
      <c r="M30" s="18">
        <f t="shared" ca="1" si="4"/>
        <v>4844645.03</v>
      </c>
      <c r="N30" s="18">
        <f t="shared" ca="1" si="4"/>
        <v>0</v>
      </c>
      <c r="O30" s="19">
        <f t="shared" ca="1" si="6"/>
        <v>266871278.14999998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9">
        <f t="shared" ca="1" si="5"/>
        <v>1377757657.2720029</v>
      </c>
      <c r="E31" s="18">
        <f t="shared" ca="1" si="4"/>
        <v>94632979.01573199</v>
      </c>
      <c r="F31" s="18">
        <f t="shared" ca="1" si="4"/>
        <v>408671569.83154601</v>
      </c>
      <c r="G31" s="18">
        <f t="shared" ca="1" si="4"/>
        <v>874453108.42472494</v>
      </c>
      <c r="H31" s="18">
        <f t="shared" ca="1" si="4"/>
        <v>348481152.83999997</v>
      </c>
      <c r="I31" s="18">
        <f t="shared" ca="1" si="4"/>
        <v>4114683930.2253895</v>
      </c>
      <c r="J31" s="18">
        <f t="shared" ca="1" si="4"/>
        <v>105332104.16392601</v>
      </c>
      <c r="K31" s="18">
        <f t="shared" ca="1" si="4"/>
        <v>68328074.67944701</v>
      </c>
      <c r="L31" s="18">
        <f t="shared" ca="1" si="4"/>
        <v>0</v>
      </c>
      <c r="M31" s="18">
        <f t="shared" ca="1" si="4"/>
        <v>64334192.630992003</v>
      </c>
      <c r="N31" s="18">
        <f t="shared" ca="1" si="4"/>
        <v>0</v>
      </c>
      <c r="O31" s="19">
        <f t="shared" ca="1" si="6"/>
        <v>6078917111.811758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9">
        <f t="shared" ca="1" si="5"/>
        <v>1892718339.7199962</v>
      </c>
      <c r="E32" s="18">
        <f t="shared" ca="1" si="4"/>
        <v>1378972617.0899789</v>
      </c>
      <c r="F32" s="18">
        <f t="shared" ca="1" si="4"/>
        <v>221235303.52000004</v>
      </c>
      <c r="G32" s="18">
        <f t="shared" ca="1" si="4"/>
        <v>292510419.1100173</v>
      </c>
      <c r="H32" s="18">
        <f t="shared" ca="1" si="4"/>
        <v>906574527.79008138</v>
      </c>
      <c r="I32" s="18">
        <f t="shared" ca="1" si="4"/>
        <v>2400144610.1399961</v>
      </c>
      <c r="J32" s="18">
        <f t="shared" ca="1" si="4"/>
        <v>145496258.24000013</v>
      </c>
      <c r="K32" s="18">
        <f t="shared" ca="1" si="4"/>
        <v>52697172.779999956</v>
      </c>
      <c r="L32" s="18">
        <f t="shared" ca="1" si="4"/>
        <v>0</v>
      </c>
      <c r="M32" s="18">
        <f t="shared" ca="1" si="4"/>
        <v>114688951.37000014</v>
      </c>
      <c r="N32" s="18">
        <f t="shared" ca="1" si="4"/>
        <v>0</v>
      </c>
      <c r="O32" s="19">
        <f t="shared" ca="1" si="6"/>
        <v>5512319860.0400743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9">
        <f t="shared" ca="1" si="5"/>
        <v>88795130.189994201</v>
      </c>
      <c r="E33" s="18">
        <f t="shared" ca="1" si="4"/>
        <v>47795149.019994184</v>
      </c>
      <c r="F33" s="18">
        <f t="shared" ca="1" si="4"/>
        <v>1018123.21</v>
      </c>
      <c r="G33" s="18">
        <f t="shared" ca="1" si="4"/>
        <v>39981857.960000016</v>
      </c>
      <c r="H33" s="18">
        <f t="shared" ca="1" si="4"/>
        <v>353690294.39998555</v>
      </c>
      <c r="I33" s="18">
        <f t="shared" ca="1" si="4"/>
        <v>57601537.709999897</v>
      </c>
      <c r="J33" s="18">
        <f t="shared" ca="1" si="4"/>
        <v>989146.15000000154</v>
      </c>
      <c r="K33" s="18">
        <f t="shared" ca="1" si="4"/>
        <v>6633597.5900000203</v>
      </c>
      <c r="L33" s="18">
        <f t="shared" ca="1" si="4"/>
        <v>0</v>
      </c>
      <c r="M33" s="18">
        <f t="shared" ca="1" si="4"/>
        <v>34480760.79000017</v>
      </c>
      <c r="N33" s="18">
        <f t="shared" ca="1" si="4"/>
        <v>0</v>
      </c>
      <c r="O33" s="19">
        <f t="shared" ca="1" si="6"/>
        <v>542190466.8299799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9">
        <f t="shared" ca="1" si="5"/>
        <v>320277097.75999993</v>
      </c>
      <c r="E34" s="18">
        <f t="shared" ca="1" si="4"/>
        <v>54313719.530000001</v>
      </c>
      <c r="F34" s="18">
        <f t="shared" ca="1" si="4"/>
        <v>265963378.22999993</v>
      </c>
      <c r="G34" s="18">
        <f t="shared" ca="1" si="4"/>
        <v>0</v>
      </c>
      <c r="H34" s="18">
        <f t="shared" ca="1" si="4"/>
        <v>67204641</v>
      </c>
      <c r="I34" s="18">
        <f t="shared" ca="1" si="4"/>
        <v>1161033708.9100001</v>
      </c>
      <c r="J34" s="18">
        <f t="shared" ca="1" si="4"/>
        <v>62918113.549999997</v>
      </c>
      <c r="K34" s="18">
        <f t="shared" ca="1" si="4"/>
        <v>52787628.849999994</v>
      </c>
      <c r="L34" s="18">
        <f t="shared" ca="1" si="4"/>
        <v>0</v>
      </c>
      <c r="M34" s="18">
        <f t="shared" ca="1" si="4"/>
        <v>8345284.0800000001</v>
      </c>
      <c r="N34" s="18">
        <f t="shared" ca="1" si="4"/>
        <v>0</v>
      </c>
      <c r="O34" s="19">
        <f t="shared" ca="1" si="6"/>
        <v>1672566474.1499999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9">
        <f t="shared" ca="1" si="5"/>
        <v>76275464.75</v>
      </c>
      <c r="E35" s="18">
        <f t="shared" ca="1" si="4"/>
        <v>16124016</v>
      </c>
      <c r="F35" s="18">
        <f t="shared" ca="1" si="4"/>
        <v>22134282.75</v>
      </c>
      <c r="G35" s="18">
        <f t="shared" ca="1" si="4"/>
        <v>38017166</v>
      </c>
      <c r="H35" s="18">
        <f t="shared" ca="1" si="4"/>
        <v>51239579.5</v>
      </c>
      <c r="I35" s="18">
        <f t="shared" ca="1" si="4"/>
        <v>158341719.72999999</v>
      </c>
      <c r="J35" s="18">
        <f t="shared" ca="1" si="4"/>
        <v>8513809.9800000004</v>
      </c>
      <c r="K35" s="18">
        <f t="shared" ca="1" si="4"/>
        <v>0</v>
      </c>
      <c r="L35" s="18">
        <f t="shared" ca="1" si="4"/>
        <v>0</v>
      </c>
      <c r="M35" s="18">
        <f t="shared" ca="1" si="4"/>
        <v>0</v>
      </c>
      <c r="N35" s="18">
        <f t="shared" ca="1" si="4"/>
        <v>0</v>
      </c>
      <c r="O35" s="19">
        <f t="shared" ca="1" si="6"/>
        <v>294370573.95999998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9">
        <f t="shared" ca="1" si="5"/>
        <v>0</v>
      </c>
      <c r="E36" s="18">
        <f t="shared" ca="1" si="4"/>
        <v>0</v>
      </c>
      <c r="F36" s="18">
        <f t="shared" ca="1" si="4"/>
        <v>0</v>
      </c>
      <c r="G36" s="18">
        <f t="shared" ca="1" si="4"/>
        <v>0</v>
      </c>
      <c r="H36" s="18">
        <f t="shared" ca="1" si="4"/>
        <v>0</v>
      </c>
      <c r="I36" s="18">
        <f t="shared" ca="1" si="4"/>
        <v>0</v>
      </c>
      <c r="J36" s="18">
        <f t="shared" ca="1" si="4"/>
        <v>0</v>
      </c>
      <c r="K36" s="18">
        <f t="shared" ca="1" si="4"/>
        <v>0</v>
      </c>
      <c r="L36" s="18">
        <f t="shared" ca="1" si="4"/>
        <v>0</v>
      </c>
      <c r="M36" s="18">
        <f t="shared" ca="1" si="4"/>
        <v>0</v>
      </c>
      <c r="N36" s="18">
        <f t="shared" ca="1" si="4"/>
        <v>0</v>
      </c>
      <c r="O36" s="19">
        <f t="shared" ca="1" si="6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9">
        <f t="shared" ca="1" si="5"/>
        <v>3528209339.4496737</v>
      </c>
      <c r="E37" s="18">
        <f t="shared" ca="1" si="4"/>
        <v>269737623.71972197</v>
      </c>
      <c r="F37" s="18">
        <f t="shared" ca="1" si="4"/>
        <v>2481313188.2399502</v>
      </c>
      <c r="G37" s="18">
        <f t="shared" ca="1" si="4"/>
        <v>777158527.49000192</v>
      </c>
      <c r="H37" s="18">
        <f t="shared" ca="1" si="4"/>
        <v>99076450.859999999</v>
      </c>
      <c r="I37" s="18">
        <f t="shared" ca="1" si="4"/>
        <v>0</v>
      </c>
      <c r="J37" s="18">
        <f t="shared" ca="1" si="4"/>
        <v>0</v>
      </c>
      <c r="K37" s="18">
        <f t="shared" ca="1" si="4"/>
        <v>0</v>
      </c>
      <c r="L37" s="18">
        <f t="shared" ca="1" si="4"/>
        <v>0</v>
      </c>
      <c r="M37" s="18">
        <f t="shared" ca="1" si="4"/>
        <v>0</v>
      </c>
      <c r="N37" s="18">
        <f t="shared" ca="1" si="4"/>
        <v>0</v>
      </c>
      <c r="O37" s="19">
        <f t="shared" ref="O37:O46" ca="1" si="7">D37+SUM(H37:N37)</f>
        <v>3627285790.3096738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9">
        <f t="shared" ca="1" si="5"/>
        <v>475195420.91000003</v>
      </c>
      <c r="E38" s="18">
        <f t="shared" ca="1" si="4"/>
        <v>408355096.99000001</v>
      </c>
      <c r="F38" s="18">
        <f t="shared" ca="1" si="4"/>
        <v>66840323.920000002</v>
      </c>
      <c r="G38" s="18">
        <f t="shared" ca="1" si="4"/>
        <v>0</v>
      </c>
      <c r="H38" s="18">
        <f t="shared" ca="1" si="4"/>
        <v>643442754.91999996</v>
      </c>
      <c r="I38" s="18">
        <f t="shared" ca="1" si="4"/>
        <v>0</v>
      </c>
      <c r="J38" s="18">
        <f t="shared" ca="1" si="4"/>
        <v>0</v>
      </c>
      <c r="K38" s="18">
        <f t="shared" ca="1" si="4"/>
        <v>0</v>
      </c>
      <c r="L38" s="18">
        <f t="shared" ca="1" si="4"/>
        <v>0</v>
      </c>
      <c r="M38" s="18">
        <f t="shared" ca="1" si="4"/>
        <v>0</v>
      </c>
      <c r="N38" s="18">
        <f t="shared" ca="1" si="4"/>
        <v>0</v>
      </c>
      <c r="O38" s="19">
        <f t="shared" ca="1" si="7"/>
        <v>1118638175.8299999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9">
        <f t="shared" ca="1" si="5"/>
        <v>223385713.80000001</v>
      </c>
      <c r="E39" s="18">
        <f t="shared" ref="E39:N54" ca="1" si="8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12113647.189999999</v>
      </c>
      <c r="F39" s="18">
        <f t="shared" ca="1" si="8"/>
        <v>98351769.5</v>
      </c>
      <c r="G39" s="18">
        <f t="shared" ca="1" si="8"/>
        <v>112920297.11</v>
      </c>
      <c r="H39" s="18">
        <f t="shared" ca="1" si="8"/>
        <v>251165583.66</v>
      </c>
      <c r="I39" s="18">
        <f t="shared" ca="1" si="8"/>
        <v>316295465.63</v>
      </c>
      <c r="J39" s="18">
        <f t="shared" ca="1" si="8"/>
        <v>46236112.789999999</v>
      </c>
      <c r="K39" s="18">
        <f t="shared" ca="1" si="8"/>
        <v>0</v>
      </c>
      <c r="L39" s="18">
        <f t="shared" ca="1" si="8"/>
        <v>0</v>
      </c>
      <c r="M39" s="18">
        <f t="shared" ca="1" si="8"/>
        <v>46773885.130000003</v>
      </c>
      <c r="N39" s="18">
        <f t="shared" ca="1" si="8"/>
        <v>0</v>
      </c>
      <c r="O39" s="19">
        <f t="shared" ca="1" si="7"/>
        <v>883856761.00999999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9">
        <f t="shared" ca="1" si="5"/>
        <v>35157819.270000003</v>
      </c>
      <c r="E40" s="18">
        <f t="shared" ca="1" si="8"/>
        <v>4706035.7</v>
      </c>
      <c r="F40" s="18">
        <f t="shared" ca="1" si="8"/>
        <v>15884992.4</v>
      </c>
      <c r="G40" s="18">
        <f t="shared" ca="1" si="8"/>
        <v>14566791.17</v>
      </c>
      <c r="H40" s="18">
        <f t="shared" ca="1" si="8"/>
        <v>26542195.390000001</v>
      </c>
      <c r="I40" s="18">
        <f t="shared" ca="1" si="8"/>
        <v>179618932.00999999</v>
      </c>
      <c r="J40" s="18">
        <f t="shared" ca="1" si="8"/>
        <v>5713775.3600000003</v>
      </c>
      <c r="K40" s="18">
        <f t="shared" ca="1" si="8"/>
        <v>0</v>
      </c>
      <c r="L40" s="18">
        <f t="shared" ca="1" si="8"/>
        <v>0</v>
      </c>
      <c r="M40" s="18">
        <f t="shared" ca="1" si="8"/>
        <v>0</v>
      </c>
      <c r="N40" s="18">
        <f t="shared" ca="1" si="8"/>
        <v>0</v>
      </c>
      <c r="O40" s="19">
        <f t="shared" ca="1" si="7"/>
        <v>247032722.03</v>
      </c>
    </row>
    <row r="41" spans="1:15" ht="12.75" customHeight="1">
      <c r="A41" s="55" t="s">
        <v>215</v>
      </c>
      <c r="B41" s="17">
        <v>1047</v>
      </c>
      <c r="C41" s="56" t="s">
        <v>147</v>
      </c>
      <c r="D41" s="19">
        <f t="shared" ca="1" si="5"/>
        <v>0</v>
      </c>
      <c r="E41" s="18">
        <f t="shared" ca="1" si="8"/>
        <v>0</v>
      </c>
      <c r="F41" s="18">
        <f t="shared" ca="1" si="8"/>
        <v>0</v>
      </c>
      <c r="G41" s="18">
        <f t="shared" ca="1" si="8"/>
        <v>0</v>
      </c>
      <c r="H41" s="18">
        <f t="shared" ca="1" si="8"/>
        <v>0</v>
      </c>
      <c r="I41" s="18">
        <f t="shared" ca="1" si="8"/>
        <v>0</v>
      </c>
      <c r="J41" s="18">
        <f t="shared" ca="1" si="8"/>
        <v>0</v>
      </c>
      <c r="K41" s="18">
        <f t="shared" ca="1" si="8"/>
        <v>0</v>
      </c>
      <c r="L41" s="18">
        <f t="shared" ca="1" si="8"/>
        <v>0</v>
      </c>
      <c r="M41" s="18">
        <f t="shared" ca="1" si="8"/>
        <v>0</v>
      </c>
      <c r="N41" s="18">
        <f t="shared" ca="1" si="8"/>
        <v>0</v>
      </c>
      <c r="O41" s="19">
        <f t="shared" ca="1" si="7"/>
        <v>0</v>
      </c>
    </row>
    <row r="42" spans="1:15" ht="12.75" customHeight="1">
      <c r="A42" s="55" t="s">
        <v>217</v>
      </c>
      <c r="B42" s="17">
        <v>1048</v>
      </c>
      <c r="C42" s="56" t="s">
        <v>147</v>
      </c>
      <c r="D42" s="19">
        <f t="shared" ca="1" si="5"/>
        <v>183046397.19001222</v>
      </c>
      <c r="E42" s="18">
        <f t="shared" ca="1" si="8"/>
        <v>93766133.250007689</v>
      </c>
      <c r="F42" s="18">
        <f t="shared" ca="1" si="8"/>
        <v>32616185.380000111</v>
      </c>
      <c r="G42" s="18">
        <f t="shared" ca="1" si="8"/>
        <v>56664078.560004398</v>
      </c>
      <c r="H42" s="18">
        <f t="shared" ca="1" si="8"/>
        <v>166012628.62000147</v>
      </c>
      <c r="I42" s="18">
        <f t="shared" ca="1" si="8"/>
        <v>1202101405.0099707</v>
      </c>
      <c r="J42" s="18">
        <f t="shared" ca="1" si="8"/>
        <v>68841991.670007363</v>
      </c>
      <c r="K42" s="18">
        <f t="shared" ca="1" si="8"/>
        <v>24560862.680000864</v>
      </c>
      <c r="L42" s="18">
        <f t="shared" ca="1" si="8"/>
        <v>0</v>
      </c>
      <c r="M42" s="18">
        <f t="shared" ca="1" si="8"/>
        <v>556347916.5299685</v>
      </c>
      <c r="N42" s="18">
        <f t="shared" ca="1" si="8"/>
        <v>0</v>
      </c>
      <c r="O42" s="19">
        <f t="shared" ref="O42" ca="1" si="9">D42+SUM(H42:N42)</f>
        <v>2200911201.6999612</v>
      </c>
    </row>
    <row r="43" spans="1:15" ht="12.75" customHeight="1">
      <c r="A43" s="55" t="s">
        <v>219</v>
      </c>
      <c r="B43" s="17">
        <v>1049</v>
      </c>
      <c r="C43" s="56" t="s">
        <v>147</v>
      </c>
      <c r="D43" s="19">
        <f t="shared" ca="1" si="5"/>
        <v>28004408.660000108</v>
      </c>
      <c r="E43" s="18">
        <f t="shared" ca="1" si="8"/>
        <v>18944158.110000137</v>
      </c>
      <c r="F43" s="18">
        <f t="shared" ca="1" si="8"/>
        <v>0</v>
      </c>
      <c r="G43" s="18">
        <f t="shared" ca="1" si="8"/>
        <v>9060250.5499999709</v>
      </c>
      <c r="H43" s="18">
        <f t="shared" ca="1" si="8"/>
        <v>99782809.320000291</v>
      </c>
      <c r="I43" s="18">
        <f t="shared" ca="1" si="8"/>
        <v>98404255.250000298</v>
      </c>
      <c r="J43" s="18">
        <f t="shared" ca="1" si="8"/>
        <v>2030513.2300000053</v>
      </c>
      <c r="K43" s="18">
        <f t="shared" ca="1" si="8"/>
        <v>1638047.9600000102</v>
      </c>
      <c r="L43" s="18">
        <f t="shared" ca="1" si="8"/>
        <v>0</v>
      </c>
      <c r="M43" s="18">
        <f t="shared" ca="1" si="8"/>
        <v>1630480.100000011</v>
      </c>
      <c r="N43" s="18">
        <f t="shared" ca="1" si="8"/>
        <v>0</v>
      </c>
      <c r="O43" s="19">
        <f t="shared" ca="1" si="7"/>
        <v>231490514.52000076</v>
      </c>
    </row>
    <row r="44" spans="1:15" ht="12.75" customHeight="1">
      <c r="A44" s="55" t="s">
        <v>221</v>
      </c>
      <c r="B44" s="17">
        <v>1050</v>
      </c>
      <c r="C44" s="56" t="s">
        <v>147</v>
      </c>
      <c r="D44" s="19">
        <f t="shared" ca="1" si="5"/>
        <v>0</v>
      </c>
      <c r="E44" s="18">
        <f t="shared" ca="1" si="8"/>
        <v>0</v>
      </c>
      <c r="F44" s="18">
        <f t="shared" ca="1" si="8"/>
        <v>0</v>
      </c>
      <c r="G44" s="18">
        <f t="shared" ca="1" si="8"/>
        <v>0</v>
      </c>
      <c r="H44" s="18">
        <f t="shared" ca="1" si="8"/>
        <v>0</v>
      </c>
      <c r="I44" s="18">
        <f t="shared" ca="1" si="8"/>
        <v>0</v>
      </c>
      <c r="J44" s="18">
        <f t="shared" ca="1" si="8"/>
        <v>0</v>
      </c>
      <c r="K44" s="18">
        <f t="shared" ca="1" si="8"/>
        <v>0</v>
      </c>
      <c r="L44" s="18">
        <f t="shared" ca="1" si="8"/>
        <v>0</v>
      </c>
      <c r="M44" s="18">
        <f t="shared" ca="1" si="8"/>
        <v>0</v>
      </c>
      <c r="N44" s="18">
        <f t="shared" ca="1" si="8"/>
        <v>0</v>
      </c>
      <c r="O44" s="19">
        <f t="shared" ca="1" si="7"/>
        <v>0</v>
      </c>
    </row>
    <row r="45" spans="1:15" ht="12.75" customHeight="1">
      <c r="A45" s="55" t="s">
        <v>223</v>
      </c>
      <c r="B45" s="17">
        <v>1051</v>
      </c>
      <c r="C45" s="56" t="s">
        <v>147</v>
      </c>
      <c r="D45" s="19">
        <f t="shared" ca="1" si="5"/>
        <v>9578165.75</v>
      </c>
      <c r="E45" s="18">
        <f t="shared" ca="1" si="8"/>
        <v>251789.69999999998</v>
      </c>
      <c r="F45" s="18">
        <f t="shared" ca="1" si="8"/>
        <v>3423716.3499999996</v>
      </c>
      <c r="G45" s="18">
        <f t="shared" ca="1" si="8"/>
        <v>5902659.6999999993</v>
      </c>
      <c r="H45" s="18">
        <f t="shared" ca="1" si="8"/>
        <v>358291.73</v>
      </c>
      <c r="I45" s="18">
        <f t="shared" ca="1" si="8"/>
        <v>20828948.790000007</v>
      </c>
      <c r="J45" s="18">
        <f t="shared" ca="1" si="8"/>
        <v>899664.46999999962</v>
      </c>
      <c r="K45" s="18">
        <f t="shared" ca="1" si="8"/>
        <v>-51532.609999999899</v>
      </c>
      <c r="L45" s="18">
        <f t="shared" ca="1" si="8"/>
        <v>0</v>
      </c>
      <c r="M45" s="18">
        <f t="shared" ca="1" si="8"/>
        <v>-48435.369999999755</v>
      </c>
      <c r="N45" s="18">
        <f t="shared" ca="1" si="8"/>
        <v>0</v>
      </c>
      <c r="O45" s="19">
        <f t="shared" ca="1" si="7"/>
        <v>31565102.760000005</v>
      </c>
    </row>
    <row r="46" spans="1:15" ht="12.75" customHeight="1">
      <c r="A46" s="55" t="s">
        <v>225</v>
      </c>
      <c r="B46" s="17">
        <v>1052</v>
      </c>
      <c r="C46" s="56" t="s">
        <v>147</v>
      </c>
      <c r="D46" s="19">
        <f t="shared" ca="1" si="5"/>
        <v>2278049.5300000007</v>
      </c>
      <c r="E46" s="18">
        <f t="shared" ca="1" si="8"/>
        <v>120983.80999999994</v>
      </c>
      <c r="F46" s="18">
        <f t="shared" ca="1" si="8"/>
        <v>0</v>
      </c>
      <c r="G46" s="18">
        <f t="shared" ca="1" si="8"/>
        <v>2157065.7200000007</v>
      </c>
      <c r="H46" s="18">
        <f t="shared" ca="1" si="8"/>
        <v>3896781.7500000033</v>
      </c>
      <c r="I46" s="18">
        <f t="shared" ca="1" si="8"/>
        <v>39917709.279999986</v>
      </c>
      <c r="J46" s="18">
        <f t="shared" ca="1" si="8"/>
        <v>401740.32000000007</v>
      </c>
      <c r="K46" s="18">
        <f t="shared" ca="1" si="8"/>
        <v>147578.31000000006</v>
      </c>
      <c r="L46" s="18">
        <f t="shared" ca="1" si="8"/>
        <v>0</v>
      </c>
      <c r="M46" s="18">
        <f t="shared" ca="1" si="8"/>
        <v>461.17999999999995</v>
      </c>
      <c r="N46" s="18">
        <f t="shared" ca="1" si="8"/>
        <v>0</v>
      </c>
      <c r="O46" s="19">
        <f t="shared" ca="1" si="7"/>
        <v>46642320.36999999</v>
      </c>
    </row>
    <row r="47" spans="1:15" ht="12.75" customHeight="1">
      <c r="A47" s="55" t="s">
        <v>227</v>
      </c>
      <c r="B47" s="17">
        <v>1053</v>
      </c>
      <c r="C47" s="56" t="s">
        <v>147</v>
      </c>
      <c r="D47" s="19">
        <f t="shared" ca="1" si="5"/>
        <v>32987968.730000004</v>
      </c>
      <c r="E47" s="18">
        <f t="shared" ca="1" si="8"/>
        <v>32987968.730000004</v>
      </c>
      <c r="F47" s="18">
        <f t="shared" ca="1" si="8"/>
        <v>0</v>
      </c>
      <c r="G47" s="18">
        <f t="shared" ca="1" si="8"/>
        <v>0</v>
      </c>
      <c r="H47" s="18">
        <f t="shared" ca="1" si="8"/>
        <v>435560919.53000003</v>
      </c>
      <c r="I47" s="18">
        <f t="shared" ca="1" si="8"/>
        <v>93517699.609999999</v>
      </c>
      <c r="J47" s="18">
        <f t="shared" ca="1" si="8"/>
        <v>2004361.4000000001</v>
      </c>
      <c r="K47" s="18">
        <f t="shared" ca="1" si="8"/>
        <v>5998007.9000000004</v>
      </c>
      <c r="L47" s="18">
        <f t="shared" ca="1" si="8"/>
        <v>0</v>
      </c>
      <c r="M47" s="18">
        <f t="shared" ca="1" si="8"/>
        <v>2175440.9700000002</v>
      </c>
      <c r="N47" s="18">
        <f t="shared" ca="1" si="8"/>
        <v>0</v>
      </c>
      <c r="O47" s="19">
        <f t="shared" ref="O47:O60" ca="1" si="10">D47+SUM(H47:N47)</f>
        <v>572244398.1400001</v>
      </c>
    </row>
    <row r="48" spans="1:15" ht="12.75" customHeight="1">
      <c r="A48" s="55" t="s">
        <v>229</v>
      </c>
      <c r="B48" s="17">
        <v>1054</v>
      </c>
      <c r="C48" s="56" t="s">
        <v>147</v>
      </c>
      <c r="D48" s="19">
        <f t="shared" ca="1" si="5"/>
        <v>0</v>
      </c>
      <c r="E48" s="18">
        <f t="shared" ca="1" si="8"/>
        <v>0</v>
      </c>
      <c r="F48" s="18">
        <f t="shared" ca="1" si="8"/>
        <v>0</v>
      </c>
      <c r="G48" s="18">
        <f t="shared" ca="1" si="8"/>
        <v>0</v>
      </c>
      <c r="H48" s="18">
        <f t="shared" ca="1" si="8"/>
        <v>0</v>
      </c>
      <c r="I48" s="18">
        <f t="shared" ca="1" si="8"/>
        <v>0</v>
      </c>
      <c r="J48" s="18">
        <f t="shared" ca="1" si="8"/>
        <v>0</v>
      </c>
      <c r="K48" s="18">
        <f t="shared" ca="1" si="8"/>
        <v>0</v>
      </c>
      <c r="L48" s="18">
        <f t="shared" ca="1" si="8"/>
        <v>0</v>
      </c>
      <c r="M48" s="18">
        <f t="shared" ca="1" si="8"/>
        <v>0</v>
      </c>
      <c r="N48" s="18">
        <f t="shared" ca="1" si="8"/>
        <v>0</v>
      </c>
      <c r="O48" s="19">
        <f t="shared" ca="1" si="10"/>
        <v>0</v>
      </c>
    </row>
    <row r="49" spans="1:15" ht="12.75" customHeight="1">
      <c r="A49" s="55" t="s">
        <v>231</v>
      </c>
      <c r="B49" s="17">
        <v>1055</v>
      </c>
      <c r="C49" s="56" t="s">
        <v>147</v>
      </c>
      <c r="D49" s="19">
        <f t="shared" ca="1" si="5"/>
        <v>3618840.53</v>
      </c>
      <c r="E49" s="18">
        <f t="shared" ca="1" si="8"/>
        <v>2119521.19</v>
      </c>
      <c r="F49" s="18">
        <f t="shared" ca="1" si="8"/>
        <v>1436935.73</v>
      </c>
      <c r="G49" s="18">
        <f t="shared" ca="1" si="8"/>
        <v>62383.61</v>
      </c>
      <c r="H49" s="18">
        <f t="shared" ca="1" si="8"/>
        <v>24845472.460000001</v>
      </c>
      <c r="I49" s="18">
        <f t="shared" ca="1" si="8"/>
        <v>29831628.879999898</v>
      </c>
      <c r="J49" s="18">
        <f t="shared" ca="1" si="8"/>
        <v>377415.18000000098</v>
      </c>
      <c r="K49" s="18">
        <f t="shared" ca="1" si="8"/>
        <v>985461.55999999901</v>
      </c>
      <c r="L49" s="18">
        <f t="shared" ca="1" si="8"/>
        <v>0</v>
      </c>
      <c r="M49" s="18">
        <f t="shared" ca="1" si="8"/>
        <v>329543.45</v>
      </c>
      <c r="N49" s="18">
        <f t="shared" ca="1" si="8"/>
        <v>0</v>
      </c>
      <c r="O49" s="19">
        <f t="shared" ca="1" si="10"/>
        <v>59988362.059999906</v>
      </c>
    </row>
    <row r="50" spans="1:15" ht="12.75" customHeight="1">
      <c r="A50" s="55" t="s">
        <v>233</v>
      </c>
      <c r="B50" s="17">
        <v>1056</v>
      </c>
      <c r="C50" s="56" t="s">
        <v>147</v>
      </c>
      <c r="D50" s="19">
        <f t="shared" ca="1" si="5"/>
        <v>11801863.899999999</v>
      </c>
      <c r="E50" s="18">
        <f t="shared" ca="1" si="8"/>
        <v>11727399.739999998</v>
      </c>
      <c r="F50" s="18">
        <f t="shared" ca="1" si="8"/>
        <v>48721.160000000011</v>
      </c>
      <c r="G50" s="18">
        <f t="shared" ca="1" si="8"/>
        <v>25743</v>
      </c>
      <c r="H50" s="18">
        <f t="shared" ca="1" si="8"/>
        <v>6002270.1699999999</v>
      </c>
      <c r="I50" s="18">
        <f t="shared" ca="1" si="8"/>
        <v>1531045.5299999998</v>
      </c>
      <c r="J50" s="18">
        <f t="shared" ca="1" si="8"/>
        <v>407818.34000000445</v>
      </c>
      <c r="K50" s="18">
        <f t="shared" ca="1" si="8"/>
        <v>0</v>
      </c>
      <c r="L50" s="18">
        <f t="shared" ca="1" si="8"/>
        <v>0</v>
      </c>
      <c r="M50" s="18">
        <f t="shared" ca="1" si="8"/>
        <v>407818.34000000457</v>
      </c>
      <c r="N50" s="18">
        <f t="shared" ca="1" si="8"/>
        <v>0</v>
      </c>
      <c r="O50" s="19">
        <f t="shared" ca="1" si="10"/>
        <v>20150816.280000009</v>
      </c>
    </row>
    <row r="51" spans="1:15" ht="12.75" customHeight="1">
      <c r="A51" s="55" t="s">
        <v>235</v>
      </c>
      <c r="B51" s="17">
        <v>1057</v>
      </c>
      <c r="C51" s="56" t="s">
        <v>147</v>
      </c>
      <c r="D51" s="19">
        <f t="shared" ca="1" si="5"/>
        <v>54407813.629999995</v>
      </c>
      <c r="E51" s="18">
        <f t="shared" ca="1" si="8"/>
        <v>39772770.816057429</v>
      </c>
      <c r="F51" s="18">
        <f t="shared" ca="1" si="8"/>
        <v>7964625.6938054981</v>
      </c>
      <c r="G51" s="18">
        <f t="shared" ca="1" si="8"/>
        <v>6670417.1201370666</v>
      </c>
      <c r="H51" s="18">
        <f t="shared" ca="1" si="8"/>
        <v>39288047.68</v>
      </c>
      <c r="I51" s="18">
        <f t="shared" ca="1" si="8"/>
        <v>117234161.23</v>
      </c>
      <c r="J51" s="18">
        <f t="shared" ca="1" si="8"/>
        <v>2778864.94</v>
      </c>
      <c r="K51" s="18">
        <f t="shared" ca="1" si="8"/>
        <v>10058822.51</v>
      </c>
      <c r="L51" s="18">
        <f t="shared" ca="1" si="8"/>
        <v>0</v>
      </c>
      <c r="M51" s="18">
        <f t="shared" ca="1" si="8"/>
        <v>2188592.6100000003</v>
      </c>
      <c r="N51" s="18">
        <f t="shared" ca="1" si="8"/>
        <v>0</v>
      </c>
      <c r="O51" s="19">
        <f t="shared" ca="1" si="10"/>
        <v>225956302.59999999</v>
      </c>
    </row>
    <row r="52" spans="1:15" ht="12.75" customHeight="1">
      <c r="A52" s="55" t="s">
        <v>237</v>
      </c>
      <c r="B52" s="17">
        <v>1058</v>
      </c>
      <c r="C52" s="56" t="s">
        <v>147</v>
      </c>
      <c r="D52" s="19">
        <f t="shared" ca="1" si="5"/>
        <v>51732246</v>
      </c>
      <c r="E52" s="18">
        <f t="shared" ca="1" si="8"/>
        <v>2087049.11</v>
      </c>
      <c r="F52" s="18">
        <f t="shared" ca="1" si="8"/>
        <v>49669993.390000001</v>
      </c>
      <c r="G52" s="18">
        <f t="shared" ca="1" si="8"/>
        <v>-24796.5</v>
      </c>
      <c r="H52" s="18">
        <f t="shared" ca="1" si="8"/>
        <v>59201407.32</v>
      </c>
      <c r="I52" s="18">
        <f t="shared" ca="1" si="8"/>
        <v>25001748.649999999</v>
      </c>
      <c r="J52" s="18">
        <f t="shared" ca="1" si="8"/>
        <v>31274986.239999998</v>
      </c>
      <c r="K52" s="18">
        <f t="shared" ca="1" si="8"/>
        <v>1763752.55</v>
      </c>
      <c r="L52" s="18">
        <f t="shared" ca="1" si="8"/>
        <v>0</v>
      </c>
      <c r="M52" s="18">
        <f t="shared" ca="1" si="8"/>
        <v>1564740.52</v>
      </c>
      <c r="N52" s="18">
        <f t="shared" ca="1" si="8"/>
        <v>0</v>
      </c>
      <c r="O52" s="19">
        <f t="shared" ref="O52:O55" ca="1" si="11">D52+SUM(H52:N52)</f>
        <v>170538881.27999997</v>
      </c>
    </row>
    <row r="53" spans="1:15" ht="12.75" customHeight="1">
      <c r="A53" s="55" t="s">
        <v>239</v>
      </c>
      <c r="B53" s="17">
        <v>1059</v>
      </c>
      <c r="C53" s="56" t="s">
        <v>147</v>
      </c>
      <c r="D53" s="19">
        <f t="shared" ca="1" si="5"/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259389.31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9">
        <f t="shared" ca="1" si="11"/>
        <v>259389.31</v>
      </c>
    </row>
    <row r="54" spans="1:15" ht="12.75" customHeight="1">
      <c r="A54" s="55" t="s">
        <v>241</v>
      </c>
      <c r="B54" s="17">
        <v>1060</v>
      </c>
      <c r="C54" s="56" t="s">
        <v>147</v>
      </c>
      <c r="D54" s="19">
        <f t="shared" ca="1" si="5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9">
        <f t="shared" ca="1" si="11"/>
        <v>0</v>
      </c>
    </row>
    <row r="55" spans="1:15" ht="12.75" customHeight="1">
      <c r="A55" s="55" t="s">
        <v>243</v>
      </c>
      <c r="B55" s="17">
        <v>1061</v>
      </c>
      <c r="C55" s="56" t="s">
        <v>147</v>
      </c>
      <c r="D55" s="19">
        <f t="shared" ca="1" si="5"/>
        <v>0</v>
      </c>
      <c r="E55" s="18">
        <f t="shared" ref="E55:N70" ca="1" si="12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12"/>
        <v>0</v>
      </c>
      <c r="G55" s="18">
        <f t="shared" ca="1" si="12"/>
        <v>0</v>
      </c>
      <c r="H55" s="18">
        <f t="shared" ca="1" si="12"/>
        <v>0</v>
      </c>
      <c r="I55" s="18">
        <f t="shared" ca="1" si="12"/>
        <v>0</v>
      </c>
      <c r="J55" s="18">
        <f t="shared" ca="1" si="12"/>
        <v>0</v>
      </c>
      <c r="K55" s="18">
        <f t="shared" ca="1" si="12"/>
        <v>0</v>
      </c>
      <c r="L55" s="18">
        <f t="shared" ca="1" si="12"/>
        <v>0</v>
      </c>
      <c r="M55" s="18">
        <f t="shared" ca="1" si="12"/>
        <v>0</v>
      </c>
      <c r="N55" s="18">
        <f t="shared" ca="1" si="12"/>
        <v>0</v>
      </c>
      <c r="O55" s="19">
        <f t="shared" ca="1" si="11"/>
        <v>0</v>
      </c>
    </row>
    <row r="56" spans="1:15" ht="12.75" customHeight="1">
      <c r="A56" s="55" t="s">
        <v>245</v>
      </c>
      <c r="B56" s="17">
        <v>2001</v>
      </c>
      <c r="C56" s="56" t="s">
        <v>147</v>
      </c>
      <c r="D56" s="19">
        <f t="shared" ca="1" si="5"/>
        <v>0</v>
      </c>
      <c r="E56" s="18">
        <f t="shared" ca="1" si="12"/>
        <v>0</v>
      </c>
      <c r="F56" s="18">
        <f t="shared" ca="1" si="12"/>
        <v>0</v>
      </c>
      <c r="G56" s="18">
        <f t="shared" ca="1" si="12"/>
        <v>0</v>
      </c>
      <c r="H56" s="18">
        <f t="shared" ca="1" si="12"/>
        <v>0</v>
      </c>
      <c r="I56" s="18">
        <f t="shared" ca="1" si="12"/>
        <v>0</v>
      </c>
      <c r="J56" s="18">
        <f t="shared" ca="1" si="12"/>
        <v>0</v>
      </c>
      <c r="K56" s="18">
        <f t="shared" ca="1" si="12"/>
        <v>0</v>
      </c>
      <c r="L56" s="18">
        <f t="shared" ca="1" si="12"/>
        <v>0</v>
      </c>
      <c r="M56" s="18">
        <f t="shared" ca="1" si="12"/>
        <v>0</v>
      </c>
      <c r="N56" s="18">
        <f t="shared" ca="1" si="12"/>
        <v>0</v>
      </c>
      <c r="O56" s="19">
        <f t="shared" ca="1" si="10"/>
        <v>0</v>
      </c>
    </row>
    <row r="57" spans="1:15" ht="12.75" customHeight="1">
      <c r="A57" s="55" t="s">
        <v>247</v>
      </c>
      <c r="B57" s="17">
        <v>2002</v>
      </c>
      <c r="C57" s="56" t="s">
        <v>248</v>
      </c>
      <c r="D57" s="19">
        <f t="shared" ca="1" si="5"/>
        <v>0</v>
      </c>
      <c r="E57" s="18">
        <f t="shared" ca="1" si="12"/>
        <v>0</v>
      </c>
      <c r="F57" s="18">
        <f t="shared" ca="1" si="12"/>
        <v>0</v>
      </c>
      <c r="G57" s="18">
        <f t="shared" ca="1" si="12"/>
        <v>0</v>
      </c>
      <c r="H57" s="18">
        <f t="shared" ca="1" si="12"/>
        <v>0</v>
      </c>
      <c r="I57" s="18">
        <f t="shared" ca="1" si="12"/>
        <v>0</v>
      </c>
      <c r="J57" s="18">
        <f t="shared" ca="1" si="12"/>
        <v>0</v>
      </c>
      <c r="K57" s="18">
        <f t="shared" ca="1" si="12"/>
        <v>0</v>
      </c>
      <c r="L57" s="18">
        <f t="shared" ca="1" si="12"/>
        <v>0</v>
      </c>
      <c r="M57" s="18">
        <f t="shared" ca="1" si="12"/>
        <v>0</v>
      </c>
      <c r="N57" s="18">
        <f t="shared" ca="1" si="12"/>
        <v>0</v>
      </c>
      <c r="O57" s="19">
        <f t="shared" ca="1" si="10"/>
        <v>0</v>
      </c>
    </row>
    <row r="58" spans="1:15" ht="12.75" customHeight="1">
      <c r="A58" s="55" t="s">
        <v>250</v>
      </c>
      <c r="B58" s="17">
        <v>2005</v>
      </c>
      <c r="C58" s="56" t="s">
        <v>248</v>
      </c>
      <c r="D58" s="19">
        <f t="shared" ca="1" si="5"/>
        <v>0</v>
      </c>
      <c r="E58" s="18">
        <f t="shared" ca="1" si="12"/>
        <v>0</v>
      </c>
      <c r="F58" s="18">
        <f t="shared" ca="1" si="12"/>
        <v>0</v>
      </c>
      <c r="G58" s="18">
        <f t="shared" ca="1" si="12"/>
        <v>0</v>
      </c>
      <c r="H58" s="18">
        <f t="shared" ca="1" si="12"/>
        <v>0</v>
      </c>
      <c r="I58" s="18">
        <f t="shared" ca="1" si="12"/>
        <v>0</v>
      </c>
      <c r="J58" s="18">
        <f t="shared" ca="1" si="12"/>
        <v>0</v>
      </c>
      <c r="K58" s="18">
        <f t="shared" ca="1" si="12"/>
        <v>0</v>
      </c>
      <c r="L58" s="18">
        <f t="shared" ca="1" si="12"/>
        <v>0</v>
      </c>
      <c r="M58" s="18">
        <f t="shared" ca="1" si="12"/>
        <v>0</v>
      </c>
      <c r="N58" s="18">
        <f t="shared" ca="1" si="12"/>
        <v>0</v>
      </c>
      <c r="O58" s="19">
        <f t="shared" ca="1" si="10"/>
        <v>0</v>
      </c>
    </row>
    <row r="59" spans="1:15" ht="12.75" customHeight="1">
      <c r="A59" s="55" t="s">
        <v>252</v>
      </c>
      <c r="B59" s="17">
        <v>2006</v>
      </c>
      <c r="C59" s="56" t="s">
        <v>253</v>
      </c>
      <c r="D59" s="19">
        <f t="shared" ca="1" si="5"/>
        <v>0</v>
      </c>
      <c r="E59" s="18">
        <f t="shared" ca="1" si="12"/>
        <v>0</v>
      </c>
      <c r="F59" s="18">
        <f t="shared" ca="1" si="12"/>
        <v>0</v>
      </c>
      <c r="G59" s="18">
        <f t="shared" ca="1" si="12"/>
        <v>0</v>
      </c>
      <c r="H59" s="18">
        <f t="shared" ca="1" si="12"/>
        <v>0</v>
      </c>
      <c r="I59" s="18">
        <f t="shared" ca="1" si="12"/>
        <v>0</v>
      </c>
      <c r="J59" s="18">
        <f t="shared" ca="1" si="12"/>
        <v>0</v>
      </c>
      <c r="K59" s="18">
        <f t="shared" ca="1" si="12"/>
        <v>0</v>
      </c>
      <c r="L59" s="18">
        <f t="shared" ca="1" si="12"/>
        <v>0</v>
      </c>
      <c r="M59" s="18">
        <f t="shared" ca="1" si="12"/>
        <v>0</v>
      </c>
      <c r="N59" s="18">
        <f t="shared" ca="1" si="12"/>
        <v>0</v>
      </c>
      <c r="O59" s="19">
        <f t="shared" ca="1" si="10"/>
        <v>0</v>
      </c>
    </row>
    <row r="60" spans="1:15" ht="12.75" customHeight="1">
      <c r="A60" s="55" t="s">
        <v>255</v>
      </c>
      <c r="B60" s="17">
        <v>2007</v>
      </c>
      <c r="C60" s="56" t="s">
        <v>248</v>
      </c>
      <c r="D60" s="19">
        <f t="shared" ca="1" si="5"/>
        <v>0</v>
      </c>
      <c r="E60" s="18">
        <f t="shared" ca="1" si="12"/>
        <v>0</v>
      </c>
      <c r="F60" s="18">
        <f t="shared" ca="1" si="12"/>
        <v>0</v>
      </c>
      <c r="G60" s="18">
        <f t="shared" ca="1" si="12"/>
        <v>0</v>
      </c>
      <c r="H60" s="18">
        <f t="shared" ca="1" si="12"/>
        <v>0</v>
      </c>
      <c r="I60" s="18">
        <f t="shared" ca="1" si="12"/>
        <v>0</v>
      </c>
      <c r="J60" s="18">
        <f t="shared" ca="1" si="12"/>
        <v>0</v>
      </c>
      <c r="K60" s="18">
        <f t="shared" ca="1" si="12"/>
        <v>0</v>
      </c>
      <c r="L60" s="18">
        <f t="shared" ca="1" si="12"/>
        <v>0</v>
      </c>
      <c r="M60" s="18">
        <f t="shared" ca="1" si="12"/>
        <v>0</v>
      </c>
      <c r="N60" s="18">
        <f t="shared" ca="1" si="12"/>
        <v>0</v>
      </c>
      <c r="O60" s="19">
        <f t="shared" ca="1" si="10"/>
        <v>0</v>
      </c>
    </row>
    <row r="61" spans="1:15" ht="12.75" customHeight="1">
      <c r="A61" s="55" t="s">
        <v>257</v>
      </c>
      <c r="B61" s="17">
        <v>2008</v>
      </c>
      <c r="C61" s="56" t="s">
        <v>248</v>
      </c>
      <c r="D61" s="19">
        <f t="shared" ca="1" si="5"/>
        <v>0</v>
      </c>
      <c r="E61" s="18">
        <f t="shared" ca="1" si="12"/>
        <v>0</v>
      </c>
      <c r="F61" s="18">
        <f t="shared" ca="1" si="12"/>
        <v>0</v>
      </c>
      <c r="G61" s="18">
        <f t="shared" ca="1" si="12"/>
        <v>0</v>
      </c>
      <c r="H61" s="18">
        <f t="shared" ca="1" si="12"/>
        <v>0</v>
      </c>
      <c r="I61" s="18">
        <f t="shared" ca="1" si="12"/>
        <v>0</v>
      </c>
      <c r="J61" s="18">
        <f t="shared" ca="1" si="12"/>
        <v>0</v>
      </c>
      <c r="K61" s="18">
        <f t="shared" ca="1" si="12"/>
        <v>0</v>
      </c>
      <c r="L61" s="18">
        <f t="shared" ca="1" si="12"/>
        <v>0</v>
      </c>
      <c r="M61" s="18">
        <f t="shared" ca="1" si="12"/>
        <v>0</v>
      </c>
      <c r="N61" s="18">
        <f t="shared" ca="1" si="12"/>
        <v>0</v>
      </c>
      <c r="O61" s="19">
        <f t="shared" ref="O61:O75" ca="1" si="13">D61+SUM(H61:N61)</f>
        <v>0</v>
      </c>
    </row>
    <row r="62" spans="1:15" ht="12.75" customHeight="1">
      <c r="A62" s="55" t="s">
        <v>259</v>
      </c>
      <c r="B62" s="17">
        <v>3001</v>
      </c>
      <c r="C62" s="56" t="s">
        <v>253</v>
      </c>
      <c r="D62" s="19">
        <f t="shared" ca="1" si="5"/>
        <v>0</v>
      </c>
      <c r="E62" s="18">
        <f t="shared" ca="1" si="12"/>
        <v>0</v>
      </c>
      <c r="F62" s="18">
        <f t="shared" ca="1" si="12"/>
        <v>0</v>
      </c>
      <c r="G62" s="18">
        <f t="shared" ca="1" si="12"/>
        <v>0</v>
      </c>
      <c r="H62" s="18">
        <f t="shared" ca="1" si="12"/>
        <v>0</v>
      </c>
      <c r="I62" s="18">
        <f t="shared" ca="1" si="12"/>
        <v>0</v>
      </c>
      <c r="J62" s="18">
        <f t="shared" ca="1" si="12"/>
        <v>0</v>
      </c>
      <c r="K62" s="18">
        <f t="shared" ca="1" si="12"/>
        <v>0</v>
      </c>
      <c r="L62" s="18">
        <f t="shared" ca="1" si="12"/>
        <v>0</v>
      </c>
      <c r="M62" s="18">
        <f t="shared" ca="1" si="12"/>
        <v>0</v>
      </c>
      <c r="N62" s="18">
        <f t="shared" ca="1" si="12"/>
        <v>0</v>
      </c>
      <c r="O62" s="19">
        <f t="shared" ca="1" si="13"/>
        <v>0</v>
      </c>
    </row>
    <row r="63" spans="1:15" ht="12.75" customHeight="1">
      <c r="A63" s="55" t="s">
        <v>261</v>
      </c>
      <c r="B63" s="17">
        <v>3002</v>
      </c>
      <c r="C63" s="56" t="s">
        <v>253</v>
      </c>
      <c r="D63" s="19">
        <f t="shared" ca="1" si="5"/>
        <v>0</v>
      </c>
      <c r="E63" s="18">
        <f t="shared" ca="1" si="12"/>
        <v>0</v>
      </c>
      <c r="F63" s="18">
        <f t="shared" ca="1" si="12"/>
        <v>0</v>
      </c>
      <c r="G63" s="18">
        <f t="shared" ca="1" si="12"/>
        <v>0</v>
      </c>
      <c r="H63" s="18">
        <f t="shared" ca="1" si="12"/>
        <v>0</v>
      </c>
      <c r="I63" s="18">
        <f t="shared" ca="1" si="12"/>
        <v>0</v>
      </c>
      <c r="J63" s="18">
        <f t="shared" ca="1" si="12"/>
        <v>0</v>
      </c>
      <c r="K63" s="18">
        <f t="shared" ca="1" si="12"/>
        <v>0</v>
      </c>
      <c r="L63" s="18">
        <f t="shared" ca="1" si="12"/>
        <v>0</v>
      </c>
      <c r="M63" s="18">
        <f t="shared" ca="1" si="12"/>
        <v>0</v>
      </c>
      <c r="N63" s="18">
        <f t="shared" ca="1" si="12"/>
        <v>0</v>
      </c>
      <c r="O63" s="19">
        <f t="shared" ca="1" si="13"/>
        <v>0</v>
      </c>
    </row>
    <row r="64" spans="1:15" ht="12.75" customHeight="1">
      <c r="A64" s="55" t="s">
        <v>263</v>
      </c>
      <c r="B64" s="17">
        <v>3003</v>
      </c>
      <c r="C64" s="56" t="s">
        <v>253</v>
      </c>
      <c r="D64" s="19">
        <f t="shared" ca="1" si="5"/>
        <v>0</v>
      </c>
      <c r="E64" s="18">
        <f t="shared" ca="1" si="12"/>
        <v>0</v>
      </c>
      <c r="F64" s="18">
        <f t="shared" ca="1" si="12"/>
        <v>0</v>
      </c>
      <c r="G64" s="18">
        <f t="shared" ca="1" si="12"/>
        <v>0</v>
      </c>
      <c r="H64" s="18">
        <f t="shared" ca="1" si="12"/>
        <v>0</v>
      </c>
      <c r="I64" s="18">
        <f t="shared" ca="1" si="12"/>
        <v>0</v>
      </c>
      <c r="J64" s="18">
        <f t="shared" ca="1" si="12"/>
        <v>0</v>
      </c>
      <c r="K64" s="18">
        <f t="shared" ca="1" si="12"/>
        <v>0</v>
      </c>
      <c r="L64" s="18">
        <f t="shared" ca="1" si="12"/>
        <v>0</v>
      </c>
      <c r="M64" s="18">
        <f t="shared" ca="1" si="12"/>
        <v>0</v>
      </c>
      <c r="N64" s="18">
        <f t="shared" ca="1" si="12"/>
        <v>0</v>
      </c>
      <c r="O64" s="19">
        <f t="shared" ca="1" si="13"/>
        <v>0</v>
      </c>
    </row>
    <row r="65" spans="1:15" ht="12.75" customHeight="1">
      <c r="A65" s="55" t="s">
        <v>265</v>
      </c>
      <c r="B65" s="17">
        <v>3004</v>
      </c>
      <c r="C65" s="56" t="s">
        <v>253</v>
      </c>
      <c r="D65" s="19">
        <f t="shared" ca="1" si="5"/>
        <v>0</v>
      </c>
      <c r="E65" s="18">
        <f t="shared" ca="1" si="12"/>
        <v>0</v>
      </c>
      <c r="F65" s="18">
        <f t="shared" ca="1" si="12"/>
        <v>0</v>
      </c>
      <c r="G65" s="18">
        <f t="shared" ca="1" si="12"/>
        <v>0</v>
      </c>
      <c r="H65" s="18">
        <f t="shared" ca="1" si="12"/>
        <v>0</v>
      </c>
      <c r="I65" s="18">
        <f t="shared" ca="1" si="12"/>
        <v>0</v>
      </c>
      <c r="J65" s="18">
        <f t="shared" ca="1" si="12"/>
        <v>0</v>
      </c>
      <c r="K65" s="18">
        <f t="shared" ca="1" si="12"/>
        <v>0</v>
      </c>
      <c r="L65" s="18">
        <f t="shared" ca="1" si="12"/>
        <v>0</v>
      </c>
      <c r="M65" s="18">
        <f t="shared" ca="1" si="12"/>
        <v>0</v>
      </c>
      <c r="N65" s="18">
        <f t="shared" ca="1" si="12"/>
        <v>0</v>
      </c>
      <c r="O65" s="19">
        <f t="shared" ca="1" si="13"/>
        <v>0</v>
      </c>
    </row>
    <row r="66" spans="1:15" ht="12.75" customHeight="1">
      <c r="A66" s="55" t="s">
        <v>267</v>
      </c>
      <c r="B66" s="17">
        <v>3005</v>
      </c>
      <c r="C66" s="56" t="s">
        <v>253</v>
      </c>
      <c r="D66" s="19">
        <f t="shared" ca="1" si="5"/>
        <v>0</v>
      </c>
      <c r="E66" s="18">
        <f t="shared" ca="1" si="12"/>
        <v>0</v>
      </c>
      <c r="F66" s="18">
        <f t="shared" ca="1" si="12"/>
        <v>0</v>
      </c>
      <c r="G66" s="18">
        <f t="shared" ca="1" si="12"/>
        <v>0</v>
      </c>
      <c r="H66" s="18">
        <f t="shared" ca="1" si="12"/>
        <v>0</v>
      </c>
      <c r="I66" s="18">
        <f t="shared" ca="1" si="12"/>
        <v>0</v>
      </c>
      <c r="J66" s="18">
        <f t="shared" ca="1" si="12"/>
        <v>0</v>
      </c>
      <c r="K66" s="18">
        <f t="shared" ca="1" si="12"/>
        <v>0</v>
      </c>
      <c r="L66" s="18">
        <f t="shared" ca="1" si="12"/>
        <v>0</v>
      </c>
      <c r="M66" s="18">
        <f t="shared" ca="1" si="12"/>
        <v>0</v>
      </c>
      <c r="N66" s="18">
        <f t="shared" ca="1" si="12"/>
        <v>0</v>
      </c>
      <c r="O66" s="19">
        <f t="shared" ca="1" si="13"/>
        <v>0</v>
      </c>
    </row>
    <row r="67" spans="1:15" ht="12.75" customHeight="1">
      <c r="A67" s="55" t="s">
        <v>269</v>
      </c>
      <c r="B67" s="17">
        <v>3006</v>
      </c>
      <c r="C67" s="56" t="s">
        <v>253</v>
      </c>
      <c r="D67" s="19">
        <f t="shared" ca="1" si="5"/>
        <v>0</v>
      </c>
      <c r="E67" s="18">
        <f t="shared" ca="1" si="12"/>
        <v>0</v>
      </c>
      <c r="F67" s="18">
        <f t="shared" ca="1" si="12"/>
        <v>0</v>
      </c>
      <c r="G67" s="18">
        <f t="shared" ca="1" si="12"/>
        <v>0</v>
      </c>
      <c r="H67" s="18">
        <f t="shared" ca="1" si="12"/>
        <v>0</v>
      </c>
      <c r="I67" s="18">
        <f t="shared" ca="1" si="12"/>
        <v>0</v>
      </c>
      <c r="J67" s="18">
        <f t="shared" ca="1" si="12"/>
        <v>0</v>
      </c>
      <c r="K67" s="18">
        <f t="shared" ca="1" si="12"/>
        <v>0</v>
      </c>
      <c r="L67" s="18">
        <f t="shared" ca="1" si="12"/>
        <v>0</v>
      </c>
      <c r="M67" s="18">
        <f t="shared" ca="1" si="12"/>
        <v>0</v>
      </c>
      <c r="N67" s="18">
        <f t="shared" ca="1" si="12"/>
        <v>0</v>
      </c>
      <c r="O67" s="19">
        <f t="shared" ca="1" si="13"/>
        <v>0</v>
      </c>
    </row>
    <row r="68" spans="1:15" ht="12.75" customHeight="1">
      <c r="A68" s="55" t="s">
        <v>271</v>
      </c>
      <c r="B68" s="17">
        <v>3007</v>
      </c>
      <c r="C68" s="56" t="s">
        <v>253</v>
      </c>
      <c r="D68" s="19">
        <f t="shared" ca="1" si="5"/>
        <v>0</v>
      </c>
      <c r="E68" s="18">
        <f t="shared" ca="1" si="12"/>
        <v>0</v>
      </c>
      <c r="F68" s="18">
        <f t="shared" ca="1" si="12"/>
        <v>0</v>
      </c>
      <c r="G68" s="18">
        <f t="shared" ca="1" si="12"/>
        <v>0</v>
      </c>
      <c r="H68" s="18">
        <f t="shared" ca="1" si="12"/>
        <v>0</v>
      </c>
      <c r="I68" s="18">
        <f t="shared" ca="1" si="12"/>
        <v>0</v>
      </c>
      <c r="J68" s="18">
        <f t="shared" ca="1" si="12"/>
        <v>0</v>
      </c>
      <c r="K68" s="18">
        <f t="shared" ca="1" si="12"/>
        <v>0</v>
      </c>
      <c r="L68" s="18">
        <f t="shared" ca="1" si="12"/>
        <v>0</v>
      </c>
      <c r="M68" s="18">
        <f t="shared" ca="1" si="12"/>
        <v>0</v>
      </c>
      <c r="N68" s="18">
        <f t="shared" ca="1" si="12"/>
        <v>0</v>
      </c>
      <c r="O68" s="19">
        <f t="shared" ca="1" si="13"/>
        <v>0</v>
      </c>
    </row>
    <row r="69" spans="1:15" ht="12.75" customHeight="1">
      <c r="A69" s="55" t="s">
        <v>273</v>
      </c>
      <c r="B69" s="17">
        <v>3008</v>
      </c>
      <c r="C69" s="56" t="s">
        <v>253</v>
      </c>
      <c r="D69" s="19">
        <f t="shared" ca="1" si="5"/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9">
        <f t="shared" ca="1" si="13"/>
        <v>0</v>
      </c>
    </row>
    <row r="70" spans="1:15" ht="12.75" customHeight="1">
      <c r="A70" s="55" t="s">
        <v>275</v>
      </c>
      <c r="B70" s="17">
        <v>3009</v>
      </c>
      <c r="C70" s="56" t="s">
        <v>253</v>
      </c>
      <c r="D70" s="19">
        <f t="shared" ca="1" si="5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9">
        <f t="shared" ca="1" si="13"/>
        <v>0</v>
      </c>
    </row>
    <row r="71" spans="1:15" ht="12.75" customHeight="1">
      <c r="A71" s="55" t="s">
        <v>277</v>
      </c>
      <c r="B71" s="17">
        <v>3011</v>
      </c>
      <c r="C71" s="56" t="s">
        <v>253</v>
      </c>
      <c r="D71" s="19">
        <f t="shared" ca="1" si="5"/>
        <v>0</v>
      </c>
      <c r="E71" s="18">
        <f t="shared" ref="E71:N75" ca="1" si="14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14"/>
        <v>0</v>
      </c>
      <c r="G71" s="18">
        <f t="shared" ca="1" si="14"/>
        <v>0</v>
      </c>
      <c r="H71" s="18">
        <f t="shared" ca="1" si="14"/>
        <v>0</v>
      </c>
      <c r="I71" s="18">
        <f t="shared" ca="1" si="14"/>
        <v>0</v>
      </c>
      <c r="J71" s="18">
        <f t="shared" ca="1" si="14"/>
        <v>0</v>
      </c>
      <c r="K71" s="18">
        <f t="shared" ca="1" si="14"/>
        <v>0</v>
      </c>
      <c r="L71" s="18">
        <f t="shared" ca="1" si="14"/>
        <v>0</v>
      </c>
      <c r="M71" s="18">
        <f t="shared" ca="1" si="14"/>
        <v>0</v>
      </c>
      <c r="N71" s="18">
        <f t="shared" ca="1" si="14"/>
        <v>0</v>
      </c>
      <c r="O71" s="19">
        <f t="shared" ca="1" si="13"/>
        <v>0</v>
      </c>
    </row>
    <row r="72" spans="1:15" ht="12.75" customHeight="1">
      <c r="A72" s="55" t="s">
        <v>279</v>
      </c>
      <c r="B72" s="17">
        <v>3012</v>
      </c>
      <c r="C72" s="56" t="s">
        <v>253</v>
      </c>
      <c r="D72" s="19">
        <f t="shared" ca="1" si="5"/>
        <v>0</v>
      </c>
      <c r="E72" s="18">
        <f t="shared" ca="1" si="14"/>
        <v>0</v>
      </c>
      <c r="F72" s="18">
        <f t="shared" ca="1" si="14"/>
        <v>0</v>
      </c>
      <c r="G72" s="18">
        <f t="shared" ca="1" si="14"/>
        <v>0</v>
      </c>
      <c r="H72" s="18">
        <f t="shared" ca="1" si="14"/>
        <v>0</v>
      </c>
      <c r="I72" s="18">
        <f t="shared" ca="1" si="14"/>
        <v>0</v>
      </c>
      <c r="J72" s="18">
        <f t="shared" ca="1" si="14"/>
        <v>0</v>
      </c>
      <c r="K72" s="18">
        <f t="shared" ca="1" si="14"/>
        <v>0</v>
      </c>
      <c r="L72" s="18">
        <f t="shared" ca="1" si="14"/>
        <v>0</v>
      </c>
      <c r="M72" s="18">
        <f t="shared" ca="1" si="14"/>
        <v>0</v>
      </c>
      <c r="N72" s="18">
        <f t="shared" ca="1" si="14"/>
        <v>0</v>
      </c>
      <c r="O72" s="19">
        <f t="shared" ca="1" si="13"/>
        <v>0</v>
      </c>
    </row>
    <row r="73" spans="1:15" ht="12.75" customHeight="1">
      <c r="A73" s="55" t="s">
        <v>281</v>
      </c>
      <c r="B73" s="17">
        <v>3016</v>
      </c>
      <c r="C73" s="56" t="s">
        <v>253</v>
      </c>
      <c r="D73" s="19">
        <f t="shared" ca="1" si="5"/>
        <v>0</v>
      </c>
      <c r="E73" s="18">
        <f t="shared" ca="1" si="14"/>
        <v>0</v>
      </c>
      <c r="F73" s="18">
        <f t="shared" ca="1" si="14"/>
        <v>0</v>
      </c>
      <c r="G73" s="18">
        <f t="shared" ca="1" si="14"/>
        <v>0</v>
      </c>
      <c r="H73" s="18">
        <f t="shared" ca="1" si="14"/>
        <v>0</v>
      </c>
      <c r="I73" s="18">
        <f t="shared" ca="1" si="14"/>
        <v>0</v>
      </c>
      <c r="J73" s="18">
        <f t="shared" ca="1" si="14"/>
        <v>0</v>
      </c>
      <c r="K73" s="18">
        <f t="shared" ca="1" si="14"/>
        <v>0</v>
      </c>
      <c r="L73" s="18">
        <f t="shared" ca="1" si="14"/>
        <v>0</v>
      </c>
      <c r="M73" s="18">
        <f t="shared" ca="1" si="14"/>
        <v>0</v>
      </c>
      <c r="N73" s="18">
        <f t="shared" ca="1" si="14"/>
        <v>0</v>
      </c>
      <c r="O73" s="19">
        <f t="shared" ca="1" si="13"/>
        <v>0</v>
      </c>
    </row>
    <row r="74" spans="1:15" ht="12.75" customHeight="1">
      <c r="A74" s="55" t="s">
        <v>283</v>
      </c>
      <c r="B74" s="17">
        <v>3017</v>
      </c>
      <c r="C74" s="56" t="s">
        <v>253</v>
      </c>
      <c r="D74" s="19">
        <f t="shared" ca="1" si="5"/>
        <v>0</v>
      </c>
      <c r="E74" s="18">
        <f t="shared" ca="1" si="14"/>
        <v>0</v>
      </c>
      <c r="F74" s="18">
        <f t="shared" ca="1" si="14"/>
        <v>0</v>
      </c>
      <c r="G74" s="18">
        <f t="shared" ca="1" si="14"/>
        <v>0</v>
      </c>
      <c r="H74" s="18">
        <f t="shared" ca="1" si="14"/>
        <v>0</v>
      </c>
      <c r="I74" s="18">
        <f t="shared" ca="1" si="14"/>
        <v>0</v>
      </c>
      <c r="J74" s="18">
        <f t="shared" ca="1" si="14"/>
        <v>0</v>
      </c>
      <c r="K74" s="18">
        <f t="shared" ca="1" si="14"/>
        <v>0</v>
      </c>
      <c r="L74" s="18">
        <f t="shared" ca="1" si="14"/>
        <v>0</v>
      </c>
      <c r="M74" s="18">
        <f t="shared" ca="1" si="14"/>
        <v>0</v>
      </c>
      <c r="N74" s="18">
        <f t="shared" ca="1" si="14"/>
        <v>0</v>
      </c>
      <c r="O74" s="19">
        <f t="shared" ca="1" si="13"/>
        <v>0</v>
      </c>
    </row>
    <row r="75" spans="1:15" ht="12.75" customHeight="1">
      <c r="A75" s="55" t="s">
        <v>285</v>
      </c>
      <c r="B75" s="17">
        <v>3018</v>
      </c>
      <c r="C75" s="56" t="s">
        <v>253</v>
      </c>
      <c r="D75" s="19">
        <f t="shared" ca="1" si="5"/>
        <v>0</v>
      </c>
      <c r="E75" s="18">
        <f t="shared" ca="1" si="14"/>
        <v>0</v>
      </c>
      <c r="F75" s="18">
        <f t="shared" ca="1" si="14"/>
        <v>0</v>
      </c>
      <c r="G75" s="18">
        <f t="shared" ca="1" si="14"/>
        <v>0</v>
      </c>
      <c r="H75" s="18">
        <f t="shared" ca="1" si="14"/>
        <v>0</v>
      </c>
      <c r="I75" s="18">
        <f t="shared" ca="1" si="14"/>
        <v>0</v>
      </c>
      <c r="J75" s="18">
        <f t="shared" ca="1" si="14"/>
        <v>0</v>
      </c>
      <c r="K75" s="18">
        <f t="shared" ca="1" si="14"/>
        <v>0</v>
      </c>
      <c r="L75" s="18">
        <f t="shared" ca="1" si="14"/>
        <v>0</v>
      </c>
      <c r="M75" s="18">
        <f t="shared" ca="1" si="14"/>
        <v>0</v>
      </c>
      <c r="N75" s="18">
        <f t="shared" ca="1" si="14"/>
        <v>0</v>
      </c>
      <c r="O75" s="19">
        <f t="shared" ca="1" si="13"/>
        <v>0</v>
      </c>
    </row>
    <row r="76" spans="1:15" ht="13.8">
      <c r="A76" s="57" t="s">
        <v>287</v>
      </c>
      <c r="B76" s="47">
        <v>9000</v>
      </c>
      <c r="C76" s="56" t="s">
        <v>288</v>
      </c>
      <c r="D76" s="48">
        <f t="shared" ref="D76:O76" ca="1" si="15">SUMIF($C$7:$C$75,"HD",D$7:D$75)</f>
        <v>107943467678.96719</v>
      </c>
      <c r="E76" s="48">
        <f t="shared" ca="1" si="15"/>
        <v>23870796592.722992</v>
      </c>
      <c r="F76" s="48">
        <f t="shared" ca="1" si="15"/>
        <v>41053152440.006706</v>
      </c>
      <c r="G76" s="48">
        <f t="shared" ca="1" si="15"/>
        <v>43019518646.23748</v>
      </c>
      <c r="H76" s="48">
        <f t="shared" ca="1" si="15"/>
        <v>18240577281.929916</v>
      </c>
      <c r="I76" s="48">
        <f t="shared" ca="1" si="15"/>
        <v>34703233755.512413</v>
      </c>
      <c r="J76" s="48">
        <f t="shared" ca="1" si="15"/>
        <v>2994673622.2625442</v>
      </c>
      <c r="K76" s="48">
        <f t="shared" ca="1" si="15"/>
        <v>1028774035.6694738</v>
      </c>
      <c r="L76" s="48">
        <f t="shared" ca="1" si="15"/>
        <v>0</v>
      </c>
      <c r="M76" s="48">
        <f t="shared" ca="1" si="15"/>
        <v>1256836736.0965817</v>
      </c>
      <c r="N76" s="48">
        <f t="shared" ca="1" si="15"/>
        <v>0</v>
      </c>
      <c r="O76" s="48">
        <f t="shared" ca="1" si="15"/>
        <v>166167563110.43805</v>
      </c>
    </row>
    <row r="77" spans="1:15" ht="13.8">
      <c r="A77" s="57" t="s">
        <v>290</v>
      </c>
      <c r="B77" s="47">
        <v>9001</v>
      </c>
      <c r="C77" s="56" t="s">
        <v>291</v>
      </c>
      <c r="D77" s="48">
        <f t="shared" ref="D77:O77" ca="1" si="16">SUMIF($C$7:$C$75,"H",D$7:D$75)+SUMIF($C$7:$C$75,"E",D$7:D$75)</f>
        <v>0</v>
      </c>
      <c r="E77" s="48">
        <f t="shared" ca="1" si="16"/>
        <v>0</v>
      </c>
      <c r="F77" s="48">
        <f t="shared" ca="1" si="16"/>
        <v>0</v>
      </c>
      <c r="G77" s="48">
        <f t="shared" ca="1" si="16"/>
        <v>0</v>
      </c>
      <c r="H77" s="48">
        <f t="shared" ca="1" si="16"/>
        <v>0</v>
      </c>
      <c r="I77" s="48">
        <f t="shared" ca="1" si="16"/>
        <v>0</v>
      </c>
      <c r="J77" s="48">
        <f t="shared" ca="1" si="16"/>
        <v>0</v>
      </c>
      <c r="K77" s="48">
        <f t="shared" ca="1" si="16"/>
        <v>0</v>
      </c>
      <c r="L77" s="48">
        <f t="shared" ca="1" si="16"/>
        <v>0</v>
      </c>
      <c r="M77" s="48">
        <f t="shared" ca="1" si="16"/>
        <v>0</v>
      </c>
      <c r="N77" s="48">
        <f t="shared" ca="1" si="16"/>
        <v>0</v>
      </c>
      <c r="O77" s="48">
        <f t="shared" ca="1" si="16"/>
        <v>0</v>
      </c>
    </row>
    <row r="78" spans="1:15" ht="13.8">
      <c r="A78" s="57" t="s">
        <v>293</v>
      </c>
      <c r="B78" s="47">
        <v>9003</v>
      </c>
      <c r="C78" s="56" t="s">
        <v>294</v>
      </c>
      <c r="D78" s="48">
        <f t="shared" ref="D78:O78" ca="1" si="17">D76+D77</f>
        <v>107943467678.96719</v>
      </c>
      <c r="E78" s="48">
        <f t="shared" ca="1" si="17"/>
        <v>23870796592.722992</v>
      </c>
      <c r="F78" s="48">
        <f t="shared" ca="1" si="17"/>
        <v>41053152440.006706</v>
      </c>
      <c r="G78" s="48">
        <f t="shared" ca="1" si="17"/>
        <v>43019518646.23748</v>
      </c>
      <c r="H78" s="48">
        <f t="shared" ca="1" si="17"/>
        <v>18240577281.929916</v>
      </c>
      <c r="I78" s="48">
        <f t="shared" ca="1" si="17"/>
        <v>34703233755.512413</v>
      </c>
      <c r="J78" s="48">
        <f t="shared" ca="1" si="17"/>
        <v>2994673622.2625442</v>
      </c>
      <c r="K78" s="48">
        <f t="shared" ca="1" si="17"/>
        <v>1028774035.6694738</v>
      </c>
      <c r="L78" s="48">
        <f t="shared" ca="1" si="17"/>
        <v>0</v>
      </c>
      <c r="M78" s="48">
        <f t="shared" ca="1" si="17"/>
        <v>1256836736.0965817</v>
      </c>
      <c r="N78" s="48">
        <f t="shared" ca="1" si="17"/>
        <v>0</v>
      </c>
      <c r="O78" s="48">
        <f t="shared" ca="1" si="17"/>
        <v>166167563110.43805</v>
      </c>
    </row>
  </sheetData>
  <mergeCells count="1">
    <mergeCell ref="E2:G2"/>
  </mergeCells>
  <dataValidations count="2">
    <dataValidation type="list" allowBlank="1" showInputMessage="1" showErrorMessage="1" sqref="B2" xr:uid="{2A0F0EF9-58E1-438D-8019-C76BA38CA8CC}">
      <formula1>"Toplam,Direkt,Endirekt"</formula1>
    </dataValidation>
    <dataValidation type="list" allowBlank="1" showInputMessage="1" showErrorMessage="1" sqref="C2" xr:uid="{FBFAD85E-3A0E-4F38-A0D4-06FA880B1A41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EC42B-1D0F-408F-BFEE-005FE9123D7A}">
  <dimension ref="A1:V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2" ht="15" customHeight="1">
      <c r="A1" s="1" t="s">
        <v>0</v>
      </c>
      <c r="B1" s="2"/>
      <c r="C1" s="2"/>
    </row>
    <row r="2" spans="1:22" ht="15" customHeight="1">
      <c r="A2" s="1" t="s">
        <v>341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2" ht="15" customHeight="1">
      <c r="A3" s="5" t="s">
        <v>365</v>
      </c>
      <c r="B3" s="2"/>
      <c r="C3" s="2"/>
    </row>
    <row r="4" spans="1:22" ht="22.5" customHeight="1"/>
    <row r="5" spans="1:22" ht="22.5" customHeight="1">
      <c r="D5" s="76">
        <v>723</v>
      </c>
      <c r="E5" s="76">
        <v>724</v>
      </c>
      <c r="F5" s="76">
        <v>765</v>
      </c>
      <c r="G5" s="76">
        <v>766</v>
      </c>
      <c r="H5" s="76">
        <v>767</v>
      </c>
      <c r="I5" s="76">
        <v>768</v>
      </c>
      <c r="J5" s="76">
        <v>772</v>
      </c>
      <c r="K5" s="76">
        <v>773</v>
      </c>
      <c r="L5" s="76">
        <v>774</v>
      </c>
      <c r="M5" s="76">
        <v>775</v>
      </c>
      <c r="N5" s="76">
        <v>776</v>
      </c>
      <c r="O5" s="76">
        <v>777</v>
      </c>
      <c r="P5" s="76">
        <v>778</v>
      </c>
      <c r="Q5" s="76">
        <v>779</v>
      </c>
      <c r="R5" s="76">
        <v>780</v>
      </c>
      <c r="S5" s="76">
        <v>781</v>
      </c>
      <c r="T5" s="76">
        <v>782</v>
      </c>
      <c r="U5" s="76">
        <v>783</v>
      </c>
      <c r="V5" s="77"/>
    </row>
    <row r="6" spans="1:22" ht="79.5" customHeight="1">
      <c r="A6" s="53" t="s">
        <v>141</v>
      </c>
      <c r="B6" s="53" t="s">
        <v>142</v>
      </c>
      <c r="C6" s="53" t="s">
        <v>143</v>
      </c>
      <c r="D6" s="54" t="s">
        <v>53</v>
      </c>
      <c r="E6" s="54" t="s">
        <v>54</v>
      </c>
      <c r="F6" s="54" t="s">
        <v>55</v>
      </c>
      <c r="G6" s="54" t="s">
        <v>56</v>
      </c>
      <c r="H6" s="54" t="s">
        <v>57</v>
      </c>
      <c r="I6" s="54" t="s">
        <v>58</v>
      </c>
      <c r="J6" s="54" t="s">
        <v>59</v>
      </c>
      <c r="K6" s="54" t="s">
        <v>60</v>
      </c>
      <c r="L6" s="54" t="s">
        <v>61</v>
      </c>
      <c r="M6" s="54" t="s">
        <v>62</v>
      </c>
      <c r="N6" s="54" t="s">
        <v>63</v>
      </c>
      <c r="O6" s="54" t="s">
        <v>64</v>
      </c>
      <c r="P6" s="54" t="s">
        <v>65</v>
      </c>
      <c r="Q6" s="54" t="s">
        <v>66</v>
      </c>
      <c r="R6" s="54" t="s">
        <v>67</v>
      </c>
      <c r="S6" s="54" t="s">
        <v>68</v>
      </c>
      <c r="T6" s="54" t="s">
        <v>69</v>
      </c>
      <c r="U6" s="54" t="s">
        <v>70</v>
      </c>
      <c r="V6" s="77" t="s">
        <v>342</v>
      </c>
    </row>
    <row r="7" spans="1:22" ht="12.75" customHeight="1">
      <c r="A7" s="55" t="s">
        <v>146</v>
      </c>
      <c r="B7" s="17">
        <v>1001</v>
      </c>
      <c r="C7" s="56" t="s">
        <v>147</v>
      </c>
      <c r="D7" s="18">
        <f t="shared" ref="D7:U21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133385700.00999999</v>
      </c>
      <c r="G7" s="18">
        <f t="shared" ca="1" si="0"/>
        <v>15319844.17</v>
      </c>
      <c r="H7" s="18">
        <f t="shared" ca="1" si="0"/>
        <v>284673448.94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ca="1" si="0"/>
        <v>0</v>
      </c>
      <c r="U7" s="18">
        <f t="shared" ca="1" si="0"/>
        <v>0</v>
      </c>
      <c r="V7" s="19">
        <f t="shared" ref="V7:V60" ca="1" si="1">+SUM(D7:U7)</f>
        <v>433378993.12</v>
      </c>
    </row>
    <row r="8" spans="1:2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103146800.87</v>
      </c>
      <c r="E8" s="18">
        <f t="shared" ca="1" si="0"/>
        <v>529065951.30000001</v>
      </c>
      <c r="F8" s="18">
        <f t="shared" ca="1" si="0"/>
        <v>3389321024.8300037</v>
      </c>
      <c r="G8" s="18">
        <f t="shared" ca="1" si="0"/>
        <v>17076796.989999998</v>
      </c>
      <c r="H8" s="18">
        <f t="shared" ca="1" si="0"/>
        <v>556409178.7700001</v>
      </c>
      <c r="I8" s="18">
        <f t="shared" ca="1" si="0"/>
        <v>524388213.64999998</v>
      </c>
      <c r="J8" s="18">
        <f t="shared" ca="1" si="0"/>
        <v>0</v>
      </c>
      <c r="K8" s="18">
        <f t="shared" ca="1" si="0"/>
        <v>589212.76</v>
      </c>
      <c r="L8" s="18">
        <f t="shared" ca="1" si="0"/>
        <v>0</v>
      </c>
      <c r="M8" s="18">
        <f t="shared" ca="1" si="0"/>
        <v>0</v>
      </c>
      <c r="N8" s="18">
        <f t="shared" ca="1" si="0"/>
        <v>19968205.640000001</v>
      </c>
      <c r="O8" s="18">
        <f t="shared" ca="1" si="0"/>
        <v>383335293.60000002</v>
      </c>
      <c r="P8" s="18">
        <f t="shared" ca="1" si="0"/>
        <v>1951766.45</v>
      </c>
      <c r="Q8" s="18">
        <f t="shared" ca="1" si="0"/>
        <v>100046379.22</v>
      </c>
      <c r="R8" s="18">
        <f t="shared" ca="1" si="0"/>
        <v>2625529.85</v>
      </c>
      <c r="S8" s="18">
        <f t="shared" ca="1" si="0"/>
        <v>0</v>
      </c>
      <c r="T8" s="18">
        <f t="shared" ca="1" si="0"/>
        <v>3010943.2</v>
      </c>
      <c r="U8" s="18">
        <f t="shared" ca="1" si="0"/>
        <v>16302800.800000001</v>
      </c>
      <c r="V8" s="19">
        <f t="shared" ca="1" si="1"/>
        <v>5647238097.9300051</v>
      </c>
    </row>
    <row r="9" spans="1:2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7410479.3500000006</v>
      </c>
      <c r="E9" s="18">
        <f t="shared" ca="1" si="0"/>
        <v>297889490.28000003</v>
      </c>
      <c r="F9" s="18">
        <f t="shared" ca="1" si="0"/>
        <v>1598592198.27</v>
      </c>
      <c r="G9" s="18">
        <f t="shared" ca="1" si="0"/>
        <v>124228849.64999999</v>
      </c>
      <c r="H9" s="18">
        <f t="shared" ca="1" si="0"/>
        <v>178368887.76999998</v>
      </c>
      <c r="I9" s="18">
        <f t="shared" ca="1" si="0"/>
        <v>347475437.73999995</v>
      </c>
      <c r="J9" s="18">
        <f t="shared" ca="1" si="0"/>
        <v>0</v>
      </c>
      <c r="K9" s="18">
        <f t="shared" ca="1" si="0"/>
        <v>9688.2699999999986</v>
      </c>
      <c r="L9" s="18">
        <f t="shared" ca="1" si="0"/>
        <v>0</v>
      </c>
      <c r="M9" s="18">
        <f t="shared" ca="1" si="0"/>
        <v>0</v>
      </c>
      <c r="N9" s="18">
        <f t="shared" ca="1" si="0"/>
        <v>1885116.81</v>
      </c>
      <c r="O9" s="18">
        <f t="shared" ca="1" si="0"/>
        <v>90717021.729999989</v>
      </c>
      <c r="P9" s="18">
        <f t="shared" ca="1" si="0"/>
        <v>2228885.7199999997</v>
      </c>
      <c r="Q9" s="18">
        <f t="shared" ca="1" si="0"/>
        <v>1814535.21</v>
      </c>
      <c r="R9" s="18">
        <f t="shared" ca="1" si="0"/>
        <v>0</v>
      </c>
      <c r="S9" s="18">
        <f t="shared" ca="1" si="0"/>
        <v>0</v>
      </c>
      <c r="T9" s="18">
        <f t="shared" ca="1" si="0"/>
        <v>868.83</v>
      </c>
      <c r="U9" s="18">
        <f t="shared" ca="1" si="0"/>
        <v>112246.6</v>
      </c>
      <c r="V9" s="19">
        <f t="shared" ca="1" si="1"/>
        <v>2650733706.2299995</v>
      </c>
    </row>
    <row r="10" spans="1:2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131471793.40991999</v>
      </c>
      <c r="E10" s="18">
        <f t="shared" ca="1" si="0"/>
        <v>279333237.32980299</v>
      </c>
      <c r="F10" s="18">
        <f t="shared" ca="1" si="0"/>
        <v>1647598218.4015901</v>
      </c>
      <c r="G10" s="18">
        <f t="shared" ca="1" si="0"/>
        <v>69813696.699999899</v>
      </c>
      <c r="H10" s="18">
        <f t="shared" ca="1" si="0"/>
        <v>846591221.16000092</v>
      </c>
      <c r="I10" s="18">
        <f t="shared" ca="1" si="0"/>
        <v>611039464.16998303</v>
      </c>
      <c r="J10" s="18">
        <f t="shared" ca="1" si="0"/>
        <v>0</v>
      </c>
      <c r="K10" s="18">
        <f t="shared" ca="1" si="0"/>
        <v>1837129.78</v>
      </c>
      <c r="L10" s="18">
        <f t="shared" ca="1" si="0"/>
        <v>0</v>
      </c>
      <c r="M10" s="18">
        <f t="shared" ca="1" si="0"/>
        <v>158126872.50999999</v>
      </c>
      <c r="N10" s="18">
        <f t="shared" ca="1" si="0"/>
        <v>103626961.96000001</v>
      </c>
      <c r="O10" s="18">
        <f t="shared" ca="1" si="0"/>
        <v>1938778968.1500001</v>
      </c>
      <c r="P10" s="18">
        <f t="shared" ca="1" si="0"/>
        <v>150044887.39000002</v>
      </c>
      <c r="Q10" s="18">
        <f t="shared" ca="1" si="0"/>
        <v>484486528.44999999</v>
      </c>
      <c r="R10" s="18">
        <f t="shared" ca="1" si="0"/>
        <v>31626565</v>
      </c>
      <c r="S10" s="18">
        <f t="shared" ca="1" si="0"/>
        <v>0</v>
      </c>
      <c r="T10" s="18">
        <f t="shared" ca="1" si="0"/>
        <v>6080733.1000000006</v>
      </c>
      <c r="U10" s="18">
        <f t="shared" ca="1" si="0"/>
        <v>58731971.300000004</v>
      </c>
      <c r="V10" s="19">
        <f t="shared" ca="1" si="1"/>
        <v>6519188248.8112974</v>
      </c>
    </row>
    <row r="11" spans="1:2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604592.40789999999</v>
      </c>
      <c r="F11" s="18">
        <f t="shared" ca="1" si="0"/>
        <v>3661218.1515000002</v>
      </c>
      <c r="G11" s="18">
        <f t="shared" ca="1" si="0"/>
        <v>3446575.32</v>
      </c>
      <c r="H11" s="18">
        <f t="shared" ca="1" si="0"/>
        <v>1478415.64</v>
      </c>
      <c r="I11" s="18">
        <f t="shared" ca="1" si="0"/>
        <v>4801239.6076999996</v>
      </c>
      <c r="J11" s="18">
        <f t="shared" ca="1" si="0"/>
        <v>0</v>
      </c>
      <c r="K11" s="18">
        <f t="shared" ca="1" si="0"/>
        <v>650054.87</v>
      </c>
      <c r="L11" s="18">
        <f t="shared" ca="1" si="0"/>
        <v>0</v>
      </c>
      <c r="M11" s="18">
        <f t="shared" ca="1" si="0"/>
        <v>0</v>
      </c>
      <c r="N11" s="18">
        <f t="shared" ca="1" si="0"/>
        <v>34952961.859999999</v>
      </c>
      <c r="O11" s="18">
        <f t="shared" ca="1" si="0"/>
        <v>858304238.59000003</v>
      </c>
      <c r="P11" s="18">
        <f t="shared" ca="1" si="0"/>
        <v>1910857.78</v>
      </c>
      <c r="Q11" s="18">
        <f t="shared" ca="1" si="0"/>
        <v>145814661.71000001</v>
      </c>
      <c r="R11" s="18">
        <f t="shared" ca="1" si="0"/>
        <v>0</v>
      </c>
      <c r="S11" s="18">
        <f t="shared" ca="1" si="0"/>
        <v>0</v>
      </c>
      <c r="T11" s="18">
        <f t="shared" ca="1" si="0"/>
        <v>55696370.239999995</v>
      </c>
      <c r="U11" s="18">
        <f t="shared" ca="1" si="0"/>
        <v>19418918.93</v>
      </c>
      <c r="V11" s="19">
        <f t="shared" ca="1" si="1"/>
        <v>1130740105.1071</v>
      </c>
    </row>
    <row r="12" spans="1:2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0"/>
        <v>0</v>
      </c>
      <c r="U12" s="18">
        <f t="shared" ca="1" si="0"/>
        <v>0</v>
      </c>
      <c r="V12" s="19">
        <f t="shared" ca="1" si="1"/>
        <v>0</v>
      </c>
    </row>
    <row r="13" spans="1:2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3176933.4800000004</v>
      </c>
      <c r="E13" s="18">
        <f t="shared" ca="1" si="0"/>
        <v>34243351.210000001</v>
      </c>
      <c r="F13" s="18">
        <f t="shared" ca="1" si="0"/>
        <v>145476412.97999999</v>
      </c>
      <c r="G13" s="18">
        <f t="shared" ca="1" si="0"/>
        <v>8950257.1000000015</v>
      </c>
      <c r="H13" s="18">
        <f t="shared" ca="1" si="0"/>
        <v>468811246.48000002</v>
      </c>
      <c r="I13" s="18">
        <f t="shared" ca="1" si="0"/>
        <v>154974155.53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8">
        <f t="shared" ca="1" si="0"/>
        <v>0</v>
      </c>
      <c r="S13" s="18">
        <f t="shared" ca="1" si="0"/>
        <v>0</v>
      </c>
      <c r="T13" s="18">
        <f t="shared" ca="1" si="0"/>
        <v>0</v>
      </c>
      <c r="U13" s="18">
        <f t="shared" ca="1" si="0"/>
        <v>0</v>
      </c>
      <c r="V13" s="19">
        <f t="shared" ca="1" si="1"/>
        <v>815632356.77999997</v>
      </c>
    </row>
    <row r="14" spans="1:2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103225468.84999999</v>
      </c>
      <c r="E14" s="18">
        <f t="shared" ca="1" si="0"/>
        <v>523699531.04000002</v>
      </c>
      <c r="F14" s="18">
        <f t="shared" ca="1" si="0"/>
        <v>1364076556.1600001</v>
      </c>
      <c r="G14" s="18">
        <f t="shared" ca="1" si="0"/>
        <v>261178100.81</v>
      </c>
      <c r="H14" s="18">
        <f t="shared" ca="1" si="0"/>
        <v>1344440823.9200001</v>
      </c>
      <c r="I14" s="18">
        <f t="shared" ca="1" si="0"/>
        <v>1395122442.26</v>
      </c>
      <c r="J14" s="18">
        <f t="shared" ca="1" si="0"/>
        <v>0</v>
      </c>
      <c r="K14" s="18">
        <f t="shared" ca="1" si="0"/>
        <v>990389.59</v>
      </c>
      <c r="L14" s="18">
        <f t="shared" ca="1" si="0"/>
        <v>0</v>
      </c>
      <c r="M14" s="18">
        <f t="shared" ca="1" si="0"/>
        <v>0</v>
      </c>
      <c r="N14" s="18">
        <f t="shared" ca="1" si="0"/>
        <v>47039746.109999999</v>
      </c>
      <c r="O14" s="18">
        <f t="shared" ca="1" si="0"/>
        <v>1810384583.02</v>
      </c>
      <c r="P14" s="18">
        <f t="shared" ca="1" si="0"/>
        <v>8077787.1299999999</v>
      </c>
      <c r="Q14" s="18">
        <f t="shared" ca="1" si="0"/>
        <v>179510880.64999998</v>
      </c>
      <c r="R14" s="18">
        <f t="shared" ca="1" si="0"/>
        <v>301260.99</v>
      </c>
      <c r="S14" s="18">
        <f t="shared" ca="1" si="0"/>
        <v>0</v>
      </c>
      <c r="T14" s="18">
        <f t="shared" ca="1" si="0"/>
        <v>3369763.8</v>
      </c>
      <c r="U14" s="18">
        <f t="shared" ca="1" si="0"/>
        <v>27144326.029999997</v>
      </c>
      <c r="V14" s="19">
        <f t="shared" ca="1" si="1"/>
        <v>7068561660.3599997</v>
      </c>
    </row>
    <row r="15" spans="1:2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4884518.6610093545</v>
      </c>
      <c r="F15" s="18">
        <f t="shared" ca="1" si="0"/>
        <v>217661929.38000071</v>
      </c>
      <c r="G15" s="18">
        <f t="shared" ca="1" si="0"/>
        <v>0</v>
      </c>
      <c r="H15" s="18">
        <f t="shared" ca="1" si="0"/>
        <v>0</v>
      </c>
      <c r="I15" s="18">
        <f t="shared" ca="1" si="0"/>
        <v>5304890165.0304766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0"/>
        <v>0</v>
      </c>
      <c r="U15" s="18">
        <f t="shared" ca="1" si="0"/>
        <v>0</v>
      </c>
      <c r="V15" s="19">
        <f t="shared" ca="1" si="1"/>
        <v>5527436613.0714865</v>
      </c>
    </row>
    <row r="16" spans="1:2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0"/>
        <v>0</v>
      </c>
      <c r="U16" s="18">
        <f t="shared" ca="1" si="0"/>
        <v>0</v>
      </c>
      <c r="V16" s="19">
        <f t="shared" ca="1" si="1"/>
        <v>0</v>
      </c>
    </row>
    <row r="17" spans="1:2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2402245</v>
      </c>
      <c r="E17" s="18">
        <f t="shared" ca="1" si="0"/>
        <v>10755364</v>
      </c>
      <c r="F17" s="18">
        <f t="shared" ca="1" si="0"/>
        <v>273326533</v>
      </c>
      <c r="G17" s="18">
        <f t="shared" ca="1" si="0"/>
        <v>13368979</v>
      </c>
      <c r="H17" s="18">
        <f t="shared" ca="1" si="0"/>
        <v>704359392</v>
      </c>
      <c r="I17" s="18">
        <f t="shared" ca="1" si="0"/>
        <v>45431084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0</v>
      </c>
      <c r="P17" s="18">
        <f t="shared" ca="1" si="0"/>
        <v>0</v>
      </c>
      <c r="Q17" s="18">
        <f t="shared" ca="1" si="0"/>
        <v>0</v>
      </c>
      <c r="R17" s="18">
        <f t="shared" ca="1" si="0"/>
        <v>0</v>
      </c>
      <c r="S17" s="18">
        <f t="shared" ca="1" si="0"/>
        <v>0</v>
      </c>
      <c r="T17" s="18">
        <f t="shared" ca="1" si="0"/>
        <v>0</v>
      </c>
      <c r="U17" s="18">
        <f t="shared" ca="1" si="0"/>
        <v>0</v>
      </c>
      <c r="V17" s="19">
        <f t="shared" ca="1" si="1"/>
        <v>1049643597</v>
      </c>
    </row>
    <row r="18" spans="1:2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3075519.6399999997</v>
      </c>
      <c r="E18" s="18">
        <f t="shared" ca="1" si="0"/>
        <v>4321456.93</v>
      </c>
      <c r="F18" s="18">
        <f t="shared" ca="1" si="0"/>
        <v>294180763.88999999</v>
      </c>
      <c r="G18" s="18">
        <f t="shared" ca="1" si="0"/>
        <v>77053344.960000008</v>
      </c>
      <c r="H18" s="18">
        <f t="shared" ca="1" si="0"/>
        <v>330300611.01999998</v>
      </c>
      <c r="I18" s="18">
        <f t="shared" ca="1" si="0"/>
        <v>49378070.649999999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0</v>
      </c>
      <c r="P18" s="18">
        <f t="shared" ca="1" si="0"/>
        <v>0</v>
      </c>
      <c r="Q18" s="18">
        <f t="shared" ca="1" si="0"/>
        <v>0</v>
      </c>
      <c r="R18" s="18">
        <f t="shared" ca="1" si="0"/>
        <v>0</v>
      </c>
      <c r="S18" s="18">
        <f t="shared" ca="1" si="0"/>
        <v>0</v>
      </c>
      <c r="T18" s="18">
        <f t="shared" ca="1" si="0"/>
        <v>0</v>
      </c>
      <c r="U18" s="18">
        <f t="shared" ca="1" si="0"/>
        <v>0</v>
      </c>
      <c r="V18" s="19">
        <f t="shared" ca="1" si="1"/>
        <v>758309767.08999991</v>
      </c>
    </row>
    <row r="19" spans="1:2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0"/>
        <v>0</v>
      </c>
      <c r="U19" s="18">
        <f t="shared" ca="1" si="0"/>
        <v>0</v>
      </c>
      <c r="V19" s="19">
        <f t="shared" ca="1" si="1"/>
        <v>0</v>
      </c>
    </row>
    <row r="20" spans="1:2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58941385.839999981</v>
      </c>
      <c r="E20" s="18">
        <f t="shared" ca="1" si="0"/>
        <v>818629305.83999991</v>
      </c>
      <c r="F20" s="18">
        <f t="shared" ca="1" si="0"/>
        <v>922833626.28999996</v>
      </c>
      <c r="G20" s="18">
        <f t="shared" ca="1" si="0"/>
        <v>109564429.51000001</v>
      </c>
      <c r="H20" s="18">
        <f t="shared" ca="1" si="0"/>
        <v>358135028.88999999</v>
      </c>
      <c r="I20" s="18">
        <f t="shared" ca="1" si="0"/>
        <v>225039578.82999998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203061812.09</v>
      </c>
      <c r="N20" s="18">
        <f t="shared" ca="1" si="0"/>
        <v>6269631.5299999993</v>
      </c>
      <c r="O20" s="18">
        <f t="shared" ca="1" si="0"/>
        <v>276108707.63000005</v>
      </c>
      <c r="P20" s="18">
        <f t="shared" ca="1" si="0"/>
        <v>4105319.98</v>
      </c>
      <c r="Q20" s="18">
        <f t="shared" ca="1" si="0"/>
        <v>63525717.170000002</v>
      </c>
      <c r="R20" s="18">
        <f t="shared" ca="1" si="0"/>
        <v>0</v>
      </c>
      <c r="S20" s="18">
        <f t="shared" ca="1" si="0"/>
        <v>0</v>
      </c>
      <c r="T20" s="18">
        <f t="shared" ca="1" si="0"/>
        <v>15691901.24</v>
      </c>
      <c r="U20" s="18">
        <f t="shared" ca="1" si="0"/>
        <v>1120787.94</v>
      </c>
      <c r="V20" s="19">
        <f t="shared" ca="1" si="1"/>
        <v>3063027232.7800002</v>
      </c>
    </row>
    <row r="21" spans="1:2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2141167.44</v>
      </c>
      <c r="E21" s="18">
        <f t="shared" ca="1" si="0"/>
        <v>634916.95000000007</v>
      </c>
      <c r="F21" s="18">
        <f t="shared" ca="1" si="0"/>
        <v>31618707.609999999</v>
      </c>
      <c r="G21" s="18">
        <f t="shared" ref="G21:U36" ca="1" si="2">IFERROR(IF($C$2="Yurtiçi",INDIRECT("'"&amp;$B$2&amp;"'!"&amp;ADDRESS(MATCH($B21,INDIRECT("'"&amp;$B$2&amp;"'!$B$1:$B$1095"),0),MATCH(G$5,INDIRECT("'"&amp;$B$2&amp;"'!5:5"),0))),IF($C$2="Yurtdışı",INDIRECT("'"&amp;$B$2&amp;"'!"&amp;ADDRESS(MATCH($B21,INDIRECT("'"&amp;$B$2&amp;"'!$B$1:$B$1095"),0),MATCH(G$5,INDIRECT("'"&amp;$B$2&amp;"'!5:5"),0)+1)),INDIRECT("'"&amp;$B$2&amp;"'!"&amp;ADDRESS(MATCH($B21,INDIRECT("'"&amp;$B$2&amp;"'!$B$1:$B$1095"),0),MATCH(G$5,INDIRECT("'"&amp;$B$2&amp;"'!5:5"),0)))+INDIRECT("'"&amp;$B$2&amp;"'!"&amp;ADDRESS(MATCH($B21,INDIRECT("'"&amp;$B$2&amp;"'!$B$1:$B$1095"),0),MATCH(G$5,INDIRECT("'"&amp;$B$2&amp;"'!5:5"),0)+1)))),0)</f>
        <v>3274187.99</v>
      </c>
      <c r="H21" s="18">
        <f t="shared" ca="1" si="2"/>
        <v>12458392.99</v>
      </c>
      <c r="I21" s="18">
        <f t="shared" ca="1" si="2"/>
        <v>9166661.5600000005</v>
      </c>
      <c r="J21" s="18">
        <f t="shared" ca="1" si="2"/>
        <v>0</v>
      </c>
      <c r="K21" s="18">
        <f t="shared" ca="1" si="2"/>
        <v>0</v>
      </c>
      <c r="L21" s="18">
        <f t="shared" ca="1" si="2"/>
        <v>0</v>
      </c>
      <c r="M21" s="18">
        <f t="shared" ca="1" si="2"/>
        <v>0</v>
      </c>
      <c r="N21" s="18">
        <f t="shared" ca="1" si="2"/>
        <v>5134169.76</v>
      </c>
      <c r="O21" s="18">
        <f t="shared" ca="1" si="2"/>
        <v>11042340.130000001</v>
      </c>
      <c r="P21" s="18">
        <f t="shared" ca="1" si="2"/>
        <v>0</v>
      </c>
      <c r="Q21" s="18">
        <f t="shared" ca="1" si="2"/>
        <v>99005.17</v>
      </c>
      <c r="R21" s="18">
        <f t="shared" ca="1" si="2"/>
        <v>0</v>
      </c>
      <c r="S21" s="18">
        <f t="shared" ca="1" si="2"/>
        <v>0</v>
      </c>
      <c r="T21" s="18">
        <f t="shared" ca="1" si="2"/>
        <v>272160</v>
      </c>
      <c r="U21" s="18">
        <f t="shared" ca="1" si="2"/>
        <v>0</v>
      </c>
      <c r="V21" s="19">
        <f t="shared" ca="1" si="1"/>
        <v>75841709.600000009</v>
      </c>
    </row>
    <row r="22" spans="1:22" ht="12.75" customHeight="1">
      <c r="A22" s="55" t="s">
        <v>177</v>
      </c>
      <c r="B22" s="17">
        <v>1020</v>
      </c>
      <c r="C22" s="56" t="s">
        <v>147</v>
      </c>
      <c r="D22" s="18">
        <f t="shared" ref="D22:S37" ca="1" si="3">IFERROR(IF($C$2="Yurtiçi",INDIRECT("'"&amp;$B$2&amp;"'!"&amp;ADDRESS(MATCH($B22,INDIRECT("'"&amp;$B$2&amp;"'!$B$1:$B$1095"),0),MATCH(D$5,INDIRECT("'"&amp;$B$2&amp;"'!5:5"),0))),IF($C$2="Yurtdışı",INDIRECT("'"&amp;$B$2&amp;"'!"&amp;ADDRESS(MATCH($B22,INDIRECT("'"&amp;$B$2&amp;"'!$B$1:$B$1095"),0),MATCH(D$5,INDIRECT("'"&amp;$B$2&amp;"'!5:5"),0)+1)),INDIRECT("'"&amp;$B$2&amp;"'!"&amp;ADDRESS(MATCH($B22,INDIRECT("'"&amp;$B$2&amp;"'!$B$1:$B$1095"),0),MATCH(D$5,INDIRECT("'"&amp;$B$2&amp;"'!5:5"),0)))+INDIRECT("'"&amp;$B$2&amp;"'!"&amp;ADDRESS(MATCH($B22,INDIRECT("'"&amp;$B$2&amp;"'!$B$1:$B$1095"),0),MATCH(D$5,INDIRECT("'"&amp;$B$2&amp;"'!5:5"),0)+1)))),0)</f>
        <v>3727271.69</v>
      </c>
      <c r="E22" s="18">
        <f t="shared" ca="1" si="3"/>
        <v>535838665.48000002</v>
      </c>
      <c r="F22" s="18">
        <f t="shared" ca="1" si="3"/>
        <v>1776733021.29</v>
      </c>
      <c r="G22" s="18">
        <f t="shared" ca="1" si="3"/>
        <v>125619312.04000001</v>
      </c>
      <c r="H22" s="18">
        <f t="shared" ca="1" si="3"/>
        <v>6334914823.1800013</v>
      </c>
      <c r="I22" s="18">
        <f t="shared" ca="1" si="3"/>
        <v>1091904320.3499999</v>
      </c>
      <c r="J22" s="18">
        <f t="shared" ca="1" si="3"/>
        <v>0</v>
      </c>
      <c r="K22" s="18">
        <f t="shared" ca="1" si="3"/>
        <v>80632856.75</v>
      </c>
      <c r="L22" s="18">
        <f t="shared" ca="1" si="3"/>
        <v>0</v>
      </c>
      <c r="M22" s="18">
        <f t="shared" ca="1" si="3"/>
        <v>0</v>
      </c>
      <c r="N22" s="18">
        <f t="shared" ca="1" si="3"/>
        <v>1803371833.98</v>
      </c>
      <c r="O22" s="18">
        <f t="shared" ca="1" si="2"/>
        <v>16755129046.02</v>
      </c>
      <c r="P22" s="18">
        <f t="shared" ca="1" si="2"/>
        <v>226071795.78</v>
      </c>
      <c r="Q22" s="18">
        <f t="shared" ca="1" si="2"/>
        <v>12110321780.719999</v>
      </c>
      <c r="R22" s="18">
        <f t="shared" ca="1" si="2"/>
        <v>111291.44</v>
      </c>
      <c r="S22" s="18">
        <f t="shared" ca="1" si="2"/>
        <v>0</v>
      </c>
      <c r="T22" s="18">
        <f t="shared" ca="1" si="2"/>
        <v>157087510.26999998</v>
      </c>
      <c r="U22" s="18">
        <f t="shared" ca="1" si="2"/>
        <v>2144470763.8800001</v>
      </c>
      <c r="V22" s="19">
        <f t="shared" ca="1" si="1"/>
        <v>43145934292.869995</v>
      </c>
    </row>
    <row r="23" spans="1:22" ht="12.75" customHeight="1">
      <c r="A23" s="55" t="s">
        <v>179</v>
      </c>
      <c r="B23" s="17">
        <v>1022</v>
      </c>
      <c r="C23" s="56" t="s">
        <v>147</v>
      </c>
      <c r="D23" s="18">
        <f t="shared" ca="1" si="3"/>
        <v>101164.13</v>
      </c>
      <c r="E23" s="18">
        <f t="shared" ca="1" si="3"/>
        <v>9478659.5099999998</v>
      </c>
      <c r="F23" s="18">
        <f t="shared" ca="1" si="3"/>
        <v>448592667.35999995</v>
      </c>
      <c r="G23" s="18">
        <f t="shared" ca="1" si="3"/>
        <v>92515364.400000006</v>
      </c>
      <c r="H23" s="18">
        <f t="shared" ca="1" si="3"/>
        <v>190975403.47999999</v>
      </c>
      <c r="I23" s="18">
        <f t="shared" ca="1" si="3"/>
        <v>242592210.91999999</v>
      </c>
      <c r="J23" s="18">
        <f t="shared" ca="1" si="3"/>
        <v>0</v>
      </c>
      <c r="K23" s="18">
        <f t="shared" ca="1" si="3"/>
        <v>104312.02</v>
      </c>
      <c r="L23" s="18">
        <f t="shared" ca="1" si="3"/>
        <v>0</v>
      </c>
      <c r="M23" s="18">
        <f t="shared" ca="1" si="3"/>
        <v>0</v>
      </c>
      <c r="N23" s="18">
        <f t="shared" ca="1" si="3"/>
        <v>26814434.210000001</v>
      </c>
      <c r="O23" s="18">
        <f t="shared" ca="1" si="2"/>
        <v>1487806285.2</v>
      </c>
      <c r="P23" s="18">
        <f t="shared" ca="1" si="2"/>
        <v>0</v>
      </c>
      <c r="Q23" s="18">
        <f t="shared" ca="1" si="2"/>
        <v>151134795.94999999</v>
      </c>
      <c r="R23" s="18">
        <f t="shared" ca="1" si="2"/>
        <v>0</v>
      </c>
      <c r="S23" s="18">
        <f t="shared" ca="1" si="2"/>
        <v>0</v>
      </c>
      <c r="T23" s="18">
        <f t="shared" ca="1" si="2"/>
        <v>13070412.99</v>
      </c>
      <c r="U23" s="18">
        <f t="shared" ca="1" si="2"/>
        <v>2574839.5</v>
      </c>
      <c r="V23" s="19">
        <f t="shared" ca="1" si="1"/>
        <v>2665760549.6699996</v>
      </c>
    </row>
    <row r="24" spans="1:22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10668141.830000291</v>
      </c>
      <c r="E24" s="18">
        <f t="shared" ca="1" si="3"/>
        <v>9194471.23999984</v>
      </c>
      <c r="F24" s="18">
        <f t="shared" ca="1" si="3"/>
        <v>387956791.70999992</v>
      </c>
      <c r="G24" s="18">
        <f t="shared" ca="1" si="3"/>
        <v>0</v>
      </c>
      <c r="H24" s="18">
        <f t="shared" ca="1" si="3"/>
        <v>108337633.94999999</v>
      </c>
      <c r="I24" s="18">
        <f t="shared" ca="1" si="3"/>
        <v>55888329.739993058</v>
      </c>
      <c r="J24" s="18">
        <f t="shared" ca="1" si="3"/>
        <v>0</v>
      </c>
      <c r="K24" s="18">
        <f t="shared" ca="1" si="3"/>
        <v>4409926.5130000003</v>
      </c>
      <c r="L24" s="18">
        <f t="shared" ca="1" si="3"/>
        <v>0</v>
      </c>
      <c r="M24" s="18">
        <f t="shared" ca="1" si="3"/>
        <v>0</v>
      </c>
      <c r="N24" s="18">
        <f t="shared" ca="1" si="3"/>
        <v>207827027.78369999</v>
      </c>
      <c r="O24" s="18">
        <f t="shared" ca="1" si="2"/>
        <v>6433239875.8962297</v>
      </c>
      <c r="P24" s="18">
        <f t="shared" ca="1" si="2"/>
        <v>14593381.569499999</v>
      </c>
      <c r="Q24" s="18">
        <f t="shared" ca="1" si="2"/>
        <v>1174492565.1173069</v>
      </c>
      <c r="R24" s="18">
        <f t="shared" ca="1" si="2"/>
        <v>0</v>
      </c>
      <c r="S24" s="18">
        <f t="shared" ca="1" si="2"/>
        <v>0</v>
      </c>
      <c r="T24" s="18">
        <f t="shared" ca="1" si="2"/>
        <v>24549030.456750002</v>
      </c>
      <c r="U24" s="18">
        <f t="shared" ca="1" si="2"/>
        <v>192206917.3285996</v>
      </c>
      <c r="V24" s="19">
        <f t="shared" ca="1" si="1"/>
        <v>8623364093.1350784</v>
      </c>
    </row>
    <row r="25" spans="1:22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2058622.5227049999</v>
      </c>
      <c r="E25" s="18">
        <f t="shared" ca="1" si="3"/>
        <v>1787782.2042400003</v>
      </c>
      <c r="F25" s="18">
        <f t="shared" ca="1" si="3"/>
        <v>41115456.107797012</v>
      </c>
      <c r="G25" s="18">
        <f t="shared" ca="1" si="3"/>
        <v>3172077.7917450001</v>
      </c>
      <c r="H25" s="18">
        <f t="shared" ca="1" si="3"/>
        <v>67030378.467189997</v>
      </c>
      <c r="I25" s="18">
        <f t="shared" ca="1" si="3"/>
        <v>24285729.228462003</v>
      </c>
      <c r="J25" s="18">
        <f t="shared" ca="1" si="3"/>
        <v>0</v>
      </c>
      <c r="K25" s="18">
        <f t="shared" ca="1" si="3"/>
        <v>17930.45</v>
      </c>
      <c r="L25" s="18">
        <f t="shared" ca="1" si="3"/>
        <v>0</v>
      </c>
      <c r="M25" s="18">
        <f t="shared" ca="1" si="3"/>
        <v>0</v>
      </c>
      <c r="N25" s="18">
        <f t="shared" ca="1" si="3"/>
        <v>4064960.66</v>
      </c>
      <c r="O25" s="18">
        <f t="shared" ca="1" si="2"/>
        <v>165639765.83000001</v>
      </c>
      <c r="P25" s="18">
        <f t="shared" ca="1" si="2"/>
        <v>0</v>
      </c>
      <c r="Q25" s="18">
        <f t="shared" ca="1" si="2"/>
        <v>30251481</v>
      </c>
      <c r="R25" s="18">
        <f t="shared" ca="1" si="2"/>
        <v>2085450.4000000001</v>
      </c>
      <c r="S25" s="18">
        <f t="shared" ca="1" si="2"/>
        <v>0</v>
      </c>
      <c r="T25" s="18">
        <f t="shared" ca="1" si="2"/>
        <v>-38931</v>
      </c>
      <c r="U25" s="18">
        <f t="shared" ca="1" si="2"/>
        <v>502286.77</v>
      </c>
      <c r="V25" s="19">
        <f t="shared" ca="1" si="1"/>
        <v>341972990.43213898</v>
      </c>
    </row>
    <row r="26" spans="1:22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20740609.629999999</v>
      </c>
      <c r="E26" s="18">
        <f t="shared" ca="1" si="3"/>
        <v>90186007.939999998</v>
      </c>
      <c r="F26" s="18">
        <f t="shared" ca="1" si="3"/>
        <v>731046351.33000004</v>
      </c>
      <c r="G26" s="18">
        <f t="shared" ca="1" si="3"/>
        <v>172662980.22999999</v>
      </c>
      <c r="H26" s="18">
        <f t="shared" ca="1" si="3"/>
        <v>655337152.94000006</v>
      </c>
      <c r="I26" s="18">
        <f t="shared" ca="1" si="3"/>
        <v>497611597.08999997</v>
      </c>
      <c r="J26" s="18">
        <f t="shared" ca="1" si="3"/>
        <v>0</v>
      </c>
      <c r="K26" s="18">
        <f t="shared" ca="1" si="3"/>
        <v>0</v>
      </c>
      <c r="L26" s="18">
        <f t="shared" ca="1" si="3"/>
        <v>0</v>
      </c>
      <c r="M26" s="18">
        <f t="shared" ca="1" si="3"/>
        <v>0</v>
      </c>
      <c r="N26" s="18">
        <f t="shared" ca="1" si="3"/>
        <v>1606625.92</v>
      </c>
      <c r="O26" s="18">
        <f t="shared" ca="1" si="2"/>
        <v>19728551.379999999</v>
      </c>
      <c r="P26" s="18">
        <f t="shared" ca="1" si="2"/>
        <v>0</v>
      </c>
      <c r="Q26" s="18">
        <f t="shared" ca="1" si="2"/>
        <v>9836783.7100000009</v>
      </c>
      <c r="R26" s="18">
        <f t="shared" ca="1" si="2"/>
        <v>0</v>
      </c>
      <c r="S26" s="18">
        <f t="shared" ca="1" si="2"/>
        <v>0</v>
      </c>
      <c r="T26" s="18">
        <f t="shared" ca="1" si="2"/>
        <v>20691</v>
      </c>
      <c r="U26" s="18">
        <f t="shared" ca="1" si="2"/>
        <v>3635.37</v>
      </c>
      <c r="V26" s="19">
        <f t="shared" ca="1" si="1"/>
        <v>2198780986.5400004</v>
      </c>
    </row>
    <row r="27" spans="1:22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15576520.110000001</v>
      </c>
      <c r="E27" s="18">
        <f t="shared" ca="1" si="3"/>
        <v>28225134.170000002</v>
      </c>
      <c r="F27" s="18">
        <f t="shared" ca="1" si="3"/>
        <v>905270442.63999999</v>
      </c>
      <c r="G27" s="18">
        <f t="shared" ca="1" si="3"/>
        <v>11017264.670000002</v>
      </c>
      <c r="H27" s="18">
        <f t="shared" ca="1" si="3"/>
        <v>342919149.60000002</v>
      </c>
      <c r="I27" s="18">
        <f t="shared" ca="1" si="3"/>
        <v>540022779.07000005</v>
      </c>
      <c r="J27" s="18">
        <f t="shared" ca="1" si="3"/>
        <v>0</v>
      </c>
      <c r="K27" s="18">
        <f t="shared" ca="1" si="3"/>
        <v>646512.54</v>
      </c>
      <c r="L27" s="18">
        <f t="shared" ca="1" si="3"/>
        <v>0</v>
      </c>
      <c r="M27" s="18">
        <f t="shared" ca="1" si="3"/>
        <v>0</v>
      </c>
      <c r="N27" s="18">
        <f t="shared" ca="1" si="3"/>
        <v>34557973.590000004</v>
      </c>
      <c r="O27" s="18">
        <f t="shared" ca="1" si="2"/>
        <v>538477837.40999997</v>
      </c>
      <c r="P27" s="18">
        <f t="shared" ca="1" si="2"/>
        <v>1074422.98</v>
      </c>
      <c r="Q27" s="18">
        <f t="shared" ca="1" si="2"/>
        <v>173238017.80000001</v>
      </c>
      <c r="R27" s="18">
        <f t="shared" ca="1" si="2"/>
        <v>0</v>
      </c>
      <c r="S27" s="18">
        <f t="shared" ca="1" si="2"/>
        <v>0</v>
      </c>
      <c r="T27" s="18">
        <f t="shared" ca="1" si="2"/>
        <v>1706625.1600000001</v>
      </c>
      <c r="U27" s="18">
        <f t="shared" ca="1" si="2"/>
        <v>14586524.710000001</v>
      </c>
      <c r="V27" s="19">
        <f t="shared" ca="1" si="1"/>
        <v>2607319204.4500003</v>
      </c>
    </row>
    <row r="28" spans="1:22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-170980.09</v>
      </c>
      <c r="E28" s="18">
        <f t="shared" ca="1" si="3"/>
        <v>335397.98</v>
      </c>
      <c r="F28" s="18">
        <f t="shared" ca="1" si="3"/>
        <v>5276659.82</v>
      </c>
      <c r="G28" s="18">
        <f t="shared" ca="1" si="3"/>
        <v>52927.65</v>
      </c>
      <c r="H28" s="18">
        <f t="shared" ca="1" si="3"/>
        <v>13399098.629999999</v>
      </c>
      <c r="I28" s="18">
        <f t="shared" ca="1" si="3"/>
        <v>11398474.9</v>
      </c>
      <c r="J28" s="18">
        <f t="shared" ca="1" si="3"/>
        <v>0</v>
      </c>
      <c r="K28" s="18">
        <f t="shared" ca="1" si="3"/>
        <v>0</v>
      </c>
      <c r="L28" s="18">
        <f t="shared" ca="1" si="3"/>
        <v>0</v>
      </c>
      <c r="M28" s="18">
        <f t="shared" ca="1" si="3"/>
        <v>0</v>
      </c>
      <c r="N28" s="18">
        <f t="shared" ca="1" si="3"/>
        <v>0</v>
      </c>
      <c r="O28" s="18">
        <f t="shared" ca="1" si="2"/>
        <v>0</v>
      </c>
      <c r="P28" s="18">
        <f t="shared" ca="1" si="2"/>
        <v>0</v>
      </c>
      <c r="Q28" s="18">
        <f t="shared" ca="1" si="2"/>
        <v>0</v>
      </c>
      <c r="R28" s="18">
        <f t="shared" ca="1" si="2"/>
        <v>0</v>
      </c>
      <c r="S28" s="18">
        <f t="shared" ca="1" si="2"/>
        <v>0</v>
      </c>
      <c r="T28" s="18">
        <f t="shared" ca="1" si="2"/>
        <v>0</v>
      </c>
      <c r="U28" s="18">
        <f t="shared" ca="1" si="2"/>
        <v>0</v>
      </c>
      <c r="V28" s="19">
        <f t="shared" ca="1" si="1"/>
        <v>30291578.890000001</v>
      </c>
    </row>
    <row r="29" spans="1:22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22284587.0526</v>
      </c>
      <c r="E29" s="18">
        <f t="shared" ca="1" si="3"/>
        <v>101231045.8443</v>
      </c>
      <c r="F29" s="18">
        <f t="shared" ca="1" si="3"/>
        <v>876521693.42650008</v>
      </c>
      <c r="G29" s="18">
        <f t="shared" ca="1" si="3"/>
        <v>213035852.55330002</v>
      </c>
      <c r="H29" s="18">
        <f t="shared" ca="1" si="3"/>
        <v>1521146325.5505002</v>
      </c>
      <c r="I29" s="18">
        <f t="shared" ca="1" si="3"/>
        <v>365626928.55589998</v>
      </c>
      <c r="J29" s="18">
        <f t="shared" ca="1" si="3"/>
        <v>0</v>
      </c>
      <c r="K29" s="18">
        <f t="shared" ca="1" si="3"/>
        <v>564463.46</v>
      </c>
      <c r="L29" s="18">
        <f t="shared" ca="1" si="3"/>
        <v>0</v>
      </c>
      <c r="M29" s="18">
        <f t="shared" ca="1" si="3"/>
        <v>0</v>
      </c>
      <c r="N29" s="18">
        <f t="shared" ca="1" si="3"/>
        <v>42729734.009999998</v>
      </c>
      <c r="O29" s="18">
        <f t="shared" ca="1" si="2"/>
        <v>1383032259.5700002</v>
      </c>
      <c r="P29" s="18">
        <f t="shared" ca="1" si="2"/>
        <v>18687957.989999998</v>
      </c>
      <c r="Q29" s="18">
        <f t="shared" ca="1" si="2"/>
        <v>24494406.739999998</v>
      </c>
      <c r="R29" s="18">
        <f t="shared" ca="1" si="2"/>
        <v>0</v>
      </c>
      <c r="S29" s="18">
        <f t="shared" ca="1" si="2"/>
        <v>1993649.73</v>
      </c>
      <c r="T29" s="18">
        <f t="shared" ca="1" si="2"/>
        <v>120271762.48999999</v>
      </c>
      <c r="U29" s="18">
        <f t="shared" ca="1" si="2"/>
        <v>15873793.810000001</v>
      </c>
      <c r="V29" s="19">
        <f t="shared" ca="1" si="1"/>
        <v>4707494460.7831001</v>
      </c>
    </row>
    <row r="30" spans="1:22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2023542.51</v>
      </c>
      <c r="E30" s="18">
        <f t="shared" ca="1" si="3"/>
        <v>8053783.5300000003</v>
      </c>
      <c r="F30" s="18">
        <f t="shared" ca="1" si="3"/>
        <v>22257114.850000001</v>
      </c>
      <c r="G30" s="18">
        <f t="shared" ca="1" si="3"/>
        <v>949988.35</v>
      </c>
      <c r="H30" s="18">
        <f t="shared" ca="1" si="3"/>
        <v>35858519.149999999</v>
      </c>
      <c r="I30" s="18">
        <f t="shared" ca="1" si="3"/>
        <v>9295027.6699999999</v>
      </c>
      <c r="J30" s="18">
        <f t="shared" ca="1" si="3"/>
        <v>0</v>
      </c>
      <c r="K30" s="18">
        <f t="shared" ca="1" si="3"/>
        <v>0</v>
      </c>
      <c r="L30" s="18">
        <f t="shared" ca="1" si="3"/>
        <v>0</v>
      </c>
      <c r="M30" s="18">
        <f t="shared" ca="1" si="3"/>
        <v>0</v>
      </c>
      <c r="N30" s="18">
        <f t="shared" ca="1" si="3"/>
        <v>113591383.77000001</v>
      </c>
      <c r="O30" s="18">
        <f t="shared" ca="1" si="2"/>
        <v>0</v>
      </c>
      <c r="P30" s="18">
        <f t="shared" ca="1" si="2"/>
        <v>0</v>
      </c>
      <c r="Q30" s="18">
        <f t="shared" ca="1" si="2"/>
        <v>0</v>
      </c>
      <c r="R30" s="18">
        <f t="shared" ca="1" si="2"/>
        <v>0</v>
      </c>
      <c r="S30" s="18">
        <f t="shared" ca="1" si="2"/>
        <v>0</v>
      </c>
      <c r="T30" s="18">
        <f t="shared" ca="1" si="2"/>
        <v>0</v>
      </c>
      <c r="U30" s="18">
        <f t="shared" ca="1" si="2"/>
        <v>0</v>
      </c>
      <c r="V30" s="19">
        <f t="shared" ca="1" si="1"/>
        <v>192029359.83000001</v>
      </c>
    </row>
    <row r="31" spans="1:22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33905497.967500001</v>
      </c>
      <c r="E31" s="18">
        <f t="shared" ca="1" si="3"/>
        <v>207973236.09625596</v>
      </c>
      <c r="F31" s="18">
        <f t="shared" ca="1" si="3"/>
        <v>560888734.16522098</v>
      </c>
      <c r="G31" s="18">
        <f t="shared" ca="1" si="3"/>
        <v>198846795.57316101</v>
      </c>
      <c r="H31" s="18">
        <f t="shared" ca="1" si="3"/>
        <v>509395172.22127396</v>
      </c>
      <c r="I31" s="18">
        <f t="shared" ca="1" si="3"/>
        <v>299773958.84986901</v>
      </c>
      <c r="J31" s="18">
        <f t="shared" ca="1" si="3"/>
        <v>0</v>
      </c>
      <c r="K31" s="18">
        <f t="shared" ca="1" si="3"/>
        <v>11124.42</v>
      </c>
      <c r="L31" s="18">
        <f t="shared" ca="1" si="3"/>
        <v>0</v>
      </c>
      <c r="M31" s="18">
        <f t="shared" ca="1" si="3"/>
        <v>0</v>
      </c>
      <c r="N31" s="18">
        <f t="shared" ca="1" si="3"/>
        <v>19416188.460000001</v>
      </c>
      <c r="O31" s="18">
        <f t="shared" ca="1" si="2"/>
        <v>198718159.30000001</v>
      </c>
      <c r="P31" s="18">
        <f t="shared" ca="1" si="2"/>
        <v>374.44</v>
      </c>
      <c r="Q31" s="18">
        <f t="shared" ca="1" si="2"/>
        <v>22761350.549999997</v>
      </c>
      <c r="R31" s="18">
        <f t="shared" ca="1" si="2"/>
        <v>0</v>
      </c>
      <c r="S31" s="18">
        <f t="shared" ca="1" si="2"/>
        <v>0</v>
      </c>
      <c r="T31" s="18">
        <f t="shared" ca="1" si="2"/>
        <v>0</v>
      </c>
      <c r="U31" s="18">
        <f t="shared" ca="1" si="2"/>
        <v>925969.8</v>
      </c>
      <c r="V31" s="19">
        <f t="shared" ca="1" si="1"/>
        <v>2052616561.843281</v>
      </c>
    </row>
    <row r="32" spans="1:22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12231760.499999968</v>
      </c>
      <c r="E32" s="18">
        <f t="shared" ca="1" si="3"/>
        <v>67682690.599999964</v>
      </c>
      <c r="F32" s="18">
        <f t="shared" ca="1" si="3"/>
        <v>296020164.77999991</v>
      </c>
      <c r="G32" s="18">
        <f t="shared" ca="1" si="3"/>
        <v>4021362.84</v>
      </c>
      <c r="H32" s="18">
        <f t="shared" ca="1" si="3"/>
        <v>21973223.429999955</v>
      </c>
      <c r="I32" s="18">
        <f t="shared" ca="1" si="3"/>
        <v>39809665.36999999</v>
      </c>
      <c r="J32" s="18">
        <f t="shared" ca="1" si="3"/>
        <v>0</v>
      </c>
      <c r="K32" s="18">
        <f t="shared" ca="1" si="3"/>
        <v>493562.66</v>
      </c>
      <c r="L32" s="18">
        <f t="shared" ca="1" si="3"/>
        <v>0</v>
      </c>
      <c r="M32" s="18">
        <f t="shared" ca="1" si="3"/>
        <v>0</v>
      </c>
      <c r="N32" s="18">
        <f t="shared" ca="1" si="3"/>
        <v>78456841.149999991</v>
      </c>
      <c r="O32" s="18">
        <f t="shared" ca="1" si="2"/>
        <v>679234156.69000018</v>
      </c>
      <c r="P32" s="18">
        <f t="shared" ca="1" si="2"/>
        <v>1301441.25</v>
      </c>
      <c r="Q32" s="18">
        <f t="shared" ca="1" si="2"/>
        <v>113823299.52000032</v>
      </c>
      <c r="R32" s="18">
        <f t="shared" ca="1" si="2"/>
        <v>0</v>
      </c>
      <c r="S32" s="18">
        <f t="shared" ca="1" si="2"/>
        <v>0</v>
      </c>
      <c r="T32" s="18">
        <f t="shared" ca="1" si="2"/>
        <v>6499840.7000000002</v>
      </c>
      <c r="U32" s="18">
        <f t="shared" ca="1" si="2"/>
        <v>14236665.359999998</v>
      </c>
      <c r="V32" s="19">
        <f t="shared" ca="1" si="1"/>
        <v>1335784674.8500001</v>
      </c>
    </row>
    <row r="33" spans="1:22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143967.94000000093</v>
      </c>
      <c r="E33" s="18">
        <f t="shared" ca="1" si="3"/>
        <v>2117076.8099999763</v>
      </c>
      <c r="F33" s="18">
        <f t="shared" ca="1" si="3"/>
        <v>1130985.1800000002</v>
      </c>
      <c r="G33" s="18">
        <f t="shared" ca="1" si="3"/>
        <v>0</v>
      </c>
      <c r="H33" s="18">
        <f t="shared" ca="1" si="3"/>
        <v>93541.069999999978</v>
      </c>
      <c r="I33" s="18">
        <f t="shared" ca="1" si="3"/>
        <v>787128.14000000036</v>
      </c>
      <c r="J33" s="18">
        <f t="shared" ca="1" si="3"/>
        <v>0</v>
      </c>
      <c r="K33" s="18">
        <f t="shared" ca="1" si="3"/>
        <v>21366.41</v>
      </c>
      <c r="L33" s="18">
        <f t="shared" ca="1" si="3"/>
        <v>0</v>
      </c>
      <c r="M33" s="18">
        <f t="shared" ca="1" si="3"/>
        <v>0</v>
      </c>
      <c r="N33" s="18">
        <f t="shared" ca="1" si="3"/>
        <v>3922090.7999999993</v>
      </c>
      <c r="O33" s="18">
        <f t="shared" ca="1" si="2"/>
        <v>34502987.900000021</v>
      </c>
      <c r="P33" s="18">
        <f t="shared" ca="1" si="2"/>
        <v>0</v>
      </c>
      <c r="Q33" s="18">
        <f t="shared" ca="1" si="2"/>
        <v>4621528.3099999977</v>
      </c>
      <c r="R33" s="18">
        <f t="shared" ca="1" si="2"/>
        <v>0</v>
      </c>
      <c r="S33" s="18">
        <f t="shared" ca="1" si="2"/>
        <v>0</v>
      </c>
      <c r="T33" s="18">
        <f t="shared" ca="1" si="2"/>
        <v>0</v>
      </c>
      <c r="U33" s="18">
        <f t="shared" ca="1" si="2"/>
        <v>14435.96</v>
      </c>
      <c r="V33" s="19">
        <f t="shared" ca="1" si="1"/>
        <v>47355108.519999996</v>
      </c>
    </row>
    <row r="34" spans="1:22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38619220.489999995</v>
      </c>
      <c r="E34" s="18">
        <f t="shared" ca="1" si="3"/>
        <v>70547372.75</v>
      </c>
      <c r="F34" s="18">
        <f t="shared" ca="1" si="3"/>
        <v>25791204.010000002</v>
      </c>
      <c r="G34" s="18">
        <f t="shared" ca="1" si="3"/>
        <v>7781368.3399999999</v>
      </c>
      <c r="H34" s="18">
        <f t="shared" ca="1" si="3"/>
        <v>8779733.9399999995</v>
      </c>
      <c r="I34" s="18">
        <f t="shared" ca="1" si="3"/>
        <v>3260395431.3200002</v>
      </c>
      <c r="J34" s="18">
        <f t="shared" ca="1" si="3"/>
        <v>0</v>
      </c>
      <c r="K34" s="18">
        <f t="shared" ca="1" si="3"/>
        <v>0</v>
      </c>
      <c r="L34" s="18">
        <f t="shared" ca="1" si="3"/>
        <v>0</v>
      </c>
      <c r="M34" s="18">
        <f t="shared" ca="1" si="3"/>
        <v>0</v>
      </c>
      <c r="N34" s="18">
        <f t="shared" ca="1" si="3"/>
        <v>0</v>
      </c>
      <c r="O34" s="18">
        <f t="shared" ca="1" si="2"/>
        <v>0</v>
      </c>
      <c r="P34" s="18">
        <f t="shared" ca="1" si="2"/>
        <v>0</v>
      </c>
      <c r="Q34" s="18">
        <f t="shared" ca="1" si="2"/>
        <v>0</v>
      </c>
      <c r="R34" s="18">
        <f t="shared" ca="1" si="2"/>
        <v>0</v>
      </c>
      <c r="S34" s="18">
        <f t="shared" ca="1" si="2"/>
        <v>0</v>
      </c>
      <c r="T34" s="18">
        <f t="shared" ca="1" si="2"/>
        <v>0</v>
      </c>
      <c r="U34" s="18">
        <f t="shared" ca="1" si="2"/>
        <v>0</v>
      </c>
      <c r="V34" s="19">
        <f t="shared" ca="1" si="1"/>
        <v>3411914330.8500004</v>
      </c>
    </row>
    <row r="35" spans="1:22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4439127.4400000004</v>
      </c>
      <c r="E35" s="18">
        <f t="shared" ca="1" si="3"/>
        <v>8863872.3600000013</v>
      </c>
      <c r="F35" s="18">
        <f t="shared" ca="1" si="3"/>
        <v>18511984.890000001</v>
      </c>
      <c r="G35" s="18">
        <f t="shared" ca="1" si="3"/>
        <v>492181</v>
      </c>
      <c r="H35" s="18">
        <f t="shared" ca="1" si="3"/>
        <v>44116130.270000003</v>
      </c>
      <c r="I35" s="18">
        <f t="shared" ca="1" si="3"/>
        <v>12454736.720000001</v>
      </c>
      <c r="J35" s="18">
        <f t="shared" ca="1" si="3"/>
        <v>0</v>
      </c>
      <c r="K35" s="18">
        <f t="shared" ca="1" si="3"/>
        <v>0</v>
      </c>
      <c r="L35" s="18">
        <f t="shared" ca="1" si="3"/>
        <v>0</v>
      </c>
      <c r="M35" s="18">
        <f t="shared" ca="1" si="3"/>
        <v>0</v>
      </c>
      <c r="N35" s="18">
        <f t="shared" ca="1" si="3"/>
        <v>0</v>
      </c>
      <c r="O35" s="18">
        <f t="shared" ca="1" si="2"/>
        <v>0</v>
      </c>
      <c r="P35" s="18">
        <f t="shared" ca="1" si="2"/>
        <v>0</v>
      </c>
      <c r="Q35" s="18">
        <f t="shared" ca="1" si="2"/>
        <v>0</v>
      </c>
      <c r="R35" s="18">
        <f t="shared" ca="1" si="2"/>
        <v>0</v>
      </c>
      <c r="S35" s="18">
        <f t="shared" ca="1" si="2"/>
        <v>0</v>
      </c>
      <c r="T35" s="18">
        <f t="shared" ca="1" si="2"/>
        <v>0</v>
      </c>
      <c r="U35" s="18">
        <f t="shared" ca="1" si="2"/>
        <v>0</v>
      </c>
      <c r="V35" s="19">
        <f t="shared" ca="1" si="1"/>
        <v>88878032.680000007</v>
      </c>
    </row>
    <row r="36" spans="1:22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0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2"/>
        <v>0</v>
      </c>
      <c r="P36" s="18">
        <f t="shared" ca="1" si="2"/>
        <v>0</v>
      </c>
      <c r="Q36" s="18">
        <f t="shared" ca="1" si="2"/>
        <v>0</v>
      </c>
      <c r="R36" s="18">
        <f t="shared" ca="1" si="2"/>
        <v>0</v>
      </c>
      <c r="S36" s="18">
        <f t="shared" ca="1" si="2"/>
        <v>0</v>
      </c>
      <c r="T36" s="18">
        <f t="shared" ca="1" si="2"/>
        <v>0</v>
      </c>
      <c r="U36" s="18">
        <f t="shared" ca="1" si="2"/>
        <v>0</v>
      </c>
      <c r="V36" s="19">
        <f t="shared" ca="1" si="1"/>
        <v>0</v>
      </c>
    </row>
    <row r="37" spans="1:22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20988600.530000001</v>
      </c>
      <c r="E37" s="18">
        <f t="shared" ca="1" si="3"/>
        <v>64252216.57</v>
      </c>
      <c r="F37" s="18">
        <f t="shared" ca="1" si="3"/>
        <v>1263513450.5399997</v>
      </c>
      <c r="G37" s="18">
        <f t="shared" ca="1" si="3"/>
        <v>37719249.670000002</v>
      </c>
      <c r="H37" s="18">
        <f t="shared" ca="1" si="3"/>
        <v>49141046.539999999</v>
      </c>
      <c r="I37" s="18">
        <f t="shared" ca="1" si="3"/>
        <v>130002431.3</v>
      </c>
      <c r="J37" s="18">
        <f t="shared" ca="1" si="3"/>
        <v>0</v>
      </c>
      <c r="K37" s="18">
        <f t="shared" ca="1" si="3"/>
        <v>0</v>
      </c>
      <c r="L37" s="18">
        <f t="shared" ca="1" si="3"/>
        <v>0</v>
      </c>
      <c r="M37" s="18">
        <f t="shared" ca="1" si="3"/>
        <v>0</v>
      </c>
      <c r="N37" s="18">
        <f t="shared" ca="1" si="3"/>
        <v>215938.4</v>
      </c>
      <c r="O37" s="18">
        <f t="shared" ca="1" si="3"/>
        <v>48734674.090000004</v>
      </c>
      <c r="P37" s="18">
        <f t="shared" ca="1" si="3"/>
        <v>0</v>
      </c>
      <c r="Q37" s="18">
        <f t="shared" ca="1" si="3"/>
        <v>3451661.44</v>
      </c>
      <c r="R37" s="18">
        <f t="shared" ca="1" si="3"/>
        <v>7696460.3700000001</v>
      </c>
      <c r="S37" s="18">
        <f t="shared" ca="1" si="3"/>
        <v>0</v>
      </c>
      <c r="T37" s="18">
        <f t="shared" ref="T37:U52" ca="1" si="4">IFERROR(IF($C$2="Yurtiçi",INDIRECT("'"&amp;$B$2&amp;"'!"&amp;ADDRESS(MATCH($B37,INDIRECT("'"&amp;$B$2&amp;"'!$B$1:$B$1095"),0),MATCH(T$5,INDIRECT("'"&amp;$B$2&amp;"'!5:5"),0))),IF($C$2="Yurtdışı",INDIRECT("'"&amp;$B$2&amp;"'!"&amp;ADDRESS(MATCH($B37,INDIRECT("'"&amp;$B$2&amp;"'!$B$1:$B$1095"),0),MATCH(T$5,INDIRECT("'"&amp;$B$2&amp;"'!5:5"),0)+1)),INDIRECT("'"&amp;$B$2&amp;"'!"&amp;ADDRESS(MATCH($B37,INDIRECT("'"&amp;$B$2&amp;"'!$B$1:$B$1095"),0),MATCH(T$5,INDIRECT("'"&amp;$B$2&amp;"'!5:5"),0)))+INDIRECT("'"&amp;$B$2&amp;"'!"&amp;ADDRESS(MATCH($B37,INDIRECT("'"&amp;$B$2&amp;"'!$B$1:$B$1095"),0),MATCH(T$5,INDIRECT("'"&amp;$B$2&amp;"'!5:5"),0)+1)))),0)</f>
        <v>0</v>
      </c>
      <c r="U37" s="18">
        <f t="shared" ca="1" si="4"/>
        <v>0</v>
      </c>
      <c r="V37" s="19">
        <f t="shared" ca="1" si="1"/>
        <v>1625715729.4499996</v>
      </c>
    </row>
    <row r="38" spans="1:22" ht="12.75" customHeight="1">
      <c r="A38" s="55" t="s">
        <v>209</v>
      </c>
      <c r="B38" s="17">
        <v>1044</v>
      </c>
      <c r="C38" s="56" t="s">
        <v>147</v>
      </c>
      <c r="D38" s="18">
        <f t="shared" ref="D38:T52" ca="1" si="5">IFERROR(IF($C$2="Yurtiçi",INDIRECT("'"&amp;$B$2&amp;"'!"&amp;ADDRESS(MATCH($B38,INDIRECT("'"&amp;$B$2&amp;"'!$B$1:$B$1095"),0),MATCH(D$5,INDIRECT("'"&amp;$B$2&amp;"'!5:5"),0))),IF($C$2="Yurtdışı",INDIRECT("'"&amp;$B$2&amp;"'!"&amp;ADDRESS(MATCH($B38,INDIRECT("'"&amp;$B$2&amp;"'!$B$1:$B$1095"),0),MATCH(D$5,INDIRECT("'"&amp;$B$2&amp;"'!5:5"),0)+1)),INDIRECT("'"&amp;$B$2&amp;"'!"&amp;ADDRESS(MATCH($B38,INDIRECT("'"&amp;$B$2&amp;"'!$B$1:$B$1095"),0),MATCH(D$5,INDIRECT("'"&amp;$B$2&amp;"'!5:5"),0)))+INDIRECT("'"&amp;$B$2&amp;"'!"&amp;ADDRESS(MATCH($B38,INDIRECT("'"&amp;$B$2&amp;"'!$B$1:$B$1095"),0),MATCH(D$5,INDIRECT("'"&amp;$B$2&amp;"'!5:5"),0)+1)))),0)</f>
        <v>28128070.579999998</v>
      </c>
      <c r="E38" s="18">
        <f t="shared" ca="1" si="5"/>
        <v>25651995.329999998</v>
      </c>
      <c r="F38" s="18">
        <f t="shared" ca="1" si="5"/>
        <v>629605.23</v>
      </c>
      <c r="G38" s="18">
        <f t="shared" ca="1" si="5"/>
        <v>0</v>
      </c>
      <c r="H38" s="18">
        <f t="shared" ca="1" si="5"/>
        <v>0</v>
      </c>
      <c r="I38" s="18">
        <f t="shared" ca="1" si="5"/>
        <v>8013835.6200000001</v>
      </c>
      <c r="J38" s="18">
        <f t="shared" ca="1" si="5"/>
        <v>0</v>
      </c>
      <c r="K38" s="18">
        <f t="shared" ca="1" si="5"/>
        <v>0</v>
      </c>
      <c r="L38" s="18">
        <f t="shared" ca="1" si="5"/>
        <v>0</v>
      </c>
      <c r="M38" s="18">
        <f t="shared" ca="1" si="5"/>
        <v>0</v>
      </c>
      <c r="N38" s="18">
        <f t="shared" ca="1" si="5"/>
        <v>0</v>
      </c>
      <c r="O38" s="18">
        <f t="shared" ca="1" si="5"/>
        <v>0</v>
      </c>
      <c r="P38" s="18">
        <f t="shared" ca="1" si="5"/>
        <v>0</v>
      </c>
      <c r="Q38" s="18">
        <f t="shared" ca="1" si="5"/>
        <v>0</v>
      </c>
      <c r="R38" s="18">
        <f t="shared" ca="1" si="5"/>
        <v>0</v>
      </c>
      <c r="S38" s="18">
        <f t="shared" ca="1" si="5"/>
        <v>0</v>
      </c>
      <c r="T38" s="18">
        <f t="shared" ca="1" si="5"/>
        <v>0</v>
      </c>
      <c r="U38" s="18">
        <f t="shared" ca="1" si="4"/>
        <v>0</v>
      </c>
      <c r="V38" s="19">
        <f t="shared" ca="1" si="1"/>
        <v>62423506.75999999</v>
      </c>
    </row>
    <row r="39" spans="1:22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1158381.52</v>
      </c>
      <c r="E39" s="18">
        <f t="shared" ca="1" si="5"/>
        <v>4606143.3100000005</v>
      </c>
      <c r="F39" s="18">
        <f t="shared" ca="1" si="5"/>
        <v>147605379.09</v>
      </c>
      <c r="G39" s="18">
        <f t="shared" ca="1" si="5"/>
        <v>41440132.780000001</v>
      </c>
      <c r="H39" s="18">
        <f t="shared" ca="1" si="5"/>
        <v>165993871.98000002</v>
      </c>
      <c r="I39" s="18">
        <f t="shared" ca="1" si="5"/>
        <v>15867252.789999999</v>
      </c>
      <c r="J39" s="18">
        <f t="shared" ca="1" si="5"/>
        <v>0</v>
      </c>
      <c r="K39" s="18">
        <f t="shared" ca="1" si="5"/>
        <v>23601.55</v>
      </c>
      <c r="L39" s="18">
        <f t="shared" ca="1" si="5"/>
        <v>0</v>
      </c>
      <c r="M39" s="18">
        <f t="shared" ca="1" si="5"/>
        <v>0</v>
      </c>
      <c r="N39" s="18">
        <f t="shared" ca="1" si="5"/>
        <v>1466056.26</v>
      </c>
      <c r="O39" s="18">
        <f t="shared" ca="1" si="5"/>
        <v>36452979.43</v>
      </c>
      <c r="P39" s="18">
        <f t="shared" ca="1" si="5"/>
        <v>0</v>
      </c>
      <c r="Q39" s="18">
        <f t="shared" ca="1" si="5"/>
        <v>11990381.460000001</v>
      </c>
      <c r="R39" s="18">
        <f t="shared" ca="1" si="5"/>
        <v>0</v>
      </c>
      <c r="S39" s="18">
        <f t="shared" ca="1" si="5"/>
        <v>0</v>
      </c>
      <c r="T39" s="18">
        <f t="shared" ca="1" si="5"/>
        <v>604.79999999999995</v>
      </c>
      <c r="U39" s="18">
        <f t="shared" ca="1" si="4"/>
        <v>638584.16</v>
      </c>
      <c r="V39" s="19">
        <f t="shared" ca="1" si="1"/>
        <v>427243369.13000011</v>
      </c>
    </row>
    <row r="40" spans="1:22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484680.75</v>
      </c>
      <c r="E40" s="18">
        <f t="shared" ca="1" si="5"/>
        <v>709104.74</v>
      </c>
      <c r="F40" s="18">
        <f t="shared" ca="1" si="5"/>
        <v>3460782.22</v>
      </c>
      <c r="G40" s="18">
        <f t="shared" ca="1" si="5"/>
        <v>0</v>
      </c>
      <c r="H40" s="18">
        <f t="shared" ca="1" si="5"/>
        <v>4414500.3100000005</v>
      </c>
      <c r="I40" s="18">
        <f t="shared" ca="1" si="5"/>
        <v>1571631.84</v>
      </c>
      <c r="J40" s="18">
        <f t="shared" ca="1" si="5"/>
        <v>0</v>
      </c>
      <c r="K40" s="18">
        <f t="shared" ca="1" si="5"/>
        <v>0</v>
      </c>
      <c r="L40" s="18">
        <f t="shared" ca="1" si="5"/>
        <v>0</v>
      </c>
      <c r="M40" s="18">
        <f t="shared" ca="1" si="5"/>
        <v>0</v>
      </c>
      <c r="N40" s="18">
        <f t="shared" ca="1" si="5"/>
        <v>0</v>
      </c>
      <c r="O40" s="18">
        <f t="shared" ca="1" si="5"/>
        <v>0</v>
      </c>
      <c r="P40" s="18">
        <f t="shared" ca="1" si="5"/>
        <v>0</v>
      </c>
      <c r="Q40" s="18">
        <f t="shared" ca="1" si="5"/>
        <v>0</v>
      </c>
      <c r="R40" s="18">
        <f t="shared" ca="1" si="5"/>
        <v>0</v>
      </c>
      <c r="S40" s="18">
        <f t="shared" ca="1" si="5"/>
        <v>0</v>
      </c>
      <c r="T40" s="18">
        <f t="shared" ca="1" si="5"/>
        <v>0</v>
      </c>
      <c r="U40" s="18">
        <f t="shared" ca="1" si="4"/>
        <v>0</v>
      </c>
      <c r="V40" s="19">
        <f t="shared" ca="1" si="1"/>
        <v>10640699.859999999</v>
      </c>
    </row>
    <row r="41" spans="1:22" ht="12.75" customHeight="1">
      <c r="A41" s="55" t="s">
        <v>215</v>
      </c>
      <c r="B41" s="17">
        <v>1047</v>
      </c>
      <c r="C41" s="56" t="s">
        <v>147</v>
      </c>
      <c r="D41" s="18">
        <f t="shared" ca="1" si="5"/>
        <v>0</v>
      </c>
      <c r="E41" s="18">
        <f t="shared" ca="1" si="5"/>
        <v>0</v>
      </c>
      <c r="F41" s="18">
        <f t="shared" ca="1" si="5"/>
        <v>0</v>
      </c>
      <c r="G41" s="18">
        <f t="shared" ca="1" si="5"/>
        <v>0</v>
      </c>
      <c r="H41" s="18">
        <f t="shared" ca="1" si="5"/>
        <v>0</v>
      </c>
      <c r="I41" s="18">
        <f t="shared" ca="1" si="5"/>
        <v>0</v>
      </c>
      <c r="J41" s="18">
        <f t="shared" ca="1" si="5"/>
        <v>0</v>
      </c>
      <c r="K41" s="18">
        <f t="shared" ca="1" si="5"/>
        <v>0</v>
      </c>
      <c r="L41" s="18">
        <f t="shared" ca="1" si="5"/>
        <v>0</v>
      </c>
      <c r="M41" s="18">
        <f t="shared" ca="1" si="5"/>
        <v>0</v>
      </c>
      <c r="N41" s="18">
        <f t="shared" ca="1" si="5"/>
        <v>0</v>
      </c>
      <c r="O41" s="18">
        <f t="shared" ca="1" si="5"/>
        <v>0</v>
      </c>
      <c r="P41" s="18">
        <f t="shared" ca="1" si="5"/>
        <v>0</v>
      </c>
      <c r="Q41" s="18">
        <f t="shared" ca="1" si="5"/>
        <v>0</v>
      </c>
      <c r="R41" s="18">
        <f t="shared" ca="1" si="5"/>
        <v>0</v>
      </c>
      <c r="S41" s="18">
        <f t="shared" ca="1" si="5"/>
        <v>0</v>
      </c>
      <c r="T41" s="18">
        <f t="shared" ca="1" si="5"/>
        <v>0</v>
      </c>
      <c r="U41" s="18">
        <f t="shared" ca="1" si="4"/>
        <v>0</v>
      </c>
      <c r="V41" s="19">
        <f t="shared" ca="1" si="1"/>
        <v>0</v>
      </c>
    </row>
    <row r="42" spans="1:22" ht="12.75" customHeight="1">
      <c r="A42" s="55" t="s">
        <v>217</v>
      </c>
      <c r="B42" s="17">
        <v>1048</v>
      </c>
      <c r="C42" s="56" t="s">
        <v>147</v>
      </c>
      <c r="D42" s="18">
        <f t="shared" ca="1" si="5"/>
        <v>5553482.2099998808</v>
      </c>
      <c r="E42" s="18">
        <f t="shared" ca="1" si="5"/>
        <v>11991486.090000417</v>
      </c>
      <c r="F42" s="18">
        <f t="shared" ca="1" si="5"/>
        <v>206367924.97000119</v>
      </c>
      <c r="G42" s="18">
        <f t="shared" ca="1" si="5"/>
        <v>0</v>
      </c>
      <c r="H42" s="18">
        <f t="shared" ca="1" si="5"/>
        <v>1424312.6699999995</v>
      </c>
      <c r="I42" s="18">
        <f t="shared" ca="1" si="5"/>
        <v>168280374.1899997</v>
      </c>
      <c r="J42" s="18">
        <f t="shared" ca="1" si="5"/>
        <v>0</v>
      </c>
      <c r="K42" s="18">
        <f t="shared" ca="1" si="5"/>
        <v>897612.83000000007</v>
      </c>
      <c r="L42" s="18">
        <f t="shared" ca="1" si="5"/>
        <v>0</v>
      </c>
      <c r="M42" s="18">
        <f t="shared" ca="1" si="5"/>
        <v>0</v>
      </c>
      <c r="N42" s="18">
        <f t="shared" ca="1" si="5"/>
        <v>46070144.359999999</v>
      </c>
      <c r="O42" s="18">
        <f t="shared" ca="1" si="5"/>
        <v>792642724.48000097</v>
      </c>
      <c r="P42" s="18">
        <f t="shared" ca="1" si="5"/>
        <v>9041420.4499999993</v>
      </c>
      <c r="Q42" s="18">
        <f t="shared" ca="1" si="5"/>
        <v>261156179.63</v>
      </c>
      <c r="R42" s="18">
        <f t="shared" ca="1" si="5"/>
        <v>0</v>
      </c>
      <c r="S42" s="18">
        <f t="shared" ca="1" si="5"/>
        <v>0</v>
      </c>
      <c r="T42" s="18">
        <f t="shared" ca="1" si="5"/>
        <v>8348098.7600000035</v>
      </c>
      <c r="U42" s="18">
        <f t="shared" ca="1" si="4"/>
        <v>77758646.500000015</v>
      </c>
      <c r="V42" s="19">
        <f t="shared" ca="1" si="1"/>
        <v>1589532407.140002</v>
      </c>
    </row>
    <row r="43" spans="1:22" ht="12.75" customHeight="1">
      <c r="A43" s="55" t="s">
        <v>219</v>
      </c>
      <c r="B43" s="17">
        <v>1049</v>
      </c>
      <c r="C43" s="56" t="s">
        <v>147</v>
      </c>
      <c r="D43" s="18">
        <f t="shared" ca="1" si="5"/>
        <v>4413780.8699999303</v>
      </c>
      <c r="E43" s="18">
        <f t="shared" ca="1" si="5"/>
        <v>3235827.4699999625</v>
      </c>
      <c r="F43" s="18">
        <f t="shared" ca="1" si="5"/>
        <v>4945342.9899999918</v>
      </c>
      <c r="G43" s="18">
        <f t="shared" ca="1" si="5"/>
        <v>0</v>
      </c>
      <c r="H43" s="18">
        <f t="shared" ca="1" si="5"/>
        <v>32510.050000000003</v>
      </c>
      <c r="I43" s="18">
        <f t="shared" ca="1" si="5"/>
        <v>1737996.4899999795</v>
      </c>
      <c r="J43" s="18">
        <f t="shared" ca="1" si="5"/>
        <v>0</v>
      </c>
      <c r="K43" s="18">
        <f t="shared" ca="1" si="5"/>
        <v>3022.8100000000004</v>
      </c>
      <c r="L43" s="18">
        <f t="shared" ca="1" si="5"/>
        <v>0</v>
      </c>
      <c r="M43" s="18">
        <f t="shared" ca="1" si="5"/>
        <v>0</v>
      </c>
      <c r="N43" s="18">
        <f t="shared" ca="1" si="5"/>
        <v>4467827.5200000005</v>
      </c>
      <c r="O43" s="18">
        <f t="shared" ca="1" si="5"/>
        <v>161753931.55000013</v>
      </c>
      <c r="P43" s="18">
        <f t="shared" ca="1" si="5"/>
        <v>0</v>
      </c>
      <c r="Q43" s="18">
        <f t="shared" ca="1" si="5"/>
        <v>12221365.439999966</v>
      </c>
      <c r="R43" s="18">
        <f t="shared" ca="1" si="5"/>
        <v>0</v>
      </c>
      <c r="S43" s="18">
        <f t="shared" ca="1" si="5"/>
        <v>0</v>
      </c>
      <c r="T43" s="18">
        <f t="shared" ca="1" si="5"/>
        <v>0</v>
      </c>
      <c r="U43" s="18">
        <f t="shared" ca="1" si="4"/>
        <v>121838.68</v>
      </c>
      <c r="V43" s="19">
        <f t="shared" ca="1" si="1"/>
        <v>192933443.86999997</v>
      </c>
    </row>
    <row r="44" spans="1:22" ht="12.75" customHeight="1">
      <c r="A44" s="55" t="s">
        <v>221</v>
      </c>
      <c r="B44" s="17">
        <v>1050</v>
      </c>
      <c r="C44" s="56" t="s">
        <v>147</v>
      </c>
      <c r="D44" s="18">
        <f t="shared" ca="1" si="5"/>
        <v>0</v>
      </c>
      <c r="E44" s="18">
        <f t="shared" ca="1" si="5"/>
        <v>0</v>
      </c>
      <c r="F44" s="18">
        <f t="shared" ca="1" si="5"/>
        <v>0</v>
      </c>
      <c r="G44" s="18">
        <f t="shared" ca="1" si="5"/>
        <v>0</v>
      </c>
      <c r="H44" s="18">
        <f t="shared" ca="1" si="5"/>
        <v>0</v>
      </c>
      <c r="I44" s="18">
        <f t="shared" ca="1" si="5"/>
        <v>0</v>
      </c>
      <c r="J44" s="18">
        <f t="shared" ca="1" si="5"/>
        <v>0</v>
      </c>
      <c r="K44" s="18">
        <f t="shared" ca="1" si="5"/>
        <v>0</v>
      </c>
      <c r="L44" s="18">
        <f t="shared" ca="1" si="5"/>
        <v>0</v>
      </c>
      <c r="M44" s="18">
        <f t="shared" ca="1" si="5"/>
        <v>0</v>
      </c>
      <c r="N44" s="18">
        <f t="shared" ca="1" si="5"/>
        <v>0</v>
      </c>
      <c r="O44" s="18">
        <f t="shared" ca="1" si="5"/>
        <v>0</v>
      </c>
      <c r="P44" s="18">
        <f t="shared" ca="1" si="5"/>
        <v>0</v>
      </c>
      <c r="Q44" s="18">
        <f t="shared" ca="1" si="5"/>
        <v>0</v>
      </c>
      <c r="R44" s="18">
        <f t="shared" ca="1" si="5"/>
        <v>0</v>
      </c>
      <c r="S44" s="18">
        <f t="shared" ca="1" si="5"/>
        <v>0</v>
      </c>
      <c r="T44" s="18">
        <f t="shared" ca="1" si="5"/>
        <v>0</v>
      </c>
      <c r="U44" s="18">
        <f t="shared" ca="1" si="4"/>
        <v>0</v>
      </c>
      <c r="V44" s="19">
        <f t="shared" ca="1" si="1"/>
        <v>0</v>
      </c>
    </row>
    <row r="45" spans="1:22" ht="12.75" customHeight="1">
      <c r="A45" s="55" t="s">
        <v>223</v>
      </c>
      <c r="B45" s="17">
        <v>1051</v>
      </c>
      <c r="C45" s="56" t="s">
        <v>147</v>
      </c>
      <c r="D45" s="18">
        <f t="shared" ca="1" si="5"/>
        <v>36209.160000000003</v>
      </c>
      <c r="E45" s="18">
        <f t="shared" ca="1" si="5"/>
        <v>-1223591.3800000004</v>
      </c>
      <c r="F45" s="18">
        <f t="shared" ca="1" si="5"/>
        <v>9656213.1699999981</v>
      </c>
      <c r="G45" s="18">
        <f t="shared" ca="1" si="5"/>
        <v>1874.25</v>
      </c>
      <c r="H45" s="18">
        <f t="shared" ca="1" si="5"/>
        <v>19454249.229999997</v>
      </c>
      <c r="I45" s="18">
        <f t="shared" ca="1" si="5"/>
        <v>4225682.07</v>
      </c>
      <c r="J45" s="18">
        <f t="shared" ca="1" si="5"/>
        <v>0</v>
      </c>
      <c r="K45" s="18">
        <f t="shared" ca="1" si="5"/>
        <v>0</v>
      </c>
      <c r="L45" s="18">
        <f t="shared" ca="1" si="5"/>
        <v>0</v>
      </c>
      <c r="M45" s="18">
        <f t="shared" ca="1" si="5"/>
        <v>0</v>
      </c>
      <c r="N45" s="18">
        <f t="shared" ca="1" si="5"/>
        <v>0</v>
      </c>
      <c r="O45" s="18">
        <f t="shared" ca="1" si="5"/>
        <v>0</v>
      </c>
      <c r="P45" s="18">
        <f t="shared" ca="1" si="5"/>
        <v>0</v>
      </c>
      <c r="Q45" s="18">
        <f t="shared" ca="1" si="5"/>
        <v>0</v>
      </c>
      <c r="R45" s="18">
        <f t="shared" ca="1" si="5"/>
        <v>0</v>
      </c>
      <c r="S45" s="18">
        <f t="shared" ca="1" si="5"/>
        <v>0</v>
      </c>
      <c r="T45" s="18">
        <f t="shared" ca="1" si="5"/>
        <v>0</v>
      </c>
      <c r="U45" s="18">
        <f t="shared" ca="1" si="4"/>
        <v>0</v>
      </c>
      <c r="V45" s="19">
        <f t="shared" ca="1" si="1"/>
        <v>32150636.499999993</v>
      </c>
    </row>
    <row r="46" spans="1:22" ht="12.75" customHeight="1">
      <c r="A46" s="55" t="s">
        <v>225</v>
      </c>
      <c r="B46" s="17">
        <v>1052</v>
      </c>
      <c r="C46" s="56" t="s">
        <v>147</v>
      </c>
      <c r="D46" s="18">
        <f t="shared" ca="1" si="5"/>
        <v>165590.49000000002</v>
      </c>
      <c r="E46" s="18">
        <f t="shared" ca="1" si="5"/>
        <v>4979.630000000001</v>
      </c>
      <c r="F46" s="18">
        <f t="shared" ca="1" si="5"/>
        <v>806191.6599999998</v>
      </c>
      <c r="G46" s="18">
        <f t="shared" ca="1" si="5"/>
        <v>0</v>
      </c>
      <c r="H46" s="18">
        <f t="shared" ca="1" si="5"/>
        <v>2359880.5999999996</v>
      </c>
      <c r="I46" s="18">
        <f t="shared" ca="1" si="5"/>
        <v>51004.159999999982</v>
      </c>
      <c r="J46" s="18">
        <f t="shared" ca="1" si="5"/>
        <v>0</v>
      </c>
      <c r="K46" s="18">
        <f t="shared" ca="1" si="5"/>
        <v>0</v>
      </c>
      <c r="L46" s="18">
        <f t="shared" ca="1" si="5"/>
        <v>0</v>
      </c>
      <c r="M46" s="18">
        <f t="shared" ca="1" si="5"/>
        <v>0</v>
      </c>
      <c r="N46" s="18">
        <f t="shared" ca="1" si="5"/>
        <v>0</v>
      </c>
      <c r="O46" s="18">
        <f t="shared" ca="1" si="5"/>
        <v>0</v>
      </c>
      <c r="P46" s="18">
        <f t="shared" ca="1" si="5"/>
        <v>0</v>
      </c>
      <c r="Q46" s="18">
        <f t="shared" ca="1" si="5"/>
        <v>0</v>
      </c>
      <c r="R46" s="18">
        <f t="shared" ca="1" si="5"/>
        <v>0</v>
      </c>
      <c r="S46" s="18">
        <f t="shared" ca="1" si="5"/>
        <v>0</v>
      </c>
      <c r="T46" s="18">
        <f t="shared" ca="1" si="5"/>
        <v>0</v>
      </c>
      <c r="U46" s="18">
        <f t="shared" ca="1" si="4"/>
        <v>0</v>
      </c>
      <c r="V46" s="19">
        <f t="shared" ca="1" si="1"/>
        <v>3387646.5399999996</v>
      </c>
    </row>
    <row r="47" spans="1:22" ht="12.75" customHeight="1">
      <c r="A47" s="55" t="s">
        <v>227</v>
      </c>
      <c r="B47" s="17">
        <v>1053</v>
      </c>
      <c r="C47" s="56" t="s">
        <v>147</v>
      </c>
      <c r="D47" s="18">
        <f t="shared" ca="1" si="5"/>
        <v>421103.91000000003</v>
      </c>
      <c r="E47" s="18">
        <f t="shared" ca="1" si="5"/>
        <v>6443423.7199999997</v>
      </c>
      <c r="F47" s="18">
        <f t="shared" ca="1" si="5"/>
        <v>40816.789999999994</v>
      </c>
      <c r="G47" s="18">
        <f t="shared" ca="1" si="5"/>
        <v>0</v>
      </c>
      <c r="H47" s="18">
        <f t="shared" ca="1" si="5"/>
        <v>0</v>
      </c>
      <c r="I47" s="18">
        <f t="shared" ca="1" si="5"/>
        <v>30619.339999999997</v>
      </c>
      <c r="J47" s="18">
        <f t="shared" ca="1" si="5"/>
        <v>0</v>
      </c>
      <c r="K47" s="18">
        <f t="shared" ca="1" si="5"/>
        <v>0</v>
      </c>
      <c r="L47" s="18">
        <f t="shared" ca="1" si="5"/>
        <v>0</v>
      </c>
      <c r="M47" s="18">
        <f t="shared" ca="1" si="5"/>
        <v>0</v>
      </c>
      <c r="N47" s="18">
        <f t="shared" ca="1" si="5"/>
        <v>0</v>
      </c>
      <c r="O47" s="18">
        <f t="shared" ca="1" si="5"/>
        <v>0</v>
      </c>
      <c r="P47" s="18">
        <f t="shared" ca="1" si="5"/>
        <v>0</v>
      </c>
      <c r="Q47" s="18">
        <f t="shared" ca="1" si="5"/>
        <v>0</v>
      </c>
      <c r="R47" s="18">
        <f t="shared" ca="1" si="5"/>
        <v>0</v>
      </c>
      <c r="S47" s="18">
        <f t="shared" ca="1" si="5"/>
        <v>0</v>
      </c>
      <c r="T47" s="18">
        <f t="shared" ca="1" si="5"/>
        <v>0</v>
      </c>
      <c r="U47" s="18">
        <f t="shared" ca="1" si="4"/>
        <v>0</v>
      </c>
      <c r="V47" s="19">
        <f t="shared" ca="1" si="1"/>
        <v>6935963.7599999998</v>
      </c>
    </row>
    <row r="48" spans="1:22" ht="12.75" customHeight="1">
      <c r="A48" s="55" t="s">
        <v>229</v>
      </c>
      <c r="B48" s="17">
        <v>1054</v>
      </c>
      <c r="C48" s="56" t="s">
        <v>147</v>
      </c>
      <c r="D48" s="18">
        <f t="shared" ca="1" si="5"/>
        <v>0</v>
      </c>
      <c r="E48" s="18">
        <f t="shared" ca="1" si="5"/>
        <v>0</v>
      </c>
      <c r="F48" s="18">
        <f t="shared" ca="1" si="5"/>
        <v>0</v>
      </c>
      <c r="G48" s="18">
        <f t="shared" ca="1" si="5"/>
        <v>0</v>
      </c>
      <c r="H48" s="18">
        <f t="shared" ca="1" si="5"/>
        <v>0</v>
      </c>
      <c r="I48" s="18">
        <f t="shared" ca="1" si="5"/>
        <v>0</v>
      </c>
      <c r="J48" s="18">
        <f t="shared" ca="1" si="5"/>
        <v>0</v>
      </c>
      <c r="K48" s="18">
        <f t="shared" ca="1" si="5"/>
        <v>0</v>
      </c>
      <c r="L48" s="18">
        <f t="shared" ca="1" si="5"/>
        <v>0</v>
      </c>
      <c r="M48" s="18">
        <f t="shared" ca="1" si="5"/>
        <v>0</v>
      </c>
      <c r="N48" s="18">
        <f t="shared" ca="1" si="5"/>
        <v>0</v>
      </c>
      <c r="O48" s="18">
        <f t="shared" ca="1" si="5"/>
        <v>0</v>
      </c>
      <c r="P48" s="18">
        <f t="shared" ca="1" si="5"/>
        <v>0</v>
      </c>
      <c r="Q48" s="18">
        <f t="shared" ca="1" si="5"/>
        <v>0</v>
      </c>
      <c r="R48" s="18">
        <f t="shared" ca="1" si="5"/>
        <v>0</v>
      </c>
      <c r="S48" s="18">
        <f t="shared" ca="1" si="5"/>
        <v>0</v>
      </c>
      <c r="T48" s="18">
        <f t="shared" ca="1" si="5"/>
        <v>0</v>
      </c>
      <c r="U48" s="18">
        <f t="shared" ca="1" si="4"/>
        <v>0</v>
      </c>
      <c r="V48" s="19">
        <f t="shared" ca="1" si="1"/>
        <v>0</v>
      </c>
    </row>
    <row r="49" spans="1:22" ht="12.75" customHeight="1">
      <c r="A49" s="55" t="s">
        <v>231</v>
      </c>
      <c r="B49" s="17">
        <v>1055</v>
      </c>
      <c r="C49" s="56" t="s">
        <v>147</v>
      </c>
      <c r="D49" s="18">
        <f t="shared" ca="1" si="5"/>
        <v>232060.54</v>
      </c>
      <c r="E49" s="18">
        <f t="shared" ca="1" si="5"/>
        <v>333694.59000000102</v>
      </c>
      <c r="F49" s="18">
        <f t="shared" ca="1" si="5"/>
        <v>230823.19999999899</v>
      </c>
      <c r="G49" s="18">
        <f t="shared" ca="1" si="5"/>
        <v>0</v>
      </c>
      <c r="H49" s="18">
        <f t="shared" ca="1" si="5"/>
        <v>16179279.68</v>
      </c>
      <c r="I49" s="18">
        <f t="shared" ca="1" si="5"/>
        <v>806137.43</v>
      </c>
      <c r="J49" s="18">
        <f t="shared" ca="1" si="5"/>
        <v>0</v>
      </c>
      <c r="K49" s="18">
        <f t="shared" ca="1" si="5"/>
        <v>4559.95</v>
      </c>
      <c r="L49" s="18">
        <f t="shared" ca="1" si="5"/>
        <v>0</v>
      </c>
      <c r="M49" s="18">
        <f t="shared" ca="1" si="5"/>
        <v>0</v>
      </c>
      <c r="N49" s="18">
        <f t="shared" ca="1" si="5"/>
        <v>520655.18</v>
      </c>
      <c r="O49" s="18">
        <f t="shared" ca="1" si="5"/>
        <v>81257753.359999999</v>
      </c>
      <c r="P49" s="18">
        <f t="shared" ca="1" si="5"/>
        <v>0</v>
      </c>
      <c r="Q49" s="18">
        <f t="shared" ca="1" si="5"/>
        <v>4931784.1100000003</v>
      </c>
      <c r="R49" s="18">
        <f t="shared" ca="1" si="5"/>
        <v>0</v>
      </c>
      <c r="S49" s="18">
        <f t="shared" ca="1" si="5"/>
        <v>0</v>
      </c>
      <c r="T49" s="18">
        <f t="shared" ca="1" si="5"/>
        <v>972431</v>
      </c>
      <c r="U49" s="18">
        <f t="shared" ca="1" si="4"/>
        <v>369177.24</v>
      </c>
      <c r="V49" s="19">
        <f t="shared" ca="1" si="1"/>
        <v>105838356.27999999</v>
      </c>
    </row>
    <row r="50" spans="1:22" ht="12.75" customHeight="1">
      <c r="A50" s="55" t="s">
        <v>233</v>
      </c>
      <c r="B50" s="17">
        <v>1056</v>
      </c>
      <c r="C50" s="56" t="s">
        <v>147</v>
      </c>
      <c r="D50" s="18">
        <f t="shared" ca="1" si="5"/>
        <v>953433.54000000365</v>
      </c>
      <c r="E50" s="18">
        <f t="shared" ca="1" si="5"/>
        <v>2796123.7600000058</v>
      </c>
      <c r="F50" s="18">
        <f t="shared" ca="1" si="5"/>
        <v>0</v>
      </c>
      <c r="G50" s="18">
        <f t="shared" ca="1" si="5"/>
        <v>0</v>
      </c>
      <c r="H50" s="18">
        <f t="shared" ca="1" si="5"/>
        <v>0</v>
      </c>
      <c r="I50" s="18">
        <f t="shared" ca="1" si="5"/>
        <v>935545.05999999982</v>
      </c>
      <c r="J50" s="18">
        <f t="shared" ca="1" si="5"/>
        <v>0</v>
      </c>
      <c r="K50" s="18">
        <f t="shared" ca="1" si="5"/>
        <v>0</v>
      </c>
      <c r="L50" s="18">
        <f t="shared" ca="1" si="5"/>
        <v>0</v>
      </c>
      <c r="M50" s="18">
        <f t="shared" ca="1" si="5"/>
        <v>0</v>
      </c>
      <c r="N50" s="18">
        <f t="shared" ca="1" si="5"/>
        <v>0</v>
      </c>
      <c r="O50" s="18">
        <f t="shared" ca="1" si="5"/>
        <v>0</v>
      </c>
      <c r="P50" s="18">
        <f t="shared" ca="1" si="5"/>
        <v>0</v>
      </c>
      <c r="Q50" s="18">
        <f t="shared" ca="1" si="5"/>
        <v>0</v>
      </c>
      <c r="R50" s="18">
        <f t="shared" ca="1" si="5"/>
        <v>0</v>
      </c>
      <c r="S50" s="18">
        <f t="shared" ca="1" si="5"/>
        <v>0</v>
      </c>
      <c r="T50" s="18">
        <f t="shared" ca="1" si="5"/>
        <v>0</v>
      </c>
      <c r="U50" s="18">
        <f t="shared" ca="1" si="4"/>
        <v>0</v>
      </c>
      <c r="V50" s="19">
        <f t="shared" ca="1" si="1"/>
        <v>4685102.3600000096</v>
      </c>
    </row>
    <row r="51" spans="1:22" ht="12.75" customHeight="1">
      <c r="A51" s="55" t="s">
        <v>235</v>
      </c>
      <c r="B51" s="17">
        <v>1057</v>
      </c>
      <c r="C51" s="56" t="s">
        <v>147</v>
      </c>
      <c r="D51" s="18">
        <f t="shared" ca="1" si="5"/>
        <v>2006668.03</v>
      </c>
      <c r="E51" s="18">
        <f t="shared" ca="1" si="5"/>
        <v>13844708.43</v>
      </c>
      <c r="F51" s="18">
        <f t="shared" ca="1" si="5"/>
        <v>183219511.75999999</v>
      </c>
      <c r="G51" s="18">
        <f t="shared" ca="1" si="5"/>
        <v>444184</v>
      </c>
      <c r="H51" s="18">
        <f t="shared" ca="1" si="5"/>
        <v>3909853.12</v>
      </c>
      <c r="I51" s="18">
        <f t="shared" ca="1" si="5"/>
        <v>50868095.579999998</v>
      </c>
      <c r="J51" s="18">
        <f t="shared" ca="1" si="5"/>
        <v>0</v>
      </c>
      <c r="K51" s="18">
        <f t="shared" ca="1" si="5"/>
        <v>0</v>
      </c>
      <c r="L51" s="18">
        <f t="shared" ca="1" si="5"/>
        <v>0</v>
      </c>
      <c r="M51" s="18">
        <f t="shared" ca="1" si="5"/>
        <v>0</v>
      </c>
      <c r="N51" s="18">
        <f t="shared" ca="1" si="5"/>
        <v>0</v>
      </c>
      <c r="O51" s="18">
        <f t="shared" ca="1" si="5"/>
        <v>0</v>
      </c>
      <c r="P51" s="18">
        <f t="shared" ca="1" si="5"/>
        <v>0</v>
      </c>
      <c r="Q51" s="18">
        <f t="shared" ca="1" si="5"/>
        <v>0</v>
      </c>
      <c r="R51" s="18">
        <f t="shared" ca="1" si="5"/>
        <v>0</v>
      </c>
      <c r="S51" s="18">
        <f t="shared" ca="1" si="5"/>
        <v>0</v>
      </c>
      <c r="T51" s="18">
        <f t="shared" ca="1" si="5"/>
        <v>0</v>
      </c>
      <c r="U51" s="18">
        <f t="shared" ca="1" si="4"/>
        <v>0</v>
      </c>
      <c r="V51" s="19">
        <f t="shared" ca="1" si="1"/>
        <v>254293020.92000002</v>
      </c>
    </row>
    <row r="52" spans="1:22" ht="12.75" customHeight="1">
      <c r="A52" s="55" t="s">
        <v>237</v>
      </c>
      <c r="B52" s="17">
        <v>1058</v>
      </c>
      <c r="C52" s="56" t="s">
        <v>147</v>
      </c>
      <c r="D52" s="18">
        <f t="shared" ca="1" si="5"/>
        <v>79991471.760000005</v>
      </c>
      <c r="E52" s="18">
        <f t="shared" ca="1" si="5"/>
        <v>30758710.289999999</v>
      </c>
      <c r="F52" s="18">
        <f t="shared" ca="1" si="5"/>
        <v>3916098.83</v>
      </c>
      <c r="G52" s="18">
        <f t="shared" ca="1" si="5"/>
        <v>66063847.5</v>
      </c>
      <c r="H52" s="18">
        <f t="shared" ca="1" si="5"/>
        <v>27825</v>
      </c>
      <c r="I52" s="18">
        <f t="shared" ca="1" si="5"/>
        <v>695488731.78999996</v>
      </c>
      <c r="J52" s="18">
        <f t="shared" ca="1" si="5"/>
        <v>0</v>
      </c>
      <c r="K52" s="18">
        <f t="shared" ca="1" si="5"/>
        <v>0</v>
      </c>
      <c r="L52" s="18">
        <f t="shared" ca="1" si="5"/>
        <v>0</v>
      </c>
      <c r="M52" s="18">
        <f t="shared" ca="1" si="5"/>
        <v>0</v>
      </c>
      <c r="N52" s="18">
        <f t="shared" ca="1" si="5"/>
        <v>0</v>
      </c>
      <c r="O52" s="18">
        <f t="shared" ca="1" si="5"/>
        <v>0</v>
      </c>
      <c r="P52" s="18">
        <f t="shared" ca="1" si="5"/>
        <v>0</v>
      </c>
      <c r="Q52" s="18">
        <f t="shared" ca="1" si="5"/>
        <v>0</v>
      </c>
      <c r="R52" s="18">
        <f t="shared" ca="1" si="5"/>
        <v>739797.89</v>
      </c>
      <c r="S52" s="18">
        <f t="shared" ca="1" si="5"/>
        <v>0</v>
      </c>
      <c r="T52" s="18">
        <f t="shared" ca="1" si="5"/>
        <v>0</v>
      </c>
      <c r="U52" s="18">
        <f t="shared" ca="1" si="4"/>
        <v>0</v>
      </c>
      <c r="V52" s="19">
        <f t="shared" ref="V52" ca="1" si="6">+SUM(D52:U52)</f>
        <v>876986483.05999994</v>
      </c>
    </row>
    <row r="53" spans="1:22" ht="12.75" customHeight="1">
      <c r="A53" s="55" t="s">
        <v>239</v>
      </c>
      <c r="B53" s="17">
        <v>1059</v>
      </c>
      <c r="C53" s="56" t="s">
        <v>147</v>
      </c>
      <c r="D53" s="18">
        <f t="shared" ref="D53:S68" ca="1" si="7">IFERROR(IF($C$2="Yurtiçi",INDIRECT("'"&amp;$B$2&amp;"'!"&amp;ADDRESS(MATCH($B53,INDIRECT("'"&amp;$B$2&amp;"'!$B$1:$B$1095"),0),MATCH(D$5,INDIRECT("'"&amp;$B$2&amp;"'!5:5"),0))),IF($C$2="Yurtdışı",INDIRECT("'"&amp;$B$2&amp;"'!"&amp;ADDRESS(MATCH($B53,INDIRECT("'"&amp;$B$2&amp;"'!$B$1:$B$1095"),0),MATCH(D$5,INDIRECT("'"&amp;$B$2&amp;"'!5:5"),0)+1)),INDIRECT("'"&amp;$B$2&amp;"'!"&amp;ADDRESS(MATCH($B53,INDIRECT("'"&amp;$B$2&amp;"'!$B$1:$B$1095"),0),MATCH(D$5,INDIRECT("'"&amp;$B$2&amp;"'!5:5"),0)))+INDIRECT("'"&amp;$B$2&amp;"'!"&amp;ADDRESS(MATCH($B53,INDIRECT("'"&amp;$B$2&amp;"'!$B$1:$B$1095"),0),MATCH(D$5,INDIRECT("'"&amp;$B$2&amp;"'!5:5"),0)+1)))),0)</f>
        <v>0</v>
      </c>
      <c r="E53" s="18">
        <f t="shared" ca="1" si="7"/>
        <v>0</v>
      </c>
      <c r="F53" s="18">
        <f t="shared" ca="1" si="7"/>
        <v>0</v>
      </c>
      <c r="G53" s="18">
        <f t="shared" ca="1" si="7"/>
        <v>0</v>
      </c>
      <c r="H53" s="18">
        <f t="shared" ca="1" si="7"/>
        <v>0</v>
      </c>
      <c r="I53" s="18">
        <f t="shared" ca="1" si="7"/>
        <v>747617675.34000003</v>
      </c>
      <c r="J53" s="18">
        <f t="shared" ca="1" si="7"/>
        <v>0</v>
      </c>
      <c r="K53" s="18">
        <f t="shared" ca="1" si="7"/>
        <v>0</v>
      </c>
      <c r="L53" s="18">
        <f t="shared" ca="1" si="7"/>
        <v>0</v>
      </c>
      <c r="M53" s="18">
        <f t="shared" ca="1" si="7"/>
        <v>0</v>
      </c>
      <c r="N53" s="18">
        <f t="shared" ca="1" si="7"/>
        <v>0</v>
      </c>
      <c r="O53" s="18">
        <f t="shared" ca="1" si="7"/>
        <v>0</v>
      </c>
      <c r="P53" s="18">
        <f t="shared" ca="1" si="7"/>
        <v>0</v>
      </c>
      <c r="Q53" s="18">
        <f t="shared" ca="1" si="7"/>
        <v>0</v>
      </c>
      <c r="R53" s="18">
        <f t="shared" ca="1" si="7"/>
        <v>0</v>
      </c>
      <c r="S53" s="18">
        <f t="shared" ca="1" si="7"/>
        <v>0</v>
      </c>
      <c r="T53" s="18">
        <f t="shared" ref="O53:U68" ca="1" si="8">IFERROR(IF($C$2="Yurtiçi",INDIRECT("'"&amp;$B$2&amp;"'!"&amp;ADDRESS(MATCH($B53,INDIRECT("'"&amp;$B$2&amp;"'!$B$1:$B$1095"),0),MATCH(T$5,INDIRECT("'"&amp;$B$2&amp;"'!5:5"),0))),IF($C$2="Yurtdışı",INDIRECT("'"&amp;$B$2&amp;"'!"&amp;ADDRESS(MATCH($B53,INDIRECT("'"&amp;$B$2&amp;"'!$B$1:$B$1095"),0),MATCH(T$5,INDIRECT("'"&amp;$B$2&amp;"'!5:5"),0)+1)),INDIRECT("'"&amp;$B$2&amp;"'!"&amp;ADDRESS(MATCH($B53,INDIRECT("'"&amp;$B$2&amp;"'!$B$1:$B$1095"),0),MATCH(T$5,INDIRECT("'"&amp;$B$2&amp;"'!5:5"),0)))+INDIRECT("'"&amp;$B$2&amp;"'!"&amp;ADDRESS(MATCH($B53,INDIRECT("'"&amp;$B$2&amp;"'!$B$1:$B$1095"),0),MATCH(T$5,INDIRECT("'"&amp;$B$2&amp;"'!5:5"),0)+1)))),0)</f>
        <v>0</v>
      </c>
      <c r="U53" s="18">
        <f t="shared" ca="1" si="8"/>
        <v>0</v>
      </c>
      <c r="V53" s="19">
        <f t="shared" ref="V53:V55" ca="1" si="9">+SUM(D53:U53)</f>
        <v>747617675.34000003</v>
      </c>
    </row>
    <row r="54" spans="1:22" ht="12.75" customHeight="1">
      <c r="A54" s="55" t="s">
        <v>241</v>
      </c>
      <c r="B54" s="17">
        <v>1060</v>
      </c>
      <c r="C54" s="56" t="s">
        <v>147</v>
      </c>
      <c r="D54" s="18">
        <f t="shared" ca="1" si="7"/>
        <v>0</v>
      </c>
      <c r="E54" s="18">
        <f t="shared" ca="1" si="7"/>
        <v>0</v>
      </c>
      <c r="F54" s="18">
        <f t="shared" ca="1" si="7"/>
        <v>0</v>
      </c>
      <c r="G54" s="18">
        <f t="shared" ca="1" si="7"/>
        <v>0</v>
      </c>
      <c r="H54" s="18">
        <f t="shared" ca="1" si="7"/>
        <v>0</v>
      </c>
      <c r="I54" s="18">
        <f t="shared" ca="1" si="7"/>
        <v>0</v>
      </c>
      <c r="J54" s="18">
        <f t="shared" ca="1" si="7"/>
        <v>0</v>
      </c>
      <c r="K54" s="18">
        <f t="shared" ca="1" si="7"/>
        <v>0</v>
      </c>
      <c r="L54" s="18">
        <f t="shared" ca="1" si="7"/>
        <v>0</v>
      </c>
      <c r="M54" s="18">
        <f t="shared" ca="1" si="7"/>
        <v>0</v>
      </c>
      <c r="N54" s="18">
        <f t="shared" ca="1" si="7"/>
        <v>0</v>
      </c>
      <c r="O54" s="18">
        <f t="shared" ca="1" si="8"/>
        <v>0</v>
      </c>
      <c r="P54" s="18">
        <f t="shared" ca="1" si="8"/>
        <v>0</v>
      </c>
      <c r="Q54" s="18">
        <f t="shared" ca="1" si="8"/>
        <v>0</v>
      </c>
      <c r="R54" s="18">
        <f t="shared" ca="1" si="8"/>
        <v>0</v>
      </c>
      <c r="S54" s="18">
        <f t="shared" ca="1" si="8"/>
        <v>0</v>
      </c>
      <c r="T54" s="18">
        <f t="shared" ca="1" si="8"/>
        <v>0</v>
      </c>
      <c r="U54" s="18">
        <f t="shared" ca="1" si="8"/>
        <v>0</v>
      </c>
      <c r="V54" s="19">
        <f t="shared" ca="1" si="9"/>
        <v>0</v>
      </c>
    </row>
    <row r="55" spans="1:22" ht="12.75" customHeight="1">
      <c r="A55" s="55" t="s">
        <v>243</v>
      </c>
      <c r="B55" s="17">
        <v>1061</v>
      </c>
      <c r="C55" s="56" t="s">
        <v>147</v>
      </c>
      <c r="D55" s="18">
        <f t="shared" ca="1" si="7"/>
        <v>0</v>
      </c>
      <c r="E55" s="18">
        <f t="shared" ca="1" si="7"/>
        <v>0</v>
      </c>
      <c r="F55" s="18">
        <f t="shared" ca="1" si="7"/>
        <v>0</v>
      </c>
      <c r="G55" s="18">
        <f t="shared" ca="1" si="7"/>
        <v>0</v>
      </c>
      <c r="H55" s="18">
        <f t="shared" ca="1" si="7"/>
        <v>0</v>
      </c>
      <c r="I55" s="18">
        <f t="shared" ca="1" si="7"/>
        <v>0</v>
      </c>
      <c r="J55" s="18">
        <f t="shared" ca="1" si="7"/>
        <v>0</v>
      </c>
      <c r="K55" s="18">
        <f t="shared" ca="1" si="7"/>
        <v>0</v>
      </c>
      <c r="L55" s="18">
        <f t="shared" ca="1" si="7"/>
        <v>0</v>
      </c>
      <c r="M55" s="18">
        <f t="shared" ca="1" si="7"/>
        <v>0</v>
      </c>
      <c r="N55" s="18">
        <f t="shared" ca="1" si="7"/>
        <v>0</v>
      </c>
      <c r="O55" s="18">
        <f t="shared" ca="1" si="8"/>
        <v>0</v>
      </c>
      <c r="P55" s="18">
        <f t="shared" ca="1" si="8"/>
        <v>0</v>
      </c>
      <c r="Q55" s="18">
        <f t="shared" ca="1" si="8"/>
        <v>0</v>
      </c>
      <c r="R55" s="18">
        <f t="shared" ca="1" si="8"/>
        <v>0</v>
      </c>
      <c r="S55" s="18">
        <f t="shared" ca="1" si="8"/>
        <v>0</v>
      </c>
      <c r="T55" s="18">
        <f t="shared" ca="1" si="8"/>
        <v>0</v>
      </c>
      <c r="U55" s="18">
        <f t="shared" ca="1" si="8"/>
        <v>0</v>
      </c>
      <c r="V55" s="19">
        <f t="shared" ca="1" si="9"/>
        <v>0</v>
      </c>
    </row>
    <row r="56" spans="1:22" ht="12.75" customHeight="1">
      <c r="A56" s="55" t="s">
        <v>245</v>
      </c>
      <c r="B56" s="17">
        <v>2001</v>
      </c>
      <c r="C56" s="56" t="s">
        <v>147</v>
      </c>
      <c r="D56" s="18">
        <f t="shared" ca="1" si="7"/>
        <v>0</v>
      </c>
      <c r="E56" s="18">
        <f t="shared" ca="1" si="7"/>
        <v>0</v>
      </c>
      <c r="F56" s="18">
        <f t="shared" ca="1" si="7"/>
        <v>0</v>
      </c>
      <c r="G56" s="18">
        <f t="shared" ca="1" si="7"/>
        <v>0</v>
      </c>
      <c r="H56" s="18">
        <f t="shared" ca="1" si="7"/>
        <v>0</v>
      </c>
      <c r="I56" s="18">
        <f t="shared" ca="1" si="7"/>
        <v>0</v>
      </c>
      <c r="J56" s="18">
        <f t="shared" ca="1" si="7"/>
        <v>0</v>
      </c>
      <c r="K56" s="18">
        <f t="shared" ca="1" si="7"/>
        <v>0</v>
      </c>
      <c r="L56" s="18">
        <f t="shared" ca="1" si="7"/>
        <v>0</v>
      </c>
      <c r="M56" s="18">
        <f t="shared" ca="1" si="7"/>
        <v>0</v>
      </c>
      <c r="N56" s="18">
        <f t="shared" ca="1" si="7"/>
        <v>0</v>
      </c>
      <c r="O56" s="18">
        <f t="shared" ca="1" si="8"/>
        <v>0</v>
      </c>
      <c r="P56" s="18">
        <f t="shared" ca="1" si="8"/>
        <v>0</v>
      </c>
      <c r="Q56" s="18">
        <f t="shared" ca="1" si="8"/>
        <v>0</v>
      </c>
      <c r="R56" s="18">
        <f t="shared" ca="1" si="8"/>
        <v>0</v>
      </c>
      <c r="S56" s="18">
        <f t="shared" ca="1" si="8"/>
        <v>0</v>
      </c>
      <c r="T56" s="18">
        <f t="shared" ca="1" si="8"/>
        <v>0</v>
      </c>
      <c r="U56" s="18">
        <f t="shared" ca="1" si="8"/>
        <v>0</v>
      </c>
      <c r="V56" s="19">
        <f t="shared" ca="1" si="1"/>
        <v>0</v>
      </c>
    </row>
    <row r="57" spans="1:22" ht="12.75" customHeight="1">
      <c r="A57" s="55" t="s">
        <v>247</v>
      </c>
      <c r="B57" s="17">
        <v>2002</v>
      </c>
      <c r="C57" s="56" t="s">
        <v>248</v>
      </c>
      <c r="D57" s="18">
        <f t="shared" ca="1" si="7"/>
        <v>0</v>
      </c>
      <c r="E57" s="18">
        <f t="shared" ca="1" si="7"/>
        <v>0</v>
      </c>
      <c r="F57" s="18">
        <f t="shared" ca="1" si="7"/>
        <v>0</v>
      </c>
      <c r="G57" s="18">
        <f t="shared" ca="1" si="7"/>
        <v>0</v>
      </c>
      <c r="H57" s="18">
        <f t="shared" ca="1" si="7"/>
        <v>0</v>
      </c>
      <c r="I57" s="18">
        <f t="shared" ca="1" si="7"/>
        <v>0</v>
      </c>
      <c r="J57" s="18">
        <f t="shared" ca="1" si="7"/>
        <v>0</v>
      </c>
      <c r="K57" s="18">
        <f t="shared" ca="1" si="7"/>
        <v>0</v>
      </c>
      <c r="L57" s="18">
        <f t="shared" ca="1" si="7"/>
        <v>0</v>
      </c>
      <c r="M57" s="18">
        <f t="shared" ca="1" si="7"/>
        <v>0</v>
      </c>
      <c r="N57" s="18">
        <f t="shared" ca="1" si="7"/>
        <v>0</v>
      </c>
      <c r="O57" s="18">
        <f t="shared" ca="1" si="8"/>
        <v>0</v>
      </c>
      <c r="P57" s="18">
        <f t="shared" ca="1" si="8"/>
        <v>0</v>
      </c>
      <c r="Q57" s="18">
        <f t="shared" ca="1" si="8"/>
        <v>0</v>
      </c>
      <c r="R57" s="18">
        <f t="shared" ca="1" si="8"/>
        <v>0</v>
      </c>
      <c r="S57" s="18">
        <f t="shared" ca="1" si="8"/>
        <v>0</v>
      </c>
      <c r="T57" s="18">
        <f t="shared" ca="1" si="8"/>
        <v>0</v>
      </c>
      <c r="U57" s="18">
        <f t="shared" ca="1" si="8"/>
        <v>0</v>
      </c>
      <c r="V57" s="19">
        <f t="shared" ca="1" si="1"/>
        <v>0</v>
      </c>
    </row>
    <row r="58" spans="1:22" ht="12.75" customHeight="1">
      <c r="A58" s="55" t="s">
        <v>250</v>
      </c>
      <c r="B58" s="17">
        <v>2005</v>
      </c>
      <c r="C58" s="56" t="s">
        <v>248</v>
      </c>
      <c r="D58" s="18">
        <f t="shared" ca="1" si="7"/>
        <v>0</v>
      </c>
      <c r="E58" s="18">
        <f t="shared" ca="1" si="7"/>
        <v>0</v>
      </c>
      <c r="F58" s="18">
        <f t="shared" ca="1" si="7"/>
        <v>0</v>
      </c>
      <c r="G58" s="18">
        <f t="shared" ca="1" si="7"/>
        <v>0</v>
      </c>
      <c r="H58" s="18">
        <f t="shared" ca="1" si="7"/>
        <v>0</v>
      </c>
      <c r="I58" s="18">
        <f t="shared" ca="1" si="7"/>
        <v>0</v>
      </c>
      <c r="J58" s="18">
        <f t="shared" ca="1" si="7"/>
        <v>0</v>
      </c>
      <c r="K58" s="18">
        <f t="shared" ca="1" si="7"/>
        <v>0</v>
      </c>
      <c r="L58" s="18">
        <f t="shared" ca="1" si="7"/>
        <v>0</v>
      </c>
      <c r="M58" s="18">
        <f t="shared" ca="1" si="7"/>
        <v>0</v>
      </c>
      <c r="N58" s="18">
        <f t="shared" ca="1" si="7"/>
        <v>0</v>
      </c>
      <c r="O58" s="18">
        <f t="shared" ca="1" si="8"/>
        <v>0</v>
      </c>
      <c r="P58" s="18">
        <f t="shared" ca="1" si="8"/>
        <v>0</v>
      </c>
      <c r="Q58" s="18">
        <f t="shared" ca="1" si="8"/>
        <v>0</v>
      </c>
      <c r="R58" s="18">
        <f t="shared" ca="1" si="8"/>
        <v>0</v>
      </c>
      <c r="S58" s="18">
        <f t="shared" ca="1" si="8"/>
        <v>0</v>
      </c>
      <c r="T58" s="18">
        <f t="shared" ca="1" si="8"/>
        <v>0</v>
      </c>
      <c r="U58" s="18">
        <f t="shared" ca="1" si="8"/>
        <v>0</v>
      </c>
      <c r="V58" s="19">
        <f t="shared" ca="1" si="1"/>
        <v>0</v>
      </c>
    </row>
    <row r="59" spans="1:22" ht="12.75" customHeight="1">
      <c r="A59" s="55" t="s">
        <v>252</v>
      </c>
      <c r="B59" s="17">
        <v>2006</v>
      </c>
      <c r="C59" s="56" t="s">
        <v>253</v>
      </c>
      <c r="D59" s="18">
        <f t="shared" ca="1" si="7"/>
        <v>0</v>
      </c>
      <c r="E59" s="18">
        <f t="shared" ca="1" si="7"/>
        <v>0</v>
      </c>
      <c r="F59" s="18">
        <f t="shared" ca="1" si="7"/>
        <v>0</v>
      </c>
      <c r="G59" s="18">
        <f t="shared" ca="1" si="7"/>
        <v>0</v>
      </c>
      <c r="H59" s="18">
        <f t="shared" ca="1" si="7"/>
        <v>0</v>
      </c>
      <c r="I59" s="18">
        <f t="shared" ca="1" si="7"/>
        <v>0</v>
      </c>
      <c r="J59" s="18">
        <f t="shared" ca="1" si="7"/>
        <v>0</v>
      </c>
      <c r="K59" s="18">
        <f t="shared" ca="1" si="7"/>
        <v>0</v>
      </c>
      <c r="L59" s="18">
        <f t="shared" ca="1" si="7"/>
        <v>0</v>
      </c>
      <c r="M59" s="18">
        <f t="shared" ca="1" si="7"/>
        <v>0</v>
      </c>
      <c r="N59" s="18">
        <f t="shared" ca="1" si="7"/>
        <v>0</v>
      </c>
      <c r="O59" s="18">
        <f t="shared" ca="1" si="8"/>
        <v>0</v>
      </c>
      <c r="P59" s="18">
        <f t="shared" ca="1" si="8"/>
        <v>0</v>
      </c>
      <c r="Q59" s="18">
        <f t="shared" ca="1" si="8"/>
        <v>0</v>
      </c>
      <c r="R59" s="18">
        <f t="shared" ca="1" si="8"/>
        <v>0</v>
      </c>
      <c r="S59" s="18">
        <f t="shared" ca="1" si="8"/>
        <v>0</v>
      </c>
      <c r="T59" s="18">
        <f t="shared" ca="1" si="8"/>
        <v>0</v>
      </c>
      <c r="U59" s="18">
        <f t="shared" ca="1" si="8"/>
        <v>0</v>
      </c>
      <c r="V59" s="19">
        <f t="shared" ca="1" si="1"/>
        <v>0</v>
      </c>
    </row>
    <row r="60" spans="1:22" ht="12.75" customHeight="1">
      <c r="A60" s="55" t="s">
        <v>255</v>
      </c>
      <c r="B60" s="17">
        <v>2007</v>
      </c>
      <c r="C60" s="56" t="s">
        <v>248</v>
      </c>
      <c r="D60" s="18">
        <f t="shared" ca="1" si="7"/>
        <v>0</v>
      </c>
      <c r="E60" s="18">
        <f t="shared" ca="1" si="7"/>
        <v>0</v>
      </c>
      <c r="F60" s="18">
        <f t="shared" ca="1" si="7"/>
        <v>0</v>
      </c>
      <c r="G60" s="18">
        <f t="shared" ca="1" si="7"/>
        <v>0</v>
      </c>
      <c r="H60" s="18">
        <f t="shared" ca="1" si="7"/>
        <v>0</v>
      </c>
      <c r="I60" s="18">
        <f t="shared" ca="1" si="7"/>
        <v>0</v>
      </c>
      <c r="J60" s="18">
        <f t="shared" ca="1" si="7"/>
        <v>0</v>
      </c>
      <c r="K60" s="18">
        <f t="shared" ca="1" si="7"/>
        <v>0</v>
      </c>
      <c r="L60" s="18">
        <f t="shared" ca="1" si="7"/>
        <v>0</v>
      </c>
      <c r="M60" s="18">
        <f t="shared" ca="1" si="7"/>
        <v>0</v>
      </c>
      <c r="N60" s="18">
        <f t="shared" ca="1" si="7"/>
        <v>0</v>
      </c>
      <c r="O60" s="18">
        <f t="shared" ca="1" si="8"/>
        <v>0</v>
      </c>
      <c r="P60" s="18">
        <f t="shared" ca="1" si="8"/>
        <v>0</v>
      </c>
      <c r="Q60" s="18">
        <f t="shared" ca="1" si="8"/>
        <v>0</v>
      </c>
      <c r="R60" s="18">
        <f t="shared" ca="1" si="8"/>
        <v>0</v>
      </c>
      <c r="S60" s="18">
        <f t="shared" ca="1" si="8"/>
        <v>0</v>
      </c>
      <c r="T60" s="18">
        <f t="shared" ca="1" si="8"/>
        <v>0</v>
      </c>
      <c r="U60" s="18">
        <f t="shared" ca="1" si="8"/>
        <v>0</v>
      </c>
      <c r="V60" s="19">
        <f t="shared" ca="1" si="1"/>
        <v>0</v>
      </c>
    </row>
    <row r="61" spans="1:22" ht="12.75" customHeight="1">
      <c r="A61" s="55" t="s">
        <v>257</v>
      </c>
      <c r="B61" s="17">
        <v>2008</v>
      </c>
      <c r="C61" s="56" t="s">
        <v>248</v>
      </c>
      <c r="D61" s="18">
        <f t="shared" ca="1" si="7"/>
        <v>0</v>
      </c>
      <c r="E61" s="18">
        <f t="shared" ca="1" si="7"/>
        <v>0</v>
      </c>
      <c r="F61" s="18">
        <f t="shared" ca="1" si="7"/>
        <v>0</v>
      </c>
      <c r="G61" s="18">
        <f t="shared" ca="1" si="7"/>
        <v>0</v>
      </c>
      <c r="H61" s="18">
        <f t="shared" ca="1" si="7"/>
        <v>0</v>
      </c>
      <c r="I61" s="18">
        <f t="shared" ca="1" si="7"/>
        <v>0</v>
      </c>
      <c r="J61" s="18">
        <f t="shared" ca="1" si="7"/>
        <v>0</v>
      </c>
      <c r="K61" s="18">
        <f t="shared" ca="1" si="7"/>
        <v>0</v>
      </c>
      <c r="L61" s="18">
        <f t="shared" ca="1" si="7"/>
        <v>0</v>
      </c>
      <c r="M61" s="18">
        <f t="shared" ca="1" si="7"/>
        <v>0</v>
      </c>
      <c r="N61" s="18">
        <f t="shared" ca="1" si="7"/>
        <v>0</v>
      </c>
      <c r="O61" s="18">
        <f t="shared" ca="1" si="8"/>
        <v>0</v>
      </c>
      <c r="P61" s="18">
        <f t="shared" ca="1" si="8"/>
        <v>0</v>
      </c>
      <c r="Q61" s="18">
        <f t="shared" ca="1" si="8"/>
        <v>0</v>
      </c>
      <c r="R61" s="18">
        <f t="shared" ca="1" si="8"/>
        <v>0</v>
      </c>
      <c r="S61" s="18">
        <f t="shared" ca="1" si="8"/>
        <v>0</v>
      </c>
      <c r="T61" s="18">
        <f t="shared" ca="1" si="8"/>
        <v>0</v>
      </c>
      <c r="U61" s="18">
        <f t="shared" ca="1" si="8"/>
        <v>0</v>
      </c>
      <c r="V61" s="19">
        <f t="shared" ref="V61" ca="1" si="10">+SUM(D61:U61)</f>
        <v>0</v>
      </c>
    </row>
    <row r="62" spans="1:22" ht="12.75" customHeight="1">
      <c r="A62" s="55" t="s">
        <v>259</v>
      </c>
      <c r="B62" s="17">
        <v>3001</v>
      </c>
      <c r="C62" s="56" t="s">
        <v>253</v>
      </c>
      <c r="D62" s="18">
        <f t="shared" ca="1" si="7"/>
        <v>0</v>
      </c>
      <c r="E62" s="18">
        <f t="shared" ca="1" si="7"/>
        <v>0</v>
      </c>
      <c r="F62" s="18">
        <f t="shared" ca="1" si="7"/>
        <v>0</v>
      </c>
      <c r="G62" s="18">
        <f t="shared" ca="1" si="7"/>
        <v>0</v>
      </c>
      <c r="H62" s="18">
        <f t="shared" ca="1" si="7"/>
        <v>0</v>
      </c>
      <c r="I62" s="18">
        <f t="shared" ca="1" si="7"/>
        <v>0</v>
      </c>
      <c r="J62" s="18">
        <f t="shared" ca="1" si="7"/>
        <v>0</v>
      </c>
      <c r="K62" s="18">
        <f t="shared" ca="1" si="7"/>
        <v>0</v>
      </c>
      <c r="L62" s="18">
        <f t="shared" ca="1" si="7"/>
        <v>0</v>
      </c>
      <c r="M62" s="18">
        <f t="shared" ca="1" si="7"/>
        <v>0</v>
      </c>
      <c r="N62" s="18">
        <f t="shared" ca="1" si="7"/>
        <v>0</v>
      </c>
      <c r="O62" s="18">
        <f t="shared" ca="1" si="8"/>
        <v>0</v>
      </c>
      <c r="P62" s="18">
        <f t="shared" ca="1" si="8"/>
        <v>0</v>
      </c>
      <c r="Q62" s="18">
        <f t="shared" ca="1" si="8"/>
        <v>0</v>
      </c>
      <c r="R62" s="18">
        <f t="shared" ca="1" si="8"/>
        <v>0</v>
      </c>
      <c r="S62" s="18">
        <f t="shared" ca="1" si="8"/>
        <v>0</v>
      </c>
      <c r="T62" s="18">
        <f t="shared" ca="1" si="8"/>
        <v>0</v>
      </c>
      <c r="U62" s="18">
        <f t="shared" ca="1" si="8"/>
        <v>0</v>
      </c>
      <c r="V62" s="19">
        <f t="shared" ref="V62:V75" ca="1" si="11">+SUM(D62:U62)</f>
        <v>0</v>
      </c>
    </row>
    <row r="63" spans="1:22" ht="12.75" customHeight="1">
      <c r="A63" s="55" t="s">
        <v>261</v>
      </c>
      <c r="B63" s="17">
        <v>3002</v>
      </c>
      <c r="C63" s="56" t="s">
        <v>253</v>
      </c>
      <c r="D63" s="18">
        <f t="shared" ca="1" si="7"/>
        <v>0</v>
      </c>
      <c r="E63" s="18">
        <f t="shared" ca="1" si="7"/>
        <v>0</v>
      </c>
      <c r="F63" s="18">
        <f t="shared" ca="1" si="7"/>
        <v>0</v>
      </c>
      <c r="G63" s="18">
        <f t="shared" ca="1" si="7"/>
        <v>0</v>
      </c>
      <c r="H63" s="18">
        <f t="shared" ca="1" si="7"/>
        <v>0</v>
      </c>
      <c r="I63" s="18">
        <f t="shared" ca="1" si="7"/>
        <v>0</v>
      </c>
      <c r="J63" s="18">
        <f t="shared" ca="1" si="7"/>
        <v>0</v>
      </c>
      <c r="K63" s="18">
        <f t="shared" ca="1" si="7"/>
        <v>0</v>
      </c>
      <c r="L63" s="18">
        <f t="shared" ca="1" si="7"/>
        <v>0</v>
      </c>
      <c r="M63" s="18">
        <f t="shared" ca="1" si="7"/>
        <v>0</v>
      </c>
      <c r="N63" s="18">
        <f t="shared" ca="1" si="7"/>
        <v>0</v>
      </c>
      <c r="O63" s="18">
        <f t="shared" ca="1" si="8"/>
        <v>0</v>
      </c>
      <c r="P63" s="18">
        <f t="shared" ca="1" si="8"/>
        <v>0</v>
      </c>
      <c r="Q63" s="18">
        <f t="shared" ca="1" si="8"/>
        <v>0</v>
      </c>
      <c r="R63" s="18">
        <f t="shared" ca="1" si="8"/>
        <v>0</v>
      </c>
      <c r="S63" s="18">
        <f t="shared" ca="1" si="8"/>
        <v>0</v>
      </c>
      <c r="T63" s="18">
        <f t="shared" ca="1" si="8"/>
        <v>0</v>
      </c>
      <c r="U63" s="18">
        <f t="shared" ca="1" si="8"/>
        <v>0</v>
      </c>
      <c r="V63" s="19">
        <f t="shared" ca="1" si="11"/>
        <v>0</v>
      </c>
    </row>
    <row r="64" spans="1:22" ht="12.75" customHeight="1">
      <c r="A64" s="55" t="s">
        <v>263</v>
      </c>
      <c r="B64" s="17">
        <v>3003</v>
      </c>
      <c r="C64" s="56" t="s">
        <v>253</v>
      </c>
      <c r="D64" s="18">
        <f t="shared" ca="1" si="7"/>
        <v>0</v>
      </c>
      <c r="E64" s="18">
        <f t="shared" ca="1" si="7"/>
        <v>0</v>
      </c>
      <c r="F64" s="18">
        <f t="shared" ca="1" si="7"/>
        <v>0</v>
      </c>
      <c r="G64" s="18">
        <f t="shared" ca="1" si="7"/>
        <v>0</v>
      </c>
      <c r="H64" s="18">
        <f t="shared" ca="1" si="7"/>
        <v>0</v>
      </c>
      <c r="I64" s="18">
        <f t="shared" ca="1" si="7"/>
        <v>0</v>
      </c>
      <c r="J64" s="18">
        <f t="shared" ca="1" si="7"/>
        <v>0</v>
      </c>
      <c r="K64" s="18">
        <f t="shared" ca="1" si="7"/>
        <v>0</v>
      </c>
      <c r="L64" s="18">
        <f t="shared" ca="1" si="7"/>
        <v>0</v>
      </c>
      <c r="M64" s="18">
        <f t="shared" ca="1" si="7"/>
        <v>0</v>
      </c>
      <c r="N64" s="18">
        <f t="shared" ca="1" si="7"/>
        <v>0</v>
      </c>
      <c r="O64" s="18">
        <f t="shared" ca="1" si="8"/>
        <v>0</v>
      </c>
      <c r="P64" s="18">
        <f t="shared" ca="1" si="8"/>
        <v>0</v>
      </c>
      <c r="Q64" s="18">
        <f t="shared" ca="1" si="8"/>
        <v>0</v>
      </c>
      <c r="R64" s="18">
        <f t="shared" ca="1" si="8"/>
        <v>0</v>
      </c>
      <c r="S64" s="18">
        <f t="shared" ca="1" si="8"/>
        <v>0</v>
      </c>
      <c r="T64" s="18">
        <f t="shared" ca="1" si="8"/>
        <v>0</v>
      </c>
      <c r="U64" s="18">
        <f t="shared" ca="1" si="8"/>
        <v>0</v>
      </c>
      <c r="V64" s="19">
        <f t="shared" ca="1" si="11"/>
        <v>0</v>
      </c>
    </row>
    <row r="65" spans="1:22" ht="12.75" customHeight="1">
      <c r="A65" s="55" t="s">
        <v>265</v>
      </c>
      <c r="B65" s="17">
        <v>3004</v>
      </c>
      <c r="C65" s="56" t="s">
        <v>253</v>
      </c>
      <c r="D65" s="18">
        <f t="shared" ca="1" si="7"/>
        <v>0</v>
      </c>
      <c r="E65" s="18">
        <f t="shared" ca="1" si="7"/>
        <v>0</v>
      </c>
      <c r="F65" s="18">
        <f t="shared" ca="1" si="7"/>
        <v>0</v>
      </c>
      <c r="G65" s="18">
        <f t="shared" ca="1" si="7"/>
        <v>0</v>
      </c>
      <c r="H65" s="18">
        <f t="shared" ca="1" si="7"/>
        <v>0</v>
      </c>
      <c r="I65" s="18">
        <f t="shared" ca="1" si="7"/>
        <v>0</v>
      </c>
      <c r="J65" s="18">
        <f t="shared" ca="1" si="7"/>
        <v>0</v>
      </c>
      <c r="K65" s="18">
        <f t="shared" ca="1" si="7"/>
        <v>0</v>
      </c>
      <c r="L65" s="18">
        <f t="shared" ca="1" si="7"/>
        <v>0</v>
      </c>
      <c r="M65" s="18">
        <f t="shared" ca="1" si="7"/>
        <v>0</v>
      </c>
      <c r="N65" s="18">
        <f t="shared" ca="1" si="7"/>
        <v>0</v>
      </c>
      <c r="O65" s="18">
        <f t="shared" ca="1" si="8"/>
        <v>0</v>
      </c>
      <c r="P65" s="18">
        <f t="shared" ca="1" si="8"/>
        <v>0</v>
      </c>
      <c r="Q65" s="18">
        <f t="shared" ca="1" si="8"/>
        <v>0</v>
      </c>
      <c r="R65" s="18">
        <f t="shared" ca="1" si="8"/>
        <v>0</v>
      </c>
      <c r="S65" s="18">
        <f t="shared" ca="1" si="8"/>
        <v>0</v>
      </c>
      <c r="T65" s="18">
        <f t="shared" ca="1" si="8"/>
        <v>0</v>
      </c>
      <c r="U65" s="18">
        <f t="shared" ca="1" si="8"/>
        <v>0</v>
      </c>
      <c r="V65" s="19">
        <f t="shared" ca="1" si="11"/>
        <v>0</v>
      </c>
    </row>
    <row r="66" spans="1:22" ht="12.75" customHeight="1">
      <c r="A66" s="55" t="s">
        <v>267</v>
      </c>
      <c r="B66" s="17">
        <v>3005</v>
      </c>
      <c r="C66" s="56" t="s">
        <v>253</v>
      </c>
      <c r="D66" s="18">
        <f t="shared" ca="1" si="7"/>
        <v>0</v>
      </c>
      <c r="E66" s="18">
        <f t="shared" ca="1" si="7"/>
        <v>0</v>
      </c>
      <c r="F66" s="18">
        <f t="shared" ca="1" si="7"/>
        <v>0</v>
      </c>
      <c r="G66" s="18">
        <f t="shared" ca="1" si="7"/>
        <v>0</v>
      </c>
      <c r="H66" s="18">
        <f t="shared" ca="1" si="7"/>
        <v>0</v>
      </c>
      <c r="I66" s="18">
        <f t="shared" ca="1" si="7"/>
        <v>0</v>
      </c>
      <c r="J66" s="18">
        <f t="shared" ca="1" si="7"/>
        <v>0</v>
      </c>
      <c r="K66" s="18">
        <f t="shared" ca="1" si="7"/>
        <v>0</v>
      </c>
      <c r="L66" s="18">
        <f t="shared" ca="1" si="7"/>
        <v>0</v>
      </c>
      <c r="M66" s="18">
        <f t="shared" ca="1" si="7"/>
        <v>0</v>
      </c>
      <c r="N66" s="18">
        <f t="shared" ca="1" si="7"/>
        <v>0</v>
      </c>
      <c r="O66" s="18">
        <f t="shared" ca="1" si="8"/>
        <v>0</v>
      </c>
      <c r="P66" s="18">
        <f t="shared" ca="1" si="8"/>
        <v>0</v>
      </c>
      <c r="Q66" s="18">
        <f t="shared" ca="1" si="8"/>
        <v>0</v>
      </c>
      <c r="R66" s="18">
        <f t="shared" ca="1" si="8"/>
        <v>0</v>
      </c>
      <c r="S66" s="18">
        <f t="shared" ca="1" si="8"/>
        <v>0</v>
      </c>
      <c r="T66" s="18">
        <f t="shared" ca="1" si="8"/>
        <v>0</v>
      </c>
      <c r="U66" s="18">
        <f t="shared" ca="1" si="8"/>
        <v>0</v>
      </c>
      <c r="V66" s="19">
        <f t="shared" ca="1" si="11"/>
        <v>0</v>
      </c>
    </row>
    <row r="67" spans="1:22" ht="12.75" customHeight="1">
      <c r="A67" s="55" t="s">
        <v>269</v>
      </c>
      <c r="B67" s="17">
        <v>3006</v>
      </c>
      <c r="C67" s="56" t="s">
        <v>253</v>
      </c>
      <c r="D67" s="18">
        <f t="shared" ca="1" si="7"/>
        <v>0</v>
      </c>
      <c r="E67" s="18">
        <f t="shared" ca="1" si="7"/>
        <v>0</v>
      </c>
      <c r="F67" s="18">
        <f t="shared" ca="1" si="7"/>
        <v>0</v>
      </c>
      <c r="G67" s="18">
        <f t="shared" ca="1" si="7"/>
        <v>0</v>
      </c>
      <c r="H67" s="18">
        <f t="shared" ca="1" si="7"/>
        <v>0</v>
      </c>
      <c r="I67" s="18">
        <f t="shared" ca="1" si="7"/>
        <v>0</v>
      </c>
      <c r="J67" s="18">
        <f t="shared" ca="1" si="7"/>
        <v>0</v>
      </c>
      <c r="K67" s="18">
        <f t="shared" ca="1" si="7"/>
        <v>0</v>
      </c>
      <c r="L67" s="18">
        <f t="shared" ca="1" si="7"/>
        <v>0</v>
      </c>
      <c r="M67" s="18">
        <f t="shared" ca="1" si="7"/>
        <v>0</v>
      </c>
      <c r="N67" s="18">
        <f t="shared" ca="1" si="7"/>
        <v>0</v>
      </c>
      <c r="O67" s="18">
        <f t="shared" ca="1" si="8"/>
        <v>0</v>
      </c>
      <c r="P67" s="18">
        <f t="shared" ca="1" si="8"/>
        <v>0</v>
      </c>
      <c r="Q67" s="18">
        <f t="shared" ca="1" si="8"/>
        <v>0</v>
      </c>
      <c r="R67" s="18">
        <f t="shared" ca="1" si="8"/>
        <v>0</v>
      </c>
      <c r="S67" s="18">
        <f t="shared" ca="1" si="8"/>
        <v>0</v>
      </c>
      <c r="T67" s="18">
        <f t="shared" ca="1" si="8"/>
        <v>0</v>
      </c>
      <c r="U67" s="18">
        <f t="shared" ca="1" si="8"/>
        <v>0</v>
      </c>
      <c r="V67" s="19">
        <f t="shared" ca="1" si="11"/>
        <v>0</v>
      </c>
    </row>
    <row r="68" spans="1:22" ht="12.75" customHeight="1">
      <c r="A68" s="55" t="s">
        <v>271</v>
      </c>
      <c r="B68" s="17">
        <v>3007</v>
      </c>
      <c r="C68" s="56" t="s">
        <v>253</v>
      </c>
      <c r="D68" s="18">
        <f t="shared" ca="1" si="7"/>
        <v>0</v>
      </c>
      <c r="E68" s="18">
        <f t="shared" ca="1" si="7"/>
        <v>0</v>
      </c>
      <c r="F68" s="18">
        <f t="shared" ca="1" si="7"/>
        <v>0</v>
      </c>
      <c r="G68" s="18">
        <f t="shared" ca="1" si="7"/>
        <v>0</v>
      </c>
      <c r="H68" s="18">
        <f t="shared" ca="1" si="7"/>
        <v>0</v>
      </c>
      <c r="I68" s="18">
        <f t="shared" ca="1" si="7"/>
        <v>0</v>
      </c>
      <c r="J68" s="18">
        <f t="shared" ca="1" si="7"/>
        <v>0</v>
      </c>
      <c r="K68" s="18">
        <f t="shared" ca="1" si="7"/>
        <v>0</v>
      </c>
      <c r="L68" s="18">
        <f t="shared" ca="1" si="7"/>
        <v>0</v>
      </c>
      <c r="M68" s="18">
        <f t="shared" ca="1" si="7"/>
        <v>0</v>
      </c>
      <c r="N68" s="18">
        <f t="shared" ca="1" si="7"/>
        <v>0</v>
      </c>
      <c r="O68" s="18">
        <f t="shared" ca="1" si="8"/>
        <v>0</v>
      </c>
      <c r="P68" s="18">
        <f t="shared" ca="1" si="8"/>
        <v>0</v>
      </c>
      <c r="Q68" s="18">
        <f t="shared" ca="1" si="8"/>
        <v>0</v>
      </c>
      <c r="R68" s="18">
        <f t="shared" ca="1" si="8"/>
        <v>0</v>
      </c>
      <c r="S68" s="18">
        <f t="shared" ca="1" si="8"/>
        <v>0</v>
      </c>
      <c r="T68" s="18">
        <f t="shared" ca="1" si="8"/>
        <v>0</v>
      </c>
      <c r="U68" s="18">
        <f t="shared" ca="1" si="8"/>
        <v>0</v>
      </c>
      <c r="V68" s="19">
        <f t="shared" ca="1" si="11"/>
        <v>0</v>
      </c>
    </row>
    <row r="69" spans="1:22" ht="12.75" customHeight="1">
      <c r="A69" s="55" t="s">
        <v>273</v>
      </c>
      <c r="B69" s="17">
        <v>3008</v>
      </c>
      <c r="C69" s="56" t="s">
        <v>253</v>
      </c>
      <c r="D69" s="18">
        <f t="shared" ref="D69:S75" ca="1" si="12">IFERROR(IF($C$2="Yurtiçi",INDIRECT("'"&amp;$B$2&amp;"'!"&amp;ADDRESS(MATCH($B69,INDIRECT("'"&amp;$B$2&amp;"'!$B$1:$B$1095"),0),MATCH(D$5,INDIRECT("'"&amp;$B$2&amp;"'!5:5"),0))),IF($C$2="Yurtdışı",INDIRECT("'"&amp;$B$2&amp;"'!"&amp;ADDRESS(MATCH($B69,INDIRECT("'"&amp;$B$2&amp;"'!$B$1:$B$1095"),0),MATCH(D$5,INDIRECT("'"&amp;$B$2&amp;"'!5:5"),0)+1)),INDIRECT("'"&amp;$B$2&amp;"'!"&amp;ADDRESS(MATCH($B69,INDIRECT("'"&amp;$B$2&amp;"'!$B$1:$B$1095"),0),MATCH(D$5,INDIRECT("'"&amp;$B$2&amp;"'!5:5"),0)))+INDIRECT("'"&amp;$B$2&amp;"'!"&amp;ADDRESS(MATCH($B69,INDIRECT("'"&amp;$B$2&amp;"'!$B$1:$B$1095"),0),MATCH(D$5,INDIRECT("'"&amp;$B$2&amp;"'!5:5"),0)+1)))),0)</f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8">
        <f t="shared" ca="1" si="12"/>
        <v>0</v>
      </c>
      <c r="P69" s="18">
        <f t="shared" ca="1" si="12"/>
        <v>0</v>
      </c>
      <c r="Q69" s="18">
        <f t="shared" ca="1" si="12"/>
        <v>0</v>
      </c>
      <c r="R69" s="18">
        <f t="shared" ca="1" si="12"/>
        <v>0</v>
      </c>
      <c r="S69" s="18">
        <f t="shared" ca="1" si="12"/>
        <v>0</v>
      </c>
      <c r="T69" s="18">
        <f t="shared" ref="O69:U75" ca="1" si="13">IFERROR(IF($C$2="Yurtiçi",INDIRECT("'"&amp;$B$2&amp;"'!"&amp;ADDRESS(MATCH($B69,INDIRECT("'"&amp;$B$2&amp;"'!$B$1:$B$1095"),0),MATCH(T$5,INDIRECT("'"&amp;$B$2&amp;"'!5:5"),0))),IF($C$2="Yurtdışı",INDIRECT("'"&amp;$B$2&amp;"'!"&amp;ADDRESS(MATCH($B69,INDIRECT("'"&amp;$B$2&amp;"'!$B$1:$B$1095"),0),MATCH(T$5,INDIRECT("'"&amp;$B$2&amp;"'!5:5"),0)+1)),INDIRECT("'"&amp;$B$2&amp;"'!"&amp;ADDRESS(MATCH($B69,INDIRECT("'"&amp;$B$2&amp;"'!$B$1:$B$1095"),0),MATCH(T$5,INDIRECT("'"&amp;$B$2&amp;"'!5:5"),0)))+INDIRECT("'"&amp;$B$2&amp;"'!"&amp;ADDRESS(MATCH($B69,INDIRECT("'"&amp;$B$2&amp;"'!$B$1:$B$1095"),0),MATCH(T$5,INDIRECT("'"&amp;$B$2&amp;"'!5:5"),0)+1)))),0)</f>
        <v>0</v>
      </c>
      <c r="U69" s="18">
        <f t="shared" ca="1" si="13"/>
        <v>0</v>
      </c>
      <c r="V69" s="19">
        <f t="shared" ca="1" si="11"/>
        <v>0</v>
      </c>
    </row>
    <row r="70" spans="1:22" ht="12.75" customHeight="1">
      <c r="A70" s="55" t="s">
        <v>275</v>
      </c>
      <c r="B70" s="17">
        <v>3009</v>
      </c>
      <c r="C70" s="56" t="s">
        <v>253</v>
      </c>
      <c r="D70" s="18">
        <f t="shared" ca="1" si="12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8">
        <f t="shared" ca="1" si="13"/>
        <v>0</v>
      </c>
      <c r="P70" s="18">
        <f t="shared" ca="1" si="13"/>
        <v>0</v>
      </c>
      <c r="Q70" s="18">
        <f t="shared" ca="1" si="13"/>
        <v>0</v>
      </c>
      <c r="R70" s="18">
        <f t="shared" ca="1" si="13"/>
        <v>0</v>
      </c>
      <c r="S70" s="18">
        <f t="shared" ca="1" si="13"/>
        <v>0</v>
      </c>
      <c r="T70" s="18">
        <f t="shared" ca="1" si="13"/>
        <v>0</v>
      </c>
      <c r="U70" s="18">
        <f t="shared" ca="1" si="13"/>
        <v>0</v>
      </c>
      <c r="V70" s="19">
        <f t="shared" ca="1" si="11"/>
        <v>0</v>
      </c>
    </row>
    <row r="71" spans="1:22" ht="12.75" customHeight="1">
      <c r="A71" s="55" t="s">
        <v>277</v>
      </c>
      <c r="B71" s="17">
        <v>3011</v>
      </c>
      <c r="C71" s="56" t="s">
        <v>253</v>
      </c>
      <c r="D71" s="18">
        <f t="shared" ca="1" si="12"/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3"/>
        <v>0</v>
      </c>
      <c r="P71" s="18">
        <f t="shared" ca="1" si="13"/>
        <v>0</v>
      </c>
      <c r="Q71" s="18">
        <f t="shared" ca="1" si="13"/>
        <v>0</v>
      </c>
      <c r="R71" s="18">
        <f t="shared" ca="1" si="13"/>
        <v>0</v>
      </c>
      <c r="S71" s="18">
        <f t="shared" ca="1" si="13"/>
        <v>0</v>
      </c>
      <c r="T71" s="18">
        <f t="shared" ca="1" si="13"/>
        <v>0</v>
      </c>
      <c r="U71" s="18">
        <f t="shared" ca="1" si="13"/>
        <v>0</v>
      </c>
      <c r="V71" s="19">
        <f t="shared" ca="1" si="11"/>
        <v>0</v>
      </c>
    </row>
    <row r="72" spans="1:22" ht="12.75" customHeight="1">
      <c r="A72" s="55" t="s">
        <v>279</v>
      </c>
      <c r="B72" s="17">
        <v>3012</v>
      </c>
      <c r="C72" s="56" t="s">
        <v>253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3"/>
        <v>0</v>
      </c>
      <c r="P72" s="18">
        <f t="shared" ca="1" si="13"/>
        <v>0</v>
      </c>
      <c r="Q72" s="18">
        <f t="shared" ca="1" si="13"/>
        <v>0</v>
      </c>
      <c r="R72" s="18">
        <f t="shared" ca="1" si="13"/>
        <v>0</v>
      </c>
      <c r="S72" s="18">
        <f t="shared" ca="1" si="13"/>
        <v>0</v>
      </c>
      <c r="T72" s="18">
        <f t="shared" ca="1" si="13"/>
        <v>0</v>
      </c>
      <c r="U72" s="18">
        <f t="shared" ca="1" si="13"/>
        <v>0</v>
      </c>
      <c r="V72" s="19">
        <f t="shared" ca="1" si="11"/>
        <v>0</v>
      </c>
    </row>
    <row r="73" spans="1:22" ht="12.75" customHeight="1">
      <c r="A73" s="55" t="s">
        <v>281</v>
      </c>
      <c r="B73" s="17">
        <v>3016</v>
      </c>
      <c r="C73" s="56" t="s">
        <v>253</v>
      </c>
      <c r="D73" s="18">
        <f t="shared" ca="1" si="12"/>
        <v>0</v>
      </c>
      <c r="E73" s="18">
        <f t="shared" ca="1" si="12"/>
        <v>0</v>
      </c>
      <c r="F73" s="18">
        <f t="shared" ca="1" si="12"/>
        <v>0</v>
      </c>
      <c r="G73" s="18">
        <f t="shared" ca="1" si="12"/>
        <v>0</v>
      </c>
      <c r="H73" s="18">
        <f t="shared" ca="1" si="12"/>
        <v>0</v>
      </c>
      <c r="I73" s="18">
        <f t="shared" ca="1" si="12"/>
        <v>0</v>
      </c>
      <c r="J73" s="18">
        <f t="shared" ca="1" si="12"/>
        <v>0</v>
      </c>
      <c r="K73" s="18">
        <f t="shared" ca="1" si="12"/>
        <v>0</v>
      </c>
      <c r="L73" s="18">
        <f t="shared" ca="1" si="12"/>
        <v>0</v>
      </c>
      <c r="M73" s="18">
        <f t="shared" ca="1" si="12"/>
        <v>0</v>
      </c>
      <c r="N73" s="18">
        <f t="shared" ca="1" si="12"/>
        <v>0</v>
      </c>
      <c r="O73" s="18">
        <f t="shared" ca="1" si="13"/>
        <v>0</v>
      </c>
      <c r="P73" s="18">
        <f t="shared" ca="1" si="13"/>
        <v>0</v>
      </c>
      <c r="Q73" s="18">
        <f t="shared" ca="1" si="13"/>
        <v>0</v>
      </c>
      <c r="R73" s="18">
        <f t="shared" ca="1" si="13"/>
        <v>0</v>
      </c>
      <c r="S73" s="18">
        <f t="shared" ca="1" si="13"/>
        <v>0</v>
      </c>
      <c r="T73" s="18">
        <f t="shared" ca="1" si="13"/>
        <v>0</v>
      </c>
      <c r="U73" s="18">
        <f t="shared" ca="1" si="13"/>
        <v>0</v>
      </c>
      <c r="V73" s="19">
        <f t="shared" ca="1" si="11"/>
        <v>0</v>
      </c>
    </row>
    <row r="74" spans="1:22" ht="12.75" customHeight="1">
      <c r="A74" s="55" t="s">
        <v>283</v>
      </c>
      <c r="B74" s="17">
        <v>3017</v>
      </c>
      <c r="C74" s="56" t="s">
        <v>253</v>
      </c>
      <c r="D74" s="18">
        <f t="shared" ca="1" si="12"/>
        <v>0</v>
      </c>
      <c r="E74" s="18">
        <f t="shared" ca="1" si="12"/>
        <v>0</v>
      </c>
      <c r="F74" s="18">
        <f t="shared" ca="1" si="12"/>
        <v>0</v>
      </c>
      <c r="G74" s="18">
        <f t="shared" ca="1" si="12"/>
        <v>0</v>
      </c>
      <c r="H74" s="18">
        <f t="shared" ca="1" si="12"/>
        <v>0</v>
      </c>
      <c r="I74" s="18">
        <f t="shared" ca="1" si="12"/>
        <v>0</v>
      </c>
      <c r="J74" s="18">
        <f t="shared" ca="1" si="12"/>
        <v>0</v>
      </c>
      <c r="K74" s="18">
        <f t="shared" ca="1" si="12"/>
        <v>0</v>
      </c>
      <c r="L74" s="18">
        <f t="shared" ca="1" si="12"/>
        <v>0</v>
      </c>
      <c r="M74" s="18">
        <f t="shared" ca="1" si="12"/>
        <v>0</v>
      </c>
      <c r="N74" s="18">
        <f t="shared" ca="1" si="12"/>
        <v>0</v>
      </c>
      <c r="O74" s="18">
        <f t="shared" ca="1" si="13"/>
        <v>0</v>
      </c>
      <c r="P74" s="18">
        <f t="shared" ca="1" si="13"/>
        <v>0</v>
      </c>
      <c r="Q74" s="18">
        <f t="shared" ca="1" si="13"/>
        <v>0</v>
      </c>
      <c r="R74" s="18">
        <f t="shared" ca="1" si="13"/>
        <v>0</v>
      </c>
      <c r="S74" s="18">
        <f t="shared" ca="1" si="13"/>
        <v>0</v>
      </c>
      <c r="T74" s="18">
        <f t="shared" ca="1" si="13"/>
        <v>0</v>
      </c>
      <c r="U74" s="18">
        <f t="shared" ca="1" si="13"/>
        <v>0</v>
      </c>
      <c r="V74" s="19">
        <f t="shared" ca="1" si="11"/>
        <v>0</v>
      </c>
    </row>
    <row r="75" spans="1:22" ht="12.75" customHeight="1">
      <c r="A75" s="55" t="s">
        <v>285</v>
      </c>
      <c r="B75" s="17">
        <v>3018</v>
      </c>
      <c r="C75" s="56" t="s">
        <v>253</v>
      </c>
      <c r="D75" s="18">
        <f t="shared" ca="1" si="12"/>
        <v>0</v>
      </c>
      <c r="E75" s="18">
        <f t="shared" ca="1" si="12"/>
        <v>0</v>
      </c>
      <c r="F75" s="18">
        <f t="shared" ca="1" si="12"/>
        <v>0</v>
      </c>
      <c r="G75" s="18">
        <f t="shared" ca="1" si="12"/>
        <v>0</v>
      </c>
      <c r="H75" s="18">
        <f t="shared" ca="1" si="12"/>
        <v>0</v>
      </c>
      <c r="I75" s="18">
        <f t="shared" ca="1" si="12"/>
        <v>0</v>
      </c>
      <c r="J75" s="18">
        <f t="shared" ca="1" si="12"/>
        <v>0</v>
      </c>
      <c r="K75" s="18">
        <f t="shared" ca="1" si="12"/>
        <v>0</v>
      </c>
      <c r="L75" s="18">
        <f t="shared" ca="1" si="12"/>
        <v>0</v>
      </c>
      <c r="M75" s="18">
        <f t="shared" ca="1" si="12"/>
        <v>0</v>
      </c>
      <c r="N75" s="18">
        <f t="shared" ca="1" si="12"/>
        <v>0</v>
      </c>
      <c r="O75" s="18">
        <f t="shared" ca="1" si="13"/>
        <v>0</v>
      </c>
      <c r="P75" s="18">
        <f t="shared" ca="1" si="13"/>
        <v>0</v>
      </c>
      <c r="Q75" s="18">
        <f t="shared" ca="1" si="13"/>
        <v>0</v>
      </c>
      <c r="R75" s="18">
        <f t="shared" ca="1" si="13"/>
        <v>0</v>
      </c>
      <c r="S75" s="18">
        <f t="shared" ca="1" si="13"/>
        <v>0</v>
      </c>
      <c r="T75" s="18">
        <f t="shared" ca="1" si="13"/>
        <v>0</v>
      </c>
      <c r="U75" s="18">
        <f t="shared" ca="1" si="13"/>
        <v>0</v>
      </c>
      <c r="V75" s="19">
        <f t="shared" ca="1" si="11"/>
        <v>0</v>
      </c>
    </row>
    <row r="76" spans="1:22" ht="13.8">
      <c r="A76" s="57" t="s">
        <v>287</v>
      </c>
      <c r="B76" s="47">
        <v>9000</v>
      </c>
      <c r="C76" s="56" t="s">
        <v>288</v>
      </c>
      <c r="D76" s="48">
        <f t="shared" ref="D76:V76" ca="1" si="14">SUMIF($C$7:$C$75,"HD",D$7:D$75)</f>
        <v>725874381.49272501</v>
      </c>
      <c r="E76" s="48">
        <f t="shared" ca="1" si="14"/>
        <v>3808981735.0135083</v>
      </c>
      <c r="F76" s="48">
        <f t="shared" ca="1" si="14"/>
        <v>17943238300.982616</v>
      </c>
      <c r="G76" s="48">
        <f t="shared" ca="1" si="14"/>
        <v>1679111825.8382061</v>
      </c>
      <c r="H76" s="48">
        <f t="shared" ca="1" si="14"/>
        <v>15203240262.638968</v>
      </c>
      <c r="I76" s="48">
        <f t="shared" ca="1" si="14"/>
        <v>16949049843.952381</v>
      </c>
      <c r="J76" s="48">
        <f t="shared" ca="1" si="14"/>
        <v>0</v>
      </c>
      <c r="K76" s="48">
        <f t="shared" ca="1" si="14"/>
        <v>91907327.632999986</v>
      </c>
      <c r="L76" s="48">
        <f t="shared" ca="1" si="14"/>
        <v>0</v>
      </c>
      <c r="M76" s="48">
        <f t="shared" ca="1" si="14"/>
        <v>361188684.60000002</v>
      </c>
      <c r="N76" s="48">
        <f t="shared" ca="1" si="14"/>
        <v>2607976509.723701</v>
      </c>
      <c r="O76" s="48">
        <f t="shared" ca="1" si="14"/>
        <v>34185022140.956234</v>
      </c>
      <c r="P76" s="48">
        <f t="shared" ca="1" si="14"/>
        <v>439090298.9095</v>
      </c>
      <c r="Q76" s="48">
        <f t="shared" ca="1" si="14"/>
        <v>15084025089.077305</v>
      </c>
      <c r="R76" s="48">
        <f t="shared" ca="1" si="14"/>
        <v>45186355.939999998</v>
      </c>
      <c r="S76" s="48">
        <f t="shared" ca="1" si="14"/>
        <v>1993649.73</v>
      </c>
      <c r="T76" s="48">
        <f t="shared" ca="1" si="14"/>
        <v>416610817.03675002</v>
      </c>
      <c r="U76" s="48">
        <f t="shared" ca="1" si="14"/>
        <v>2587115130.6685991</v>
      </c>
      <c r="V76" s="48">
        <f t="shared" ca="1" si="14"/>
        <v>112129612354.19345</v>
      </c>
    </row>
    <row r="77" spans="1:22" ht="13.8">
      <c r="A77" s="57" t="s">
        <v>290</v>
      </c>
      <c r="B77" s="47">
        <v>9001</v>
      </c>
      <c r="C77" s="56" t="s">
        <v>291</v>
      </c>
      <c r="D77" s="48">
        <f t="shared" ref="D77:V77" ca="1" si="15">SUMIF($C$7:$C$75,"H",D$7:D$75)+SUMIF($C$7:$C$75,"E",D$7:D$75)</f>
        <v>0</v>
      </c>
      <c r="E77" s="48">
        <f t="shared" ca="1" si="15"/>
        <v>0</v>
      </c>
      <c r="F77" s="48">
        <f t="shared" ca="1" si="15"/>
        <v>0</v>
      </c>
      <c r="G77" s="48">
        <f t="shared" ca="1" si="15"/>
        <v>0</v>
      </c>
      <c r="H77" s="48">
        <f t="shared" ca="1" si="15"/>
        <v>0</v>
      </c>
      <c r="I77" s="48">
        <f t="shared" ca="1" si="15"/>
        <v>0</v>
      </c>
      <c r="J77" s="48">
        <f t="shared" ca="1" si="15"/>
        <v>0</v>
      </c>
      <c r="K77" s="48">
        <f t="shared" ca="1" si="15"/>
        <v>0</v>
      </c>
      <c r="L77" s="48">
        <f t="shared" ca="1" si="15"/>
        <v>0</v>
      </c>
      <c r="M77" s="48">
        <f t="shared" ca="1" si="15"/>
        <v>0</v>
      </c>
      <c r="N77" s="48">
        <f t="shared" ca="1" si="15"/>
        <v>0</v>
      </c>
      <c r="O77" s="48">
        <f t="shared" ca="1" si="15"/>
        <v>0</v>
      </c>
      <c r="P77" s="48">
        <f t="shared" ca="1" si="15"/>
        <v>0</v>
      </c>
      <c r="Q77" s="48">
        <f t="shared" ca="1" si="15"/>
        <v>0</v>
      </c>
      <c r="R77" s="48">
        <f t="shared" ca="1" si="15"/>
        <v>0</v>
      </c>
      <c r="S77" s="48">
        <f t="shared" ca="1" si="15"/>
        <v>0</v>
      </c>
      <c r="T77" s="48">
        <f t="shared" ca="1" si="15"/>
        <v>0</v>
      </c>
      <c r="U77" s="48">
        <f t="shared" ca="1" si="15"/>
        <v>0</v>
      </c>
      <c r="V77" s="48">
        <f t="shared" ca="1" si="15"/>
        <v>0</v>
      </c>
    </row>
    <row r="78" spans="1:22" ht="13.8">
      <c r="A78" s="57" t="s">
        <v>293</v>
      </c>
      <c r="B78" s="47">
        <v>9003</v>
      </c>
      <c r="C78" s="56" t="s">
        <v>294</v>
      </c>
      <c r="D78" s="48">
        <f t="shared" ref="D78:V78" ca="1" si="16">D76+D77</f>
        <v>725874381.49272501</v>
      </c>
      <c r="E78" s="48">
        <f t="shared" ca="1" si="16"/>
        <v>3808981735.0135083</v>
      </c>
      <c r="F78" s="48">
        <f t="shared" ca="1" si="16"/>
        <v>17943238300.982616</v>
      </c>
      <c r="G78" s="48">
        <f t="shared" ca="1" si="16"/>
        <v>1679111825.8382061</v>
      </c>
      <c r="H78" s="48">
        <f t="shared" ca="1" si="16"/>
        <v>15203240262.638968</v>
      </c>
      <c r="I78" s="48">
        <f t="shared" ca="1" si="16"/>
        <v>16949049843.952381</v>
      </c>
      <c r="J78" s="48">
        <f t="shared" ca="1" si="16"/>
        <v>0</v>
      </c>
      <c r="K78" s="48">
        <f t="shared" ca="1" si="16"/>
        <v>91907327.632999986</v>
      </c>
      <c r="L78" s="48">
        <f t="shared" ca="1" si="16"/>
        <v>0</v>
      </c>
      <c r="M78" s="48">
        <f t="shared" ca="1" si="16"/>
        <v>361188684.60000002</v>
      </c>
      <c r="N78" s="48">
        <f t="shared" ca="1" si="16"/>
        <v>2607976509.723701</v>
      </c>
      <c r="O78" s="48">
        <f t="shared" ca="1" si="16"/>
        <v>34185022140.956234</v>
      </c>
      <c r="P78" s="48">
        <f t="shared" ca="1" si="16"/>
        <v>439090298.9095</v>
      </c>
      <c r="Q78" s="48">
        <f t="shared" ca="1" si="16"/>
        <v>15084025089.077305</v>
      </c>
      <c r="R78" s="48">
        <f t="shared" ca="1" si="16"/>
        <v>45186355.939999998</v>
      </c>
      <c r="S78" s="48">
        <f t="shared" ca="1" si="16"/>
        <v>1993649.73</v>
      </c>
      <c r="T78" s="48">
        <f t="shared" ca="1" si="16"/>
        <v>416610817.03675002</v>
      </c>
      <c r="U78" s="48">
        <f t="shared" ca="1" si="16"/>
        <v>2587115130.6685991</v>
      </c>
      <c r="V78" s="48">
        <f t="shared" ca="1" si="16"/>
        <v>112129612354.19345</v>
      </c>
    </row>
  </sheetData>
  <mergeCells count="1">
    <mergeCell ref="E2:G2"/>
  </mergeCells>
  <dataValidations count="2">
    <dataValidation type="list" allowBlank="1" showInputMessage="1" showErrorMessage="1" sqref="B2" xr:uid="{A8532528-A54D-49FD-927F-034BD35E31ED}">
      <formula1>"Toplam,Direkt,Endirekt"</formula1>
    </dataValidation>
    <dataValidation type="list" allowBlank="1" showInputMessage="1" showErrorMessage="1" sqref="C2" xr:uid="{21323397-DEE7-4F18-96B0-6FF5BF564CD9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9C645-11B5-4A3B-B0AE-AFFF1DF20889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714</v>
      </c>
      <c r="E5" s="76">
        <v>715</v>
      </c>
      <c r="F5" s="76">
        <v>903</v>
      </c>
      <c r="G5" s="76">
        <v>716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72</v>
      </c>
      <c r="E6" s="54" t="s">
        <v>73</v>
      </c>
      <c r="F6" s="54" t="s">
        <v>74</v>
      </c>
      <c r="G6" s="54" t="s">
        <v>75</v>
      </c>
      <c r="H6" s="77" t="s">
        <v>344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F7" s="18">
        <f t="shared" ca="1" si="0"/>
        <v>0</v>
      </c>
      <c r="G7" s="18">
        <f t="shared" ca="1" si="0"/>
        <v>0</v>
      </c>
      <c r="H7" s="19">
        <f t="shared" ref="H7:H60" ca="1" si="1">+SUM(D7:G7)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ref="E8:E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3507714635</v>
      </c>
      <c r="F8" s="18">
        <f t="shared" ca="1" si="0"/>
        <v>0</v>
      </c>
      <c r="G8" s="18">
        <f t="shared" ca="1" si="0"/>
        <v>1221987194.28</v>
      </c>
      <c r="H8" s="19">
        <f t="shared" ca="1" si="1"/>
        <v>4729701829.2799997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2"/>
        <v>12414340782.629997</v>
      </c>
      <c r="F9" s="18">
        <f t="shared" ca="1" si="0"/>
        <v>304789667.32999998</v>
      </c>
      <c r="G9" s="18">
        <f t="shared" ca="1" si="0"/>
        <v>2926363682.8399997</v>
      </c>
      <c r="H9" s="19">
        <f t="shared" ca="1" si="1"/>
        <v>15645494132.799997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2"/>
        <v>14878322577.4657</v>
      </c>
      <c r="F10" s="18">
        <f t="shared" ca="1" si="0"/>
        <v>1017442317.180001</v>
      </c>
      <c r="G10" s="18">
        <f t="shared" ca="1" si="0"/>
        <v>3667768050.8703499</v>
      </c>
      <c r="H10" s="19">
        <f t="shared" ca="1" si="1"/>
        <v>19563532945.516052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2"/>
        <v>9343549150.0007</v>
      </c>
      <c r="F11" s="18">
        <f t="shared" ca="1" si="0"/>
        <v>37814015.498300001</v>
      </c>
      <c r="G11" s="18">
        <f t="shared" ca="1" si="0"/>
        <v>556457559.551</v>
      </c>
      <c r="H11" s="19">
        <f t="shared" ca="1" si="1"/>
        <v>9937820725.0500011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2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2"/>
        <v>13124392654.332933</v>
      </c>
      <c r="F13" s="18">
        <f t="shared" ca="1" si="0"/>
        <v>11918988.204473998</v>
      </c>
      <c r="G13" s="18">
        <f t="shared" ca="1" si="0"/>
        <v>527896499.78999996</v>
      </c>
      <c r="H13" s="19">
        <f t="shared" ca="1" si="1"/>
        <v>13664208142.327408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2"/>
        <v>17576743088.609997</v>
      </c>
      <c r="F14" s="18">
        <f t="shared" ca="1" si="0"/>
        <v>220480883.30000001</v>
      </c>
      <c r="G14" s="18">
        <f t="shared" ca="1" si="0"/>
        <v>3468682925.2799997</v>
      </c>
      <c r="H14" s="19">
        <f t="shared" ca="1" si="1"/>
        <v>21265906897.189995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2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2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2"/>
        <v>3439661227.3600001</v>
      </c>
      <c r="F17" s="18">
        <f t="shared" ca="1" si="0"/>
        <v>0</v>
      </c>
      <c r="G17" s="18">
        <f t="shared" ca="1" si="0"/>
        <v>609817984.05999994</v>
      </c>
      <c r="H17" s="19">
        <f t="shared" ca="1" si="1"/>
        <v>4049479211.4200001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2"/>
        <v>0</v>
      </c>
      <c r="F18" s="18">
        <f t="shared" ca="1" si="0"/>
        <v>0</v>
      </c>
      <c r="G18" s="18">
        <f t="shared" ca="1" si="0"/>
        <v>0</v>
      </c>
      <c r="H18" s="19">
        <f t="shared" ca="1" si="1"/>
        <v>0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2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2"/>
        <v>4359319294.0700006</v>
      </c>
      <c r="F20" s="18">
        <f t="shared" ca="1" si="0"/>
        <v>12341353.210000001</v>
      </c>
      <c r="G20" s="18">
        <f t="shared" ca="1" si="0"/>
        <v>835943702.98999989</v>
      </c>
      <c r="H20" s="19">
        <f t="shared" ca="1" si="1"/>
        <v>5207604350.2700005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2"/>
        <v>4145472184.9500003</v>
      </c>
      <c r="F21" s="18">
        <f t="shared" ca="1" si="0"/>
        <v>7376465.21</v>
      </c>
      <c r="G21" s="18">
        <f t="shared" ca="1" si="0"/>
        <v>731816920.48000002</v>
      </c>
      <c r="H21" s="19">
        <f t="shared" ca="1" si="1"/>
        <v>4884665570.6400003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2"/>
        <v>13769007215.700001</v>
      </c>
      <c r="F22" s="18">
        <f t="shared" ca="1" si="0"/>
        <v>1637606568.8200002</v>
      </c>
      <c r="G22" s="18">
        <f t="shared" ca="1" si="0"/>
        <v>1750605022.6600001</v>
      </c>
      <c r="H22" s="19">
        <f t="shared" ca="1" si="1"/>
        <v>17157218807.18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D75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18022258526.109997</v>
      </c>
      <c r="F23" s="18">
        <f t="shared" ref="F23:G38" ca="1" si="4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321510814.36000001</v>
      </c>
      <c r="G23" s="18">
        <f t="shared" ca="1" si="4"/>
        <v>4683176289.46</v>
      </c>
      <c r="H23" s="19">
        <f t="shared" ca="1" si="1"/>
        <v>23026945629.929996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0</v>
      </c>
      <c r="E24" s="18">
        <f t="shared" ca="1" si="2"/>
        <v>5057130566.5325527</v>
      </c>
      <c r="F24" s="18">
        <f t="shared" ca="1" si="4"/>
        <v>15285033.109999999</v>
      </c>
      <c r="G24" s="18">
        <f t="shared" ca="1" si="4"/>
        <v>1182345809.0599701</v>
      </c>
      <c r="H24" s="19">
        <f t="shared" ca="1" si="1"/>
        <v>6254761408.7025223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2"/>
        <v>2670492740.1665344</v>
      </c>
      <c r="F25" s="18">
        <f t="shared" ca="1" si="4"/>
        <v>78266145.084667996</v>
      </c>
      <c r="G25" s="18">
        <f t="shared" ca="1" si="4"/>
        <v>1019249498.8099999</v>
      </c>
      <c r="H25" s="19">
        <f t="shared" ca="1" si="1"/>
        <v>3768008384.0612025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2"/>
        <v>4876622120.287591</v>
      </c>
      <c r="F26" s="18">
        <f t="shared" ca="1" si="4"/>
        <v>58844213.21240899</v>
      </c>
      <c r="G26" s="18">
        <f t="shared" ca="1" si="4"/>
        <v>1276142212.22</v>
      </c>
      <c r="H26" s="19">
        <f t="shared" ca="1" si="1"/>
        <v>6211608545.7200003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2"/>
        <v>11898060254.959999</v>
      </c>
      <c r="F27" s="18">
        <f t="shared" ca="1" si="4"/>
        <v>10931405.880000001</v>
      </c>
      <c r="G27" s="18">
        <f t="shared" ca="1" si="4"/>
        <v>1345229897.99</v>
      </c>
      <c r="H27" s="19">
        <f t="shared" ca="1" si="1"/>
        <v>13254221558.829998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2"/>
        <v>0</v>
      </c>
      <c r="F28" s="18">
        <f t="shared" ca="1" si="4"/>
        <v>0</v>
      </c>
      <c r="G28" s="18">
        <f t="shared" ca="1" si="4"/>
        <v>75525283.530000001</v>
      </c>
      <c r="H28" s="19">
        <f t="shared" ca="1" si="1"/>
        <v>75525283.530000001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0</v>
      </c>
      <c r="E29" s="18">
        <f t="shared" ca="1" si="2"/>
        <v>13036591586.254299</v>
      </c>
      <c r="F29" s="18">
        <f t="shared" ca="1" si="4"/>
        <v>4296865.3729999997</v>
      </c>
      <c r="G29" s="18">
        <f t="shared" ca="1" si="4"/>
        <v>4292812089.8789997</v>
      </c>
      <c r="H29" s="19">
        <f t="shared" ca="1" si="1"/>
        <v>17333700541.506298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2"/>
        <v>2080300187.1756964</v>
      </c>
      <c r="F30" s="18">
        <f t="shared" ca="1" si="4"/>
        <v>11431748.74</v>
      </c>
      <c r="G30" s="18">
        <f t="shared" ca="1" si="4"/>
        <v>532389043.46999997</v>
      </c>
      <c r="H30" s="19">
        <f t="shared" ca="1" si="1"/>
        <v>2624120979.3856964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2"/>
        <v>20479735275.540001</v>
      </c>
      <c r="F31" s="18">
        <f t="shared" ca="1" si="4"/>
        <v>127680906.686263</v>
      </c>
      <c r="G31" s="18">
        <f t="shared" ca="1" si="4"/>
        <v>2334825324.7784839</v>
      </c>
      <c r="H31" s="19">
        <f t="shared" ca="1" si="1"/>
        <v>22942241507.004749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0</v>
      </c>
      <c r="E32" s="18">
        <f t="shared" ca="1" si="2"/>
        <v>11120220869.769337</v>
      </c>
      <c r="F32" s="18">
        <f t="shared" ca="1" si="4"/>
        <v>134813777.90999979</v>
      </c>
      <c r="G32" s="18">
        <f t="shared" ca="1" si="4"/>
        <v>3332410012.5599971</v>
      </c>
      <c r="H32" s="19">
        <f t="shared" ca="1" si="1"/>
        <v>14587444660.239334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2"/>
        <v>2661076959.0210547</v>
      </c>
      <c r="F33" s="18">
        <f t="shared" ca="1" si="4"/>
        <v>11135419.719999999</v>
      </c>
      <c r="G33" s="18">
        <f t="shared" ca="1" si="4"/>
        <v>78903050.43002151</v>
      </c>
      <c r="H33" s="19">
        <f t="shared" ca="1" si="1"/>
        <v>2751115429.1710758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2"/>
        <v>460087.8</v>
      </c>
      <c r="F34" s="18">
        <f t="shared" ca="1" si="4"/>
        <v>0</v>
      </c>
      <c r="G34" s="18">
        <f t="shared" ca="1" si="4"/>
        <v>28415600.100000001</v>
      </c>
      <c r="H34" s="19">
        <f t="shared" ca="1" si="1"/>
        <v>28875687.900000002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0</v>
      </c>
      <c r="E35" s="18">
        <f t="shared" ca="1" si="2"/>
        <v>1050180192.2</v>
      </c>
      <c r="F35" s="18">
        <f t="shared" ca="1" si="4"/>
        <v>13656894.23</v>
      </c>
      <c r="G35" s="18">
        <f t="shared" ca="1" si="4"/>
        <v>241396720.90000001</v>
      </c>
      <c r="H35" s="19">
        <f t="shared" ca="1" si="1"/>
        <v>1305233807.3300002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2"/>
        <v>0</v>
      </c>
      <c r="F36" s="18">
        <f t="shared" ca="1" si="4"/>
        <v>0</v>
      </c>
      <c r="G36" s="18">
        <f t="shared" ca="1" si="4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2"/>
        <v>5549769789.789999</v>
      </c>
      <c r="F37" s="18">
        <f t="shared" ca="1" si="4"/>
        <v>0</v>
      </c>
      <c r="G37" s="18">
        <f t="shared" ca="1" si="4"/>
        <v>918794347.45000005</v>
      </c>
      <c r="H37" s="19">
        <f t="shared" ca="1" si="1"/>
        <v>6468564137.2399988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2"/>
        <v>10488236062.15</v>
      </c>
      <c r="F38" s="18">
        <f t="shared" ca="1" si="4"/>
        <v>11123769.74</v>
      </c>
      <c r="G38" s="18">
        <f t="shared" ca="1" si="4"/>
        <v>283769750.14999998</v>
      </c>
      <c r="H38" s="19">
        <f t="shared" ca="1" si="1"/>
        <v>10783129582.039999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3"/>
        <v>0</v>
      </c>
      <c r="E39" s="18">
        <f t="shared" ca="1" si="2"/>
        <v>29216033369.879997</v>
      </c>
      <c r="F39" s="18">
        <f t="shared" ref="F39:G54" ca="1" si="5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12939665.51</v>
      </c>
      <c r="G39" s="18">
        <f t="shared" ca="1" si="5"/>
        <v>5682467726.3500004</v>
      </c>
      <c r="H39" s="19">
        <f t="shared" ca="1" si="1"/>
        <v>34911440761.739998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2"/>
        <v>0</v>
      </c>
      <c r="F40" s="18">
        <f t="shared" ca="1" si="5"/>
        <v>0</v>
      </c>
      <c r="G40" s="18">
        <f t="shared" ca="1" si="5"/>
        <v>96711279.469999999</v>
      </c>
      <c r="H40" s="19">
        <f t="shared" ca="1" si="1"/>
        <v>96711279.469999999</v>
      </c>
    </row>
    <row r="41" spans="1:8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2"/>
        <v>0</v>
      </c>
      <c r="F41" s="18">
        <f t="shared" ca="1" si="5"/>
        <v>0</v>
      </c>
      <c r="G41" s="18">
        <f t="shared" ca="1" si="5"/>
        <v>0</v>
      </c>
      <c r="H41" s="19">
        <f t="shared" ca="1" si="1"/>
        <v>0</v>
      </c>
    </row>
    <row r="42" spans="1:8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0</v>
      </c>
      <c r="E42" s="18">
        <f t="shared" ca="1" si="2"/>
        <v>3199564102.9899998</v>
      </c>
      <c r="F42" s="18">
        <f t="shared" ca="1" si="5"/>
        <v>25808224.870000001</v>
      </c>
      <c r="G42" s="18">
        <f t="shared" ca="1" si="5"/>
        <v>379330672.14999735</v>
      </c>
      <c r="H42" s="19">
        <f t="shared" ca="1" si="1"/>
        <v>3604703000.0099969</v>
      </c>
    </row>
    <row r="43" spans="1:8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0</v>
      </c>
      <c r="E43" s="18">
        <f t="shared" ca="1" si="2"/>
        <v>2748251002.570035</v>
      </c>
      <c r="F43" s="18">
        <f t="shared" ca="1" si="5"/>
        <v>76961779.54000017</v>
      </c>
      <c r="G43" s="18">
        <f t="shared" ca="1" si="5"/>
        <v>396473524.45019835</v>
      </c>
      <c r="H43" s="19">
        <f t="shared" ca="1" si="1"/>
        <v>3221686306.5602331</v>
      </c>
    </row>
    <row r="44" spans="1:8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2"/>
        <v>0</v>
      </c>
      <c r="F44" s="18">
        <f t="shared" ca="1" si="5"/>
        <v>0</v>
      </c>
      <c r="G44" s="18">
        <f t="shared" ca="1" si="5"/>
        <v>0</v>
      </c>
      <c r="H44" s="19">
        <f t="shared" ca="1" si="1"/>
        <v>0</v>
      </c>
    </row>
    <row r="45" spans="1:8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0</v>
      </c>
      <c r="E45" s="18">
        <f t="shared" ca="1" si="2"/>
        <v>0</v>
      </c>
      <c r="F45" s="18">
        <f t="shared" ca="1" si="5"/>
        <v>0</v>
      </c>
      <c r="G45" s="18">
        <f t="shared" ca="1" si="5"/>
        <v>387112.24999999994</v>
      </c>
      <c r="H45" s="19">
        <f t="shared" ca="1" si="1"/>
        <v>387112.24999999994</v>
      </c>
    </row>
    <row r="46" spans="1:8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0</v>
      </c>
      <c r="E46" s="18">
        <f t="shared" ca="1" si="2"/>
        <v>0</v>
      </c>
      <c r="F46" s="18">
        <f t="shared" ca="1" si="5"/>
        <v>0</v>
      </c>
      <c r="G46" s="18">
        <f t="shared" ca="1" si="5"/>
        <v>9559142.3400003109</v>
      </c>
      <c r="H46" s="19">
        <f t="shared" ca="1" si="1"/>
        <v>9559142.3400003109</v>
      </c>
    </row>
    <row r="47" spans="1:8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2"/>
        <v>14682089004.369984</v>
      </c>
      <c r="F47" s="18">
        <f t="shared" ca="1" si="5"/>
        <v>8975249.5700090006</v>
      </c>
      <c r="G47" s="18">
        <f t="shared" ca="1" si="5"/>
        <v>3348527540.7099996</v>
      </c>
      <c r="H47" s="19">
        <f t="shared" ca="1" si="1"/>
        <v>18039591794.649994</v>
      </c>
    </row>
    <row r="48" spans="1:8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2"/>
        <v>0</v>
      </c>
      <c r="F48" s="18">
        <f t="shared" ca="1" si="5"/>
        <v>0</v>
      </c>
      <c r="G48" s="18">
        <f t="shared" ca="1" si="5"/>
        <v>0</v>
      </c>
      <c r="H48" s="19">
        <f t="shared" ca="1" si="1"/>
        <v>0</v>
      </c>
    </row>
    <row r="49" spans="1:8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0</v>
      </c>
      <c r="E49" s="18">
        <f t="shared" ca="1" si="2"/>
        <v>0</v>
      </c>
      <c r="F49" s="18">
        <f t="shared" ca="1" si="5"/>
        <v>0</v>
      </c>
      <c r="G49" s="18">
        <f t="shared" ca="1" si="5"/>
        <v>-21056854.34</v>
      </c>
      <c r="H49" s="19">
        <f t="shared" ca="1" si="1"/>
        <v>-21056854.34</v>
      </c>
    </row>
    <row r="50" spans="1:8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2"/>
        <v>2478044991.9369726</v>
      </c>
      <c r="F50" s="18">
        <f t="shared" ca="1" si="5"/>
        <v>11193591.442939002</v>
      </c>
      <c r="G50" s="18">
        <f t="shared" ca="1" si="5"/>
        <v>310642982.09000391</v>
      </c>
      <c r="H50" s="19">
        <f t="shared" ca="1" si="1"/>
        <v>2799881565.4699154</v>
      </c>
    </row>
    <row r="51" spans="1:8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0</v>
      </c>
      <c r="E51" s="18">
        <f t="shared" ca="1" si="2"/>
        <v>0</v>
      </c>
      <c r="F51" s="18">
        <f t="shared" ca="1" si="5"/>
        <v>0</v>
      </c>
      <c r="G51" s="18">
        <f t="shared" ca="1" si="5"/>
        <v>21599396.190000001</v>
      </c>
      <c r="H51" s="19">
        <f t="shared" ca="1" si="1"/>
        <v>21599396.190000001</v>
      </c>
    </row>
    <row r="52" spans="1:8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0</v>
      </c>
      <c r="E52" s="18">
        <f t="shared" ca="1" si="2"/>
        <v>0</v>
      </c>
      <c r="F52" s="18">
        <f t="shared" ca="1" si="5"/>
        <v>0</v>
      </c>
      <c r="G52" s="18">
        <f t="shared" ca="1" si="5"/>
        <v>0</v>
      </c>
      <c r="H52" s="19">
        <f t="shared" ref="H52" ca="1" si="6">+SUM(D52:G52)</f>
        <v>0</v>
      </c>
    </row>
    <row r="53" spans="1:8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2"/>
        <v>0</v>
      </c>
      <c r="F53" s="18">
        <f t="shared" ca="1" si="5"/>
        <v>0</v>
      </c>
      <c r="G53" s="18">
        <f t="shared" ca="1" si="5"/>
        <v>0</v>
      </c>
      <c r="H53" s="19">
        <f t="shared" ref="H53:H55" ca="1" si="7">+SUM(D53:G53)</f>
        <v>0</v>
      </c>
    </row>
    <row r="54" spans="1:8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2"/>
        <v>0</v>
      </c>
      <c r="F54" s="18">
        <f t="shared" ca="1" si="5"/>
        <v>0</v>
      </c>
      <c r="G54" s="18">
        <f t="shared" ca="1" si="5"/>
        <v>0</v>
      </c>
      <c r="H54" s="19">
        <f t="shared" ca="1" si="7"/>
        <v>0</v>
      </c>
    </row>
    <row r="55" spans="1:8" ht="12.75" customHeight="1">
      <c r="A55" s="55" t="s">
        <v>243</v>
      </c>
      <c r="B55" s="17">
        <v>1061</v>
      </c>
      <c r="C55" s="56" t="s">
        <v>147</v>
      </c>
      <c r="D55" s="18">
        <f t="shared" ca="1" si="3"/>
        <v>0</v>
      </c>
      <c r="E55" s="18">
        <f t="shared" ca="1" si="2"/>
        <v>0</v>
      </c>
      <c r="F55" s="18">
        <f t="shared" ref="F55:G70" ca="1" si="8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8"/>
        <v>0</v>
      </c>
      <c r="H55" s="19">
        <f t="shared" ca="1" si="7"/>
        <v>0</v>
      </c>
    </row>
    <row r="56" spans="1:8" ht="12.75" customHeight="1">
      <c r="A56" s="55" t="s">
        <v>245</v>
      </c>
      <c r="B56" s="17">
        <v>2001</v>
      </c>
      <c r="C56" s="56" t="s">
        <v>147</v>
      </c>
      <c r="D56" s="18">
        <f t="shared" ca="1" si="3"/>
        <v>0</v>
      </c>
      <c r="E56" s="18">
        <f t="shared" ca="1" si="2"/>
        <v>0</v>
      </c>
      <c r="F56" s="18">
        <f t="shared" ca="1" si="8"/>
        <v>0</v>
      </c>
      <c r="G56" s="18">
        <f t="shared" ca="1" si="8"/>
        <v>0</v>
      </c>
      <c r="H56" s="19">
        <f t="shared" ca="1" si="1"/>
        <v>0</v>
      </c>
    </row>
    <row r="57" spans="1:8" ht="12.75" customHeight="1">
      <c r="A57" s="55" t="s">
        <v>247</v>
      </c>
      <c r="B57" s="17">
        <v>2002</v>
      </c>
      <c r="C57" s="56" t="s">
        <v>248</v>
      </c>
      <c r="D57" s="18">
        <f t="shared" ca="1" si="3"/>
        <v>0</v>
      </c>
      <c r="E57" s="18">
        <f t="shared" ca="1" si="2"/>
        <v>0</v>
      </c>
      <c r="F57" s="18">
        <f t="shared" ca="1" si="8"/>
        <v>0</v>
      </c>
      <c r="G57" s="18">
        <f t="shared" ca="1" si="8"/>
        <v>0</v>
      </c>
      <c r="H57" s="19">
        <f t="shared" ca="1" si="1"/>
        <v>0</v>
      </c>
    </row>
    <row r="58" spans="1:8" ht="12.75" customHeight="1">
      <c r="A58" s="55" t="s">
        <v>250</v>
      </c>
      <c r="B58" s="17">
        <v>2005</v>
      </c>
      <c r="C58" s="56" t="s">
        <v>248</v>
      </c>
      <c r="D58" s="18">
        <f t="shared" ca="1" si="3"/>
        <v>0</v>
      </c>
      <c r="E58" s="18">
        <f t="shared" ca="1" si="2"/>
        <v>0</v>
      </c>
      <c r="F58" s="18">
        <f t="shared" ca="1" si="8"/>
        <v>0</v>
      </c>
      <c r="G58" s="18">
        <f t="shared" ca="1" si="8"/>
        <v>0</v>
      </c>
      <c r="H58" s="19">
        <f t="shared" ca="1" si="1"/>
        <v>0</v>
      </c>
    </row>
    <row r="59" spans="1:8" ht="12.75" customHeight="1">
      <c r="A59" s="55" t="s">
        <v>252</v>
      </c>
      <c r="B59" s="17">
        <v>2006</v>
      </c>
      <c r="C59" s="56" t="s">
        <v>253</v>
      </c>
      <c r="D59" s="18">
        <f t="shared" ca="1" si="3"/>
        <v>0</v>
      </c>
      <c r="E59" s="18">
        <f t="shared" ca="1" si="2"/>
        <v>0</v>
      </c>
      <c r="F59" s="18">
        <f t="shared" ca="1" si="8"/>
        <v>0</v>
      </c>
      <c r="G59" s="18">
        <f t="shared" ca="1" si="8"/>
        <v>0</v>
      </c>
      <c r="H59" s="19">
        <f t="shared" ca="1" si="1"/>
        <v>0</v>
      </c>
    </row>
    <row r="60" spans="1:8" ht="12.75" customHeight="1">
      <c r="A60" s="55" t="s">
        <v>255</v>
      </c>
      <c r="B60" s="17">
        <v>2007</v>
      </c>
      <c r="C60" s="56" t="s">
        <v>248</v>
      </c>
      <c r="D60" s="18">
        <f t="shared" ca="1" si="3"/>
        <v>0</v>
      </c>
      <c r="E60" s="18">
        <f t="shared" ca="1" si="2"/>
        <v>0</v>
      </c>
      <c r="F60" s="18">
        <f t="shared" ca="1" si="8"/>
        <v>0</v>
      </c>
      <c r="G60" s="18">
        <f t="shared" ca="1" si="8"/>
        <v>0</v>
      </c>
      <c r="H60" s="19">
        <f t="shared" ca="1" si="1"/>
        <v>0</v>
      </c>
    </row>
    <row r="61" spans="1:8" ht="12.75" customHeight="1">
      <c r="A61" s="55" t="s">
        <v>257</v>
      </c>
      <c r="B61" s="17">
        <v>2008</v>
      </c>
      <c r="C61" s="56" t="s">
        <v>248</v>
      </c>
      <c r="D61" s="18">
        <f t="shared" ca="1" si="3"/>
        <v>0</v>
      </c>
      <c r="E61" s="18">
        <f t="shared" ca="1" si="2"/>
        <v>0</v>
      </c>
      <c r="F61" s="18">
        <f t="shared" ca="1" si="8"/>
        <v>0</v>
      </c>
      <c r="G61" s="18">
        <f t="shared" ca="1" si="8"/>
        <v>0</v>
      </c>
      <c r="H61" s="19">
        <f t="shared" ref="H61" ca="1" si="9">+SUM(D61:G61)</f>
        <v>0</v>
      </c>
    </row>
    <row r="62" spans="1:8" ht="12.75" customHeight="1">
      <c r="A62" s="55" t="s">
        <v>259</v>
      </c>
      <c r="B62" s="17">
        <v>3001</v>
      </c>
      <c r="C62" s="56" t="s">
        <v>253</v>
      </c>
      <c r="D62" s="18">
        <f t="shared" ca="1" si="3"/>
        <v>0</v>
      </c>
      <c r="E62" s="18">
        <f t="shared" ca="1" si="2"/>
        <v>0</v>
      </c>
      <c r="F62" s="18">
        <f t="shared" ca="1" si="8"/>
        <v>0</v>
      </c>
      <c r="G62" s="18">
        <f t="shared" ca="1" si="8"/>
        <v>0</v>
      </c>
      <c r="H62" s="19">
        <f t="shared" ref="H62:H75" ca="1" si="10">+SUM(D62:G62)</f>
        <v>0</v>
      </c>
    </row>
    <row r="63" spans="1:8" ht="12.75" customHeight="1">
      <c r="A63" s="55" t="s">
        <v>261</v>
      </c>
      <c r="B63" s="17">
        <v>3002</v>
      </c>
      <c r="C63" s="56" t="s">
        <v>253</v>
      </c>
      <c r="D63" s="18">
        <f t="shared" ca="1" si="3"/>
        <v>0</v>
      </c>
      <c r="E63" s="18">
        <f t="shared" ca="1" si="2"/>
        <v>0</v>
      </c>
      <c r="F63" s="18">
        <f t="shared" ca="1" si="8"/>
        <v>0</v>
      </c>
      <c r="G63" s="18">
        <f t="shared" ca="1" si="8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3003</v>
      </c>
      <c r="C64" s="56" t="s">
        <v>253</v>
      </c>
      <c r="D64" s="18">
        <f t="shared" ca="1" si="3"/>
        <v>0</v>
      </c>
      <c r="E64" s="18">
        <f t="shared" ca="1" si="2"/>
        <v>0</v>
      </c>
      <c r="F64" s="18">
        <f t="shared" ca="1" si="8"/>
        <v>0</v>
      </c>
      <c r="G64" s="18">
        <f t="shared" ca="1" si="8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3004</v>
      </c>
      <c r="C65" s="56" t="s">
        <v>253</v>
      </c>
      <c r="D65" s="18">
        <f t="shared" ca="1" si="3"/>
        <v>0</v>
      </c>
      <c r="E65" s="18">
        <f t="shared" ca="1" si="2"/>
        <v>0</v>
      </c>
      <c r="F65" s="18">
        <f t="shared" ca="1" si="8"/>
        <v>0</v>
      </c>
      <c r="G65" s="18">
        <f t="shared" ca="1" si="8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3005</v>
      </c>
      <c r="C66" s="56" t="s">
        <v>253</v>
      </c>
      <c r="D66" s="18">
        <f t="shared" ca="1" si="3"/>
        <v>0</v>
      </c>
      <c r="E66" s="18">
        <f t="shared" ca="1" si="2"/>
        <v>0</v>
      </c>
      <c r="F66" s="18">
        <f t="shared" ca="1" si="8"/>
        <v>0</v>
      </c>
      <c r="G66" s="18">
        <f t="shared" ca="1" si="8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3006</v>
      </c>
      <c r="C67" s="56" t="s">
        <v>253</v>
      </c>
      <c r="D67" s="18">
        <f t="shared" ca="1" si="3"/>
        <v>0</v>
      </c>
      <c r="E67" s="18">
        <f t="shared" ca="1" si="2"/>
        <v>0</v>
      </c>
      <c r="F67" s="18">
        <f t="shared" ca="1" si="8"/>
        <v>0</v>
      </c>
      <c r="G67" s="18">
        <f t="shared" ca="1" si="8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3007</v>
      </c>
      <c r="C68" s="56" t="s">
        <v>253</v>
      </c>
      <c r="D68" s="18">
        <f t="shared" ca="1" si="3"/>
        <v>0</v>
      </c>
      <c r="E68" s="18">
        <f t="shared" ca="1" si="2"/>
        <v>0</v>
      </c>
      <c r="F68" s="18">
        <f t="shared" ca="1" si="8"/>
        <v>0</v>
      </c>
      <c r="G68" s="18">
        <f t="shared" ca="1" si="8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3008</v>
      </c>
      <c r="C69" s="56" t="s">
        <v>253</v>
      </c>
      <c r="D69" s="18">
        <f t="shared" ca="1" si="3"/>
        <v>0</v>
      </c>
      <c r="E69" s="18">
        <f t="shared" ca="1" si="2"/>
        <v>0</v>
      </c>
      <c r="F69" s="18">
        <f t="shared" ca="1" si="8"/>
        <v>0</v>
      </c>
      <c r="G69" s="18">
        <f t="shared" ca="1" si="8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3009</v>
      </c>
      <c r="C70" s="56" t="s">
        <v>253</v>
      </c>
      <c r="D70" s="18">
        <f t="shared" ca="1" si="3"/>
        <v>0</v>
      </c>
      <c r="E70" s="18">
        <f t="shared" ca="1" si="2"/>
        <v>0</v>
      </c>
      <c r="F70" s="18">
        <f t="shared" ca="1" si="8"/>
        <v>0</v>
      </c>
      <c r="G70" s="18">
        <f t="shared" ca="1" si="8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3011</v>
      </c>
      <c r="C71" s="56" t="s">
        <v>253</v>
      </c>
      <c r="D71" s="18">
        <f t="shared" ca="1" si="3"/>
        <v>0</v>
      </c>
      <c r="E71" s="18">
        <f t="shared" ca="1" si="2"/>
        <v>0</v>
      </c>
      <c r="F71" s="18">
        <f t="shared" ref="F71:G75" ca="1" si="11">IFERROR(IF($C$2="Yurtiçi",INDIRECT("'"&amp;$B$2&amp;"'!"&amp;ADDRESS(MATCH($B71,INDIRECT("'"&amp;$B$2&amp;"'!$B$1:$B$1095"),0),MATCH(F$5,INDIRECT("'"&amp;$B$2&amp;"'!5:5"),0))),IF($C$2="Yurtdışı",INDIRECT("'"&amp;$B$2&amp;"'!"&amp;ADDRESS(MATCH($B71,INDIRECT("'"&amp;$B$2&amp;"'!$B$1:$B$1095"),0),MATCH(F$5,INDIRECT("'"&amp;$B$2&amp;"'!5:5"),0)+1)),INDIRECT("'"&amp;$B$2&amp;"'!"&amp;ADDRESS(MATCH($B71,INDIRECT("'"&amp;$B$2&amp;"'!$B$1:$B$1095"),0),MATCH(F$5,INDIRECT("'"&amp;$B$2&amp;"'!5:5"),0)))+INDIRECT("'"&amp;$B$2&amp;"'!"&amp;ADDRESS(MATCH($B71,INDIRECT("'"&amp;$B$2&amp;"'!$B$1:$B$1095"),0),MATCH(F$5,INDIRECT("'"&amp;$B$2&amp;"'!5:5"),0)+1)))),0)</f>
        <v>0</v>
      </c>
      <c r="G71" s="18">
        <f t="shared" ca="1" si="11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3012</v>
      </c>
      <c r="C72" s="56" t="s">
        <v>253</v>
      </c>
      <c r="D72" s="18">
        <f t="shared" ca="1" si="3"/>
        <v>0</v>
      </c>
      <c r="E72" s="18">
        <f t="shared" ref="E72:E75" ca="1" si="12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F72" s="18">
        <f t="shared" ca="1" si="11"/>
        <v>0</v>
      </c>
      <c r="G72" s="18">
        <f t="shared" ca="1" si="11"/>
        <v>0</v>
      </c>
      <c r="H72" s="19">
        <f t="shared" ca="1" si="10"/>
        <v>0</v>
      </c>
    </row>
    <row r="73" spans="1:8" ht="12.75" customHeight="1">
      <c r="A73" s="55" t="s">
        <v>281</v>
      </c>
      <c r="B73" s="17">
        <v>3016</v>
      </c>
      <c r="C73" s="56" t="s">
        <v>253</v>
      </c>
      <c r="D73" s="18">
        <f t="shared" ca="1" si="3"/>
        <v>0</v>
      </c>
      <c r="E73" s="18">
        <f t="shared" ca="1" si="12"/>
        <v>0</v>
      </c>
      <c r="F73" s="18">
        <f t="shared" ca="1" si="11"/>
        <v>0</v>
      </c>
      <c r="G73" s="18">
        <f t="shared" ca="1" si="11"/>
        <v>0</v>
      </c>
      <c r="H73" s="19">
        <f t="shared" ca="1" si="10"/>
        <v>0</v>
      </c>
    </row>
    <row r="74" spans="1:8" ht="12.75" customHeight="1">
      <c r="A74" s="55" t="s">
        <v>283</v>
      </c>
      <c r="B74" s="17">
        <v>3017</v>
      </c>
      <c r="C74" s="56" t="s">
        <v>253</v>
      </c>
      <c r="D74" s="18">
        <f t="shared" ca="1" si="3"/>
        <v>0</v>
      </c>
      <c r="E74" s="18">
        <f t="shared" ca="1" si="12"/>
        <v>0</v>
      </c>
      <c r="F74" s="18">
        <f t="shared" ca="1" si="11"/>
        <v>0</v>
      </c>
      <c r="G74" s="18">
        <f t="shared" ca="1" si="11"/>
        <v>0</v>
      </c>
      <c r="H74" s="19">
        <f t="shared" ca="1" si="10"/>
        <v>0</v>
      </c>
    </row>
    <row r="75" spans="1:8" ht="12.75" customHeight="1">
      <c r="A75" s="55" t="s">
        <v>285</v>
      </c>
      <c r="B75" s="17">
        <v>3018</v>
      </c>
      <c r="C75" s="56" t="s">
        <v>253</v>
      </c>
      <c r="D75" s="18">
        <f t="shared" ca="1" si="3"/>
        <v>0</v>
      </c>
      <c r="E75" s="18">
        <f t="shared" ca="1" si="12"/>
        <v>0</v>
      </c>
      <c r="F75" s="18">
        <f t="shared" ca="1" si="11"/>
        <v>0</v>
      </c>
      <c r="G75" s="18">
        <f t="shared" ca="1" si="11"/>
        <v>0</v>
      </c>
      <c r="H75" s="19">
        <f t="shared" ca="1" si="10"/>
        <v>0</v>
      </c>
    </row>
    <row r="76" spans="1:8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0</v>
      </c>
      <c r="E76" s="48">
        <f ca="1">SUMIF($C$7:$C$75,"HD",E$7:E$75)</f>
        <v>257873640499.62341</v>
      </c>
      <c r="F76" s="48">
        <f ca="1">SUMIF($C$7:$C$75,"HD",F$7:F$75)</f>
        <v>4184625763.7320633</v>
      </c>
      <c r="G76" s="48">
        <f ca="1">SUMIF($C$7:$C$75,"HD",G$7:G$75)</f>
        <v>48147366995.249023</v>
      </c>
      <c r="H76" s="48">
        <f ca="1">SUMIF($C$7:$C$75,"HD",H$7:H$75)</f>
        <v>310205633258.60443</v>
      </c>
    </row>
    <row r="77" spans="1:8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  <c r="G77" s="48">
        <f ca="1">SUMIF($C$7:$C$75,"H",G$7:G$75)+SUMIF($C$7:$C$75,"E",G$7:G$75)</f>
        <v>0</v>
      </c>
      <c r="H77" s="48">
        <f ca="1">SUMIF($C$7:$C$75,"H",H$7:H$75)+SUMIF($C$7:$C$75,"E",H$7:H$75)</f>
        <v>0</v>
      </c>
    </row>
    <row r="78" spans="1:8" ht="13.8">
      <c r="A78" s="57" t="s">
        <v>293</v>
      </c>
      <c r="B78" s="47">
        <v>9003</v>
      </c>
      <c r="C78" s="56" t="s">
        <v>294</v>
      </c>
      <c r="D78" s="48">
        <f ca="1">D76+D77</f>
        <v>0</v>
      </c>
      <c r="E78" s="48">
        <f ca="1">E76+E77</f>
        <v>257873640499.62341</v>
      </c>
      <c r="F78" s="48">
        <f ca="1">F76+F77</f>
        <v>4184625763.7320633</v>
      </c>
      <c r="G78" s="48">
        <f ca="1">G76+G77</f>
        <v>48147366995.249023</v>
      </c>
      <c r="H78" s="48">
        <f ca="1">H76+H77</f>
        <v>310205633258.60443</v>
      </c>
    </row>
  </sheetData>
  <mergeCells count="1">
    <mergeCell ref="E2:G2"/>
  </mergeCells>
  <dataValidations count="2">
    <dataValidation type="list" allowBlank="1" showInputMessage="1" showErrorMessage="1" sqref="C2" xr:uid="{DB66F90C-8FCA-4CFA-8B7B-0FB245130E8F}">
      <formula1>"Toplam,Yurtiçi,Yurtdışı"</formula1>
    </dataValidation>
    <dataValidation type="list" allowBlank="1" showInputMessage="1" showErrorMessage="1" sqref="B2" xr:uid="{FB888903-C1E4-4572-BDDB-0752A114E4E6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35220-DB48-467F-B8E5-A77DB847B1AB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345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715</v>
      </c>
      <c r="E5" s="76">
        <v>903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73</v>
      </c>
      <c r="E6" s="54" t="s">
        <v>74</v>
      </c>
      <c r="F6" s="77" t="s">
        <v>346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E7" s="18">
        <f t="shared" ref="E7:E70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9">
        <f t="shared" ref="F7:F41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ref="D8:D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3507714635</v>
      </c>
      <c r="E8" s="18">
        <f t="shared" ca="1" si="0"/>
        <v>0</v>
      </c>
      <c r="F8" s="19">
        <f t="shared" ca="1" si="1"/>
        <v>3507714635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2"/>
        <v>12414340782.629997</v>
      </c>
      <c r="E9" s="18">
        <f t="shared" ca="1" si="0"/>
        <v>304789667.32999998</v>
      </c>
      <c r="F9" s="19">
        <f t="shared" ca="1" si="1"/>
        <v>12719130449.959997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2"/>
        <v>14878322577.4657</v>
      </c>
      <c r="E10" s="18">
        <f t="shared" ca="1" si="0"/>
        <v>1017442317.180001</v>
      </c>
      <c r="F10" s="19">
        <f t="shared" ca="1" si="1"/>
        <v>15895764894.6457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2"/>
        <v>9343549150.0007</v>
      </c>
      <c r="E11" s="18">
        <f t="shared" ca="1" si="0"/>
        <v>37814015.498300001</v>
      </c>
      <c r="F11" s="19">
        <f t="shared" ca="1" si="1"/>
        <v>9381363165.4990005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2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2"/>
        <v>13124392654.332933</v>
      </c>
      <c r="E13" s="18">
        <f t="shared" ca="1" si="0"/>
        <v>11918988.204473998</v>
      </c>
      <c r="F13" s="19">
        <f t="shared" ca="1" si="1"/>
        <v>13136311642.537407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2"/>
        <v>17576743088.609997</v>
      </c>
      <c r="E14" s="18">
        <f t="shared" ca="1" si="0"/>
        <v>220480883.30000001</v>
      </c>
      <c r="F14" s="19">
        <f t="shared" ca="1" si="1"/>
        <v>17797223971.909996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2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2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2"/>
        <v>3439661227.3600001</v>
      </c>
      <c r="E17" s="18">
        <f t="shared" ca="1" si="0"/>
        <v>0</v>
      </c>
      <c r="F17" s="19">
        <f t="shared" ca="1" si="1"/>
        <v>3439661227.3600001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2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2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2"/>
        <v>4359319294.0700006</v>
      </c>
      <c r="E20" s="18">
        <f t="shared" ca="1" si="0"/>
        <v>12341353.210000001</v>
      </c>
      <c r="F20" s="19">
        <f t="shared" ca="1" si="1"/>
        <v>4371660647.2800007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2"/>
        <v>4145472184.9500003</v>
      </c>
      <c r="E21" s="18">
        <f t="shared" ca="1" si="0"/>
        <v>7376465.21</v>
      </c>
      <c r="F21" s="19">
        <f t="shared" ca="1" si="1"/>
        <v>4152848650.1600003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2"/>
        <v>13769007215.700001</v>
      </c>
      <c r="E22" s="18">
        <f t="shared" ca="1" si="0"/>
        <v>1637606568.8200002</v>
      </c>
      <c r="F22" s="19">
        <f t="shared" ca="1" si="1"/>
        <v>15406613784.52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ca="1" si="2"/>
        <v>18022258526.109997</v>
      </c>
      <c r="E23" s="18">
        <f t="shared" ca="1" si="0"/>
        <v>321510814.36000001</v>
      </c>
      <c r="F23" s="19">
        <f t="shared" ca="1" si="1"/>
        <v>18343769340.469997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5057130566.5325527</v>
      </c>
      <c r="E24" s="18">
        <f t="shared" ca="1" si="0"/>
        <v>15285033.109999999</v>
      </c>
      <c r="F24" s="19">
        <f t="shared" ca="1" si="1"/>
        <v>5072415599.6425524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2670492740.1665344</v>
      </c>
      <c r="E25" s="18">
        <f t="shared" ca="1" si="0"/>
        <v>78266145.084667996</v>
      </c>
      <c r="F25" s="19">
        <f t="shared" ca="1" si="1"/>
        <v>2748758885.2512026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4876622120.287591</v>
      </c>
      <c r="E26" s="18">
        <f t="shared" ca="1" si="0"/>
        <v>58844213.21240899</v>
      </c>
      <c r="F26" s="19">
        <f t="shared" ca="1" si="1"/>
        <v>4935466333.5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11898060254.959999</v>
      </c>
      <c r="E27" s="18">
        <f t="shared" ca="1" si="0"/>
        <v>10931405.880000001</v>
      </c>
      <c r="F27" s="19">
        <f t="shared" ca="1" si="1"/>
        <v>11908991660.839998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0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13036591586.254299</v>
      </c>
      <c r="E29" s="18">
        <f t="shared" ca="1" si="0"/>
        <v>4296865.3729999997</v>
      </c>
      <c r="F29" s="19">
        <f t="shared" ca="1" si="1"/>
        <v>13040888451.627298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2080300187.1756964</v>
      </c>
      <c r="E30" s="18">
        <f t="shared" ca="1" si="0"/>
        <v>11431748.74</v>
      </c>
      <c r="F30" s="19">
        <f t="shared" ca="1" si="1"/>
        <v>2091731935.9156964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20479735275.540001</v>
      </c>
      <c r="E31" s="18">
        <f t="shared" ca="1" si="0"/>
        <v>127680906.686263</v>
      </c>
      <c r="F31" s="19">
        <f t="shared" ca="1" si="1"/>
        <v>20607416182.226265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11120220869.769337</v>
      </c>
      <c r="E32" s="18">
        <f t="shared" ca="1" si="0"/>
        <v>134813777.90999979</v>
      </c>
      <c r="F32" s="19">
        <f t="shared" ca="1" si="1"/>
        <v>11255034647.679337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2661076959.0210547</v>
      </c>
      <c r="E33" s="18">
        <f t="shared" ca="1" si="0"/>
        <v>11135419.719999999</v>
      </c>
      <c r="F33" s="19">
        <f t="shared" ca="1" si="1"/>
        <v>2672212378.7410545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460087.8</v>
      </c>
      <c r="E34" s="18">
        <f t="shared" ca="1" si="0"/>
        <v>0</v>
      </c>
      <c r="F34" s="19">
        <f t="shared" ca="1" si="1"/>
        <v>460087.8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1050180192.2</v>
      </c>
      <c r="E35" s="18">
        <f t="shared" ca="1" si="0"/>
        <v>13656894.23</v>
      </c>
      <c r="F35" s="19">
        <f t="shared" ca="1" si="1"/>
        <v>1063837086.4300001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0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5549769789.789999</v>
      </c>
      <c r="E37" s="18">
        <f t="shared" ca="1" si="0"/>
        <v>0</v>
      </c>
      <c r="F37" s="19">
        <f t="shared" ca="1" si="1"/>
        <v>5549769789.789999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10488236062.15</v>
      </c>
      <c r="E38" s="18">
        <f t="shared" ca="1" si="0"/>
        <v>11123769.74</v>
      </c>
      <c r="F38" s="19">
        <f t="shared" ca="1" si="1"/>
        <v>10499359831.889999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29216033369.879997</v>
      </c>
      <c r="E39" s="18">
        <f t="shared" ca="1" si="0"/>
        <v>12939665.51</v>
      </c>
      <c r="F39" s="19">
        <f t="shared" ca="1" si="1"/>
        <v>29228973035.389996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0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1047</v>
      </c>
      <c r="C41" s="56" t="s">
        <v>147</v>
      </c>
      <c r="D41" s="18">
        <f t="shared" ca="1" si="2"/>
        <v>0</v>
      </c>
      <c r="E41" s="18">
        <f t="shared" ca="1" si="0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1048</v>
      </c>
      <c r="C42" s="56" t="s">
        <v>147</v>
      </c>
      <c r="D42" s="18">
        <f t="shared" ca="1" si="2"/>
        <v>3199564102.9899998</v>
      </c>
      <c r="E42" s="18">
        <f t="shared" ca="1" si="0"/>
        <v>25808224.870000001</v>
      </c>
      <c r="F42" s="19">
        <f t="shared" ref="F42" ca="1" si="3">+SUM(D42:E42)</f>
        <v>3225372327.8599997</v>
      </c>
    </row>
    <row r="43" spans="1:6" ht="12.75" customHeight="1">
      <c r="A43" s="55" t="s">
        <v>219</v>
      </c>
      <c r="B43" s="17">
        <v>1049</v>
      </c>
      <c r="C43" s="56" t="s">
        <v>147</v>
      </c>
      <c r="D43" s="18">
        <f t="shared" ca="1" si="2"/>
        <v>2748251002.570035</v>
      </c>
      <c r="E43" s="18">
        <f t="shared" ca="1" si="0"/>
        <v>76961779.54000017</v>
      </c>
      <c r="F43" s="19">
        <f t="shared" ref="F43:F60" ca="1" si="4">+SUM(D43:E43)</f>
        <v>2825212782.1100349</v>
      </c>
    </row>
    <row r="44" spans="1:6" ht="12.75" customHeight="1">
      <c r="A44" s="55" t="s">
        <v>221</v>
      </c>
      <c r="B44" s="17">
        <v>1050</v>
      </c>
      <c r="C44" s="56" t="s">
        <v>147</v>
      </c>
      <c r="D44" s="18">
        <f t="shared" ca="1" si="2"/>
        <v>0</v>
      </c>
      <c r="E44" s="18">
        <f t="shared" ca="1" si="0"/>
        <v>0</v>
      </c>
      <c r="F44" s="19">
        <f t="shared" ca="1" si="4"/>
        <v>0</v>
      </c>
    </row>
    <row r="45" spans="1:6" ht="12.75" customHeight="1">
      <c r="A45" s="55" t="s">
        <v>223</v>
      </c>
      <c r="B45" s="17">
        <v>1051</v>
      </c>
      <c r="C45" s="56" t="s">
        <v>147</v>
      </c>
      <c r="D45" s="18">
        <f t="shared" ca="1" si="2"/>
        <v>0</v>
      </c>
      <c r="E45" s="18">
        <f t="shared" ca="1" si="0"/>
        <v>0</v>
      </c>
      <c r="F45" s="19">
        <f t="shared" ca="1" si="4"/>
        <v>0</v>
      </c>
    </row>
    <row r="46" spans="1:6" ht="12.75" customHeight="1">
      <c r="A46" s="55" t="s">
        <v>225</v>
      </c>
      <c r="B46" s="17">
        <v>1052</v>
      </c>
      <c r="C46" s="56" t="s">
        <v>147</v>
      </c>
      <c r="D46" s="18">
        <f t="shared" ca="1" si="2"/>
        <v>0</v>
      </c>
      <c r="E46" s="18">
        <f t="shared" ca="1" si="0"/>
        <v>0</v>
      </c>
      <c r="F46" s="19">
        <f t="shared" ca="1" si="4"/>
        <v>0</v>
      </c>
    </row>
    <row r="47" spans="1:6" ht="12.75" customHeight="1">
      <c r="A47" s="55" t="s">
        <v>227</v>
      </c>
      <c r="B47" s="17">
        <v>1053</v>
      </c>
      <c r="C47" s="56" t="s">
        <v>147</v>
      </c>
      <c r="D47" s="18">
        <f t="shared" ca="1" si="2"/>
        <v>14682089004.369984</v>
      </c>
      <c r="E47" s="18">
        <f t="shared" ca="1" si="0"/>
        <v>8975249.5700090006</v>
      </c>
      <c r="F47" s="19">
        <f t="shared" ca="1" si="4"/>
        <v>14691064253.939993</v>
      </c>
    </row>
    <row r="48" spans="1:6" ht="12.75" customHeight="1">
      <c r="A48" s="55" t="s">
        <v>229</v>
      </c>
      <c r="B48" s="17">
        <v>1054</v>
      </c>
      <c r="C48" s="56" t="s">
        <v>147</v>
      </c>
      <c r="D48" s="18">
        <f t="shared" ca="1" si="2"/>
        <v>0</v>
      </c>
      <c r="E48" s="18">
        <f t="shared" ca="1" si="0"/>
        <v>0</v>
      </c>
      <c r="F48" s="19">
        <f t="shared" ca="1" si="4"/>
        <v>0</v>
      </c>
    </row>
    <row r="49" spans="1:6" ht="12.75" customHeight="1">
      <c r="A49" s="55" t="s">
        <v>231</v>
      </c>
      <c r="B49" s="17">
        <v>1055</v>
      </c>
      <c r="C49" s="56" t="s">
        <v>147</v>
      </c>
      <c r="D49" s="18">
        <f t="shared" ca="1" si="2"/>
        <v>0</v>
      </c>
      <c r="E49" s="18">
        <f t="shared" ca="1" si="0"/>
        <v>0</v>
      </c>
      <c r="F49" s="19">
        <f t="shared" ca="1" si="4"/>
        <v>0</v>
      </c>
    </row>
    <row r="50" spans="1:6" ht="12.75" customHeight="1">
      <c r="A50" s="55" t="s">
        <v>233</v>
      </c>
      <c r="B50" s="17">
        <v>1056</v>
      </c>
      <c r="C50" s="56" t="s">
        <v>147</v>
      </c>
      <c r="D50" s="18">
        <f t="shared" ca="1" si="2"/>
        <v>2478044991.9369726</v>
      </c>
      <c r="E50" s="18">
        <f t="shared" ca="1" si="0"/>
        <v>11193591.442939002</v>
      </c>
      <c r="F50" s="19">
        <f t="shared" ca="1" si="4"/>
        <v>2489238583.3799114</v>
      </c>
    </row>
    <row r="51" spans="1:6" ht="12.75" customHeight="1">
      <c r="A51" s="55" t="s">
        <v>235</v>
      </c>
      <c r="B51" s="17">
        <v>1057</v>
      </c>
      <c r="C51" s="56" t="s">
        <v>147</v>
      </c>
      <c r="D51" s="18">
        <f t="shared" ca="1" si="2"/>
        <v>0</v>
      </c>
      <c r="E51" s="18">
        <f t="shared" ca="1" si="0"/>
        <v>0</v>
      </c>
      <c r="F51" s="19">
        <f t="shared" ca="1" si="4"/>
        <v>0</v>
      </c>
    </row>
    <row r="52" spans="1:6" ht="12.75" customHeight="1">
      <c r="A52" s="55" t="s">
        <v>237</v>
      </c>
      <c r="B52" s="17">
        <v>1058</v>
      </c>
      <c r="C52" s="56" t="s">
        <v>147</v>
      </c>
      <c r="D52" s="18">
        <f t="shared" ca="1" si="2"/>
        <v>0</v>
      </c>
      <c r="E52" s="18">
        <f t="shared" ca="1" si="0"/>
        <v>0</v>
      </c>
      <c r="F52" s="19">
        <f t="shared" ref="F52" ca="1" si="5">+SUM(D52:E52)</f>
        <v>0</v>
      </c>
    </row>
    <row r="53" spans="1:6" ht="12.75" customHeight="1">
      <c r="A53" s="55" t="s">
        <v>239</v>
      </c>
      <c r="B53" s="17">
        <v>1059</v>
      </c>
      <c r="C53" s="56" t="s">
        <v>147</v>
      </c>
      <c r="D53" s="18">
        <f t="shared" ca="1" si="2"/>
        <v>0</v>
      </c>
      <c r="E53" s="18">
        <f t="shared" ca="1" si="0"/>
        <v>0</v>
      </c>
      <c r="F53" s="19">
        <f t="shared" ref="F53:F56" ca="1" si="6">+SUM(D53:E53)</f>
        <v>0</v>
      </c>
    </row>
    <row r="54" spans="1:6" ht="12.75" customHeight="1">
      <c r="A54" s="55" t="s">
        <v>241</v>
      </c>
      <c r="B54" s="17">
        <v>1060</v>
      </c>
      <c r="C54" s="56" t="s">
        <v>147</v>
      </c>
      <c r="D54" s="18">
        <f t="shared" ca="1" si="2"/>
        <v>0</v>
      </c>
      <c r="E54" s="18">
        <f t="shared" ca="1" si="0"/>
        <v>0</v>
      </c>
      <c r="F54" s="19">
        <f t="shared" ca="1" si="6"/>
        <v>0</v>
      </c>
    </row>
    <row r="55" spans="1:6" ht="12.75" customHeight="1">
      <c r="A55" s="55" t="s">
        <v>243</v>
      </c>
      <c r="B55" s="17">
        <v>1061</v>
      </c>
      <c r="C55" s="56" t="s">
        <v>147</v>
      </c>
      <c r="D55" s="18">
        <f t="shared" ca="1" si="2"/>
        <v>0</v>
      </c>
      <c r="E55" s="18">
        <f t="shared" ca="1" si="0"/>
        <v>0</v>
      </c>
      <c r="F55" s="19">
        <f t="shared" ca="1" si="6"/>
        <v>0</v>
      </c>
    </row>
    <row r="56" spans="1:6" ht="12.75" customHeight="1">
      <c r="A56" s="55" t="s">
        <v>245</v>
      </c>
      <c r="B56" s="17">
        <v>2001</v>
      </c>
      <c r="C56" s="56" t="s">
        <v>147</v>
      </c>
      <c r="D56" s="18">
        <f t="shared" ca="1" si="2"/>
        <v>0</v>
      </c>
      <c r="E56" s="18">
        <f t="shared" ca="1" si="0"/>
        <v>0</v>
      </c>
      <c r="F56" s="19">
        <f t="shared" ca="1" si="6"/>
        <v>0</v>
      </c>
    </row>
    <row r="57" spans="1:6" ht="12.75" customHeight="1">
      <c r="A57" s="55" t="s">
        <v>247</v>
      </c>
      <c r="B57" s="17">
        <v>2002</v>
      </c>
      <c r="C57" s="56" t="s">
        <v>248</v>
      </c>
      <c r="D57" s="18">
        <f t="shared" ca="1" si="2"/>
        <v>0</v>
      </c>
      <c r="E57" s="18">
        <f t="shared" ca="1" si="0"/>
        <v>0</v>
      </c>
      <c r="F57" s="19">
        <f t="shared" ca="1" si="4"/>
        <v>0</v>
      </c>
    </row>
    <row r="58" spans="1:6" ht="12.75" customHeight="1">
      <c r="A58" s="55" t="s">
        <v>250</v>
      </c>
      <c r="B58" s="17">
        <v>2005</v>
      </c>
      <c r="C58" s="56" t="s">
        <v>248</v>
      </c>
      <c r="D58" s="18">
        <f t="shared" ca="1" si="2"/>
        <v>0</v>
      </c>
      <c r="E58" s="18">
        <f t="shared" ca="1" si="0"/>
        <v>0</v>
      </c>
      <c r="F58" s="19">
        <f t="shared" ca="1" si="4"/>
        <v>0</v>
      </c>
    </row>
    <row r="59" spans="1:6" ht="12.75" customHeight="1">
      <c r="A59" s="55" t="s">
        <v>252</v>
      </c>
      <c r="B59" s="17">
        <v>2006</v>
      </c>
      <c r="C59" s="56" t="s">
        <v>253</v>
      </c>
      <c r="D59" s="18">
        <f t="shared" ca="1" si="2"/>
        <v>0</v>
      </c>
      <c r="E59" s="18">
        <f t="shared" ca="1" si="0"/>
        <v>0</v>
      </c>
      <c r="F59" s="19">
        <f t="shared" ca="1" si="4"/>
        <v>0</v>
      </c>
    </row>
    <row r="60" spans="1:6" ht="12.75" customHeight="1">
      <c r="A60" s="55" t="s">
        <v>255</v>
      </c>
      <c r="B60" s="17">
        <v>2007</v>
      </c>
      <c r="C60" s="56" t="s">
        <v>248</v>
      </c>
      <c r="D60" s="18">
        <f t="shared" ca="1" si="2"/>
        <v>0</v>
      </c>
      <c r="E60" s="18">
        <f t="shared" ca="1" si="0"/>
        <v>0</v>
      </c>
      <c r="F60" s="19">
        <f t="shared" ca="1" si="4"/>
        <v>0</v>
      </c>
    </row>
    <row r="61" spans="1:6" ht="12.75" customHeight="1">
      <c r="A61" s="55" t="s">
        <v>257</v>
      </c>
      <c r="B61" s="17">
        <v>2008</v>
      </c>
      <c r="C61" s="56" t="s">
        <v>248</v>
      </c>
      <c r="D61" s="18">
        <f t="shared" ca="1" si="2"/>
        <v>0</v>
      </c>
      <c r="E61" s="18">
        <f t="shared" ca="1" si="0"/>
        <v>0</v>
      </c>
      <c r="F61" s="19">
        <f t="shared" ref="F61" ca="1" si="7">+SUM(D61:E61)</f>
        <v>0</v>
      </c>
    </row>
    <row r="62" spans="1:6" ht="12.75" customHeight="1">
      <c r="A62" s="55" t="s">
        <v>259</v>
      </c>
      <c r="B62" s="17">
        <v>3001</v>
      </c>
      <c r="C62" s="56" t="s">
        <v>253</v>
      </c>
      <c r="D62" s="18">
        <f t="shared" ca="1" si="2"/>
        <v>0</v>
      </c>
      <c r="E62" s="18">
        <f t="shared" ca="1" si="0"/>
        <v>0</v>
      </c>
      <c r="F62" s="19">
        <f t="shared" ref="F62:F75" ca="1" si="8">+SUM(D62:E62)</f>
        <v>0</v>
      </c>
    </row>
    <row r="63" spans="1:6" ht="12.75" customHeight="1">
      <c r="A63" s="55" t="s">
        <v>261</v>
      </c>
      <c r="B63" s="17">
        <v>3002</v>
      </c>
      <c r="C63" s="56" t="s">
        <v>253</v>
      </c>
      <c r="D63" s="18">
        <f t="shared" ca="1" si="2"/>
        <v>0</v>
      </c>
      <c r="E63" s="18">
        <f t="shared" ca="1" si="0"/>
        <v>0</v>
      </c>
      <c r="F63" s="19">
        <f t="shared" ca="1" si="8"/>
        <v>0</v>
      </c>
    </row>
    <row r="64" spans="1:6" ht="12.75" customHeight="1">
      <c r="A64" s="55" t="s">
        <v>263</v>
      </c>
      <c r="B64" s="17">
        <v>3003</v>
      </c>
      <c r="C64" s="56" t="s">
        <v>253</v>
      </c>
      <c r="D64" s="18">
        <f t="shared" ca="1" si="2"/>
        <v>0</v>
      </c>
      <c r="E64" s="18">
        <f t="shared" ca="1" si="0"/>
        <v>0</v>
      </c>
      <c r="F64" s="19">
        <f t="shared" ca="1" si="8"/>
        <v>0</v>
      </c>
    </row>
    <row r="65" spans="1:6" ht="12.75" customHeight="1">
      <c r="A65" s="55" t="s">
        <v>265</v>
      </c>
      <c r="B65" s="17">
        <v>3004</v>
      </c>
      <c r="C65" s="56" t="s">
        <v>253</v>
      </c>
      <c r="D65" s="18">
        <f t="shared" ca="1" si="2"/>
        <v>0</v>
      </c>
      <c r="E65" s="18">
        <f t="shared" ca="1" si="0"/>
        <v>0</v>
      </c>
      <c r="F65" s="19">
        <f t="shared" ca="1" si="8"/>
        <v>0</v>
      </c>
    </row>
    <row r="66" spans="1:6" ht="12.75" customHeight="1">
      <c r="A66" s="55" t="s">
        <v>267</v>
      </c>
      <c r="B66" s="17">
        <v>3005</v>
      </c>
      <c r="C66" s="56" t="s">
        <v>253</v>
      </c>
      <c r="D66" s="18">
        <f t="shared" ca="1" si="2"/>
        <v>0</v>
      </c>
      <c r="E66" s="18">
        <f t="shared" ca="1" si="0"/>
        <v>0</v>
      </c>
      <c r="F66" s="19">
        <f t="shared" ca="1" si="8"/>
        <v>0</v>
      </c>
    </row>
    <row r="67" spans="1:6" ht="12.75" customHeight="1">
      <c r="A67" s="55" t="s">
        <v>269</v>
      </c>
      <c r="B67" s="17">
        <v>3006</v>
      </c>
      <c r="C67" s="56" t="s">
        <v>253</v>
      </c>
      <c r="D67" s="18">
        <f t="shared" ca="1" si="2"/>
        <v>0</v>
      </c>
      <c r="E67" s="18">
        <f t="shared" ca="1" si="0"/>
        <v>0</v>
      </c>
      <c r="F67" s="19">
        <f t="shared" ca="1" si="8"/>
        <v>0</v>
      </c>
    </row>
    <row r="68" spans="1:6" ht="12.75" customHeight="1">
      <c r="A68" s="55" t="s">
        <v>271</v>
      </c>
      <c r="B68" s="17">
        <v>3007</v>
      </c>
      <c r="C68" s="56" t="s">
        <v>253</v>
      </c>
      <c r="D68" s="18">
        <f t="shared" ca="1" si="2"/>
        <v>0</v>
      </c>
      <c r="E68" s="18">
        <f t="shared" ca="1" si="0"/>
        <v>0</v>
      </c>
      <c r="F68" s="19">
        <f t="shared" ca="1" si="8"/>
        <v>0</v>
      </c>
    </row>
    <row r="69" spans="1:6" ht="12.75" customHeight="1">
      <c r="A69" s="55" t="s">
        <v>273</v>
      </c>
      <c r="B69" s="17">
        <v>3008</v>
      </c>
      <c r="C69" s="56" t="s">
        <v>253</v>
      </c>
      <c r="D69" s="18">
        <f t="shared" ca="1" si="2"/>
        <v>0</v>
      </c>
      <c r="E69" s="18">
        <f t="shared" ca="1" si="0"/>
        <v>0</v>
      </c>
      <c r="F69" s="19">
        <f t="shared" ca="1" si="8"/>
        <v>0</v>
      </c>
    </row>
    <row r="70" spans="1:6" ht="12.75" customHeight="1">
      <c r="A70" s="55" t="s">
        <v>275</v>
      </c>
      <c r="B70" s="17">
        <v>3009</v>
      </c>
      <c r="C70" s="56" t="s">
        <v>253</v>
      </c>
      <c r="D70" s="18">
        <f t="shared" ca="1" si="2"/>
        <v>0</v>
      </c>
      <c r="E70" s="18">
        <f t="shared" ca="1" si="0"/>
        <v>0</v>
      </c>
      <c r="F70" s="19">
        <f t="shared" ca="1" si="8"/>
        <v>0</v>
      </c>
    </row>
    <row r="71" spans="1:6" ht="12.75" customHeight="1">
      <c r="A71" s="55" t="s">
        <v>277</v>
      </c>
      <c r="B71" s="17">
        <v>3011</v>
      </c>
      <c r="C71" s="56" t="s">
        <v>253</v>
      </c>
      <c r="D71" s="18">
        <f t="shared" ca="1" si="2"/>
        <v>0</v>
      </c>
      <c r="E71" s="18">
        <f t="shared" ref="E71:E75" ca="1" si="9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9">
        <f t="shared" ca="1" si="8"/>
        <v>0</v>
      </c>
    </row>
    <row r="72" spans="1:6" ht="12.75" customHeight="1">
      <c r="A72" s="55" t="s">
        <v>279</v>
      </c>
      <c r="B72" s="17">
        <v>3012</v>
      </c>
      <c r="C72" s="56" t="s">
        <v>253</v>
      </c>
      <c r="D72" s="18">
        <f t="shared" ref="D72:D75" ca="1" si="10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E72" s="18">
        <f t="shared" ca="1" si="9"/>
        <v>0</v>
      </c>
      <c r="F72" s="19">
        <f t="shared" ca="1" si="8"/>
        <v>0</v>
      </c>
    </row>
    <row r="73" spans="1:6" ht="12.75" customHeight="1">
      <c r="A73" s="55" t="s">
        <v>281</v>
      </c>
      <c r="B73" s="17">
        <v>3016</v>
      </c>
      <c r="C73" s="56" t="s">
        <v>253</v>
      </c>
      <c r="D73" s="18">
        <f t="shared" ca="1" si="10"/>
        <v>0</v>
      </c>
      <c r="E73" s="18">
        <f t="shared" ca="1" si="9"/>
        <v>0</v>
      </c>
      <c r="F73" s="19">
        <f t="shared" ca="1" si="8"/>
        <v>0</v>
      </c>
    </row>
    <row r="74" spans="1:6" ht="12.75" customHeight="1">
      <c r="A74" s="55" t="s">
        <v>283</v>
      </c>
      <c r="B74" s="17">
        <v>3017</v>
      </c>
      <c r="C74" s="56" t="s">
        <v>253</v>
      </c>
      <c r="D74" s="18">
        <f t="shared" ca="1" si="10"/>
        <v>0</v>
      </c>
      <c r="E74" s="18">
        <f t="shared" ca="1" si="9"/>
        <v>0</v>
      </c>
      <c r="F74" s="19">
        <f t="shared" ca="1" si="8"/>
        <v>0</v>
      </c>
    </row>
    <row r="75" spans="1:6" ht="12.75" customHeight="1">
      <c r="A75" s="55" t="s">
        <v>285</v>
      </c>
      <c r="B75" s="17">
        <v>3018</v>
      </c>
      <c r="C75" s="56" t="s">
        <v>253</v>
      </c>
      <c r="D75" s="18">
        <f t="shared" ca="1" si="10"/>
        <v>0</v>
      </c>
      <c r="E75" s="18">
        <f t="shared" ca="1" si="9"/>
        <v>0</v>
      </c>
      <c r="F75" s="19">
        <f t="shared" ca="1" si="8"/>
        <v>0</v>
      </c>
    </row>
    <row r="76" spans="1:6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257873640499.62341</v>
      </c>
      <c r="E76" s="48">
        <f ca="1">SUMIF($C$7:$C$75,"HD",E$7:E$75)</f>
        <v>4184625763.7320633</v>
      </c>
      <c r="F76" s="48">
        <f ca="1">SUMIF($C$7:$C$75,"HD",F$7:F$75)</f>
        <v>262058266263.35547</v>
      </c>
    </row>
    <row r="77" spans="1:6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</row>
    <row r="78" spans="1:6" ht="13.8">
      <c r="A78" s="57" t="s">
        <v>293</v>
      </c>
      <c r="B78" s="47">
        <v>9003</v>
      </c>
      <c r="C78" s="56" t="s">
        <v>294</v>
      </c>
      <c r="D78" s="48">
        <f ca="1">D76+D77</f>
        <v>257873640499.62341</v>
      </c>
      <c r="E78" s="48">
        <f ca="1">E76+E77</f>
        <v>4184625763.7320633</v>
      </c>
      <c r="F78" s="48">
        <f ca="1">F76+F77</f>
        <v>262058266263.35547</v>
      </c>
    </row>
  </sheetData>
  <mergeCells count="1">
    <mergeCell ref="E2:G2"/>
  </mergeCells>
  <dataValidations count="2">
    <dataValidation type="list" allowBlank="1" showInputMessage="1" showErrorMessage="1" sqref="C2" xr:uid="{410E2C80-CA21-48CE-89B8-3B0133044E41}">
      <formula1>"Toplam,Yurtiçi,Yurtdışı"</formula1>
    </dataValidation>
    <dataValidation type="list" allowBlank="1" showInputMessage="1" showErrorMessage="1" sqref="B2" xr:uid="{4920F40F-1407-45A3-9050-F3D59C69F81D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3412F-CA70-41B5-9E57-8B17AA7D0FFC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347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728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183454522.02000001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26668288.09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361203915.25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1669550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-224795.55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18150116.07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822382.44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1116974291.22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1359699.0202200001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603581.55000000005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75937836.019899994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15390640.260000005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18897564.870000001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10433830.109999999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1047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1048</v>
      </c>
      <c r="C42" s="56" t="s">
        <v>147</v>
      </c>
      <c r="D42" s="18">
        <f t="shared" ca="1" si="0"/>
        <v>2286552.08</v>
      </c>
    </row>
    <row r="43" spans="1:4" ht="12.75" customHeight="1">
      <c r="A43" s="55" t="s">
        <v>219</v>
      </c>
      <c r="B43" s="17">
        <v>1049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1050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1051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1052</v>
      </c>
      <c r="C46" s="56" t="s">
        <v>147</v>
      </c>
      <c r="D46" s="18">
        <f t="shared" ca="1" si="0"/>
        <v>1613319.98</v>
      </c>
    </row>
    <row r="47" spans="1:4" ht="12.75" customHeight="1">
      <c r="A47" s="55" t="s">
        <v>227</v>
      </c>
      <c r="B47" s="17">
        <v>1053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1054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1055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1056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1057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1058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1059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1060</v>
      </c>
      <c r="C54" s="56" t="s">
        <v>147</v>
      </c>
      <c r="D54" s="18">
        <f t="shared" ca="1" si="0"/>
        <v>0</v>
      </c>
    </row>
    <row r="55" spans="1:4" ht="12.75" customHeight="1">
      <c r="A55" s="55" t="s">
        <v>243</v>
      </c>
      <c r="B55" s="17">
        <v>1061</v>
      </c>
      <c r="C55" s="56" t="s">
        <v>147</v>
      </c>
      <c r="D55" s="18">
        <f t="shared" ca="1" si="0"/>
        <v>0</v>
      </c>
    </row>
    <row r="56" spans="1:4" ht="12.75" customHeight="1">
      <c r="A56" s="55" t="s">
        <v>245</v>
      </c>
      <c r="B56" s="17">
        <v>2001</v>
      </c>
      <c r="C56" s="56" t="s">
        <v>147</v>
      </c>
      <c r="D56" s="18">
        <f t="shared" ca="1" si="0"/>
        <v>0</v>
      </c>
    </row>
    <row r="57" spans="1:4" ht="12.75" customHeight="1">
      <c r="A57" s="55" t="s">
        <v>247</v>
      </c>
      <c r="B57" s="17">
        <v>2002</v>
      </c>
      <c r="C57" s="56" t="s">
        <v>248</v>
      </c>
      <c r="D57" s="18">
        <f t="shared" ca="1" si="0"/>
        <v>0</v>
      </c>
    </row>
    <row r="58" spans="1:4" ht="12.75" customHeight="1">
      <c r="A58" s="55" t="s">
        <v>250</v>
      </c>
      <c r="B58" s="17">
        <v>2005</v>
      </c>
      <c r="C58" s="56" t="s">
        <v>248</v>
      </c>
      <c r="D58" s="18">
        <f t="shared" ca="1" si="0"/>
        <v>0</v>
      </c>
    </row>
    <row r="59" spans="1:4" ht="12.75" customHeight="1">
      <c r="A59" s="55" t="s">
        <v>252</v>
      </c>
      <c r="B59" s="17">
        <v>2006</v>
      </c>
      <c r="C59" s="56" t="s">
        <v>253</v>
      </c>
      <c r="D59" s="18">
        <f t="shared" ca="1" si="0"/>
        <v>0</v>
      </c>
    </row>
    <row r="60" spans="1:4" ht="12.75" customHeight="1">
      <c r="A60" s="55" t="s">
        <v>255</v>
      </c>
      <c r="B60" s="17">
        <v>2007</v>
      </c>
      <c r="C60" s="56" t="s">
        <v>248</v>
      </c>
      <c r="D60" s="18">
        <f t="shared" ca="1" si="0"/>
        <v>0</v>
      </c>
    </row>
    <row r="61" spans="1:4" ht="12.75" customHeight="1">
      <c r="A61" s="55" t="s">
        <v>257</v>
      </c>
      <c r="B61" s="17">
        <v>2008</v>
      </c>
      <c r="C61" s="56" t="s">
        <v>248</v>
      </c>
      <c r="D61" s="18">
        <f t="shared" ca="1" si="0"/>
        <v>0</v>
      </c>
    </row>
    <row r="62" spans="1:4" ht="12.75" customHeight="1">
      <c r="A62" s="55" t="s">
        <v>259</v>
      </c>
      <c r="B62" s="17">
        <v>3001</v>
      </c>
      <c r="C62" s="56" t="s">
        <v>253</v>
      </c>
      <c r="D62" s="18">
        <f t="shared" ca="1" si="0"/>
        <v>0</v>
      </c>
    </row>
    <row r="63" spans="1:4" ht="12.75" customHeight="1">
      <c r="A63" s="55" t="s">
        <v>261</v>
      </c>
      <c r="B63" s="17">
        <v>3002</v>
      </c>
      <c r="C63" s="56" t="s">
        <v>253</v>
      </c>
      <c r="D63" s="18">
        <f t="shared" ca="1" si="0"/>
        <v>0</v>
      </c>
    </row>
    <row r="64" spans="1:4" ht="12.75" customHeight="1">
      <c r="A64" s="55" t="s">
        <v>263</v>
      </c>
      <c r="B64" s="17">
        <v>3003</v>
      </c>
      <c r="C64" s="56" t="s">
        <v>253</v>
      </c>
      <c r="D64" s="18">
        <f t="shared" ca="1" si="0"/>
        <v>0</v>
      </c>
    </row>
    <row r="65" spans="1:4" ht="12.75" customHeight="1">
      <c r="A65" s="55" t="s">
        <v>265</v>
      </c>
      <c r="B65" s="17">
        <v>3004</v>
      </c>
      <c r="C65" s="56" t="s">
        <v>253</v>
      </c>
      <c r="D65" s="18">
        <f t="shared" ca="1" si="0"/>
        <v>0</v>
      </c>
    </row>
    <row r="66" spans="1:4" ht="12.75" customHeight="1">
      <c r="A66" s="55" t="s">
        <v>267</v>
      </c>
      <c r="B66" s="17">
        <v>3005</v>
      </c>
      <c r="C66" s="56" t="s">
        <v>253</v>
      </c>
      <c r="D66" s="18">
        <f t="shared" ca="1" si="0"/>
        <v>0</v>
      </c>
    </row>
    <row r="67" spans="1:4" ht="12.75" customHeight="1">
      <c r="A67" s="55" t="s">
        <v>269</v>
      </c>
      <c r="B67" s="17">
        <v>3006</v>
      </c>
      <c r="C67" s="56" t="s">
        <v>253</v>
      </c>
      <c r="D67" s="18">
        <f t="shared" ca="1" si="0"/>
        <v>0</v>
      </c>
    </row>
    <row r="68" spans="1:4" ht="12.75" customHeight="1">
      <c r="A68" s="55" t="s">
        <v>271</v>
      </c>
      <c r="B68" s="17">
        <v>3007</v>
      </c>
      <c r="C68" s="56" t="s">
        <v>253</v>
      </c>
      <c r="D68" s="18">
        <f t="shared" ca="1" si="0"/>
        <v>0</v>
      </c>
    </row>
    <row r="69" spans="1:4" ht="12.75" customHeight="1">
      <c r="A69" s="55" t="s">
        <v>273</v>
      </c>
      <c r="B69" s="17">
        <v>3008</v>
      </c>
      <c r="C69" s="56" t="s">
        <v>253</v>
      </c>
      <c r="D69" s="18">
        <f t="shared" ca="1" si="0"/>
        <v>0</v>
      </c>
    </row>
    <row r="70" spans="1:4" ht="12.75" customHeight="1">
      <c r="A70" s="55" t="s">
        <v>275</v>
      </c>
      <c r="B70" s="17">
        <v>3009</v>
      </c>
      <c r="C70" s="56" t="s">
        <v>253</v>
      </c>
      <c r="D70" s="18">
        <f t="shared" ca="1" si="0"/>
        <v>0</v>
      </c>
    </row>
    <row r="71" spans="1:4" ht="12.75" customHeight="1">
      <c r="A71" s="55" t="s">
        <v>277</v>
      </c>
      <c r="B71" s="17">
        <v>3011</v>
      </c>
      <c r="C71" s="56" t="s">
        <v>253</v>
      </c>
      <c r="D71" s="18">
        <f t="shared" ref="D71:D75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3012</v>
      </c>
      <c r="C72" s="56" t="s">
        <v>253</v>
      </c>
      <c r="D72" s="18">
        <f t="shared" ca="1" si="1"/>
        <v>0</v>
      </c>
    </row>
    <row r="73" spans="1:4" ht="12.75" customHeight="1">
      <c r="A73" s="55" t="s">
        <v>281</v>
      </c>
      <c r="B73" s="17">
        <v>3016</v>
      </c>
      <c r="C73" s="56" t="s">
        <v>253</v>
      </c>
      <c r="D73" s="18">
        <f t="shared" ca="1" si="1"/>
        <v>0</v>
      </c>
    </row>
    <row r="74" spans="1:4" ht="12.75" customHeight="1">
      <c r="A74" s="55" t="s">
        <v>283</v>
      </c>
      <c r="B74" s="17">
        <v>3017</v>
      </c>
      <c r="C74" s="56" t="s">
        <v>253</v>
      </c>
      <c r="D74" s="18">
        <f t="shared" ca="1" si="1"/>
        <v>0</v>
      </c>
    </row>
    <row r="75" spans="1:4" ht="12.75" customHeight="1">
      <c r="A75" s="55" t="s">
        <v>285</v>
      </c>
      <c r="B75" s="17">
        <v>3018</v>
      </c>
      <c r="C75" s="56" t="s">
        <v>253</v>
      </c>
      <c r="D75" s="18">
        <f t="shared" ca="1" si="1"/>
        <v>0</v>
      </c>
    </row>
    <row r="76" spans="1:4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1835241293.43012</v>
      </c>
    </row>
    <row r="77" spans="1:4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</row>
    <row r="78" spans="1:4" ht="13.8">
      <c r="A78" s="57" t="s">
        <v>293</v>
      </c>
      <c r="B78" s="47">
        <v>9003</v>
      </c>
      <c r="C78" s="56" t="s">
        <v>294</v>
      </c>
      <c r="D78" s="48">
        <f ca="1">D76+D77</f>
        <v>1835241293.43012</v>
      </c>
    </row>
  </sheetData>
  <mergeCells count="1">
    <mergeCell ref="E2:G2"/>
  </mergeCells>
  <dataValidations count="2">
    <dataValidation type="list" allowBlank="1" showInputMessage="1" showErrorMessage="1" sqref="C2" xr:uid="{F96207B8-019C-4D7B-AB97-E9C022F66BD8}">
      <formula1>"Toplam,Yurtiçi,Yurtdışı"</formula1>
    </dataValidation>
    <dataValidation type="list" allowBlank="1" showInputMessage="1" showErrorMessage="1" sqref="B2" xr:uid="{600DB709-F8F7-4052-89D7-A11725CC9A68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B7EF-29CB-482B-968C-466A8D45978C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735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2548939.6900030002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-73029.63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1210727698.5799999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2500.9699999999998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1047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1048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1049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1050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1051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1052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1053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1054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1055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1056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1057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1058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1059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1060</v>
      </c>
      <c r="C54" s="56" t="s">
        <v>147</v>
      </c>
      <c r="D54" s="18">
        <f t="shared" ca="1" si="0"/>
        <v>0</v>
      </c>
    </row>
    <row r="55" spans="1:4" ht="12.75" customHeight="1">
      <c r="A55" s="55" t="s">
        <v>243</v>
      </c>
      <c r="B55" s="17">
        <v>1061</v>
      </c>
      <c r="C55" s="56" t="s">
        <v>147</v>
      </c>
      <c r="D55" s="18">
        <f t="shared" ca="1" si="0"/>
        <v>0</v>
      </c>
    </row>
    <row r="56" spans="1:4" ht="12.75" customHeight="1">
      <c r="A56" s="55" t="s">
        <v>245</v>
      </c>
      <c r="B56" s="17">
        <v>2001</v>
      </c>
      <c r="C56" s="56" t="s">
        <v>147</v>
      </c>
      <c r="D56" s="18">
        <f t="shared" ca="1" si="0"/>
        <v>0</v>
      </c>
    </row>
    <row r="57" spans="1:4" ht="12.75" customHeight="1">
      <c r="A57" s="55" t="s">
        <v>247</v>
      </c>
      <c r="B57" s="17">
        <v>2002</v>
      </c>
      <c r="C57" s="56" t="s">
        <v>248</v>
      </c>
      <c r="D57" s="18">
        <f t="shared" ca="1" si="0"/>
        <v>0</v>
      </c>
    </row>
    <row r="58" spans="1:4" ht="12.75" customHeight="1">
      <c r="A58" s="55" t="s">
        <v>250</v>
      </c>
      <c r="B58" s="17">
        <v>2005</v>
      </c>
      <c r="C58" s="56" t="s">
        <v>248</v>
      </c>
      <c r="D58" s="18">
        <f t="shared" ca="1" si="0"/>
        <v>0</v>
      </c>
    </row>
    <row r="59" spans="1:4" ht="12.75" customHeight="1">
      <c r="A59" s="55" t="s">
        <v>252</v>
      </c>
      <c r="B59" s="17">
        <v>2006</v>
      </c>
      <c r="C59" s="56" t="s">
        <v>253</v>
      </c>
      <c r="D59" s="18">
        <f t="shared" ca="1" si="0"/>
        <v>0</v>
      </c>
    </row>
    <row r="60" spans="1:4" ht="12.75" customHeight="1">
      <c r="A60" s="55" t="s">
        <v>255</v>
      </c>
      <c r="B60" s="17">
        <v>2007</v>
      </c>
      <c r="C60" s="56" t="s">
        <v>248</v>
      </c>
      <c r="D60" s="18">
        <f t="shared" ca="1" si="0"/>
        <v>0</v>
      </c>
    </row>
    <row r="61" spans="1:4" ht="12.75" customHeight="1">
      <c r="A61" s="55" t="s">
        <v>257</v>
      </c>
      <c r="B61" s="17">
        <v>2008</v>
      </c>
      <c r="C61" s="56" t="s">
        <v>248</v>
      </c>
      <c r="D61" s="18">
        <f t="shared" ca="1" si="0"/>
        <v>0</v>
      </c>
    </row>
    <row r="62" spans="1:4" ht="12.75" customHeight="1">
      <c r="A62" s="55" t="s">
        <v>259</v>
      </c>
      <c r="B62" s="17">
        <v>3001</v>
      </c>
      <c r="C62" s="56" t="s">
        <v>253</v>
      </c>
      <c r="D62" s="18">
        <f t="shared" ca="1" si="0"/>
        <v>0</v>
      </c>
    </row>
    <row r="63" spans="1:4" ht="12.75" customHeight="1">
      <c r="A63" s="55" t="s">
        <v>261</v>
      </c>
      <c r="B63" s="17">
        <v>3002</v>
      </c>
      <c r="C63" s="56" t="s">
        <v>253</v>
      </c>
      <c r="D63" s="18">
        <f t="shared" ca="1" si="0"/>
        <v>0</v>
      </c>
    </row>
    <row r="64" spans="1:4" ht="12.75" customHeight="1">
      <c r="A64" s="55" t="s">
        <v>263</v>
      </c>
      <c r="B64" s="17">
        <v>3003</v>
      </c>
      <c r="C64" s="56" t="s">
        <v>253</v>
      </c>
      <c r="D64" s="18">
        <f t="shared" ca="1" si="0"/>
        <v>0</v>
      </c>
    </row>
    <row r="65" spans="1:4" ht="12.75" customHeight="1">
      <c r="A65" s="55" t="s">
        <v>265</v>
      </c>
      <c r="B65" s="17">
        <v>3004</v>
      </c>
      <c r="C65" s="56" t="s">
        <v>253</v>
      </c>
      <c r="D65" s="18">
        <f t="shared" ca="1" si="0"/>
        <v>0</v>
      </c>
    </row>
    <row r="66" spans="1:4" ht="12.75" customHeight="1">
      <c r="A66" s="55" t="s">
        <v>267</v>
      </c>
      <c r="B66" s="17">
        <v>3005</v>
      </c>
      <c r="C66" s="56" t="s">
        <v>253</v>
      </c>
      <c r="D66" s="18">
        <f t="shared" ca="1" si="0"/>
        <v>0</v>
      </c>
    </row>
    <row r="67" spans="1:4" ht="12.75" customHeight="1">
      <c r="A67" s="55" t="s">
        <v>269</v>
      </c>
      <c r="B67" s="17">
        <v>3006</v>
      </c>
      <c r="C67" s="56" t="s">
        <v>253</v>
      </c>
      <c r="D67" s="18">
        <f t="shared" ca="1" si="0"/>
        <v>0</v>
      </c>
    </row>
    <row r="68" spans="1:4" ht="12.75" customHeight="1">
      <c r="A68" s="55" t="s">
        <v>271</v>
      </c>
      <c r="B68" s="17">
        <v>3007</v>
      </c>
      <c r="C68" s="56" t="s">
        <v>253</v>
      </c>
      <c r="D68" s="18">
        <f t="shared" ca="1" si="0"/>
        <v>0</v>
      </c>
    </row>
    <row r="69" spans="1:4" ht="12.75" customHeight="1">
      <c r="A69" s="55" t="s">
        <v>273</v>
      </c>
      <c r="B69" s="17">
        <v>3008</v>
      </c>
      <c r="C69" s="56" t="s">
        <v>253</v>
      </c>
      <c r="D69" s="18">
        <f t="shared" ca="1" si="0"/>
        <v>0</v>
      </c>
    </row>
    <row r="70" spans="1:4" ht="12.75" customHeight="1">
      <c r="A70" s="55" t="s">
        <v>275</v>
      </c>
      <c r="B70" s="17">
        <v>3009</v>
      </c>
      <c r="C70" s="56" t="s">
        <v>253</v>
      </c>
      <c r="D70" s="18">
        <f t="shared" ca="1" si="0"/>
        <v>0</v>
      </c>
    </row>
    <row r="71" spans="1:4" ht="12.75" customHeight="1">
      <c r="A71" s="55" t="s">
        <v>277</v>
      </c>
      <c r="B71" s="17">
        <v>3011</v>
      </c>
      <c r="C71" s="56" t="s">
        <v>253</v>
      </c>
      <c r="D71" s="18">
        <f t="shared" ref="D71:D75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3012</v>
      </c>
      <c r="C72" s="56" t="s">
        <v>253</v>
      </c>
      <c r="D72" s="18">
        <f t="shared" ca="1" si="1"/>
        <v>0</v>
      </c>
    </row>
    <row r="73" spans="1:4" ht="12.75" customHeight="1">
      <c r="A73" s="55" t="s">
        <v>281</v>
      </c>
      <c r="B73" s="17">
        <v>3016</v>
      </c>
      <c r="C73" s="56" t="s">
        <v>253</v>
      </c>
      <c r="D73" s="18">
        <f t="shared" ca="1" si="1"/>
        <v>0</v>
      </c>
    </row>
    <row r="74" spans="1:4" ht="12.75" customHeight="1">
      <c r="A74" s="55" t="s">
        <v>283</v>
      </c>
      <c r="B74" s="17">
        <v>3017</v>
      </c>
      <c r="C74" s="56" t="s">
        <v>253</v>
      </c>
      <c r="D74" s="18">
        <f t="shared" ca="1" si="1"/>
        <v>0</v>
      </c>
    </row>
    <row r="75" spans="1:4" ht="12.75" customHeight="1">
      <c r="A75" s="55" t="s">
        <v>285</v>
      </c>
      <c r="B75" s="17">
        <v>3018</v>
      </c>
      <c r="C75" s="56" t="s">
        <v>253</v>
      </c>
      <c r="D75" s="18">
        <f t="shared" ca="1" si="1"/>
        <v>0</v>
      </c>
    </row>
    <row r="76" spans="1:4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1213206109.610003</v>
      </c>
    </row>
    <row r="77" spans="1:4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</row>
    <row r="78" spans="1:4" ht="13.8">
      <c r="A78" s="57" t="s">
        <v>293</v>
      </c>
      <c r="B78" s="47">
        <v>9003</v>
      </c>
      <c r="C78" s="56" t="s">
        <v>294</v>
      </c>
      <c r="D78" s="48">
        <f ca="1">D76+D77</f>
        <v>1213206109.610003</v>
      </c>
    </row>
  </sheetData>
  <mergeCells count="1">
    <mergeCell ref="E2:G2"/>
  </mergeCells>
  <dataValidations count="2">
    <dataValidation type="list" allowBlank="1" showInputMessage="1" showErrorMessage="1" sqref="B2" xr:uid="{62AEC64C-E1D1-4A41-85C5-44597F66C205}">
      <formula1>"Toplam,Direkt,Endirekt"</formula1>
    </dataValidation>
    <dataValidation type="list" allowBlank="1" showInputMessage="1" showErrorMessage="1" sqref="C2" xr:uid="{B836F57E-0A68-4D6F-A1B0-216705DE198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FF9D-F9A2-444C-A8D2-CADF9C9D6D50}">
  <dimension ref="A1:R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8" ht="15" customHeight="1">
      <c r="A1" s="1" t="s">
        <v>0</v>
      </c>
      <c r="B1" s="2"/>
      <c r="C1" s="2"/>
    </row>
    <row r="2" spans="1:18" ht="15" customHeight="1">
      <c r="A2" s="1" t="s">
        <v>349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8" ht="15" customHeight="1">
      <c r="A3" s="5" t="s">
        <v>365</v>
      </c>
      <c r="B3" s="2"/>
      <c r="C3" s="2"/>
    </row>
    <row r="4" spans="1:18" ht="22.5" customHeight="1"/>
    <row r="5" spans="1:18" ht="22.5" customHeight="1">
      <c r="D5" s="76">
        <v>719</v>
      </c>
      <c r="E5" s="76">
        <v>720</v>
      </c>
      <c r="F5" s="76">
        <v>721</v>
      </c>
      <c r="G5" s="76">
        <v>722</v>
      </c>
      <c r="H5" s="76">
        <v>725</v>
      </c>
      <c r="I5" s="76">
        <v>726</v>
      </c>
      <c r="J5" s="76">
        <v>730</v>
      </c>
      <c r="K5" s="76">
        <v>731</v>
      </c>
      <c r="L5" s="76">
        <v>732</v>
      </c>
      <c r="M5" s="76">
        <v>733</v>
      </c>
      <c r="N5" s="76">
        <v>734</v>
      </c>
      <c r="O5" s="76">
        <v>769</v>
      </c>
      <c r="P5" s="76">
        <v>770</v>
      </c>
      <c r="Q5" s="76">
        <v>771</v>
      </c>
      <c r="R5" s="77"/>
    </row>
    <row r="6" spans="1:18" ht="79.5" customHeight="1">
      <c r="A6" s="53" t="s">
        <v>141</v>
      </c>
      <c r="B6" s="53" t="s">
        <v>142</v>
      </c>
      <c r="C6" s="53" t="s">
        <v>143</v>
      </c>
      <c r="D6" s="54" t="s">
        <v>81</v>
      </c>
      <c r="E6" s="54" t="s">
        <v>82</v>
      </c>
      <c r="F6" s="54" t="s">
        <v>83</v>
      </c>
      <c r="G6" s="54" t="s">
        <v>84</v>
      </c>
      <c r="H6" s="54" t="s">
        <v>85</v>
      </c>
      <c r="I6" s="54" t="s">
        <v>86</v>
      </c>
      <c r="J6" s="54" t="s">
        <v>87</v>
      </c>
      <c r="K6" s="54" t="s">
        <v>88</v>
      </c>
      <c r="L6" s="54" t="s">
        <v>89</v>
      </c>
      <c r="M6" s="54" t="s">
        <v>90</v>
      </c>
      <c r="N6" s="54" t="s">
        <v>91</v>
      </c>
      <c r="O6" s="54" t="s">
        <v>92</v>
      </c>
      <c r="P6" s="54" t="s">
        <v>93</v>
      </c>
      <c r="Q6" s="54" t="s">
        <v>94</v>
      </c>
      <c r="R6" s="77" t="s">
        <v>350</v>
      </c>
    </row>
    <row r="7" spans="1:18" ht="12.75" customHeight="1">
      <c r="A7" s="55" t="s">
        <v>146</v>
      </c>
      <c r="B7" s="17">
        <v>1001</v>
      </c>
      <c r="C7" s="56" t="s">
        <v>147</v>
      </c>
      <c r="D7" s="18">
        <f t="shared" ref="D7:Q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45433612.520000003</v>
      </c>
      <c r="E7" s="18">
        <f t="shared" ca="1" si="0"/>
        <v>575379167.01999998</v>
      </c>
      <c r="F7" s="18">
        <f t="shared" ca="1" si="0"/>
        <v>0</v>
      </c>
      <c r="G7" s="18">
        <f t="shared" ca="1" si="0"/>
        <v>31263561.799999997</v>
      </c>
      <c r="H7" s="18">
        <f t="shared" ca="1" si="0"/>
        <v>0</v>
      </c>
      <c r="I7" s="18">
        <f t="shared" ca="1" si="0"/>
        <v>0</v>
      </c>
      <c r="J7" s="18">
        <f t="shared" ca="1" si="0"/>
        <v>799934.35</v>
      </c>
      <c r="K7" s="18">
        <f t="shared" ca="1" si="0"/>
        <v>0</v>
      </c>
      <c r="L7" s="18">
        <f t="shared" ca="1" si="0"/>
        <v>0</v>
      </c>
      <c r="M7" s="18">
        <f t="shared" ca="1" si="0"/>
        <v>198137031.38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35144943.629999995</v>
      </c>
      <c r="R7" s="19">
        <f ca="1">+SUM(D7:Q7)</f>
        <v>886158250.69999993</v>
      </c>
    </row>
    <row r="8" spans="1:1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203683440.94999999</v>
      </c>
      <c r="E8" s="18">
        <f t="shared" ca="1" si="0"/>
        <v>544349292.78999996</v>
      </c>
      <c r="F8" s="18">
        <f t="shared" ca="1" si="0"/>
        <v>160559.56999999983</v>
      </c>
      <c r="G8" s="18">
        <f t="shared" ca="1" si="0"/>
        <v>0</v>
      </c>
      <c r="H8" s="18">
        <f t="shared" ca="1" si="0"/>
        <v>0</v>
      </c>
      <c r="I8" s="18">
        <f t="shared" ca="1" si="0"/>
        <v>38436819.350000001</v>
      </c>
      <c r="J8" s="18">
        <f t="shared" ca="1" si="0"/>
        <v>4067829.02</v>
      </c>
      <c r="K8" s="18">
        <f t="shared" ca="1" si="0"/>
        <v>643196.51</v>
      </c>
      <c r="L8" s="18">
        <f t="shared" ca="1" si="0"/>
        <v>0</v>
      </c>
      <c r="M8" s="18">
        <f t="shared" ca="1" si="0"/>
        <v>161378861.80000001</v>
      </c>
      <c r="N8" s="18">
        <f t="shared" ca="1" si="0"/>
        <v>0</v>
      </c>
      <c r="O8" s="18">
        <f t="shared" ca="1" si="0"/>
        <v>0</v>
      </c>
      <c r="P8" s="18">
        <f t="shared" ca="1" si="0"/>
        <v>0</v>
      </c>
      <c r="Q8" s="18">
        <f t="shared" ca="1" si="0"/>
        <v>114260794.09999999</v>
      </c>
      <c r="R8" s="19">
        <f t="shared" ref="R8:R18" ca="1" si="1">+SUM(D8:Q8)</f>
        <v>1066980794.09</v>
      </c>
    </row>
    <row r="9" spans="1:1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204539316.85999998</v>
      </c>
      <c r="E9" s="18">
        <f t="shared" ca="1" si="0"/>
        <v>208331425.80999997</v>
      </c>
      <c r="F9" s="18">
        <f t="shared" ca="1" si="0"/>
        <v>560282.12</v>
      </c>
      <c r="G9" s="18">
        <f t="shared" ca="1" si="0"/>
        <v>0</v>
      </c>
      <c r="H9" s="18">
        <f t="shared" ca="1" si="0"/>
        <v>0</v>
      </c>
      <c r="I9" s="18">
        <f t="shared" ca="1" si="0"/>
        <v>141812515.24000001</v>
      </c>
      <c r="J9" s="18">
        <f t="shared" ca="1" si="0"/>
        <v>13790032.869999999</v>
      </c>
      <c r="K9" s="18">
        <f t="shared" ca="1" si="0"/>
        <v>727415.19</v>
      </c>
      <c r="L9" s="18">
        <f t="shared" ca="1" si="0"/>
        <v>0</v>
      </c>
      <c r="M9" s="18">
        <f t="shared" ca="1" si="0"/>
        <v>79845638.580000013</v>
      </c>
      <c r="N9" s="18">
        <f t="shared" ca="1" si="0"/>
        <v>377336.67</v>
      </c>
      <c r="O9" s="18">
        <f t="shared" ca="1" si="0"/>
        <v>0</v>
      </c>
      <c r="P9" s="18">
        <f t="shared" ca="1" si="0"/>
        <v>0</v>
      </c>
      <c r="Q9" s="18">
        <f t="shared" ca="1" si="0"/>
        <v>173580253.54999998</v>
      </c>
      <c r="R9" s="19">
        <f t="shared" ca="1" si="1"/>
        <v>823564216.88999999</v>
      </c>
    </row>
    <row r="10" spans="1:1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835035652.36999404</v>
      </c>
      <c r="E10" s="18">
        <f t="shared" ca="1" si="0"/>
        <v>1166608885.3416691</v>
      </c>
      <c r="F10" s="18">
        <f t="shared" ca="1" si="0"/>
        <v>847338.59000000008</v>
      </c>
      <c r="G10" s="18">
        <f t="shared" ca="1" si="0"/>
        <v>0</v>
      </c>
      <c r="H10" s="18">
        <f t="shared" ca="1" si="0"/>
        <v>18978737.25</v>
      </c>
      <c r="I10" s="18">
        <f t="shared" ca="1" si="0"/>
        <v>100123870.18000001</v>
      </c>
      <c r="J10" s="18">
        <f t="shared" ca="1" si="0"/>
        <v>60190762.300000101</v>
      </c>
      <c r="K10" s="18">
        <f t="shared" ca="1" si="0"/>
        <v>5215609.1399999904</v>
      </c>
      <c r="L10" s="18">
        <f t="shared" ca="1" si="0"/>
        <v>0</v>
      </c>
      <c r="M10" s="18">
        <f t="shared" ca="1" si="0"/>
        <v>571674512.07000494</v>
      </c>
      <c r="N10" s="18">
        <f t="shared" ca="1" si="0"/>
        <v>4786883.8600000003</v>
      </c>
      <c r="O10" s="18">
        <f t="shared" ca="1" si="0"/>
        <v>0</v>
      </c>
      <c r="P10" s="18">
        <f t="shared" ca="1" si="0"/>
        <v>0</v>
      </c>
      <c r="Q10" s="18">
        <f t="shared" ca="1" si="0"/>
        <v>75940527.140000001</v>
      </c>
      <c r="R10" s="19">
        <f t="shared" ca="1" si="1"/>
        <v>2839402778.2416682</v>
      </c>
    </row>
    <row r="11" spans="1:1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1197803.44</v>
      </c>
      <c r="E11" s="18">
        <f t="shared" ca="1" si="0"/>
        <v>7454148.8600000003</v>
      </c>
      <c r="F11" s="18">
        <f t="shared" ca="1" si="0"/>
        <v>1976.6</v>
      </c>
      <c r="G11" s="18">
        <f t="shared" ca="1" si="0"/>
        <v>0</v>
      </c>
      <c r="H11" s="18">
        <f t="shared" ca="1" si="0"/>
        <v>0</v>
      </c>
      <c r="I11" s="18">
        <f t="shared" ca="1" si="0"/>
        <v>19158.900000000001</v>
      </c>
      <c r="J11" s="18">
        <f t="shared" ca="1" si="0"/>
        <v>1671176.4</v>
      </c>
      <c r="K11" s="18">
        <f t="shared" ca="1" si="0"/>
        <v>971294.91</v>
      </c>
      <c r="L11" s="18">
        <f t="shared" ca="1" si="0"/>
        <v>0</v>
      </c>
      <c r="M11" s="18">
        <f t="shared" ca="1" si="0"/>
        <v>3947258.48</v>
      </c>
      <c r="N11" s="18">
        <f t="shared" ca="1" si="0"/>
        <v>0</v>
      </c>
      <c r="O11" s="18">
        <f t="shared" ca="1" si="0"/>
        <v>0</v>
      </c>
      <c r="P11" s="18">
        <f t="shared" ca="1" si="0"/>
        <v>0</v>
      </c>
      <c r="Q11" s="18">
        <f t="shared" ca="1" si="0"/>
        <v>0</v>
      </c>
      <c r="R11" s="19">
        <f t="shared" ca="1" si="1"/>
        <v>15262817.590000002</v>
      </c>
    </row>
    <row r="12" spans="1:1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9">
        <f t="shared" ca="1" si="1"/>
        <v>0</v>
      </c>
    </row>
    <row r="13" spans="1:1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120396283.87</v>
      </c>
      <c r="E13" s="18">
        <f t="shared" ca="1" si="0"/>
        <v>141333045.58999997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725891.86</v>
      </c>
      <c r="J13" s="18">
        <f t="shared" ca="1" si="0"/>
        <v>1379780.68</v>
      </c>
      <c r="K13" s="18">
        <f t="shared" ca="1" si="0"/>
        <v>60864.33</v>
      </c>
      <c r="L13" s="18">
        <f t="shared" ca="1" si="0"/>
        <v>0</v>
      </c>
      <c r="M13" s="18">
        <f t="shared" ca="1" si="0"/>
        <v>210863897.52000001</v>
      </c>
      <c r="N13" s="18">
        <f t="shared" ca="1" si="0"/>
        <v>165085.71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9">
        <f t="shared" ca="1" si="1"/>
        <v>474924849.56</v>
      </c>
    </row>
    <row r="14" spans="1:1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943472593.96000004</v>
      </c>
      <c r="E14" s="18">
        <f t="shared" ca="1" si="0"/>
        <v>802518070.38999999</v>
      </c>
      <c r="F14" s="18">
        <f t="shared" ca="1" si="0"/>
        <v>26952.63</v>
      </c>
      <c r="G14" s="18">
        <f t="shared" ca="1" si="0"/>
        <v>0</v>
      </c>
      <c r="H14" s="18">
        <f t="shared" ca="1" si="0"/>
        <v>178376.03</v>
      </c>
      <c r="I14" s="18">
        <f t="shared" ca="1" si="0"/>
        <v>17351718.07</v>
      </c>
      <c r="J14" s="18">
        <f t="shared" ca="1" si="0"/>
        <v>7888654.7599999998</v>
      </c>
      <c r="K14" s="18">
        <f t="shared" ca="1" si="0"/>
        <v>991936.37</v>
      </c>
      <c r="L14" s="18">
        <f t="shared" ca="1" si="0"/>
        <v>0</v>
      </c>
      <c r="M14" s="18">
        <f t="shared" ca="1" si="0"/>
        <v>79033626.950000003</v>
      </c>
      <c r="N14" s="18">
        <f t="shared" ca="1" si="0"/>
        <v>434534.34</v>
      </c>
      <c r="O14" s="18">
        <f t="shared" ca="1" si="0"/>
        <v>0</v>
      </c>
      <c r="P14" s="18">
        <f t="shared" ca="1" si="0"/>
        <v>0</v>
      </c>
      <c r="Q14" s="18">
        <f t="shared" ca="1" si="0"/>
        <v>1085244292.8800001</v>
      </c>
      <c r="R14" s="19">
        <f t="shared" ca="1" si="1"/>
        <v>2937140756.3800001</v>
      </c>
    </row>
    <row r="15" spans="1:1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4200015.8789800704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962545.78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9">
        <f t="shared" ca="1" si="1"/>
        <v>5162561.6589800706</v>
      </c>
    </row>
    <row r="16" spans="1:1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9">
        <f t="shared" ca="1" si="1"/>
        <v>0</v>
      </c>
    </row>
    <row r="17" spans="1:1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201696039</v>
      </c>
      <c r="E17" s="18">
        <f t="shared" ca="1" si="0"/>
        <v>97765842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2049520</v>
      </c>
      <c r="J17" s="18">
        <f t="shared" ca="1" si="0"/>
        <v>1359303</v>
      </c>
      <c r="K17" s="18">
        <f t="shared" ca="1" si="0"/>
        <v>-174</v>
      </c>
      <c r="L17" s="18">
        <f t="shared" ca="1" si="0"/>
        <v>0</v>
      </c>
      <c r="M17" s="18">
        <f t="shared" ca="1" si="0"/>
        <v>23095508</v>
      </c>
      <c r="N17" s="18">
        <f t="shared" ca="1" si="0"/>
        <v>410223</v>
      </c>
      <c r="O17" s="18">
        <f t="shared" ca="1" si="0"/>
        <v>0</v>
      </c>
      <c r="P17" s="18">
        <f t="shared" ca="1" si="0"/>
        <v>0</v>
      </c>
      <c r="Q17" s="18">
        <f t="shared" ca="1" si="0"/>
        <v>36824238</v>
      </c>
      <c r="R17" s="19">
        <f t="shared" ca="1" si="1"/>
        <v>363200499</v>
      </c>
    </row>
    <row r="18" spans="1:1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156322564.64999998</v>
      </c>
      <c r="E18" s="18">
        <f t="shared" ca="1" si="0"/>
        <v>60629525.160000004</v>
      </c>
      <c r="F18" s="18">
        <f t="shared" ca="1" si="0"/>
        <v>1122</v>
      </c>
      <c r="G18" s="18">
        <f t="shared" ca="1" si="0"/>
        <v>0</v>
      </c>
      <c r="H18" s="18">
        <f t="shared" ca="1" si="0"/>
        <v>0</v>
      </c>
      <c r="I18" s="18">
        <f t="shared" ca="1" si="0"/>
        <v>20141628.82</v>
      </c>
      <c r="J18" s="18">
        <f t="shared" ca="1" si="0"/>
        <v>1126229.94</v>
      </c>
      <c r="K18" s="18">
        <f t="shared" ca="1" si="0"/>
        <v>958825.54</v>
      </c>
      <c r="L18" s="18">
        <f t="shared" ca="1" si="0"/>
        <v>0</v>
      </c>
      <c r="M18" s="18">
        <f t="shared" ca="1" si="0"/>
        <v>47932024.810000002</v>
      </c>
      <c r="N18" s="18">
        <f t="shared" ca="1" si="0"/>
        <v>219270</v>
      </c>
      <c r="O18" s="18">
        <f t="shared" ca="1" si="0"/>
        <v>0</v>
      </c>
      <c r="P18" s="18">
        <f t="shared" ca="1" si="0"/>
        <v>0</v>
      </c>
      <c r="Q18" s="18">
        <f t="shared" ca="1" si="0"/>
        <v>155997836.18000001</v>
      </c>
      <c r="R18" s="19">
        <f t="shared" ca="1" si="1"/>
        <v>443329027.09999996</v>
      </c>
    </row>
    <row r="19" spans="1:1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9">
        <f t="shared" ref="R19:R41" ca="1" si="2">+SUM(D19:Q19)</f>
        <v>0</v>
      </c>
    </row>
    <row r="20" spans="1:1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281138894.62</v>
      </c>
      <c r="E20" s="18">
        <f t="shared" ca="1" si="0"/>
        <v>285767116.88</v>
      </c>
      <c r="F20" s="18">
        <f t="shared" ca="1" si="0"/>
        <v>0</v>
      </c>
      <c r="G20" s="18">
        <f t="shared" ca="1" si="0"/>
        <v>108548.5</v>
      </c>
      <c r="H20" s="18">
        <f t="shared" ca="1" si="0"/>
        <v>0</v>
      </c>
      <c r="I20" s="18">
        <f t="shared" ca="1" si="0"/>
        <v>3591424.58</v>
      </c>
      <c r="J20" s="18">
        <f t="shared" ca="1" si="0"/>
        <v>1399768.98</v>
      </c>
      <c r="K20" s="18">
        <f t="shared" ca="1" si="0"/>
        <v>0</v>
      </c>
      <c r="L20" s="18">
        <f t="shared" ca="1" si="0"/>
        <v>0</v>
      </c>
      <c r="M20" s="18">
        <f t="shared" ca="1" si="0"/>
        <v>59355237.020000003</v>
      </c>
      <c r="N20" s="18">
        <f t="shared" ca="1" si="0"/>
        <v>428851.39</v>
      </c>
      <c r="O20" s="18">
        <f t="shared" ca="1" si="0"/>
        <v>0</v>
      </c>
      <c r="P20" s="18">
        <f t="shared" ca="1" si="0"/>
        <v>0</v>
      </c>
      <c r="Q20" s="18">
        <f t="shared" ca="1" si="0"/>
        <v>0</v>
      </c>
      <c r="R20" s="19">
        <f t="shared" ca="1" si="2"/>
        <v>631789841.97000003</v>
      </c>
    </row>
    <row r="21" spans="1:1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7836661.3399999999</v>
      </c>
      <c r="E21" s="18">
        <f t="shared" ca="1" si="0"/>
        <v>18527442.77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54512.67</v>
      </c>
      <c r="J21" s="18">
        <f t="shared" ca="1" si="0"/>
        <v>1551017.09</v>
      </c>
      <c r="K21" s="18">
        <f t="shared" ca="1" si="0"/>
        <v>5253.46</v>
      </c>
      <c r="L21" s="18">
        <f t="shared" ca="1" si="0"/>
        <v>0</v>
      </c>
      <c r="M21" s="18">
        <f t="shared" ca="1" si="0"/>
        <v>18440009.309999999</v>
      </c>
      <c r="N21" s="18">
        <f t="shared" ca="1" si="0"/>
        <v>0</v>
      </c>
      <c r="O21" s="18">
        <f t="shared" ca="1" si="0"/>
        <v>0</v>
      </c>
      <c r="P21" s="18">
        <f t="shared" ca="1" si="0"/>
        <v>0</v>
      </c>
      <c r="Q21" s="18">
        <f t="shared" ca="1" si="0"/>
        <v>796563.44</v>
      </c>
      <c r="R21" s="19">
        <f t="shared" ca="1" si="2"/>
        <v>47211460.079999998</v>
      </c>
    </row>
    <row r="22" spans="1:1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1134125059.3499999</v>
      </c>
      <c r="E22" s="18">
        <f t="shared" ca="1" si="0"/>
        <v>1347510693.7100003</v>
      </c>
      <c r="F22" s="18">
        <f t="shared" ca="1" si="0"/>
        <v>40101.57</v>
      </c>
      <c r="G22" s="18">
        <f t="shared" ca="1" si="0"/>
        <v>0</v>
      </c>
      <c r="H22" s="18">
        <f t="shared" ca="1" si="0"/>
        <v>5506216.5</v>
      </c>
      <c r="I22" s="18">
        <f t="shared" ca="1" si="0"/>
        <v>59427265.210000001</v>
      </c>
      <c r="J22" s="18">
        <f t="shared" ca="1" si="0"/>
        <v>82714897.00999999</v>
      </c>
      <c r="K22" s="18">
        <f t="shared" ca="1" si="0"/>
        <v>3128896.54</v>
      </c>
      <c r="L22" s="18">
        <f t="shared" ca="1" si="0"/>
        <v>0</v>
      </c>
      <c r="M22" s="18">
        <f t="shared" ca="1" si="0"/>
        <v>736790242.24000001</v>
      </c>
      <c r="N22" s="18">
        <f t="shared" ca="1" si="0"/>
        <v>6483435.3800000008</v>
      </c>
      <c r="O22" s="18">
        <f t="shared" ca="1" si="0"/>
        <v>0</v>
      </c>
      <c r="P22" s="18">
        <f t="shared" ca="1" si="0"/>
        <v>0</v>
      </c>
      <c r="Q22" s="18">
        <f t="shared" ca="1" si="0"/>
        <v>0</v>
      </c>
      <c r="R22" s="19">
        <f t="shared" ca="1" si="2"/>
        <v>3375726807.5100002</v>
      </c>
    </row>
    <row r="23" spans="1:18" ht="12.75" customHeight="1">
      <c r="A23" s="55" t="s">
        <v>179</v>
      </c>
      <c r="B23" s="17">
        <v>1022</v>
      </c>
      <c r="C23" s="56" t="s">
        <v>147</v>
      </c>
      <c r="D23" s="18">
        <f t="shared" ref="D23:Q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315394787.66000003</v>
      </c>
      <c r="E23" s="18">
        <f t="shared" ca="1" si="3"/>
        <v>242668252.25</v>
      </c>
      <c r="F23" s="18">
        <f t="shared" ca="1" si="3"/>
        <v>-243.6</v>
      </c>
      <c r="G23" s="18">
        <f t="shared" ca="1" si="3"/>
        <v>0</v>
      </c>
      <c r="H23" s="18">
        <f t="shared" ca="1" si="3"/>
        <v>979537.33</v>
      </c>
      <c r="I23" s="18">
        <f t="shared" ca="1" si="3"/>
        <v>16838938.210000001</v>
      </c>
      <c r="J23" s="18">
        <f t="shared" ca="1" si="3"/>
        <v>1821106.3900000001</v>
      </c>
      <c r="K23" s="18">
        <f t="shared" ca="1" si="3"/>
        <v>4283979.58</v>
      </c>
      <c r="L23" s="18">
        <f t="shared" ca="1" si="3"/>
        <v>0</v>
      </c>
      <c r="M23" s="18">
        <f t="shared" ca="1" si="3"/>
        <v>7974680.3200000003</v>
      </c>
      <c r="N23" s="18">
        <f t="shared" ca="1" si="3"/>
        <v>0</v>
      </c>
      <c r="O23" s="18">
        <f t="shared" ca="1" si="3"/>
        <v>0</v>
      </c>
      <c r="P23" s="18">
        <f t="shared" ca="1" si="3"/>
        <v>189369.87</v>
      </c>
      <c r="Q23" s="18">
        <f t="shared" ca="1" si="3"/>
        <v>33775389.590000004</v>
      </c>
      <c r="R23" s="19">
        <f t="shared" ca="1" si="2"/>
        <v>623925797.60000026</v>
      </c>
    </row>
    <row r="24" spans="1:1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27534615.380000118</v>
      </c>
      <c r="E24" s="18">
        <f t="shared" ca="1" si="3"/>
        <v>61037722.109999135</v>
      </c>
      <c r="F24" s="18">
        <f t="shared" ca="1" si="3"/>
        <v>0</v>
      </c>
      <c r="G24" s="18">
        <f t="shared" ca="1" si="3"/>
        <v>0</v>
      </c>
      <c r="H24" s="18">
        <f t="shared" ca="1" si="3"/>
        <v>0</v>
      </c>
      <c r="I24" s="18">
        <f t="shared" ca="1" si="3"/>
        <v>20017849.949999999</v>
      </c>
      <c r="J24" s="18">
        <f t="shared" ca="1" si="3"/>
        <v>3034445.5760624399</v>
      </c>
      <c r="K24" s="18">
        <f t="shared" ca="1" si="3"/>
        <v>270863.2</v>
      </c>
      <c r="L24" s="18">
        <f t="shared" ca="1" si="3"/>
        <v>0</v>
      </c>
      <c r="M24" s="18">
        <f t="shared" ca="1" si="3"/>
        <v>12746073.609999999</v>
      </c>
      <c r="N24" s="18">
        <f t="shared" ca="1" si="3"/>
        <v>164617</v>
      </c>
      <c r="O24" s="18">
        <f t="shared" ca="1" si="3"/>
        <v>0</v>
      </c>
      <c r="P24" s="18">
        <f t="shared" ca="1" si="3"/>
        <v>0</v>
      </c>
      <c r="Q24" s="18">
        <f t="shared" ca="1" si="3"/>
        <v>0</v>
      </c>
      <c r="R24" s="19">
        <f t="shared" ca="1" si="2"/>
        <v>124806186.8260617</v>
      </c>
    </row>
    <row r="25" spans="1:1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20701696.571766999</v>
      </c>
      <c r="E25" s="18">
        <f t="shared" ca="1" si="3"/>
        <v>25798246.591873001</v>
      </c>
      <c r="F25" s="18">
        <f t="shared" ca="1" si="3"/>
        <v>0</v>
      </c>
      <c r="G25" s="18">
        <f t="shared" ca="1" si="3"/>
        <v>0</v>
      </c>
      <c r="H25" s="18">
        <f t="shared" ca="1" si="3"/>
        <v>0</v>
      </c>
      <c r="I25" s="18">
        <f t="shared" ca="1" si="3"/>
        <v>80000</v>
      </c>
      <c r="J25" s="18">
        <f t="shared" ca="1" si="3"/>
        <v>2713507.42</v>
      </c>
      <c r="K25" s="18">
        <f t="shared" ca="1" si="3"/>
        <v>1592.6</v>
      </c>
      <c r="L25" s="18">
        <f t="shared" ca="1" si="3"/>
        <v>0</v>
      </c>
      <c r="M25" s="18">
        <f t="shared" ca="1" si="3"/>
        <v>5911134.9899999993</v>
      </c>
      <c r="N25" s="18">
        <f t="shared" ca="1" si="3"/>
        <v>0</v>
      </c>
      <c r="O25" s="18">
        <f t="shared" ca="1" si="3"/>
        <v>0</v>
      </c>
      <c r="P25" s="18">
        <f t="shared" ca="1" si="3"/>
        <v>0</v>
      </c>
      <c r="Q25" s="18">
        <f t="shared" ca="1" si="3"/>
        <v>4814539.3709399998</v>
      </c>
      <c r="R25" s="19">
        <f t="shared" ca="1" si="2"/>
        <v>60020717.544580005</v>
      </c>
    </row>
    <row r="26" spans="1:1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220227840.16999999</v>
      </c>
      <c r="E26" s="18">
        <f t="shared" ca="1" si="3"/>
        <v>135208761.09</v>
      </c>
      <c r="F26" s="18">
        <f t="shared" ca="1" si="3"/>
        <v>0</v>
      </c>
      <c r="G26" s="18">
        <f t="shared" ca="1" si="3"/>
        <v>0</v>
      </c>
      <c r="H26" s="18">
        <f t="shared" ca="1" si="3"/>
        <v>0</v>
      </c>
      <c r="I26" s="18">
        <f t="shared" ca="1" si="3"/>
        <v>4151861.04</v>
      </c>
      <c r="J26" s="18">
        <f t="shared" ca="1" si="3"/>
        <v>1274733.24</v>
      </c>
      <c r="K26" s="18">
        <f t="shared" ca="1" si="3"/>
        <v>137922.22</v>
      </c>
      <c r="L26" s="18">
        <f t="shared" ca="1" si="3"/>
        <v>0</v>
      </c>
      <c r="M26" s="18">
        <f t="shared" ca="1" si="3"/>
        <v>16073062.390000001</v>
      </c>
      <c r="N26" s="18">
        <f t="shared" ca="1" si="3"/>
        <v>60445.03</v>
      </c>
      <c r="O26" s="18">
        <f t="shared" ca="1" si="3"/>
        <v>0</v>
      </c>
      <c r="P26" s="18">
        <f t="shared" ca="1" si="3"/>
        <v>0</v>
      </c>
      <c r="Q26" s="18">
        <f t="shared" ca="1" si="3"/>
        <v>0</v>
      </c>
      <c r="R26" s="19">
        <f t="shared" ca="1" si="2"/>
        <v>377134625.18000001</v>
      </c>
    </row>
    <row r="27" spans="1:1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193935141.63</v>
      </c>
      <c r="E27" s="18">
        <f t="shared" ca="1" si="3"/>
        <v>499333875.38999999</v>
      </c>
      <c r="F27" s="18">
        <f t="shared" ca="1" si="3"/>
        <v>0</v>
      </c>
      <c r="G27" s="18">
        <f t="shared" ca="1" si="3"/>
        <v>0</v>
      </c>
      <c r="H27" s="18">
        <f t="shared" ca="1" si="3"/>
        <v>0</v>
      </c>
      <c r="I27" s="18">
        <f t="shared" ca="1" si="3"/>
        <v>14837055.609999999</v>
      </c>
      <c r="J27" s="18">
        <f t="shared" ca="1" si="3"/>
        <v>976229.64</v>
      </c>
      <c r="K27" s="18">
        <f t="shared" ca="1" si="3"/>
        <v>25750</v>
      </c>
      <c r="L27" s="18">
        <f t="shared" ca="1" si="3"/>
        <v>0</v>
      </c>
      <c r="M27" s="18">
        <f t="shared" ca="1" si="3"/>
        <v>38020207.75</v>
      </c>
      <c r="N27" s="18">
        <f t="shared" ca="1" si="3"/>
        <v>0</v>
      </c>
      <c r="O27" s="18">
        <f t="shared" ca="1" si="3"/>
        <v>0</v>
      </c>
      <c r="P27" s="18">
        <f t="shared" ca="1" si="3"/>
        <v>0</v>
      </c>
      <c r="Q27" s="18">
        <f t="shared" ca="1" si="3"/>
        <v>0</v>
      </c>
      <c r="R27" s="19">
        <f t="shared" ca="1" si="2"/>
        <v>747128260.01999998</v>
      </c>
    </row>
    <row r="28" spans="1:1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9261699.7899999991</v>
      </c>
      <c r="E28" s="18">
        <f t="shared" ca="1" si="3"/>
        <v>31442755.07</v>
      </c>
      <c r="F28" s="18">
        <f t="shared" ca="1" si="3"/>
        <v>0</v>
      </c>
      <c r="G28" s="18">
        <f t="shared" ca="1" si="3"/>
        <v>0</v>
      </c>
      <c r="H28" s="18">
        <f t="shared" ca="1" si="3"/>
        <v>0</v>
      </c>
      <c r="I28" s="18">
        <f t="shared" ca="1" si="3"/>
        <v>0</v>
      </c>
      <c r="J28" s="18">
        <f t="shared" ca="1" si="3"/>
        <v>1163247.8899999999</v>
      </c>
      <c r="K28" s="18">
        <f t="shared" ca="1" si="3"/>
        <v>0</v>
      </c>
      <c r="L28" s="18">
        <f t="shared" ca="1" si="3"/>
        <v>0</v>
      </c>
      <c r="M28" s="18">
        <f t="shared" ca="1" si="3"/>
        <v>71527.55</v>
      </c>
      <c r="N28" s="18">
        <f t="shared" ca="1" si="3"/>
        <v>0</v>
      </c>
      <c r="O28" s="18">
        <f t="shared" ca="1" si="3"/>
        <v>0</v>
      </c>
      <c r="P28" s="18">
        <f t="shared" ca="1" si="3"/>
        <v>0</v>
      </c>
      <c r="Q28" s="18">
        <f t="shared" ca="1" si="3"/>
        <v>0</v>
      </c>
      <c r="R28" s="19">
        <f t="shared" ca="1" si="2"/>
        <v>41939230.299999997</v>
      </c>
    </row>
    <row r="29" spans="1:1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354180815.27249998</v>
      </c>
      <c r="E29" s="18">
        <f t="shared" ca="1" si="3"/>
        <v>694361662.93929994</v>
      </c>
      <c r="F29" s="18">
        <f t="shared" ca="1" si="3"/>
        <v>19839.89</v>
      </c>
      <c r="G29" s="18">
        <f t="shared" ca="1" si="3"/>
        <v>0</v>
      </c>
      <c r="H29" s="18">
        <f t="shared" ca="1" si="3"/>
        <v>22000</v>
      </c>
      <c r="I29" s="18">
        <f t="shared" ca="1" si="3"/>
        <v>26699783.59</v>
      </c>
      <c r="J29" s="18">
        <f t="shared" ca="1" si="3"/>
        <v>4342563.04</v>
      </c>
      <c r="K29" s="18">
        <f t="shared" ca="1" si="3"/>
        <v>608965.19999999995</v>
      </c>
      <c r="L29" s="18">
        <f t="shared" ca="1" si="3"/>
        <v>0</v>
      </c>
      <c r="M29" s="18">
        <f t="shared" ca="1" si="3"/>
        <v>2763302.7623999999</v>
      </c>
      <c r="N29" s="18">
        <f t="shared" ca="1" si="3"/>
        <v>2623616.5499999998</v>
      </c>
      <c r="O29" s="18">
        <f t="shared" ca="1" si="3"/>
        <v>0</v>
      </c>
      <c r="P29" s="18">
        <f t="shared" ca="1" si="3"/>
        <v>0</v>
      </c>
      <c r="Q29" s="18">
        <f t="shared" ca="1" si="3"/>
        <v>171139166.04640001</v>
      </c>
      <c r="R29" s="19">
        <f t="shared" ca="1" si="2"/>
        <v>1256761715.2905998</v>
      </c>
    </row>
    <row r="30" spans="1:1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15230817.260000002</v>
      </c>
      <c r="E30" s="18">
        <f t="shared" ca="1" si="3"/>
        <v>29692468</v>
      </c>
      <c r="F30" s="18">
        <f t="shared" ca="1" si="3"/>
        <v>0</v>
      </c>
      <c r="G30" s="18">
        <f t="shared" ca="1" si="3"/>
        <v>0</v>
      </c>
      <c r="H30" s="18">
        <f t="shared" ca="1" si="3"/>
        <v>0</v>
      </c>
      <c r="I30" s="18">
        <f t="shared" ca="1" si="3"/>
        <v>300603.34000000003</v>
      </c>
      <c r="J30" s="18">
        <f t="shared" ca="1" si="3"/>
        <v>0</v>
      </c>
      <c r="K30" s="18">
        <f t="shared" ca="1" si="3"/>
        <v>203961.67</v>
      </c>
      <c r="L30" s="18">
        <f t="shared" ca="1" si="3"/>
        <v>0</v>
      </c>
      <c r="M30" s="18">
        <f t="shared" ca="1" si="3"/>
        <v>151683.74000000002</v>
      </c>
      <c r="N30" s="18">
        <f t="shared" ca="1" si="3"/>
        <v>0</v>
      </c>
      <c r="O30" s="18">
        <f t="shared" ca="1" si="3"/>
        <v>0</v>
      </c>
      <c r="P30" s="18">
        <f t="shared" ca="1" si="3"/>
        <v>0</v>
      </c>
      <c r="Q30" s="18">
        <f t="shared" ca="1" si="3"/>
        <v>724666.52</v>
      </c>
      <c r="R30" s="19">
        <f t="shared" ca="1" si="2"/>
        <v>46304200.530000016</v>
      </c>
    </row>
    <row r="31" spans="1:1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272769400.63522696</v>
      </c>
      <c r="E31" s="18">
        <f t="shared" ca="1" si="3"/>
        <v>129853292.886077</v>
      </c>
      <c r="F31" s="18">
        <f t="shared" ca="1" si="3"/>
        <v>0</v>
      </c>
      <c r="G31" s="18">
        <f t="shared" ca="1" si="3"/>
        <v>0</v>
      </c>
      <c r="H31" s="18">
        <f t="shared" ca="1" si="3"/>
        <v>232849.14999899999</v>
      </c>
      <c r="I31" s="18">
        <f t="shared" ca="1" si="3"/>
        <v>25283937.900246002</v>
      </c>
      <c r="J31" s="18">
        <f t="shared" ca="1" si="3"/>
        <v>5847212.3000000007</v>
      </c>
      <c r="K31" s="18">
        <f t="shared" ca="1" si="3"/>
        <v>23738228.320096999</v>
      </c>
      <c r="L31" s="18">
        <f t="shared" ca="1" si="3"/>
        <v>0</v>
      </c>
      <c r="M31" s="18">
        <f t="shared" ca="1" si="3"/>
        <v>99754678.453545004</v>
      </c>
      <c r="N31" s="18">
        <f t="shared" ca="1" si="3"/>
        <v>627991.05000100005</v>
      </c>
      <c r="O31" s="18">
        <f t="shared" ca="1" si="3"/>
        <v>0</v>
      </c>
      <c r="P31" s="18">
        <f t="shared" ca="1" si="3"/>
        <v>0</v>
      </c>
      <c r="Q31" s="18">
        <f t="shared" ca="1" si="3"/>
        <v>77712233.980866</v>
      </c>
      <c r="R31" s="19">
        <f t="shared" ca="1" si="2"/>
        <v>635819824.67605793</v>
      </c>
    </row>
    <row r="32" spans="1:1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147713068.47999987</v>
      </c>
      <c r="E32" s="18">
        <f t="shared" ca="1" si="3"/>
        <v>304922284.91999966</v>
      </c>
      <c r="F32" s="18">
        <f t="shared" ca="1" si="3"/>
        <v>631044.78000000014</v>
      </c>
      <c r="G32" s="18">
        <f t="shared" ca="1" si="3"/>
        <v>0</v>
      </c>
      <c r="H32" s="18">
        <f t="shared" ca="1" si="3"/>
        <v>111799.98000000001</v>
      </c>
      <c r="I32" s="18">
        <f t="shared" ca="1" si="3"/>
        <v>3025706.61</v>
      </c>
      <c r="J32" s="18">
        <f t="shared" ca="1" si="3"/>
        <v>1172935.44</v>
      </c>
      <c r="K32" s="18">
        <f t="shared" ca="1" si="3"/>
        <v>1008833.7400000006</v>
      </c>
      <c r="L32" s="18">
        <f t="shared" ca="1" si="3"/>
        <v>0</v>
      </c>
      <c r="M32" s="18">
        <f t="shared" ca="1" si="3"/>
        <v>51904.71</v>
      </c>
      <c r="N32" s="18">
        <f t="shared" ca="1" si="3"/>
        <v>119500</v>
      </c>
      <c r="O32" s="18">
        <f t="shared" ca="1" si="3"/>
        <v>0</v>
      </c>
      <c r="P32" s="18">
        <f t="shared" ca="1" si="3"/>
        <v>0</v>
      </c>
      <c r="Q32" s="18">
        <f t="shared" ca="1" si="3"/>
        <v>0</v>
      </c>
      <c r="R32" s="19">
        <f t="shared" ca="1" si="2"/>
        <v>458757078.65999949</v>
      </c>
    </row>
    <row r="33" spans="1:1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2255899.3399999863</v>
      </c>
      <c r="E33" s="18">
        <f t="shared" ca="1" si="3"/>
        <v>144894540.42008033</v>
      </c>
      <c r="F33" s="18">
        <f t="shared" ca="1" si="3"/>
        <v>1897.48</v>
      </c>
      <c r="G33" s="18">
        <f t="shared" ca="1" si="3"/>
        <v>0</v>
      </c>
      <c r="H33" s="18">
        <f t="shared" ca="1" si="3"/>
        <v>0</v>
      </c>
      <c r="I33" s="18">
        <f t="shared" ca="1" si="3"/>
        <v>0</v>
      </c>
      <c r="J33" s="18">
        <f t="shared" ca="1" si="3"/>
        <v>1066958.8700000001</v>
      </c>
      <c r="K33" s="18">
        <f t="shared" ca="1" si="3"/>
        <v>135194.25000000009</v>
      </c>
      <c r="L33" s="18">
        <f t="shared" ca="1" si="3"/>
        <v>0</v>
      </c>
      <c r="M33" s="18">
        <f t="shared" ca="1" si="3"/>
        <v>2824824.030000289</v>
      </c>
      <c r="N33" s="18">
        <f t="shared" ca="1" si="3"/>
        <v>0</v>
      </c>
      <c r="O33" s="18">
        <f t="shared" ca="1" si="3"/>
        <v>0</v>
      </c>
      <c r="P33" s="18">
        <f t="shared" ca="1" si="3"/>
        <v>0</v>
      </c>
      <c r="Q33" s="18">
        <f t="shared" ca="1" si="3"/>
        <v>0</v>
      </c>
      <c r="R33" s="19">
        <f t="shared" ca="1" si="2"/>
        <v>151179314.3900806</v>
      </c>
    </row>
    <row r="34" spans="1:1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222204644.37</v>
      </c>
      <c r="E34" s="18">
        <f t="shared" ca="1" si="3"/>
        <v>102066373.26000001</v>
      </c>
      <c r="F34" s="18">
        <f t="shared" ca="1" si="3"/>
        <v>0</v>
      </c>
      <c r="G34" s="18">
        <f t="shared" ca="1" si="3"/>
        <v>0</v>
      </c>
      <c r="H34" s="18">
        <f t="shared" ca="1" si="3"/>
        <v>0</v>
      </c>
      <c r="I34" s="18">
        <f t="shared" ca="1" si="3"/>
        <v>5724037.7999999998</v>
      </c>
      <c r="J34" s="18">
        <f t="shared" ca="1" si="3"/>
        <v>1092128.01</v>
      </c>
      <c r="K34" s="18">
        <f t="shared" ca="1" si="3"/>
        <v>61903.74</v>
      </c>
      <c r="L34" s="18">
        <f t="shared" ca="1" si="3"/>
        <v>0</v>
      </c>
      <c r="M34" s="18">
        <f t="shared" ca="1" si="3"/>
        <v>360517188.67000002</v>
      </c>
      <c r="N34" s="18">
        <f t="shared" ca="1" si="3"/>
        <v>15912303.960000001</v>
      </c>
      <c r="O34" s="18">
        <f t="shared" ca="1" si="3"/>
        <v>0</v>
      </c>
      <c r="P34" s="18">
        <f t="shared" ca="1" si="3"/>
        <v>0</v>
      </c>
      <c r="Q34" s="18">
        <f t="shared" ca="1" si="3"/>
        <v>186618068.94</v>
      </c>
      <c r="R34" s="19">
        <f t="shared" ca="1" si="2"/>
        <v>894196648.75</v>
      </c>
    </row>
    <row r="35" spans="1:1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27342076.450000003</v>
      </c>
      <c r="E35" s="18">
        <f t="shared" ca="1" si="3"/>
        <v>16169613.27</v>
      </c>
      <c r="F35" s="18">
        <f t="shared" ca="1" si="3"/>
        <v>0</v>
      </c>
      <c r="G35" s="18">
        <f t="shared" ca="1" si="3"/>
        <v>0</v>
      </c>
      <c r="H35" s="18">
        <f t="shared" ca="1" si="3"/>
        <v>0</v>
      </c>
      <c r="I35" s="18">
        <f t="shared" ca="1" si="3"/>
        <v>182973.4</v>
      </c>
      <c r="J35" s="18">
        <f t="shared" ca="1" si="3"/>
        <v>3359300.48</v>
      </c>
      <c r="K35" s="18">
        <f t="shared" ca="1" si="3"/>
        <v>291771</v>
      </c>
      <c r="L35" s="18">
        <f t="shared" ca="1" si="3"/>
        <v>0</v>
      </c>
      <c r="M35" s="18">
        <f t="shared" ca="1" si="3"/>
        <v>17369990.099999998</v>
      </c>
      <c r="N35" s="18">
        <f t="shared" ca="1" si="3"/>
        <v>0</v>
      </c>
      <c r="O35" s="18">
        <f t="shared" ca="1" si="3"/>
        <v>0</v>
      </c>
      <c r="P35" s="18">
        <f t="shared" ca="1" si="3"/>
        <v>0</v>
      </c>
      <c r="Q35" s="18">
        <f t="shared" ca="1" si="3"/>
        <v>0</v>
      </c>
      <c r="R35" s="19">
        <f t="shared" ca="1" si="2"/>
        <v>64715724.699999988</v>
      </c>
    </row>
    <row r="36" spans="1:1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0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3"/>
        <v>0</v>
      </c>
      <c r="P36" s="18">
        <f t="shared" ca="1" si="3"/>
        <v>0</v>
      </c>
      <c r="Q36" s="18">
        <f t="shared" ca="1" si="3"/>
        <v>0</v>
      </c>
      <c r="R36" s="19">
        <f t="shared" ca="1" si="2"/>
        <v>0</v>
      </c>
    </row>
    <row r="37" spans="1:1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153658867.63</v>
      </c>
      <c r="E37" s="18">
        <f t="shared" ca="1" si="3"/>
        <v>249030440.67000002</v>
      </c>
      <c r="F37" s="18">
        <f t="shared" ca="1" si="3"/>
        <v>0</v>
      </c>
      <c r="G37" s="18">
        <f t="shared" ca="1" si="3"/>
        <v>0</v>
      </c>
      <c r="H37" s="18">
        <f t="shared" ca="1" si="3"/>
        <v>5985491</v>
      </c>
      <c r="I37" s="18">
        <f t="shared" ca="1" si="3"/>
        <v>13314449.609999999</v>
      </c>
      <c r="J37" s="18">
        <f t="shared" ca="1" si="3"/>
        <v>1868452.4400000002</v>
      </c>
      <c r="K37" s="18">
        <f t="shared" ca="1" si="3"/>
        <v>813823.19</v>
      </c>
      <c r="L37" s="18">
        <f t="shared" ca="1" si="3"/>
        <v>0</v>
      </c>
      <c r="M37" s="18">
        <f t="shared" ca="1" si="3"/>
        <v>299152406.19999999</v>
      </c>
      <c r="N37" s="18">
        <f t="shared" ca="1" si="3"/>
        <v>0</v>
      </c>
      <c r="O37" s="18">
        <f t="shared" ca="1" si="3"/>
        <v>0</v>
      </c>
      <c r="P37" s="18">
        <f t="shared" ca="1" si="3"/>
        <v>0</v>
      </c>
      <c r="Q37" s="18">
        <f t="shared" ca="1" si="3"/>
        <v>132196156.19000001</v>
      </c>
      <c r="R37" s="19">
        <f t="shared" ca="1" si="2"/>
        <v>856020086.93000007</v>
      </c>
    </row>
    <row r="38" spans="1:1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1898038.16</v>
      </c>
      <c r="E38" s="18">
        <f t="shared" ca="1" si="3"/>
        <v>12563432.4</v>
      </c>
      <c r="F38" s="18">
        <f t="shared" ca="1" si="3"/>
        <v>0</v>
      </c>
      <c r="G38" s="18">
        <f t="shared" ca="1" si="3"/>
        <v>0</v>
      </c>
      <c r="H38" s="18">
        <f t="shared" ca="1" si="3"/>
        <v>0</v>
      </c>
      <c r="I38" s="18">
        <f t="shared" ca="1" si="3"/>
        <v>1000.04</v>
      </c>
      <c r="J38" s="18">
        <f t="shared" ca="1" si="3"/>
        <v>1118229.58</v>
      </c>
      <c r="K38" s="18">
        <f t="shared" ca="1" si="3"/>
        <v>0</v>
      </c>
      <c r="L38" s="18">
        <f t="shared" ca="1" si="3"/>
        <v>0</v>
      </c>
      <c r="M38" s="18">
        <f t="shared" ca="1" si="3"/>
        <v>0</v>
      </c>
      <c r="N38" s="18">
        <f t="shared" ca="1" si="3"/>
        <v>0</v>
      </c>
      <c r="O38" s="18">
        <f t="shared" ca="1" si="3"/>
        <v>0</v>
      </c>
      <c r="P38" s="18">
        <f t="shared" ca="1" si="3"/>
        <v>0</v>
      </c>
      <c r="Q38" s="18">
        <f t="shared" ca="1" si="3"/>
        <v>0</v>
      </c>
      <c r="R38" s="19">
        <f t="shared" ca="1" si="2"/>
        <v>15580700.18</v>
      </c>
    </row>
    <row r="39" spans="1:18" ht="12.75" customHeight="1">
      <c r="A39" s="55" t="s">
        <v>211</v>
      </c>
      <c r="B39" s="17">
        <v>1045</v>
      </c>
      <c r="C39" s="56" t="s">
        <v>147</v>
      </c>
      <c r="D39" s="18">
        <f t="shared" ref="D39:Q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40615854.630000003</v>
      </c>
      <c r="E39" s="18">
        <f t="shared" ca="1" si="4"/>
        <v>33572355.149999999</v>
      </c>
      <c r="F39" s="18">
        <f t="shared" ca="1" si="4"/>
        <v>0</v>
      </c>
      <c r="G39" s="18">
        <f t="shared" ca="1" si="4"/>
        <v>0</v>
      </c>
      <c r="H39" s="18">
        <f t="shared" ca="1" si="4"/>
        <v>15000</v>
      </c>
      <c r="I39" s="18">
        <f t="shared" ca="1" si="4"/>
        <v>2969860.15</v>
      </c>
      <c r="J39" s="18">
        <f t="shared" ca="1" si="4"/>
        <v>8786936.1400000006</v>
      </c>
      <c r="K39" s="18">
        <f t="shared" ca="1" si="4"/>
        <v>203506.93</v>
      </c>
      <c r="L39" s="18">
        <f t="shared" ca="1" si="4"/>
        <v>0</v>
      </c>
      <c r="M39" s="18">
        <f t="shared" ca="1" si="4"/>
        <v>3336087.21</v>
      </c>
      <c r="N39" s="18">
        <f t="shared" ca="1" si="4"/>
        <v>0</v>
      </c>
      <c r="O39" s="18">
        <f t="shared" ca="1" si="4"/>
        <v>0</v>
      </c>
      <c r="P39" s="18">
        <f t="shared" ca="1" si="4"/>
        <v>0</v>
      </c>
      <c r="Q39" s="18">
        <f t="shared" ca="1" si="4"/>
        <v>0</v>
      </c>
      <c r="R39" s="19">
        <f t="shared" ca="1" si="2"/>
        <v>89499600.210000008</v>
      </c>
    </row>
    <row r="40" spans="1:18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8">
        <f t="shared" ca="1" si="4"/>
        <v>0</v>
      </c>
      <c r="M40" s="18">
        <f t="shared" ca="1" si="4"/>
        <v>0</v>
      </c>
      <c r="N40" s="18">
        <f t="shared" ca="1" si="4"/>
        <v>0</v>
      </c>
      <c r="O40" s="18">
        <f t="shared" ca="1" si="4"/>
        <v>0</v>
      </c>
      <c r="P40" s="18">
        <f t="shared" ca="1" si="4"/>
        <v>0</v>
      </c>
      <c r="Q40" s="18">
        <f t="shared" ca="1" si="4"/>
        <v>0</v>
      </c>
      <c r="R40" s="19">
        <f t="shared" ca="1" si="2"/>
        <v>0</v>
      </c>
    </row>
    <row r="41" spans="1:18" ht="12.75" customHeight="1">
      <c r="A41" s="55" t="s">
        <v>215</v>
      </c>
      <c r="B41" s="17">
        <v>1047</v>
      </c>
      <c r="C41" s="56" t="s">
        <v>147</v>
      </c>
      <c r="D41" s="18">
        <f t="shared" ca="1" si="4"/>
        <v>0</v>
      </c>
      <c r="E41" s="18">
        <f t="shared" ca="1" si="4"/>
        <v>0</v>
      </c>
      <c r="F41" s="18">
        <f t="shared" ca="1" si="4"/>
        <v>0</v>
      </c>
      <c r="G41" s="18">
        <f t="shared" ca="1" si="4"/>
        <v>0</v>
      </c>
      <c r="H41" s="18">
        <f t="shared" ca="1" si="4"/>
        <v>0</v>
      </c>
      <c r="I41" s="18">
        <f t="shared" ca="1" si="4"/>
        <v>0</v>
      </c>
      <c r="J41" s="18">
        <f t="shared" ca="1" si="4"/>
        <v>0</v>
      </c>
      <c r="K41" s="18">
        <f t="shared" ca="1" si="4"/>
        <v>0</v>
      </c>
      <c r="L41" s="18">
        <f t="shared" ca="1" si="4"/>
        <v>0</v>
      </c>
      <c r="M41" s="18">
        <f t="shared" ca="1" si="4"/>
        <v>0</v>
      </c>
      <c r="N41" s="18">
        <f t="shared" ca="1" si="4"/>
        <v>0</v>
      </c>
      <c r="O41" s="18">
        <f t="shared" ca="1" si="4"/>
        <v>0</v>
      </c>
      <c r="P41" s="18">
        <f t="shared" ca="1" si="4"/>
        <v>0</v>
      </c>
      <c r="Q41" s="18">
        <f t="shared" ca="1" si="4"/>
        <v>0</v>
      </c>
      <c r="R41" s="19">
        <f t="shared" ca="1" si="2"/>
        <v>0</v>
      </c>
    </row>
    <row r="42" spans="1:18" ht="12.75" customHeight="1">
      <c r="A42" s="55" t="s">
        <v>217</v>
      </c>
      <c r="B42" s="17">
        <v>1048</v>
      </c>
      <c r="C42" s="56" t="s">
        <v>147</v>
      </c>
      <c r="D42" s="18">
        <f t="shared" ca="1" si="4"/>
        <v>13613419.279999999</v>
      </c>
      <c r="E42" s="18">
        <f t="shared" ca="1" si="4"/>
        <v>11220975.149993526</v>
      </c>
      <c r="F42" s="18">
        <f t="shared" ca="1" si="4"/>
        <v>0</v>
      </c>
      <c r="G42" s="18">
        <f t="shared" ca="1" si="4"/>
        <v>0</v>
      </c>
      <c r="H42" s="18">
        <f t="shared" ca="1" si="4"/>
        <v>0</v>
      </c>
      <c r="I42" s="18">
        <f t="shared" ca="1" si="4"/>
        <v>698.44</v>
      </c>
      <c r="J42" s="18">
        <f t="shared" ca="1" si="4"/>
        <v>1369106</v>
      </c>
      <c r="K42" s="18">
        <f t="shared" ca="1" si="4"/>
        <v>1854</v>
      </c>
      <c r="L42" s="18">
        <f t="shared" ca="1" si="4"/>
        <v>0</v>
      </c>
      <c r="M42" s="18">
        <f t="shared" ca="1" si="4"/>
        <v>71457.159999999989</v>
      </c>
      <c r="N42" s="18">
        <f t="shared" ca="1" si="4"/>
        <v>0</v>
      </c>
      <c r="O42" s="18">
        <f t="shared" ca="1" si="4"/>
        <v>0</v>
      </c>
      <c r="P42" s="18">
        <f t="shared" ca="1" si="4"/>
        <v>0</v>
      </c>
      <c r="Q42" s="18">
        <f t="shared" ca="1" si="4"/>
        <v>71457.159999999989</v>
      </c>
      <c r="R42" s="19">
        <f t="shared" ref="R42" ca="1" si="5">+SUM(D42:Q42)</f>
        <v>26348967.189993527</v>
      </c>
    </row>
    <row r="43" spans="1:18" ht="12.75" customHeight="1">
      <c r="A43" s="55" t="s">
        <v>219</v>
      </c>
      <c r="B43" s="17">
        <v>1049</v>
      </c>
      <c r="C43" s="56" t="s">
        <v>147</v>
      </c>
      <c r="D43" s="18">
        <f t="shared" ca="1" si="4"/>
        <v>738584.69999999984</v>
      </c>
      <c r="E43" s="18">
        <f t="shared" ca="1" si="4"/>
        <v>3392916.9100000057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1304851.19</v>
      </c>
      <c r="K43" s="18">
        <f t="shared" ca="1" si="4"/>
        <v>0</v>
      </c>
      <c r="L43" s="18">
        <f t="shared" ca="1" si="4"/>
        <v>0</v>
      </c>
      <c r="M43" s="18">
        <f t="shared" ca="1" si="4"/>
        <v>0</v>
      </c>
      <c r="N43" s="18">
        <f t="shared" ca="1" si="4"/>
        <v>0</v>
      </c>
      <c r="O43" s="18">
        <f t="shared" ca="1" si="4"/>
        <v>0</v>
      </c>
      <c r="P43" s="18">
        <f t="shared" ca="1" si="4"/>
        <v>0</v>
      </c>
      <c r="Q43" s="18">
        <f t="shared" ca="1" si="4"/>
        <v>0</v>
      </c>
      <c r="R43" s="19">
        <f t="shared" ref="R43:R60" ca="1" si="6">+SUM(D43:Q43)</f>
        <v>5436352.8000000054</v>
      </c>
    </row>
    <row r="44" spans="1:18" ht="12.75" customHeight="1">
      <c r="A44" s="55" t="s">
        <v>221</v>
      </c>
      <c r="B44" s="17">
        <v>1050</v>
      </c>
      <c r="C44" s="56" t="s">
        <v>147</v>
      </c>
      <c r="D44" s="18">
        <f t="shared" ca="1" si="4"/>
        <v>0</v>
      </c>
      <c r="E44" s="18">
        <f t="shared" ca="1" si="4"/>
        <v>0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0</v>
      </c>
      <c r="K44" s="18">
        <f t="shared" ca="1" si="4"/>
        <v>0</v>
      </c>
      <c r="L44" s="18">
        <f t="shared" ca="1" si="4"/>
        <v>0</v>
      </c>
      <c r="M44" s="18">
        <f t="shared" ca="1" si="4"/>
        <v>0</v>
      </c>
      <c r="N44" s="18">
        <f t="shared" ca="1" si="4"/>
        <v>0</v>
      </c>
      <c r="O44" s="18">
        <f t="shared" ca="1" si="4"/>
        <v>0</v>
      </c>
      <c r="P44" s="18">
        <f t="shared" ca="1" si="4"/>
        <v>0</v>
      </c>
      <c r="Q44" s="18">
        <f t="shared" ca="1" si="4"/>
        <v>0</v>
      </c>
      <c r="R44" s="19">
        <f t="shared" ca="1" si="6"/>
        <v>0</v>
      </c>
    </row>
    <row r="45" spans="1:18" ht="12.75" customHeight="1">
      <c r="A45" s="55" t="s">
        <v>223</v>
      </c>
      <c r="B45" s="17">
        <v>1051</v>
      </c>
      <c r="C45" s="56" t="s">
        <v>147</v>
      </c>
      <c r="D45" s="18">
        <f t="shared" ca="1" si="4"/>
        <v>4757387.53</v>
      </c>
      <c r="E45" s="18">
        <f t="shared" ca="1" si="4"/>
        <v>15322903.949999996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16042.739999999998</v>
      </c>
      <c r="J45" s="18">
        <f t="shared" ca="1" si="4"/>
        <v>1336969.5999999999</v>
      </c>
      <c r="K45" s="18">
        <f t="shared" ca="1" si="4"/>
        <v>1047.6199999999999</v>
      </c>
      <c r="L45" s="18">
        <f t="shared" ca="1" si="4"/>
        <v>0</v>
      </c>
      <c r="M45" s="18">
        <f t="shared" ca="1" si="4"/>
        <v>3984474.9299999997</v>
      </c>
      <c r="N45" s="18">
        <f t="shared" ca="1" si="4"/>
        <v>0</v>
      </c>
      <c r="O45" s="18">
        <f t="shared" ca="1" si="4"/>
        <v>0</v>
      </c>
      <c r="P45" s="18">
        <f t="shared" ca="1" si="4"/>
        <v>0</v>
      </c>
      <c r="Q45" s="18">
        <f t="shared" ca="1" si="4"/>
        <v>0</v>
      </c>
      <c r="R45" s="19">
        <f t="shared" ca="1" si="6"/>
        <v>25418826.369999997</v>
      </c>
    </row>
    <row r="46" spans="1:18" ht="12.75" customHeight="1">
      <c r="A46" s="55" t="s">
        <v>225</v>
      </c>
      <c r="B46" s="17">
        <v>1052</v>
      </c>
      <c r="C46" s="56" t="s">
        <v>147</v>
      </c>
      <c r="D46" s="18">
        <f t="shared" ca="1" si="4"/>
        <v>990359.32999999961</v>
      </c>
      <c r="E46" s="18">
        <f t="shared" ca="1" si="4"/>
        <v>16747725.050000003</v>
      </c>
      <c r="F46" s="18">
        <f t="shared" ca="1" si="4"/>
        <v>0</v>
      </c>
      <c r="G46" s="18">
        <f t="shared" ca="1" si="4"/>
        <v>0</v>
      </c>
      <c r="H46" s="18">
        <f t="shared" ca="1" si="4"/>
        <v>0</v>
      </c>
      <c r="I46" s="18">
        <f t="shared" ca="1" si="4"/>
        <v>0</v>
      </c>
      <c r="J46" s="18">
        <f t="shared" ca="1" si="4"/>
        <v>1123416</v>
      </c>
      <c r="K46" s="18">
        <f t="shared" ca="1" si="4"/>
        <v>0</v>
      </c>
      <c r="L46" s="18">
        <f t="shared" ca="1" si="4"/>
        <v>0</v>
      </c>
      <c r="M46" s="18">
        <f t="shared" ca="1" si="4"/>
        <v>403345.17</v>
      </c>
      <c r="N46" s="18">
        <f t="shared" ca="1" si="4"/>
        <v>0</v>
      </c>
      <c r="O46" s="18">
        <f t="shared" ca="1" si="4"/>
        <v>0</v>
      </c>
      <c r="P46" s="18">
        <f t="shared" ca="1" si="4"/>
        <v>0</v>
      </c>
      <c r="Q46" s="18">
        <f t="shared" ca="1" si="4"/>
        <v>0</v>
      </c>
      <c r="R46" s="19">
        <f t="shared" ca="1" si="6"/>
        <v>19264845.550000004</v>
      </c>
    </row>
    <row r="47" spans="1:18" ht="12.75" customHeight="1">
      <c r="A47" s="55" t="s">
        <v>227</v>
      </c>
      <c r="B47" s="17">
        <v>1053</v>
      </c>
      <c r="C47" s="56" t="s">
        <v>147</v>
      </c>
      <c r="D47" s="18">
        <f t="shared" ca="1" si="4"/>
        <v>0</v>
      </c>
      <c r="E47" s="18">
        <f t="shared" ca="1" si="4"/>
        <v>7618572.71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1143459.309999</v>
      </c>
      <c r="K47" s="18">
        <f t="shared" ca="1" si="4"/>
        <v>0</v>
      </c>
      <c r="L47" s="18">
        <f t="shared" ca="1" si="4"/>
        <v>0</v>
      </c>
      <c r="M47" s="18">
        <f t="shared" ca="1" si="4"/>
        <v>0</v>
      </c>
      <c r="N47" s="18">
        <f t="shared" ca="1" si="4"/>
        <v>0</v>
      </c>
      <c r="O47" s="18">
        <f t="shared" ca="1" si="4"/>
        <v>0</v>
      </c>
      <c r="P47" s="18">
        <f t="shared" ca="1" si="4"/>
        <v>0</v>
      </c>
      <c r="Q47" s="18">
        <f t="shared" ca="1" si="4"/>
        <v>0</v>
      </c>
      <c r="R47" s="19">
        <f t="shared" ca="1" si="6"/>
        <v>8762032.0199989993</v>
      </c>
    </row>
    <row r="48" spans="1:18" ht="12.75" customHeight="1">
      <c r="A48" s="55" t="s">
        <v>229</v>
      </c>
      <c r="B48" s="17">
        <v>1054</v>
      </c>
      <c r="C48" s="56" t="s">
        <v>147</v>
      </c>
      <c r="D48" s="18">
        <f t="shared" ca="1" si="4"/>
        <v>0</v>
      </c>
      <c r="E48" s="18">
        <f t="shared" ca="1" si="4"/>
        <v>0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0</v>
      </c>
      <c r="J48" s="18">
        <f t="shared" ca="1" si="4"/>
        <v>0</v>
      </c>
      <c r="K48" s="18">
        <f t="shared" ca="1" si="4"/>
        <v>0</v>
      </c>
      <c r="L48" s="18">
        <f t="shared" ca="1" si="4"/>
        <v>0</v>
      </c>
      <c r="M48" s="18">
        <f t="shared" ca="1" si="4"/>
        <v>0</v>
      </c>
      <c r="N48" s="18">
        <f t="shared" ca="1" si="4"/>
        <v>0</v>
      </c>
      <c r="O48" s="18">
        <f t="shared" ca="1" si="4"/>
        <v>0</v>
      </c>
      <c r="P48" s="18">
        <f t="shared" ca="1" si="4"/>
        <v>0</v>
      </c>
      <c r="Q48" s="18">
        <f t="shared" ca="1" si="4"/>
        <v>0</v>
      </c>
      <c r="R48" s="19">
        <f t="shared" ca="1" si="6"/>
        <v>0</v>
      </c>
    </row>
    <row r="49" spans="1:18" ht="12.75" customHeight="1">
      <c r="A49" s="55" t="s">
        <v>231</v>
      </c>
      <c r="B49" s="17">
        <v>1055</v>
      </c>
      <c r="C49" s="56" t="s">
        <v>147</v>
      </c>
      <c r="D49" s="18">
        <f t="shared" ca="1" si="4"/>
        <v>1945529.17</v>
      </c>
      <c r="E49" s="18">
        <f t="shared" ca="1" si="4"/>
        <v>1087714.6100000001</v>
      </c>
      <c r="F49" s="18">
        <f t="shared" ca="1" si="4"/>
        <v>4741.95</v>
      </c>
      <c r="G49" s="18">
        <f t="shared" ca="1" si="4"/>
        <v>53685.54</v>
      </c>
      <c r="H49" s="18">
        <f t="shared" ca="1" si="4"/>
        <v>0</v>
      </c>
      <c r="I49" s="18">
        <f t="shared" ca="1" si="4"/>
        <v>178054.07</v>
      </c>
      <c r="J49" s="18">
        <f t="shared" ca="1" si="4"/>
        <v>1290098.2031736919</v>
      </c>
      <c r="K49" s="18">
        <f t="shared" ca="1" si="4"/>
        <v>2480</v>
      </c>
      <c r="L49" s="18">
        <f t="shared" ca="1" si="4"/>
        <v>0</v>
      </c>
      <c r="M49" s="18">
        <f t="shared" ca="1" si="4"/>
        <v>-52839.96</v>
      </c>
      <c r="N49" s="18">
        <f t="shared" ca="1" si="4"/>
        <v>0</v>
      </c>
      <c r="O49" s="18">
        <f t="shared" ca="1" si="4"/>
        <v>0</v>
      </c>
      <c r="P49" s="18">
        <f t="shared" ca="1" si="4"/>
        <v>0</v>
      </c>
      <c r="Q49" s="18">
        <f t="shared" ca="1" si="4"/>
        <v>0</v>
      </c>
      <c r="R49" s="19">
        <f t="shared" ca="1" si="6"/>
        <v>4509463.5831736922</v>
      </c>
    </row>
    <row r="50" spans="1:18" ht="12.75" customHeight="1">
      <c r="A50" s="55" t="s">
        <v>233</v>
      </c>
      <c r="B50" s="17">
        <v>1056</v>
      </c>
      <c r="C50" s="56" t="s">
        <v>147</v>
      </c>
      <c r="D50" s="18">
        <f t="shared" ca="1" si="4"/>
        <v>386335.41</v>
      </c>
      <c r="E50" s="18">
        <f t="shared" ca="1" si="4"/>
        <v>386535.41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999564.03</v>
      </c>
      <c r="K50" s="18">
        <f t="shared" ca="1" si="4"/>
        <v>0</v>
      </c>
      <c r="L50" s="18">
        <f t="shared" ca="1" si="4"/>
        <v>0</v>
      </c>
      <c r="M50" s="18">
        <f t="shared" ca="1" si="4"/>
        <v>0</v>
      </c>
      <c r="N50" s="18">
        <f t="shared" ca="1" si="4"/>
        <v>0</v>
      </c>
      <c r="O50" s="18">
        <f t="shared" ca="1" si="4"/>
        <v>0</v>
      </c>
      <c r="P50" s="18">
        <f t="shared" ca="1" si="4"/>
        <v>0</v>
      </c>
      <c r="Q50" s="18">
        <f t="shared" ca="1" si="4"/>
        <v>0</v>
      </c>
      <c r="R50" s="19">
        <f t="shared" ca="1" si="6"/>
        <v>1772434.85</v>
      </c>
    </row>
    <row r="51" spans="1:18" ht="12.75" customHeight="1">
      <c r="A51" s="55" t="s">
        <v>235</v>
      </c>
      <c r="B51" s="17">
        <v>1057</v>
      </c>
      <c r="C51" s="56" t="s">
        <v>147</v>
      </c>
      <c r="D51" s="18">
        <f t="shared" ca="1" si="4"/>
        <v>178963869.28</v>
      </c>
      <c r="E51" s="18">
        <f t="shared" ca="1" si="4"/>
        <v>44641168.899999999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3500</v>
      </c>
      <c r="J51" s="18">
        <f t="shared" ca="1" si="4"/>
        <v>1358170.31</v>
      </c>
      <c r="K51" s="18">
        <f t="shared" ca="1" si="4"/>
        <v>600</v>
      </c>
      <c r="L51" s="18">
        <f t="shared" ca="1" si="4"/>
        <v>0</v>
      </c>
      <c r="M51" s="18">
        <f t="shared" ca="1" si="4"/>
        <v>1082.5999999999999</v>
      </c>
      <c r="N51" s="18">
        <f t="shared" ca="1" si="4"/>
        <v>0</v>
      </c>
      <c r="O51" s="18">
        <f t="shared" ca="1" si="4"/>
        <v>0</v>
      </c>
      <c r="P51" s="18">
        <f t="shared" ca="1" si="4"/>
        <v>0</v>
      </c>
      <c r="Q51" s="18">
        <f t="shared" ca="1" si="4"/>
        <v>0</v>
      </c>
      <c r="R51" s="19">
        <f t="shared" ca="1" si="6"/>
        <v>224968391.09</v>
      </c>
    </row>
    <row r="52" spans="1:18" ht="12.75" customHeight="1">
      <c r="A52" s="55" t="s">
        <v>237</v>
      </c>
      <c r="B52" s="17">
        <v>1058</v>
      </c>
      <c r="C52" s="56" t="s">
        <v>147</v>
      </c>
      <c r="D52" s="18">
        <f t="shared" ca="1" si="4"/>
        <v>18227796.16</v>
      </c>
      <c r="E52" s="18">
        <f t="shared" ca="1" si="4"/>
        <v>31920853.300000001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1061519</v>
      </c>
      <c r="K52" s="18">
        <f t="shared" ca="1" si="4"/>
        <v>0</v>
      </c>
      <c r="L52" s="18">
        <f t="shared" ca="1" si="4"/>
        <v>0</v>
      </c>
      <c r="M52" s="18">
        <f t="shared" ca="1" si="4"/>
        <v>65262802.25</v>
      </c>
      <c r="N52" s="18">
        <f t="shared" ca="1" si="4"/>
        <v>0</v>
      </c>
      <c r="O52" s="18">
        <f t="shared" ca="1" si="4"/>
        <v>0</v>
      </c>
      <c r="P52" s="18">
        <f t="shared" ca="1" si="4"/>
        <v>0</v>
      </c>
      <c r="Q52" s="18">
        <f t="shared" ca="1" si="4"/>
        <v>0</v>
      </c>
      <c r="R52" s="19">
        <f t="shared" ref="R52" ca="1" si="7">+SUM(D52:Q52)</f>
        <v>116472970.71000001</v>
      </c>
    </row>
    <row r="53" spans="1:18" ht="12.75" customHeight="1">
      <c r="A53" s="55" t="s">
        <v>239</v>
      </c>
      <c r="B53" s="17">
        <v>1059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1296691.857954517</v>
      </c>
      <c r="K53" s="18">
        <f t="shared" ca="1" si="4"/>
        <v>0</v>
      </c>
      <c r="L53" s="18">
        <f t="shared" ca="1" si="4"/>
        <v>0</v>
      </c>
      <c r="M53" s="18">
        <f t="shared" ca="1" si="4"/>
        <v>12509823.199999999</v>
      </c>
      <c r="N53" s="18">
        <f t="shared" ca="1" si="4"/>
        <v>0</v>
      </c>
      <c r="O53" s="18">
        <f t="shared" ca="1" si="4"/>
        <v>0</v>
      </c>
      <c r="P53" s="18">
        <f t="shared" ca="1" si="4"/>
        <v>0</v>
      </c>
      <c r="Q53" s="18">
        <f t="shared" ca="1" si="4"/>
        <v>0</v>
      </c>
      <c r="R53" s="19">
        <f t="shared" ref="R53:R55" ca="1" si="8">+SUM(D53:Q53)</f>
        <v>13806515.057954516</v>
      </c>
    </row>
    <row r="54" spans="1:18" ht="12.75" customHeight="1">
      <c r="A54" s="55" t="s">
        <v>241</v>
      </c>
      <c r="B54" s="17">
        <v>1060</v>
      </c>
      <c r="C54" s="56" t="s">
        <v>147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8">
        <f t="shared" ca="1" si="4"/>
        <v>0</v>
      </c>
      <c r="M54" s="18">
        <f t="shared" ca="1" si="4"/>
        <v>0</v>
      </c>
      <c r="N54" s="18">
        <f t="shared" ca="1" si="4"/>
        <v>0</v>
      </c>
      <c r="O54" s="18">
        <f t="shared" ca="1" si="4"/>
        <v>0</v>
      </c>
      <c r="P54" s="18">
        <f t="shared" ca="1" si="4"/>
        <v>0</v>
      </c>
      <c r="Q54" s="18">
        <f t="shared" ca="1" si="4"/>
        <v>0</v>
      </c>
      <c r="R54" s="19">
        <f t="shared" ca="1" si="8"/>
        <v>0</v>
      </c>
    </row>
    <row r="55" spans="1:18" ht="12.75" customHeight="1">
      <c r="A55" s="55" t="s">
        <v>243</v>
      </c>
      <c r="B55" s="17">
        <v>1061</v>
      </c>
      <c r="C55" s="56" t="s">
        <v>147</v>
      </c>
      <c r="D55" s="18">
        <f t="shared" ref="D55:Q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8">
        <f t="shared" ca="1" si="9"/>
        <v>0</v>
      </c>
      <c r="M55" s="18">
        <f t="shared" ca="1" si="9"/>
        <v>0</v>
      </c>
      <c r="N55" s="18">
        <f t="shared" ca="1" si="9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9">
        <f t="shared" ca="1" si="8"/>
        <v>0</v>
      </c>
    </row>
    <row r="56" spans="1:18" ht="12.75" customHeight="1">
      <c r="A56" s="55" t="s">
        <v>245</v>
      </c>
      <c r="B56" s="17">
        <v>2001</v>
      </c>
      <c r="C56" s="56" t="s">
        <v>147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8">
        <f t="shared" ca="1" si="9"/>
        <v>0</v>
      </c>
      <c r="M56" s="18">
        <f t="shared" ca="1" si="9"/>
        <v>0</v>
      </c>
      <c r="N56" s="18">
        <f t="shared" ca="1" si="9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9">
        <f t="shared" ca="1" si="6"/>
        <v>0</v>
      </c>
    </row>
    <row r="57" spans="1:18" ht="12.75" customHeight="1">
      <c r="A57" s="55" t="s">
        <v>247</v>
      </c>
      <c r="B57" s="17">
        <v>2002</v>
      </c>
      <c r="C57" s="56" t="s">
        <v>248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8">
        <f t="shared" ca="1" si="9"/>
        <v>0</v>
      </c>
      <c r="M57" s="18">
        <f t="shared" ca="1" si="9"/>
        <v>0</v>
      </c>
      <c r="N57" s="18">
        <f t="shared" ca="1" si="9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9">
        <f t="shared" ca="1" si="6"/>
        <v>0</v>
      </c>
    </row>
    <row r="58" spans="1:18" ht="12.75" customHeight="1">
      <c r="A58" s="55" t="s">
        <v>250</v>
      </c>
      <c r="B58" s="17">
        <v>2005</v>
      </c>
      <c r="C58" s="56" t="s">
        <v>248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8">
        <f t="shared" ca="1" si="9"/>
        <v>0</v>
      </c>
      <c r="M58" s="18">
        <f t="shared" ca="1" si="9"/>
        <v>0</v>
      </c>
      <c r="N58" s="18">
        <f t="shared" ca="1" si="9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9">
        <f t="shared" ca="1" si="6"/>
        <v>0</v>
      </c>
    </row>
    <row r="59" spans="1:18" ht="12.75" customHeight="1">
      <c r="A59" s="55" t="s">
        <v>252</v>
      </c>
      <c r="B59" s="17">
        <v>2006</v>
      </c>
      <c r="C59" s="56" t="s">
        <v>253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8">
        <f t="shared" ca="1" si="9"/>
        <v>0</v>
      </c>
      <c r="M59" s="18">
        <f t="shared" ca="1" si="9"/>
        <v>0</v>
      </c>
      <c r="N59" s="18">
        <f t="shared" ca="1" si="9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9">
        <f t="shared" ca="1" si="6"/>
        <v>0</v>
      </c>
    </row>
    <row r="60" spans="1:18" ht="12.75" customHeight="1">
      <c r="A60" s="55" t="s">
        <v>255</v>
      </c>
      <c r="B60" s="17">
        <v>2007</v>
      </c>
      <c r="C60" s="56" t="s">
        <v>248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8">
        <f t="shared" ca="1" si="9"/>
        <v>0</v>
      </c>
      <c r="M60" s="18">
        <f t="shared" ca="1" si="9"/>
        <v>0</v>
      </c>
      <c r="N60" s="18">
        <f t="shared" ca="1" si="9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9">
        <f t="shared" ca="1" si="6"/>
        <v>0</v>
      </c>
    </row>
    <row r="61" spans="1:18" ht="12.75" customHeight="1">
      <c r="A61" s="55" t="s">
        <v>257</v>
      </c>
      <c r="B61" s="17">
        <v>2008</v>
      </c>
      <c r="C61" s="56" t="s">
        <v>248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8">
        <f t="shared" ca="1" si="9"/>
        <v>0</v>
      </c>
      <c r="M61" s="18">
        <f t="shared" ca="1" si="9"/>
        <v>0</v>
      </c>
      <c r="N61" s="18">
        <f t="shared" ca="1" si="9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9">
        <f t="shared" ref="R61" ca="1" si="10">+SUM(D61:Q61)</f>
        <v>0</v>
      </c>
    </row>
    <row r="62" spans="1:18" ht="12.75" customHeight="1">
      <c r="A62" s="55" t="s">
        <v>259</v>
      </c>
      <c r="B62" s="17">
        <v>3001</v>
      </c>
      <c r="C62" s="56" t="s">
        <v>253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8">
        <f t="shared" ca="1" si="9"/>
        <v>0</v>
      </c>
      <c r="M62" s="18">
        <f t="shared" ca="1" si="9"/>
        <v>0</v>
      </c>
      <c r="N62" s="18">
        <f t="shared" ca="1" si="9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9">
        <f t="shared" ref="R62:R78" ca="1" si="11">+SUM(D62:Q62)</f>
        <v>0</v>
      </c>
    </row>
    <row r="63" spans="1:18" ht="12.75" customHeight="1">
      <c r="A63" s="55" t="s">
        <v>261</v>
      </c>
      <c r="B63" s="17">
        <v>3002</v>
      </c>
      <c r="C63" s="56" t="s">
        <v>253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8">
        <f t="shared" ca="1" si="9"/>
        <v>0</v>
      </c>
      <c r="M63" s="18">
        <f t="shared" ca="1" si="9"/>
        <v>0</v>
      </c>
      <c r="N63" s="18">
        <f t="shared" ca="1" si="9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9">
        <f t="shared" ca="1" si="11"/>
        <v>0</v>
      </c>
    </row>
    <row r="64" spans="1:18" ht="12.75" customHeight="1">
      <c r="A64" s="55" t="s">
        <v>263</v>
      </c>
      <c r="B64" s="17">
        <v>3003</v>
      </c>
      <c r="C64" s="56" t="s">
        <v>253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8">
        <f t="shared" ca="1" si="9"/>
        <v>0</v>
      </c>
      <c r="M64" s="18">
        <f t="shared" ca="1" si="9"/>
        <v>0</v>
      </c>
      <c r="N64" s="18">
        <f t="shared" ca="1" si="9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9">
        <f t="shared" ca="1" si="11"/>
        <v>0</v>
      </c>
    </row>
    <row r="65" spans="1:18" ht="12.75" customHeight="1">
      <c r="A65" s="55" t="s">
        <v>265</v>
      </c>
      <c r="B65" s="17">
        <v>3004</v>
      </c>
      <c r="C65" s="56" t="s">
        <v>253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8">
        <f t="shared" ca="1" si="9"/>
        <v>0</v>
      </c>
      <c r="M65" s="18">
        <f t="shared" ca="1" si="9"/>
        <v>0</v>
      </c>
      <c r="N65" s="18">
        <f t="shared" ca="1" si="9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9">
        <f t="shared" ca="1" si="11"/>
        <v>0</v>
      </c>
    </row>
    <row r="66" spans="1:18" ht="12.75" customHeight="1">
      <c r="A66" s="55" t="s">
        <v>267</v>
      </c>
      <c r="B66" s="17">
        <v>3005</v>
      </c>
      <c r="C66" s="56" t="s">
        <v>253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8">
        <f t="shared" ca="1" si="9"/>
        <v>0</v>
      </c>
      <c r="M66" s="18">
        <f t="shared" ca="1" si="9"/>
        <v>0</v>
      </c>
      <c r="N66" s="18">
        <f t="shared" ca="1" si="9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9">
        <f t="shared" ca="1" si="11"/>
        <v>0</v>
      </c>
    </row>
    <row r="67" spans="1:18" ht="12.75" customHeight="1">
      <c r="A67" s="55" t="s">
        <v>269</v>
      </c>
      <c r="B67" s="17">
        <v>3006</v>
      </c>
      <c r="C67" s="56" t="s">
        <v>253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8">
        <f t="shared" ca="1" si="9"/>
        <v>0</v>
      </c>
      <c r="M67" s="18">
        <f t="shared" ca="1" si="9"/>
        <v>0</v>
      </c>
      <c r="N67" s="18">
        <f t="shared" ca="1" si="9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9">
        <f t="shared" ca="1" si="11"/>
        <v>0</v>
      </c>
    </row>
    <row r="68" spans="1:18" ht="12.75" customHeight="1">
      <c r="A68" s="55" t="s">
        <v>271</v>
      </c>
      <c r="B68" s="17">
        <v>3007</v>
      </c>
      <c r="C68" s="56" t="s">
        <v>253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8">
        <f t="shared" ca="1" si="9"/>
        <v>0</v>
      </c>
      <c r="M68" s="18">
        <f t="shared" ca="1" si="9"/>
        <v>0</v>
      </c>
      <c r="N68" s="18">
        <f t="shared" ca="1" si="9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9">
        <f t="shared" ca="1" si="11"/>
        <v>0</v>
      </c>
    </row>
    <row r="69" spans="1:18" ht="12.75" customHeight="1">
      <c r="A69" s="55" t="s">
        <v>273</v>
      </c>
      <c r="B69" s="17">
        <v>3008</v>
      </c>
      <c r="C69" s="56" t="s">
        <v>253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8">
        <f t="shared" ca="1" si="9"/>
        <v>0</v>
      </c>
      <c r="M69" s="18">
        <f t="shared" ca="1" si="9"/>
        <v>0</v>
      </c>
      <c r="N69" s="18">
        <f t="shared" ca="1" si="9"/>
        <v>0</v>
      </c>
      <c r="O69" s="18">
        <f t="shared" ca="1" si="9"/>
        <v>0</v>
      </c>
      <c r="P69" s="18">
        <f t="shared" ca="1" si="9"/>
        <v>0</v>
      </c>
      <c r="Q69" s="18">
        <f t="shared" ca="1" si="9"/>
        <v>0</v>
      </c>
      <c r="R69" s="19">
        <f t="shared" ca="1" si="11"/>
        <v>0</v>
      </c>
    </row>
    <row r="70" spans="1:18" ht="12.75" customHeight="1">
      <c r="A70" s="55" t="s">
        <v>275</v>
      </c>
      <c r="B70" s="17">
        <v>3009</v>
      </c>
      <c r="C70" s="56" t="s">
        <v>253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8">
        <f t="shared" ca="1" si="9"/>
        <v>0</v>
      </c>
      <c r="M70" s="18">
        <f t="shared" ca="1" si="9"/>
        <v>0</v>
      </c>
      <c r="N70" s="18">
        <f t="shared" ca="1" si="9"/>
        <v>0</v>
      </c>
      <c r="O70" s="18">
        <f t="shared" ca="1" si="9"/>
        <v>0</v>
      </c>
      <c r="P70" s="18">
        <f t="shared" ca="1" si="9"/>
        <v>0</v>
      </c>
      <c r="Q70" s="18">
        <f t="shared" ca="1" si="9"/>
        <v>0</v>
      </c>
      <c r="R70" s="19">
        <f t="shared" ca="1" si="11"/>
        <v>0</v>
      </c>
    </row>
    <row r="71" spans="1:18" ht="12.75" customHeight="1">
      <c r="A71" s="55" t="s">
        <v>277</v>
      </c>
      <c r="B71" s="17">
        <v>3011</v>
      </c>
      <c r="C71" s="56" t="s">
        <v>253</v>
      </c>
      <c r="D71" s="18">
        <f t="shared" ref="D71:Q75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2"/>
        <v>0</v>
      </c>
      <c r="P71" s="18">
        <f t="shared" ca="1" si="12"/>
        <v>0</v>
      </c>
      <c r="Q71" s="18">
        <f t="shared" ca="1" si="12"/>
        <v>0</v>
      </c>
      <c r="R71" s="19">
        <f t="shared" ca="1" si="11"/>
        <v>0</v>
      </c>
    </row>
    <row r="72" spans="1:18" ht="12.75" customHeight="1">
      <c r="A72" s="55" t="s">
        <v>279</v>
      </c>
      <c r="B72" s="17">
        <v>3012</v>
      </c>
      <c r="C72" s="56" t="s">
        <v>253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2"/>
        <v>0</v>
      </c>
      <c r="P72" s="18">
        <f t="shared" ca="1" si="12"/>
        <v>0</v>
      </c>
      <c r="Q72" s="18">
        <f t="shared" ca="1" si="12"/>
        <v>0</v>
      </c>
      <c r="R72" s="19">
        <f t="shared" ca="1" si="11"/>
        <v>0</v>
      </c>
    </row>
    <row r="73" spans="1:18" ht="12.75" customHeight="1">
      <c r="A73" s="55" t="s">
        <v>281</v>
      </c>
      <c r="B73" s="17">
        <v>3016</v>
      </c>
      <c r="C73" s="56" t="s">
        <v>253</v>
      </c>
      <c r="D73" s="18">
        <f t="shared" ca="1" si="12"/>
        <v>0</v>
      </c>
      <c r="E73" s="18">
        <f t="shared" ca="1" si="12"/>
        <v>0</v>
      </c>
      <c r="F73" s="18">
        <f t="shared" ca="1" si="12"/>
        <v>0</v>
      </c>
      <c r="G73" s="18">
        <f t="shared" ca="1" si="12"/>
        <v>0</v>
      </c>
      <c r="H73" s="18">
        <f t="shared" ca="1" si="12"/>
        <v>0</v>
      </c>
      <c r="I73" s="18">
        <f t="shared" ca="1" si="12"/>
        <v>0</v>
      </c>
      <c r="J73" s="18">
        <f t="shared" ca="1" si="12"/>
        <v>0</v>
      </c>
      <c r="K73" s="18">
        <f t="shared" ca="1" si="12"/>
        <v>0</v>
      </c>
      <c r="L73" s="18">
        <f t="shared" ca="1" si="12"/>
        <v>0</v>
      </c>
      <c r="M73" s="18">
        <f t="shared" ca="1" si="12"/>
        <v>0</v>
      </c>
      <c r="N73" s="18">
        <f t="shared" ca="1" si="12"/>
        <v>0</v>
      </c>
      <c r="O73" s="18">
        <f t="shared" ca="1" si="12"/>
        <v>0</v>
      </c>
      <c r="P73" s="18">
        <f t="shared" ca="1" si="12"/>
        <v>0</v>
      </c>
      <c r="Q73" s="18">
        <f t="shared" ca="1" si="12"/>
        <v>0</v>
      </c>
      <c r="R73" s="19">
        <f t="shared" ca="1" si="11"/>
        <v>0</v>
      </c>
    </row>
    <row r="74" spans="1:18" ht="12.75" customHeight="1">
      <c r="A74" s="55" t="s">
        <v>283</v>
      </c>
      <c r="B74" s="17">
        <v>3017</v>
      </c>
      <c r="C74" s="56" t="s">
        <v>253</v>
      </c>
      <c r="D74" s="18">
        <f t="shared" ca="1" si="12"/>
        <v>0</v>
      </c>
      <c r="E74" s="18">
        <f t="shared" ca="1" si="12"/>
        <v>0</v>
      </c>
      <c r="F74" s="18">
        <f t="shared" ca="1" si="12"/>
        <v>0</v>
      </c>
      <c r="G74" s="18">
        <f t="shared" ca="1" si="12"/>
        <v>0</v>
      </c>
      <c r="H74" s="18">
        <f t="shared" ca="1" si="12"/>
        <v>0</v>
      </c>
      <c r="I74" s="18">
        <f t="shared" ca="1" si="12"/>
        <v>0</v>
      </c>
      <c r="J74" s="18">
        <f t="shared" ca="1" si="12"/>
        <v>0</v>
      </c>
      <c r="K74" s="18">
        <f t="shared" ca="1" si="12"/>
        <v>0</v>
      </c>
      <c r="L74" s="18">
        <f t="shared" ca="1" si="12"/>
        <v>0</v>
      </c>
      <c r="M74" s="18">
        <f t="shared" ca="1" si="12"/>
        <v>0</v>
      </c>
      <c r="N74" s="18">
        <f t="shared" ca="1" si="12"/>
        <v>0</v>
      </c>
      <c r="O74" s="18">
        <f t="shared" ca="1" si="12"/>
        <v>0</v>
      </c>
      <c r="P74" s="18">
        <f t="shared" ca="1" si="12"/>
        <v>0</v>
      </c>
      <c r="Q74" s="18">
        <f t="shared" ca="1" si="12"/>
        <v>0</v>
      </c>
      <c r="R74" s="19">
        <f t="shared" ca="1" si="11"/>
        <v>0</v>
      </c>
    </row>
    <row r="75" spans="1:18" ht="12.75" customHeight="1">
      <c r="A75" s="55" t="s">
        <v>285</v>
      </c>
      <c r="B75" s="17">
        <v>3018</v>
      </c>
      <c r="C75" s="56" t="s">
        <v>253</v>
      </c>
      <c r="D75" s="18">
        <f t="shared" ca="1" si="12"/>
        <v>0</v>
      </c>
      <c r="E75" s="18">
        <f t="shared" ca="1" si="12"/>
        <v>0</v>
      </c>
      <c r="F75" s="18">
        <f t="shared" ca="1" si="12"/>
        <v>0</v>
      </c>
      <c r="G75" s="18">
        <f t="shared" ca="1" si="12"/>
        <v>0</v>
      </c>
      <c r="H75" s="18">
        <f t="shared" ca="1" si="12"/>
        <v>0</v>
      </c>
      <c r="I75" s="18">
        <f t="shared" ca="1" si="12"/>
        <v>0</v>
      </c>
      <c r="J75" s="18">
        <f t="shared" ca="1" si="12"/>
        <v>0</v>
      </c>
      <c r="K75" s="18">
        <f t="shared" ca="1" si="12"/>
        <v>0</v>
      </c>
      <c r="L75" s="18">
        <f t="shared" ca="1" si="12"/>
        <v>0</v>
      </c>
      <c r="M75" s="18">
        <f t="shared" ca="1" si="12"/>
        <v>0</v>
      </c>
      <c r="N75" s="18">
        <f t="shared" ca="1" si="12"/>
        <v>0</v>
      </c>
      <c r="O75" s="18">
        <f t="shared" ca="1" si="12"/>
        <v>0</v>
      </c>
      <c r="P75" s="18">
        <f t="shared" ca="1" si="12"/>
        <v>0</v>
      </c>
      <c r="Q75" s="18">
        <f t="shared" ca="1" si="12"/>
        <v>0</v>
      </c>
      <c r="R75" s="19">
        <f t="shared" ca="1" si="11"/>
        <v>0</v>
      </c>
    </row>
    <row r="76" spans="1:18" ht="13.8">
      <c r="A76" s="57" t="s">
        <v>287</v>
      </c>
      <c r="B76" s="47">
        <v>9000</v>
      </c>
      <c r="C76" s="56" t="s">
        <v>288</v>
      </c>
      <c r="D76" s="48">
        <f t="shared" ref="D76:Q76" ca="1" si="13">SUMIF($C$7:$C$75,"HD",D$7:D$75)</f>
        <v>6379426467.2194872</v>
      </c>
      <c r="E76" s="48">
        <f t="shared" ca="1" si="13"/>
        <v>8105330114.6079712</v>
      </c>
      <c r="F76" s="48">
        <f t="shared" ca="1" si="13"/>
        <v>2295613.58</v>
      </c>
      <c r="G76" s="48">
        <f t="shared" ca="1" si="13"/>
        <v>31425795.839999996</v>
      </c>
      <c r="H76" s="48">
        <f t="shared" ca="1" si="13"/>
        <v>32010007.239999</v>
      </c>
      <c r="I76" s="48">
        <f t="shared" ca="1" si="13"/>
        <v>517360677.38024592</v>
      </c>
      <c r="J76" s="48">
        <f t="shared" ca="1" si="13"/>
        <v>230823764.13718969</v>
      </c>
      <c r="K76" s="48">
        <f t="shared" ca="1" si="13"/>
        <v>44495395.250096992</v>
      </c>
      <c r="L76" s="48">
        <f t="shared" ca="1" si="13"/>
        <v>0</v>
      </c>
      <c r="M76" s="48">
        <f t="shared" ca="1" si="13"/>
        <v>3139392745.9959493</v>
      </c>
      <c r="N76" s="48">
        <f t="shared" ca="1" si="13"/>
        <v>32814093.940001</v>
      </c>
      <c r="O76" s="48">
        <f t="shared" ca="1" si="13"/>
        <v>0</v>
      </c>
      <c r="P76" s="48">
        <f t="shared" ca="1" si="13"/>
        <v>189369.87</v>
      </c>
      <c r="Q76" s="48">
        <f t="shared" ca="1" si="13"/>
        <v>2284841126.7182059</v>
      </c>
      <c r="R76" s="48">
        <f t="shared" ca="1" si="11"/>
        <v>20800405171.779144</v>
      </c>
    </row>
    <row r="77" spans="1:18" ht="13.8">
      <c r="A77" s="57" t="s">
        <v>290</v>
      </c>
      <c r="B77" s="47">
        <v>9001</v>
      </c>
      <c r="C77" s="56" t="s">
        <v>291</v>
      </c>
      <c r="D77" s="48">
        <f t="shared" ref="D77:Q77" ca="1" si="14">SUMIF($C$7:$C$75,"H",D$7:D$75)+SUMIF($C$7:$C$75,"E",D$7:D$75)</f>
        <v>0</v>
      </c>
      <c r="E77" s="48">
        <f t="shared" ca="1" si="14"/>
        <v>0</v>
      </c>
      <c r="F77" s="48">
        <f t="shared" ca="1" si="14"/>
        <v>0</v>
      </c>
      <c r="G77" s="48">
        <f t="shared" ca="1" si="14"/>
        <v>0</v>
      </c>
      <c r="H77" s="48">
        <f t="shared" ca="1" si="14"/>
        <v>0</v>
      </c>
      <c r="I77" s="48">
        <f t="shared" ca="1" si="14"/>
        <v>0</v>
      </c>
      <c r="J77" s="48">
        <f t="shared" ca="1" si="14"/>
        <v>0</v>
      </c>
      <c r="K77" s="48">
        <f t="shared" ca="1" si="14"/>
        <v>0</v>
      </c>
      <c r="L77" s="48">
        <f t="shared" ca="1" si="14"/>
        <v>0</v>
      </c>
      <c r="M77" s="48">
        <f t="shared" ca="1" si="14"/>
        <v>0</v>
      </c>
      <c r="N77" s="48">
        <f t="shared" ca="1" si="14"/>
        <v>0</v>
      </c>
      <c r="O77" s="48">
        <f t="shared" ca="1" si="14"/>
        <v>0</v>
      </c>
      <c r="P77" s="48">
        <f t="shared" ca="1" si="14"/>
        <v>0</v>
      </c>
      <c r="Q77" s="48">
        <f t="shared" ca="1" si="14"/>
        <v>0</v>
      </c>
      <c r="R77" s="48">
        <f t="shared" ca="1" si="11"/>
        <v>0</v>
      </c>
    </row>
    <row r="78" spans="1:18" ht="13.8">
      <c r="A78" s="57" t="s">
        <v>293</v>
      </c>
      <c r="B78" s="47">
        <v>9003</v>
      </c>
      <c r="C78" s="56" t="s">
        <v>294</v>
      </c>
      <c r="D78" s="48">
        <f t="shared" ref="D78:P78" ca="1" si="15">D76+D77</f>
        <v>6379426467.2194872</v>
      </c>
      <c r="E78" s="48">
        <f t="shared" ca="1" si="15"/>
        <v>8105330114.6079712</v>
      </c>
      <c r="F78" s="48">
        <f t="shared" ca="1" si="15"/>
        <v>2295613.58</v>
      </c>
      <c r="G78" s="48">
        <f t="shared" ca="1" si="15"/>
        <v>31425795.839999996</v>
      </c>
      <c r="H78" s="48">
        <f t="shared" ca="1" si="15"/>
        <v>32010007.239999</v>
      </c>
      <c r="I78" s="48">
        <f t="shared" ca="1" si="15"/>
        <v>517360677.38024592</v>
      </c>
      <c r="J78" s="48">
        <f t="shared" ca="1" si="15"/>
        <v>230823764.13718969</v>
      </c>
      <c r="K78" s="48">
        <f t="shared" ca="1" si="15"/>
        <v>44495395.250096992</v>
      </c>
      <c r="L78" s="48">
        <f t="shared" ca="1" si="15"/>
        <v>0</v>
      </c>
      <c r="M78" s="48">
        <f t="shared" ca="1" si="15"/>
        <v>3139392745.9959493</v>
      </c>
      <c r="N78" s="48">
        <f t="shared" ca="1" si="15"/>
        <v>32814093.940001</v>
      </c>
      <c r="O78" s="48">
        <f t="shared" ca="1" si="15"/>
        <v>0</v>
      </c>
      <c r="P78" s="48">
        <f t="shared" ca="1" si="15"/>
        <v>189369.87</v>
      </c>
      <c r="Q78" s="48">
        <f ca="1">Q76+Q77</f>
        <v>2284841126.7182059</v>
      </c>
      <c r="R78" s="48">
        <f t="shared" ca="1" si="11"/>
        <v>20800405171.779144</v>
      </c>
    </row>
  </sheetData>
  <mergeCells count="1">
    <mergeCell ref="E2:G2"/>
  </mergeCells>
  <dataValidations count="2">
    <dataValidation type="list" allowBlank="1" showInputMessage="1" showErrorMessage="1" sqref="B2" xr:uid="{8148D673-A441-41BC-8DBF-38B28D2B1D2E}">
      <formula1>"Toplam,Direkt,Endirekt"</formula1>
    </dataValidation>
    <dataValidation type="list" allowBlank="1" showInputMessage="1" showErrorMessage="1" sqref="C2" xr:uid="{4B4485B1-98A6-4EAA-965D-03896C8494F9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9888-76D3-4C5D-938C-7ECD110D3A26}">
  <dimension ref="A1:J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0" ht="15" customHeight="1">
      <c r="A1" s="1" t="s">
        <v>0</v>
      </c>
      <c r="B1" s="2"/>
      <c r="C1" s="2"/>
    </row>
    <row r="2" spans="1:10" ht="15" customHeight="1">
      <c r="A2" s="1" t="s">
        <v>100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0" ht="15" customHeight="1">
      <c r="A3" s="5" t="s">
        <v>365</v>
      </c>
      <c r="B3" s="2"/>
      <c r="C3" s="2"/>
    </row>
    <row r="4" spans="1:10" ht="22.5" customHeight="1"/>
    <row r="5" spans="1:10" ht="22.5" customHeight="1">
      <c r="D5" s="76">
        <v>707</v>
      </c>
      <c r="E5" s="76">
        <v>745</v>
      </c>
      <c r="F5" s="76">
        <v>746</v>
      </c>
      <c r="G5" s="76">
        <v>747</v>
      </c>
      <c r="H5" s="76">
        <v>755</v>
      </c>
      <c r="I5" s="76">
        <v>756</v>
      </c>
      <c r="J5" s="77"/>
    </row>
    <row r="6" spans="1:10" ht="79.5" customHeight="1">
      <c r="A6" s="53" t="s">
        <v>141</v>
      </c>
      <c r="B6" s="53" t="s">
        <v>142</v>
      </c>
      <c r="C6" s="53" t="s">
        <v>143</v>
      </c>
      <c r="D6" s="54" t="s">
        <v>96</v>
      </c>
      <c r="E6" s="54" t="s">
        <v>97</v>
      </c>
      <c r="F6" s="54" t="s">
        <v>98</v>
      </c>
      <c r="G6" s="54" t="s">
        <v>99</v>
      </c>
      <c r="H6" s="54" t="s">
        <v>100</v>
      </c>
      <c r="I6" s="54" t="s">
        <v>101</v>
      </c>
      <c r="J6" s="77" t="s">
        <v>351</v>
      </c>
    </row>
    <row r="7" spans="1:10" ht="12.75" customHeight="1">
      <c r="A7" s="55" t="s">
        <v>146</v>
      </c>
      <c r="B7" s="17">
        <v>1001</v>
      </c>
      <c r="C7" s="56" t="s">
        <v>147</v>
      </c>
      <c r="D7" s="18">
        <f t="shared" ref="D7:I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9">
        <f ca="1">+SUM(D7:I7)</f>
        <v>0</v>
      </c>
    </row>
    <row r="8" spans="1:10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1708130.14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7343011.5499999998</v>
      </c>
      <c r="I8" s="18">
        <f t="shared" ca="1" si="0"/>
        <v>0</v>
      </c>
      <c r="J8" s="19">
        <f t="shared" ref="J8:J71" ca="1" si="1">+SUM(D8:I8)</f>
        <v>9051141.6899999995</v>
      </c>
    </row>
    <row r="9" spans="1:10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733207.44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9">
        <f t="shared" ca="1" si="1"/>
        <v>733207.44</v>
      </c>
    </row>
    <row r="10" spans="1:10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2091917.84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66555101.579999998</v>
      </c>
      <c r="I10" s="18">
        <f t="shared" ca="1" si="0"/>
        <v>2900878.03</v>
      </c>
      <c r="J10" s="19">
        <f t="shared" ca="1" si="1"/>
        <v>71547897.450000003</v>
      </c>
    </row>
    <row r="11" spans="1:10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9">
        <f t="shared" ca="1" si="1"/>
        <v>0</v>
      </c>
    </row>
    <row r="12" spans="1:10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754543804.90536654</v>
      </c>
      <c r="I12" s="18">
        <f t="shared" ca="1" si="0"/>
        <v>0</v>
      </c>
      <c r="J12" s="19">
        <f t="shared" ca="1" si="1"/>
        <v>754543804.90536654</v>
      </c>
    </row>
    <row r="13" spans="1:10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-16318.07</v>
      </c>
      <c r="I13" s="18">
        <f t="shared" ca="1" si="0"/>
        <v>0</v>
      </c>
      <c r="J13" s="19">
        <f t="shared" ca="1" si="1"/>
        <v>-16318.07</v>
      </c>
    </row>
    <row r="14" spans="1:10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9">
        <f t="shared" ca="1" si="1"/>
        <v>0</v>
      </c>
    </row>
    <row r="15" spans="1:10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9">
        <f t="shared" ca="1" si="1"/>
        <v>0</v>
      </c>
    </row>
    <row r="16" spans="1:10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650108650.93542194</v>
      </c>
      <c r="I16" s="18">
        <f t="shared" ca="1" si="0"/>
        <v>453810603.84533638</v>
      </c>
      <c r="J16" s="19">
        <f t="shared" ca="1" si="1"/>
        <v>1103919254.7807584</v>
      </c>
    </row>
    <row r="17" spans="1:10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9">
        <f t="shared" ca="1" si="1"/>
        <v>0</v>
      </c>
    </row>
    <row r="18" spans="1:10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9">
        <f t="shared" ca="1" si="1"/>
        <v>0</v>
      </c>
    </row>
    <row r="19" spans="1:10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706663945.60536706</v>
      </c>
      <c r="I19" s="18">
        <f t="shared" ca="1" si="0"/>
        <v>55880883.835695006</v>
      </c>
      <c r="J19" s="19">
        <f t="shared" ca="1" si="1"/>
        <v>762544829.44106209</v>
      </c>
    </row>
    <row r="20" spans="1:10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4095983.12</v>
      </c>
      <c r="I20" s="18">
        <f t="shared" ca="1" si="0"/>
        <v>0</v>
      </c>
      <c r="J20" s="19">
        <f t="shared" ca="1" si="1"/>
        <v>4095983.12</v>
      </c>
    </row>
    <row r="21" spans="1:10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9">
        <f t="shared" ca="1" si="1"/>
        <v>0</v>
      </c>
    </row>
    <row r="22" spans="1:10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76835081.900000006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145092433.08000001</v>
      </c>
      <c r="I22" s="18">
        <f t="shared" ca="1" si="0"/>
        <v>773459.88</v>
      </c>
      <c r="J22" s="19">
        <f t="shared" ca="1" si="1"/>
        <v>222700974.86000001</v>
      </c>
    </row>
    <row r="23" spans="1:10" ht="12.75" customHeight="1">
      <c r="A23" s="55" t="s">
        <v>179</v>
      </c>
      <c r="B23" s="17">
        <v>1022</v>
      </c>
      <c r="C23" s="56" t="s">
        <v>147</v>
      </c>
      <c r="D23" s="18">
        <f t="shared" ref="D23:I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9">
        <f t="shared" ca="1" si="1"/>
        <v>0</v>
      </c>
    </row>
    <row r="24" spans="1:10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881808.41999999993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9">
        <f t="shared" ca="1" si="1"/>
        <v>881808.41999999993</v>
      </c>
    </row>
    <row r="25" spans="1:10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9">
        <f t="shared" ca="1" si="1"/>
        <v>0</v>
      </c>
    </row>
    <row r="26" spans="1:10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9">
        <f t="shared" ca="1" si="1"/>
        <v>0</v>
      </c>
    </row>
    <row r="27" spans="1:10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9">
        <f t="shared" ca="1" si="1"/>
        <v>0</v>
      </c>
    </row>
    <row r="28" spans="1:10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9">
        <f t="shared" ca="1" si="1"/>
        <v>0</v>
      </c>
    </row>
    <row r="29" spans="1:10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9130206.4199999999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9">
        <f t="shared" ca="1" si="1"/>
        <v>9130206.4199999999</v>
      </c>
    </row>
    <row r="30" spans="1:10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9">
        <f t="shared" ca="1" si="1"/>
        <v>0</v>
      </c>
    </row>
    <row r="31" spans="1:10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9">
        <f t="shared" ca="1" si="1"/>
        <v>0</v>
      </c>
    </row>
    <row r="32" spans="1:10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9">
        <f t="shared" ca="1" si="1"/>
        <v>0</v>
      </c>
    </row>
    <row r="33" spans="1:10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9">
        <f t="shared" ca="1" si="1"/>
        <v>0</v>
      </c>
    </row>
    <row r="34" spans="1:10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528001.5</v>
      </c>
      <c r="I34" s="18">
        <f t="shared" ca="1" si="2"/>
        <v>0</v>
      </c>
      <c r="J34" s="19">
        <f t="shared" ca="1" si="1"/>
        <v>528001.5</v>
      </c>
    </row>
    <row r="35" spans="1:10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9">
        <f t="shared" ca="1" si="1"/>
        <v>0</v>
      </c>
    </row>
    <row r="36" spans="1:10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9">
        <f t="shared" ca="1" si="1"/>
        <v>0</v>
      </c>
    </row>
    <row r="37" spans="1:10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9">
        <f t="shared" ca="1" si="1"/>
        <v>0</v>
      </c>
    </row>
    <row r="38" spans="1:10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9">
        <f t="shared" ca="1" si="1"/>
        <v>0</v>
      </c>
    </row>
    <row r="39" spans="1:10" ht="12.75" customHeight="1">
      <c r="A39" s="55" t="s">
        <v>211</v>
      </c>
      <c r="B39" s="17">
        <v>1045</v>
      </c>
      <c r="C39" s="56" t="s">
        <v>147</v>
      </c>
      <c r="D39" s="18">
        <f t="shared" ref="D39:I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4010118.05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9">
        <f t="shared" ca="1" si="1"/>
        <v>4010118.05</v>
      </c>
    </row>
    <row r="40" spans="1:10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9">
        <f t="shared" ca="1" si="1"/>
        <v>0</v>
      </c>
    </row>
    <row r="41" spans="1:10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9">
        <f t="shared" ca="1" si="1"/>
        <v>0</v>
      </c>
    </row>
    <row r="42" spans="1:10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9">
        <f t="shared" ca="1" si="1"/>
        <v>0</v>
      </c>
    </row>
    <row r="43" spans="1:10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9">
        <f t="shared" ca="1" si="1"/>
        <v>0</v>
      </c>
    </row>
    <row r="44" spans="1:10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9">
        <f t="shared" ca="1" si="1"/>
        <v>0</v>
      </c>
    </row>
    <row r="45" spans="1:10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9">
        <f t="shared" ca="1" si="1"/>
        <v>0</v>
      </c>
    </row>
    <row r="46" spans="1:10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9">
        <f t="shared" ca="1" si="1"/>
        <v>0</v>
      </c>
    </row>
    <row r="47" spans="1:10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9">
        <f t="shared" ca="1" si="1"/>
        <v>0</v>
      </c>
    </row>
    <row r="48" spans="1:10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9">
        <f t="shared" ca="1" si="1"/>
        <v>0</v>
      </c>
    </row>
    <row r="49" spans="1:10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9">
        <f t="shared" ca="1" si="1"/>
        <v>0</v>
      </c>
    </row>
    <row r="50" spans="1:10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9">
        <f t="shared" ca="1" si="1"/>
        <v>0</v>
      </c>
    </row>
    <row r="51" spans="1:10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9">
        <f t="shared" ca="1" si="1"/>
        <v>0</v>
      </c>
    </row>
    <row r="52" spans="1:10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9">
        <f t="shared" ca="1" si="1"/>
        <v>0</v>
      </c>
    </row>
    <row r="53" spans="1:10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9">
        <f t="shared" ca="1" si="1"/>
        <v>0</v>
      </c>
    </row>
    <row r="54" spans="1:10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9">
        <f t="shared" ca="1" si="1"/>
        <v>0</v>
      </c>
    </row>
    <row r="55" spans="1:10" ht="12.75" customHeight="1">
      <c r="A55" s="55" t="s">
        <v>243</v>
      </c>
      <c r="B55" s="17">
        <v>1061</v>
      </c>
      <c r="C55" s="56" t="s">
        <v>147</v>
      </c>
      <c r="D55" s="18">
        <f t="shared" ref="D55:I70" ca="1" si="4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4"/>
        <v>0</v>
      </c>
      <c r="F55" s="18">
        <f t="shared" ca="1" si="4"/>
        <v>0</v>
      </c>
      <c r="G55" s="18">
        <f t="shared" ca="1" si="4"/>
        <v>0</v>
      </c>
      <c r="H55" s="18">
        <f t="shared" ca="1" si="4"/>
        <v>0</v>
      </c>
      <c r="I55" s="18">
        <f t="shared" ca="1" si="4"/>
        <v>0</v>
      </c>
      <c r="J55" s="19">
        <f t="shared" ca="1" si="1"/>
        <v>0</v>
      </c>
    </row>
    <row r="56" spans="1:10" ht="12.75" customHeight="1">
      <c r="A56" s="55" t="s">
        <v>245</v>
      </c>
      <c r="B56" s="17">
        <v>2001</v>
      </c>
      <c r="C56" s="56" t="s">
        <v>147</v>
      </c>
      <c r="D56" s="18">
        <f t="shared" ca="1" si="4"/>
        <v>0</v>
      </c>
      <c r="E56" s="18">
        <f t="shared" ca="1" si="4"/>
        <v>0</v>
      </c>
      <c r="F56" s="18">
        <f t="shared" ca="1" si="4"/>
        <v>0</v>
      </c>
      <c r="G56" s="18">
        <f t="shared" ca="1" si="4"/>
        <v>0</v>
      </c>
      <c r="H56" s="18">
        <f t="shared" ca="1" si="4"/>
        <v>0</v>
      </c>
      <c r="I56" s="18">
        <f t="shared" ca="1" si="4"/>
        <v>0</v>
      </c>
      <c r="J56" s="19">
        <f t="shared" ca="1" si="1"/>
        <v>0</v>
      </c>
    </row>
    <row r="57" spans="1:10" ht="12.75" customHeight="1">
      <c r="A57" s="55" t="s">
        <v>247</v>
      </c>
      <c r="B57" s="17">
        <v>2002</v>
      </c>
      <c r="C57" s="56" t="s">
        <v>248</v>
      </c>
      <c r="D57" s="18">
        <f t="shared" ca="1" si="4"/>
        <v>0</v>
      </c>
      <c r="E57" s="18">
        <f t="shared" ca="1" si="4"/>
        <v>0</v>
      </c>
      <c r="F57" s="18">
        <f t="shared" ca="1" si="4"/>
        <v>0</v>
      </c>
      <c r="G57" s="18">
        <f t="shared" ca="1" si="4"/>
        <v>0</v>
      </c>
      <c r="H57" s="18">
        <f t="shared" ca="1" si="4"/>
        <v>0</v>
      </c>
      <c r="I57" s="18">
        <f t="shared" ca="1" si="4"/>
        <v>0</v>
      </c>
      <c r="J57" s="19">
        <f t="shared" ca="1" si="1"/>
        <v>0</v>
      </c>
    </row>
    <row r="58" spans="1:10" ht="12.75" customHeight="1">
      <c r="A58" s="55" t="s">
        <v>250</v>
      </c>
      <c r="B58" s="17">
        <v>2005</v>
      </c>
      <c r="C58" s="56" t="s">
        <v>248</v>
      </c>
      <c r="D58" s="18">
        <f t="shared" ca="1" si="4"/>
        <v>0</v>
      </c>
      <c r="E58" s="18">
        <f t="shared" ca="1" si="4"/>
        <v>0</v>
      </c>
      <c r="F58" s="18">
        <f t="shared" ca="1" si="4"/>
        <v>0</v>
      </c>
      <c r="G58" s="18">
        <f t="shared" ca="1" si="4"/>
        <v>0</v>
      </c>
      <c r="H58" s="18">
        <f t="shared" ca="1" si="4"/>
        <v>0</v>
      </c>
      <c r="I58" s="18">
        <f t="shared" ca="1" si="4"/>
        <v>0</v>
      </c>
      <c r="J58" s="19">
        <f t="shared" ca="1" si="1"/>
        <v>0</v>
      </c>
    </row>
    <row r="59" spans="1:10" ht="12.75" customHeight="1">
      <c r="A59" s="55" t="s">
        <v>252</v>
      </c>
      <c r="B59" s="17">
        <v>2006</v>
      </c>
      <c r="C59" s="56" t="s">
        <v>253</v>
      </c>
      <c r="D59" s="18">
        <f t="shared" ca="1" si="4"/>
        <v>0</v>
      </c>
      <c r="E59" s="18">
        <f t="shared" ca="1" si="4"/>
        <v>0</v>
      </c>
      <c r="F59" s="18">
        <f t="shared" ca="1" si="4"/>
        <v>0</v>
      </c>
      <c r="G59" s="18">
        <f t="shared" ca="1" si="4"/>
        <v>0</v>
      </c>
      <c r="H59" s="18">
        <f t="shared" ca="1" si="4"/>
        <v>0</v>
      </c>
      <c r="I59" s="18">
        <f t="shared" ca="1" si="4"/>
        <v>0</v>
      </c>
      <c r="J59" s="19">
        <f t="shared" ca="1" si="1"/>
        <v>0</v>
      </c>
    </row>
    <row r="60" spans="1:10" ht="12.75" customHeight="1">
      <c r="A60" s="55" t="s">
        <v>255</v>
      </c>
      <c r="B60" s="17">
        <v>2007</v>
      </c>
      <c r="C60" s="56" t="s">
        <v>248</v>
      </c>
      <c r="D60" s="18">
        <f t="shared" ca="1" si="4"/>
        <v>0</v>
      </c>
      <c r="E60" s="18">
        <f t="shared" ca="1" si="4"/>
        <v>0</v>
      </c>
      <c r="F60" s="18">
        <f t="shared" ca="1" si="4"/>
        <v>0</v>
      </c>
      <c r="G60" s="18">
        <f t="shared" ca="1" si="4"/>
        <v>0</v>
      </c>
      <c r="H60" s="18">
        <f t="shared" ca="1" si="4"/>
        <v>0</v>
      </c>
      <c r="I60" s="18">
        <f t="shared" ca="1" si="4"/>
        <v>0</v>
      </c>
      <c r="J60" s="19">
        <f t="shared" ca="1" si="1"/>
        <v>0</v>
      </c>
    </row>
    <row r="61" spans="1:10" ht="12.75" customHeight="1">
      <c r="A61" s="55" t="s">
        <v>257</v>
      </c>
      <c r="B61" s="17">
        <v>2008</v>
      </c>
      <c r="C61" s="56" t="s">
        <v>248</v>
      </c>
      <c r="D61" s="18">
        <f t="shared" ca="1" si="4"/>
        <v>0</v>
      </c>
      <c r="E61" s="18">
        <f t="shared" ca="1" si="4"/>
        <v>0</v>
      </c>
      <c r="F61" s="18">
        <f t="shared" ca="1" si="4"/>
        <v>0</v>
      </c>
      <c r="G61" s="18">
        <f t="shared" ca="1" si="4"/>
        <v>0</v>
      </c>
      <c r="H61" s="18">
        <f t="shared" ca="1" si="4"/>
        <v>0</v>
      </c>
      <c r="I61" s="18">
        <f t="shared" ca="1" si="4"/>
        <v>0</v>
      </c>
      <c r="J61" s="19">
        <f t="shared" ca="1" si="1"/>
        <v>0</v>
      </c>
    </row>
    <row r="62" spans="1:10" ht="12.75" customHeight="1">
      <c r="A62" s="55" t="s">
        <v>259</v>
      </c>
      <c r="B62" s="17">
        <v>3001</v>
      </c>
      <c r="C62" s="56" t="s">
        <v>253</v>
      </c>
      <c r="D62" s="18">
        <f t="shared" ca="1" si="4"/>
        <v>0</v>
      </c>
      <c r="E62" s="18">
        <f t="shared" ca="1" si="4"/>
        <v>0</v>
      </c>
      <c r="F62" s="18">
        <f t="shared" ca="1" si="4"/>
        <v>0</v>
      </c>
      <c r="G62" s="18">
        <f t="shared" ca="1" si="4"/>
        <v>0</v>
      </c>
      <c r="H62" s="18">
        <f t="shared" ca="1" si="4"/>
        <v>0</v>
      </c>
      <c r="I62" s="18">
        <f t="shared" ca="1" si="4"/>
        <v>0</v>
      </c>
      <c r="J62" s="19">
        <f t="shared" ca="1" si="1"/>
        <v>0</v>
      </c>
    </row>
    <row r="63" spans="1:10" ht="12.75" customHeight="1">
      <c r="A63" s="55" t="s">
        <v>261</v>
      </c>
      <c r="B63" s="17">
        <v>3002</v>
      </c>
      <c r="C63" s="56" t="s">
        <v>253</v>
      </c>
      <c r="D63" s="18">
        <f t="shared" ca="1" si="4"/>
        <v>0</v>
      </c>
      <c r="E63" s="18">
        <f t="shared" ca="1" si="4"/>
        <v>0</v>
      </c>
      <c r="F63" s="18">
        <f t="shared" ca="1" si="4"/>
        <v>0</v>
      </c>
      <c r="G63" s="18">
        <f t="shared" ca="1" si="4"/>
        <v>0</v>
      </c>
      <c r="H63" s="18">
        <f t="shared" ca="1" si="4"/>
        <v>0</v>
      </c>
      <c r="I63" s="18">
        <f t="shared" ca="1" si="4"/>
        <v>0</v>
      </c>
      <c r="J63" s="19">
        <f t="shared" ca="1" si="1"/>
        <v>0</v>
      </c>
    </row>
    <row r="64" spans="1:10" ht="12.75" customHeight="1">
      <c r="A64" s="55" t="s">
        <v>263</v>
      </c>
      <c r="B64" s="17">
        <v>3003</v>
      </c>
      <c r="C64" s="56" t="s">
        <v>253</v>
      </c>
      <c r="D64" s="18">
        <f t="shared" ca="1" si="4"/>
        <v>0</v>
      </c>
      <c r="E64" s="18">
        <f t="shared" ca="1" si="4"/>
        <v>0</v>
      </c>
      <c r="F64" s="18">
        <f t="shared" ca="1" si="4"/>
        <v>0</v>
      </c>
      <c r="G64" s="18">
        <f t="shared" ca="1" si="4"/>
        <v>0</v>
      </c>
      <c r="H64" s="18">
        <f t="shared" ca="1" si="4"/>
        <v>0</v>
      </c>
      <c r="I64" s="18">
        <f t="shared" ca="1" si="4"/>
        <v>0</v>
      </c>
      <c r="J64" s="19">
        <f t="shared" ca="1" si="1"/>
        <v>0</v>
      </c>
    </row>
    <row r="65" spans="1:10" ht="12.75" customHeight="1">
      <c r="A65" s="55" t="s">
        <v>265</v>
      </c>
      <c r="B65" s="17">
        <v>3004</v>
      </c>
      <c r="C65" s="56" t="s">
        <v>253</v>
      </c>
      <c r="D65" s="18">
        <f t="shared" ca="1" si="4"/>
        <v>0</v>
      </c>
      <c r="E65" s="18">
        <f t="shared" ca="1" si="4"/>
        <v>0</v>
      </c>
      <c r="F65" s="18">
        <f t="shared" ca="1" si="4"/>
        <v>0</v>
      </c>
      <c r="G65" s="18">
        <f t="shared" ca="1" si="4"/>
        <v>0</v>
      </c>
      <c r="H65" s="18">
        <f t="shared" ca="1" si="4"/>
        <v>0</v>
      </c>
      <c r="I65" s="18">
        <f t="shared" ca="1" si="4"/>
        <v>0</v>
      </c>
      <c r="J65" s="19">
        <f t="shared" ca="1" si="1"/>
        <v>0</v>
      </c>
    </row>
    <row r="66" spans="1:10" ht="12.75" customHeight="1">
      <c r="A66" s="55" t="s">
        <v>267</v>
      </c>
      <c r="B66" s="17">
        <v>3005</v>
      </c>
      <c r="C66" s="56" t="s">
        <v>253</v>
      </c>
      <c r="D66" s="18">
        <f t="shared" ca="1" si="4"/>
        <v>0</v>
      </c>
      <c r="E66" s="18">
        <f t="shared" ca="1" si="4"/>
        <v>0</v>
      </c>
      <c r="F66" s="18">
        <f t="shared" ca="1" si="4"/>
        <v>0</v>
      </c>
      <c r="G66" s="18">
        <f t="shared" ca="1" si="4"/>
        <v>0</v>
      </c>
      <c r="H66" s="18">
        <f t="shared" ca="1" si="4"/>
        <v>0</v>
      </c>
      <c r="I66" s="18">
        <f t="shared" ca="1" si="4"/>
        <v>0</v>
      </c>
      <c r="J66" s="19">
        <f t="shared" ca="1" si="1"/>
        <v>0</v>
      </c>
    </row>
    <row r="67" spans="1:10" ht="12.75" customHeight="1">
      <c r="A67" s="55" t="s">
        <v>269</v>
      </c>
      <c r="B67" s="17">
        <v>3006</v>
      </c>
      <c r="C67" s="56" t="s">
        <v>253</v>
      </c>
      <c r="D67" s="18">
        <f t="shared" ca="1" si="4"/>
        <v>0</v>
      </c>
      <c r="E67" s="18">
        <f t="shared" ca="1" si="4"/>
        <v>0</v>
      </c>
      <c r="F67" s="18">
        <f t="shared" ca="1" si="4"/>
        <v>0</v>
      </c>
      <c r="G67" s="18">
        <f t="shared" ca="1" si="4"/>
        <v>0</v>
      </c>
      <c r="H67" s="18">
        <f t="shared" ca="1" si="4"/>
        <v>0</v>
      </c>
      <c r="I67" s="18">
        <f t="shared" ca="1" si="4"/>
        <v>0</v>
      </c>
      <c r="J67" s="19">
        <f t="shared" ca="1" si="1"/>
        <v>0</v>
      </c>
    </row>
    <row r="68" spans="1:10" ht="12.75" customHeight="1">
      <c r="A68" s="55" t="s">
        <v>271</v>
      </c>
      <c r="B68" s="17">
        <v>3007</v>
      </c>
      <c r="C68" s="56" t="s">
        <v>253</v>
      </c>
      <c r="D68" s="18">
        <f t="shared" ca="1" si="4"/>
        <v>0</v>
      </c>
      <c r="E68" s="18">
        <f t="shared" ca="1" si="4"/>
        <v>0</v>
      </c>
      <c r="F68" s="18">
        <f t="shared" ca="1" si="4"/>
        <v>0</v>
      </c>
      <c r="G68" s="18">
        <f t="shared" ca="1" si="4"/>
        <v>0</v>
      </c>
      <c r="H68" s="18">
        <f t="shared" ca="1" si="4"/>
        <v>0</v>
      </c>
      <c r="I68" s="18">
        <f t="shared" ca="1" si="4"/>
        <v>0</v>
      </c>
      <c r="J68" s="19">
        <f t="shared" ca="1" si="1"/>
        <v>0</v>
      </c>
    </row>
    <row r="69" spans="1:10" ht="12.75" customHeight="1">
      <c r="A69" s="55" t="s">
        <v>273</v>
      </c>
      <c r="B69" s="17">
        <v>3008</v>
      </c>
      <c r="C69" s="56" t="s">
        <v>253</v>
      </c>
      <c r="D69" s="18">
        <f t="shared" ca="1" si="4"/>
        <v>0</v>
      </c>
      <c r="E69" s="18">
        <f t="shared" ca="1" si="4"/>
        <v>0</v>
      </c>
      <c r="F69" s="18">
        <f t="shared" ca="1" si="4"/>
        <v>0</v>
      </c>
      <c r="G69" s="18">
        <f t="shared" ca="1" si="4"/>
        <v>0</v>
      </c>
      <c r="H69" s="18">
        <f t="shared" ca="1" si="4"/>
        <v>0</v>
      </c>
      <c r="I69" s="18">
        <f t="shared" ca="1" si="4"/>
        <v>0</v>
      </c>
      <c r="J69" s="19">
        <f t="shared" ca="1" si="1"/>
        <v>0</v>
      </c>
    </row>
    <row r="70" spans="1:10" ht="12.75" customHeight="1">
      <c r="A70" s="55" t="s">
        <v>275</v>
      </c>
      <c r="B70" s="17">
        <v>3009</v>
      </c>
      <c r="C70" s="56" t="s">
        <v>253</v>
      </c>
      <c r="D70" s="18">
        <f t="shared" ca="1" si="4"/>
        <v>0</v>
      </c>
      <c r="E70" s="18">
        <f t="shared" ca="1" si="4"/>
        <v>0</v>
      </c>
      <c r="F70" s="18">
        <f t="shared" ca="1" si="4"/>
        <v>0</v>
      </c>
      <c r="G70" s="18">
        <f t="shared" ca="1" si="4"/>
        <v>0</v>
      </c>
      <c r="H70" s="18">
        <f t="shared" ca="1" si="4"/>
        <v>0</v>
      </c>
      <c r="I70" s="18">
        <f t="shared" ca="1" si="4"/>
        <v>0</v>
      </c>
      <c r="J70" s="19">
        <f t="shared" ca="1" si="1"/>
        <v>0</v>
      </c>
    </row>
    <row r="71" spans="1:10" ht="12.75" customHeight="1">
      <c r="A71" s="55" t="s">
        <v>277</v>
      </c>
      <c r="B71" s="17">
        <v>3011</v>
      </c>
      <c r="C71" s="56" t="s">
        <v>253</v>
      </c>
      <c r="D71" s="18">
        <f t="shared" ref="D71:I75" ca="1" si="5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5"/>
        <v>0</v>
      </c>
      <c r="F71" s="18">
        <f t="shared" ca="1" si="5"/>
        <v>0</v>
      </c>
      <c r="G71" s="18">
        <f t="shared" ca="1" si="5"/>
        <v>0</v>
      </c>
      <c r="H71" s="18">
        <f t="shared" ca="1" si="5"/>
        <v>0</v>
      </c>
      <c r="I71" s="18">
        <f t="shared" ca="1" si="5"/>
        <v>0</v>
      </c>
      <c r="J71" s="19">
        <f t="shared" ca="1" si="1"/>
        <v>0</v>
      </c>
    </row>
    <row r="72" spans="1:10" ht="12.75" customHeight="1">
      <c r="A72" s="55" t="s">
        <v>279</v>
      </c>
      <c r="B72" s="17">
        <v>3012</v>
      </c>
      <c r="C72" s="56" t="s">
        <v>253</v>
      </c>
      <c r="D72" s="18">
        <f t="shared" ca="1" si="5"/>
        <v>0</v>
      </c>
      <c r="E72" s="18">
        <f t="shared" ca="1" si="5"/>
        <v>0</v>
      </c>
      <c r="F72" s="18">
        <f t="shared" ca="1" si="5"/>
        <v>0</v>
      </c>
      <c r="G72" s="18">
        <f t="shared" ca="1" si="5"/>
        <v>0</v>
      </c>
      <c r="H72" s="18">
        <f t="shared" ca="1" si="5"/>
        <v>0</v>
      </c>
      <c r="I72" s="18">
        <f t="shared" ca="1" si="5"/>
        <v>0</v>
      </c>
      <c r="J72" s="19">
        <f t="shared" ref="J72:J75" ca="1" si="6">+SUM(D72:I72)</f>
        <v>0</v>
      </c>
    </row>
    <row r="73" spans="1:10" ht="12.75" customHeight="1">
      <c r="A73" s="55" t="s">
        <v>281</v>
      </c>
      <c r="B73" s="17">
        <v>3016</v>
      </c>
      <c r="C73" s="56" t="s">
        <v>253</v>
      </c>
      <c r="D73" s="18">
        <f t="shared" ca="1" si="5"/>
        <v>0</v>
      </c>
      <c r="E73" s="18">
        <f t="shared" ca="1" si="5"/>
        <v>0</v>
      </c>
      <c r="F73" s="18">
        <f t="shared" ca="1" si="5"/>
        <v>0</v>
      </c>
      <c r="G73" s="18">
        <f t="shared" ca="1" si="5"/>
        <v>0</v>
      </c>
      <c r="H73" s="18">
        <f t="shared" ca="1" si="5"/>
        <v>0</v>
      </c>
      <c r="I73" s="18">
        <f t="shared" ca="1" si="5"/>
        <v>0</v>
      </c>
      <c r="J73" s="19">
        <f t="shared" ca="1" si="6"/>
        <v>0</v>
      </c>
    </row>
    <row r="74" spans="1:10" ht="12.75" customHeight="1">
      <c r="A74" s="55" t="s">
        <v>283</v>
      </c>
      <c r="B74" s="17">
        <v>3017</v>
      </c>
      <c r="C74" s="56" t="s">
        <v>253</v>
      </c>
      <c r="D74" s="18">
        <f t="shared" ca="1" si="5"/>
        <v>0</v>
      </c>
      <c r="E74" s="18">
        <f t="shared" ca="1" si="5"/>
        <v>0</v>
      </c>
      <c r="F74" s="18">
        <f t="shared" ca="1" si="5"/>
        <v>0</v>
      </c>
      <c r="G74" s="18">
        <f t="shared" ca="1" si="5"/>
        <v>0</v>
      </c>
      <c r="H74" s="18">
        <f t="shared" ca="1" si="5"/>
        <v>0</v>
      </c>
      <c r="I74" s="18">
        <f t="shared" ca="1" si="5"/>
        <v>0</v>
      </c>
      <c r="J74" s="19">
        <f t="shared" ca="1" si="6"/>
        <v>0</v>
      </c>
    </row>
    <row r="75" spans="1:10" ht="13.8">
      <c r="A75" s="55" t="s">
        <v>285</v>
      </c>
      <c r="B75" s="17">
        <v>3018</v>
      </c>
      <c r="C75" s="56" t="s">
        <v>253</v>
      </c>
      <c r="D75" s="18">
        <f t="shared" ca="1" si="5"/>
        <v>0</v>
      </c>
      <c r="E75" s="18">
        <f t="shared" ca="1" si="5"/>
        <v>0</v>
      </c>
      <c r="F75" s="18">
        <f t="shared" ca="1" si="5"/>
        <v>0</v>
      </c>
      <c r="G75" s="18">
        <f t="shared" ca="1" si="5"/>
        <v>0</v>
      </c>
      <c r="H75" s="18">
        <f t="shared" ca="1" si="5"/>
        <v>0</v>
      </c>
      <c r="I75" s="18">
        <f t="shared" ca="1" si="5"/>
        <v>0</v>
      </c>
      <c r="J75" s="19">
        <f t="shared" ca="1" si="6"/>
        <v>0</v>
      </c>
    </row>
    <row r="76" spans="1:10" ht="13.8">
      <c r="A76" s="57" t="s">
        <v>287</v>
      </c>
      <c r="B76" s="47">
        <v>9000</v>
      </c>
      <c r="C76" s="56" t="s">
        <v>288</v>
      </c>
      <c r="D76" s="48">
        <f t="shared" ref="D76:J76" ca="1" si="7">SUMIF($C$7:$C$75,"HD",D$7:D$75)</f>
        <v>95390470.210000008</v>
      </c>
      <c r="E76" s="48">
        <f t="shared" ca="1" si="7"/>
        <v>0</v>
      </c>
      <c r="F76" s="48">
        <f t="shared" ca="1" si="7"/>
        <v>0</v>
      </c>
      <c r="G76" s="48">
        <f t="shared" ca="1" si="7"/>
        <v>0</v>
      </c>
      <c r="H76" s="48">
        <f t="shared" ca="1" si="7"/>
        <v>2334914614.2061553</v>
      </c>
      <c r="I76" s="48">
        <f t="shared" ca="1" si="7"/>
        <v>513365825.59103137</v>
      </c>
      <c r="J76" s="48">
        <f t="shared" ca="1" si="7"/>
        <v>2943670910.0071874</v>
      </c>
    </row>
    <row r="77" spans="1:10" ht="13.8">
      <c r="A77" s="57" t="s">
        <v>290</v>
      </c>
      <c r="B77" s="47">
        <v>9001</v>
      </c>
      <c r="C77" s="56" t="s">
        <v>291</v>
      </c>
      <c r="D77" s="48">
        <f t="shared" ref="D77:J77" ca="1" si="8">SUMIF($C$7:$C$75,"H",D$7:D$75)+SUMIF($C$7:$C$75,"E",D$7:D$75)</f>
        <v>0</v>
      </c>
      <c r="E77" s="48">
        <f t="shared" ca="1" si="8"/>
        <v>0</v>
      </c>
      <c r="F77" s="48">
        <f t="shared" ca="1" si="8"/>
        <v>0</v>
      </c>
      <c r="G77" s="48">
        <f t="shared" ca="1" si="8"/>
        <v>0</v>
      </c>
      <c r="H77" s="48">
        <f t="shared" ca="1" si="8"/>
        <v>0</v>
      </c>
      <c r="I77" s="48">
        <f t="shared" ca="1" si="8"/>
        <v>0</v>
      </c>
      <c r="J77" s="48">
        <f t="shared" ca="1" si="8"/>
        <v>0</v>
      </c>
    </row>
    <row r="78" spans="1:10" ht="13.8">
      <c r="A78" s="57" t="s">
        <v>293</v>
      </c>
      <c r="B78" s="47">
        <v>9003</v>
      </c>
      <c r="C78" s="56" t="s">
        <v>294</v>
      </c>
      <c r="D78" s="48">
        <f ca="1">D76+D77</f>
        <v>95390470.210000008</v>
      </c>
      <c r="E78" s="48">
        <f t="shared" ref="E78:J78" ca="1" si="9">E76+E77</f>
        <v>0</v>
      </c>
      <c r="F78" s="48">
        <f t="shared" ca="1" si="9"/>
        <v>0</v>
      </c>
      <c r="G78" s="48">
        <f t="shared" ca="1" si="9"/>
        <v>0</v>
      </c>
      <c r="H78" s="48">
        <f t="shared" ca="1" si="9"/>
        <v>2334914614.2061553</v>
      </c>
      <c r="I78" s="48">
        <f t="shared" ca="1" si="9"/>
        <v>513365825.59103137</v>
      </c>
      <c r="J78" s="48">
        <f t="shared" ca="1" si="9"/>
        <v>2943670910.0071874</v>
      </c>
    </row>
  </sheetData>
  <mergeCells count="1">
    <mergeCell ref="E2:G2"/>
  </mergeCells>
  <dataValidations count="2">
    <dataValidation type="list" allowBlank="1" showInputMessage="1" showErrorMessage="1" sqref="B2" xr:uid="{AF89DD79-3EE5-46D4-B622-28035BE47892}">
      <formula1>"Toplam,Direkt,Endirekt"</formula1>
    </dataValidation>
    <dataValidation type="list" allowBlank="1" showInputMessage="1" showErrorMessage="1" sqref="C2" xr:uid="{54AF7EC1-CD87-4B4D-82C9-CDB8C6A3F26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FFCBF-4DCE-4986-9009-D55C1656E68A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705</v>
      </c>
      <c r="E5" s="76">
        <v>706</v>
      </c>
      <c r="F5" s="76">
        <v>708</v>
      </c>
      <c r="G5" s="76">
        <v>736</v>
      </c>
      <c r="H5" s="76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103</v>
      </c>
      <c r="E6" s="54" t="s">
        <v>104</v>
      </c>
      <c r="F6" s="54" t="s">
        <v>105</v>
      </c>
      <c r="G6" s="54" t="s">
        <v>106</v>
      </c>
      <c r="H6" s="77" t="s">
        <v>353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7564790.8399999999</v>
      </c>
      <c r="H7" s="19">
        <f ca="1">+SUM(D7:G7)</f>
        <v>7564790.8399999999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216678.99</v>
      </c>
      <c r="E8" s="18">
        <f t="shared" ca="1" si="0"/>
        <v>0</v>
      </c>
      <c r="F8" s="18">
        <f t="shared" ca="1" si="0"/>
        <v>0</v>
      </c>
      <c r="G8" s="18">
        <f t="shared" ca="1" si="0"/>
        <v>46190489.960000001</v>
      </c>
      <c r="H8" s="19">
        <f t="shared" ref="H8:H22" ca="1" si="1">+SUM(D8:G8)</f>
        <v>46407168.950000003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66162736.939999998</v>
      </c>
      <c r="E10" s="18">
        <f t="shared" ca="1" si="0"/>
        <v>0</v>
      </c>
      <c r="F10" s="18">
        <f t="shared" ca="1" si="0"/>
        <v>0</v>
      </c>
      <c r="G10" s="18">
        <f t="shared" ca="1" si="0"/>
        <v>19399182.34</v>
      </c>
      <c r="H10" s="19">
        <f t="shared" ca="1" si="1"/>
        <v>85561919.280000001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55585691.93</v>
      </c>
      <c r="E11" s="18">
        <f t="shared" ca="1" si="0"/>
        <v>0</v>
      </c>
      <c r="F11" s="18">
        <f t="shared" ca="1" si="0"/>
        <v>0</v>
      </c>
      <c r="G11" s="18">
        <f t="shared" ca="1" si="0"/>
        <v>91172.5</v>
      </c>
      <c r="H11" s="19">
        <f t="shared" ca="1" si="1"/>
        <v>55676864.43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926094.85</v>
      </c>
      <c r="H13" s="19">
        <f t="shared" ca="1" si="1"/>
        <v>926094.85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50359400.509999998</v>
      </c>
      <c r="H14" s="19">
        <f t="shared" ca="1" si="1"/>
        <v>50359400.509999998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5709545</v>
      </c>
      <c r="H17" s="19">
        <f t="shared" ca="1" si="1"/>
        <v>5709545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1984268.45</v>
      </c>
      <c r="H18" s="19">
        <f t="shared" ca="1" si="1"/>
        <v>1984268.45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1830072.2370799999</v>
      </c>
      <c r="E19" s="18">
        <f t="shared" ca="1" si="0"/>
        <v>17501804.715758987</v>
      </c>
      <c r="F19" s="18">
        <f t="shared" ca="1" si="0"/>
        <v>0</v>
      </c>
      <c r="G19" s="18">
        <f t="shared" ca="1" si="0"/>
        <v>0</v>
      </c>
      <c r="H19" s="19">
        <f t="shared" ca="1" si="1"/>
        <v>19331876.952838987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4500</v>
      </c>
      <c r="F20" s="18">
        <f t="shared" ca="1" si="0"/>
        <v>0</v>
      </c>
      <c r="G20" s="18">
        <f t="shared" ca="1" si="0"/>
        <v>2361305.15</v>
      </c>
      <c r="H20" s="19">
        <f t="shared" ca="1" si="1"/>
        <v>2365805.15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589834.93000000005</v>
      </c>
      <c r="H21" s="19">
        <f t="shared" ca="1" si="1"/>
        <v>589834.93000000005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114679589.42</v>
      </c>
      <c r="E22" s="18">
        <f t="shared" ca="1" si="0"/>
        <v>0</v>
      </c>
      <c r="F22" s="18">
        <f t="shared" ca="1" si="0"/>
        <v>0</v>
      </c>
      <c r="G22" s="18">
        <f t="shared" ca="1" si="0"/>
        <v>37379109.550000004</v>
      </c>
      <c r="H22" s="19">
        <f t="shared" ca="1" si="1"/>
        <v>152058698.97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42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13339490.77</v>
      </c>
      <c r="E23" s="18">
        <f t="shared" ca="1" si="2"/>
        <v>0</v>
      </c>
      <c r="F23" s="18">
        <f t="shared" ca="1" si="2"/>
        <v>0</v>
      </c>
      <c r="G23" s="18">
        <f t="shared" ca="1" si="2"/>
        <v>12365200.84</v>
      </c>
      <c r="H23" s="19">
        <f t="shared" ref="H23:H41" ca="1" si="3">+SUM(D23:G23)</f>
        <v>25704691.609999999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-2977680.78000001</v>
      </c>
      <c r="E24" s="18">
        <f t="shared" ca="1" si="2"/>
        <v>0</v>
      </c>
      <c r="F24" s="18">
        <f t="shared" ca="1" si="2"/>
        <v>0</v>
      </c>
      <c r="G24" s="18">
        <f t="shared" ca="1" si="2"/>
        <v>3783664.6100000003</v>
      </c>
      <c r="H24" s="19">
        <f t="shared" ca="1" si="3"/>
        <v>805983.8299999903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15520473.300000001</v>
      </c>
      <c r="E25" s="18">
        <f t="shared" ca="1" si="2"/>
        <v>0</v>
      </c>
      <c r="F25" s="18">
        <f t="shared" ca="1" si="2"/>
        <v>0</v>
      </c>
      <c r="G25" s="18">
        <f t="shared" ca="1" si="2"/>
        <v>204.28</v>
      </c>
      <c r="H25" s="19">
        <f t="shared" ca="1" si="3"/>
        <v>15520677.58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9669875.8900000006</v>
      </c>
      <c r="H26" s="19">
        <f t="shared" ca="1" si="3"/>
        <v>9669875.8900000006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132000859.2</v>
      </c>
      <c r="E27" s="18">
        <f t="shared" ca="1" si="2"/>
        <v>0</v>
      </c>
      <c r="F27" s="18">
        <f t="shared" ca="1" si="2"/>
        <v>0</v>
      </c>
      <c r="G27" s="18">
        <f t="shared" ca="1" si="2"/>
        <v>55259395.170000002</v>
      </c>
      <c r="H27" s="19">
        <f t="shared" ca="1" si="3"/>
        <v>187260254.37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93310782.75</v>
      </c>
      <c r="H28" s="19">
        <f t="shared" ca="1" si="3"/>
        <v>93310782.75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11957537.686899999</v>
      </c>
      <c r="H29" s="19">
        <f t="shared" ca="1" si="3"/>
        <v>11957537.686899999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10178236.26</v>
      </c>
      <c r="H30" s="19">
        <f t="shared" ca="1" si="3"/>
        <v>10178236.26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51153274.100000001</v>
      </c>
      <c r="E31" s="18">
        <f t="shared" ca="1" si="2"/>
        <v>0</v>
      </c>
      <c r="F31" s="18">
        <f t="shared" ca="1" si="2"/>
        <v>0</v>
      </c>
      <c r="G31" s="18">
        <f t="shared" ca="1" si="2"/>
        <v>10388236.781978</v>
      </c>
      <c r="H31" s="19">
        <f t="shared" ca="1" si="3"/>
        <v>61541510.881978005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11937879.720000014</v>
      </c>
      <c r="E32" s="18">
        <f t="shared" ca="1" si="2"/>
        <v>0</v>
      </c>
      <c r="F32" s="18">
        <f t="shared" ca="1" si="2"/>
        <v>0</v>
      </c>
      <c r="G32" s="18">
        <f t="shared" ca="1" si="2"/>
        <v>4048870.7099999976</v>
      </c>
      <c r="H32" s="19">
        <f t="shared" ca="1" si="3"/>
        <v>15986750.430000011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8606026.7599999793</v>
      </c>
      <c r="E33" s="18">
        <f t="shared" ca="1" si="2"/>
        <v>0</v>
      </c>
      <c r="F33" s="18">
        <f t="shared" ca="1" si="2"/>
        <v>0</v>
      </c>
      <c r="G33" s="18">
        <f t="shared" ca="1" si="2"/>
        <v>7171.6100000000006</v>
      </c>
      <c r="H33" s="19">
        <f t="shared" ca="1" si="3"/>
        <v>8613198.3699999787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30241801.789999999</v>
      </c>
      <c r="H34" s="19">
        <f t="shared" ca="1" si="3"/>
        <v>30241801.789999999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190738</v>
      </c>
      <c r="H35" s="19">
        <f t="shared" ca="1" si="3"/>
        <v>190738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3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15446456</v>
      </c>
      <c r="H37" s="19">
        <f t="shared" ca="1" si="3"/>
        <v>15446456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495946.63</v>
      </c>
      <c r="H38" s="19">
        <f t="shared" ca="1" si="3"/>
        <v>495946.63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86792544.799999997</v>
      </c>
      <c r="E39" s="18">
        <f t="shared" ca="1" si="2"/>
        <v>0</v>
      </c>
      <c r="F39" s="18">
        <f t="shared" ca="1" si="2"/>
        <v>17874584.030000001</v>
      </c>
      <c r="G39" s="18">
        <f t="shared" ca="1" si="2"/>
        <v>51662.2</v>
      </c>
      <c r="H39" s="19">
        <f t="shared" ca="1" si="3"/>
        <v>104718791.03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10450.92</v>
      </c>
      <c r="E40" s="18">
        <f t="shared" ca="1" si="2"/>
        <v>0</v>
      </c>
      <c r="F40" s="18">
        <f t="shared" ca="1" si="2"/>
        <v>0</v>
      </c>
      <c r="G40" s="18">
        <f t="shared" ca="1" si="2"/>
        <v>0</v>
      </c>
      <c r="H40" s="19">
        <f t="shared" ca="1" si="3"/>
        <v>10450.92</v>
      </c>
    </row>
    <row r="41" spans="1:8" ht="12.75" customHeight="1">
      <c r="A41" s="55" t="s">
        <v>215</v>
      </c>
      <c r="B41" s="17">
        <v>1047</v>
      </c>
      <c r="C41" s="56" t="s">
        <v>147</v>
      </c>
      <c r="D41" s="18">
        <f t="shared" ca="1" si="2"/>
        <v>0</v>
      </c>
      <c r="E41" s="18">
        <f t="shared" ca="1" si="2"/>
        <v>0</v>
      </c>
      <c r="F41" s="18">
        <f t="shared" ca="1" si="2"/>
        <v>0</v>
      </c>
      <c r="G41" s="18">
        <f t="shared" ca="1" si="2"/>
        <v>0</v>
      </c>
      <c r="H41" s="19">
        <f t="shared" ca="1" si="3"/>
        <v>0</v>
      </c>
    </row>
    <row r="42" spans="1:8" ht="12.75" customHeight="1">
      <c r="A42" s="55" t="s">
        <v>217</v>
      </c>
      <c r="B42" s="17">
        <v>1048</v>
      </c>
      <c r="C42" s="56" t="s">
        <v>147</v>
      </c>
      <c r="D42" s="18">
        <f t="shared" ca="1" si="2"/>
        <v>0</v>
      </c>
      <c r="E42" s="18">
        <f t="shared" ca="1" si="2"/>
        <v>0</v>
      </c>
      <c r="F42" s="18">
        <f t="shared" ca="1" si="2"/>
        <v>0</v>
      </c>
      <c r="G42" s="18">
        <f t="shared" ca="1" si="2"/>
        <v>770092.81999999983</v>
      </c>
      <c r="H42" s="19">
        <f t="shared" ref="H42:H52" ca="1" si="4">+SUM(D42:G42)</f>
        <v>770092.81999999983</v>
      </c>
    </row>
    <row r="43" spans="1:8" ht="12.75" customHeight="1">
      <c r="A43" s="55" t="s">
        <v>219</v>
      </c>
      <c r="B43" s="17">
        <v>1049</v>
      </c>
      <c r="C43" s="56" t="s">
        <v>147</v>
      </c>
      <c r="D43" s="18">
        <f t="shared" ref="D43:G58" ca="1" si="5">IFERROR(IF($C$2="Yurtiçi",INDIRECT("'"&amp;$B$2&amp;"'!"&amp;ADDRESS(MATCH($B43,INDIRECT("'"&amp;$B$2&amp;"'!$B$1:$B$1095"),0),MATCH(D$5,INDIRECT("'"&amp;$B$2&amp;"'!5:5"),0))),IF($C$2="Yurtdışı",INDIRECT("'"&amp;$B$2&amp;"'!"&amp;ADDRESS(MATCH($B43,INDIRECT("'"&amp;$B$2&amp;"'!$B$1:$B$1095"),0),MATCH(D$5,INDIRECT("'"&amp;$B$2&amp;"'!5:5"),0)+1)),INDIRECT("'"&amp;$B$2&amp;"'!"&amp;ADDRESS(MATCH($B43,INDIRECT("'"&amp;$B$2&amp;"'!$B$1:$B$1095"),0),MATCH(D$5,INDIRECT("'"&amp;$B$2&amp;"'!5:5"),0)))+INDIRECT("'"&amp;$B$2&amp;"'!"&amp;ADDRESS(MATCH($B43,INDIRECT("'"&amp;$B$2&amp;"'!$B$1:$B$1095"),0),MATCH(D$5,INDIRECT("'"&amp;$B$2&amp;"'!5:5"),0)+1)))),0)</f>
        <v>0</v>
      </c>
      <c r="E43" s="18">
        <f t="shared" ca="1" si="5"/>
        <v>0</v>
      </c>
      <c r="F43" s="18">
        <f t="shared" ca="1" si="5"/>
        <v>0</v>
      </c>
      <c r="G43" s="18">
        <f t="shared" ca="1" si="5"/>
        <v>89633.849999999991</v>
      </c>
      <c r="H43" s="19">
        <f t="shared" ca="1" si="4"/>
        <v>89633.849999999991</v>
      </c>
    </row>
    <row r="44" spans="1:8" ht="12.75" customHeight="1">
      <c r="A44" s="55" t="s">
        <v>221</v>
      </c>
      <c r="B44" s="17">
        <v>1050</v>
      </c>
      <c r="C44" s="56" t="s">
        <v>147</v>
      </c>
      <c r="D44" s="18">
        <f t="shared" ca="1" si="5"/>
        <v>0</v>
      </c>
      <c r="E44" s="18">
        <f t="shared" ca="1" si="5"/>
        <v>0</v>
      </c>
      <c r="F44" s="18">
        <f t="shared" ca="1" si="5"/>
        <v>0</v>
      </c>
      <c r="G44" s="18">
        <f t="shared" ca="1" si="5"/>
        <v>0</v>
      </c>
      <c r="H44" s="19">
        <f t="shared" ca="1" si="4"/>
        <v>0</v>
      </c>
    </row>
    <row r="45" spans="1:8" ht="12.75" customHeight="1">
      <c r="A45" s="55" t="s">
        <v>223</v>
      </c>
      <c r="B45" s="17">
        <v>1051</v>
      </c>
      <c r="C45" s="56" t="s">
        <v>147</v>
      </c>
      <c r="D45" s="18">
        <f t="shared" ca="1" si="5"/>
        <v>63910880.869999997</v>
      </c>
      <c r="E45" s="18">
        <f t="shared" ca="1" si="5"/>
        <v>0</v>
      </c>
      <c r="F45" s="18">
        <f t="shared" ca="1" si="5"/>
        <v>0</v>
      </c>
      <c r="G45" s="18">
        <f t="shared" ca="1" si="5"/>
        <v>178257.96</v>
      </c>
      <c r="H45" s="19">
        <f t="shared" ca="1" si="4"/>
        <v>64089138.829999998</v>
      </c>
    </row>
    <row r="46" spans="1:8" ht="12.75" customHeight="1">
      <c r="A46" s="55" t="s">
        <v>225</v>
      </c>
      <c r="B46" s="17">
        <v>1052</v>
      </c>
      <c r="C46" s="56" t="s">
        <v>147</v>
      </c>
      <c r="D46" s="18">
        <f t="shared" ca="1" si="5"/>
        <v>0</v>
      </c>
      <c r="E46" s="18">
        <f t="shared" ca="1" si="5"/>
        <v>0</v>
      </c>
      <c r="F46" s="18">
        <f t="shared" ca="1" si="5"/>
        <v>0</v>
      </c>
      <c r="G46" s="18">
        <f t="shared" ca="1" si="5"/>
        <v>995.38999999999965</v>
      </c>
      <c r="H46" s="19">
        <f t="shared" ca="1" si="4"/>
        <v>995.38999999999965</v>
      </c>
    </row>
    <row r="47" spans="1:8" ht="12.75" customHeight="1">
      <c r="A47" s="55" t="s">
        <v>227</v>
      </c>
      <c r="B47" s="17">
        <v>1053</v>
      </c>
      <c r="C47" s="56" t="s">
        <v>147</v>
      </c>
      <c r="D47" s="18">
        <f t="shared" ca="1" si="5"/>
        <v>0</v>
      </c>
      <c r="E47" s="18">
        <f t="shared" ca="1" si="5"/>
        <v>0</v>
      </c>
      <c r="F47" s="18">
        <f t="shared" ca="1" si="5"/>
        <v>0</v>
      </c>
      <c r="G47" s="18">
        <f t="shared" ca="1" si="5"/>
        <v>0</v>
      </c>
      <c r="H47" s="19">
        <f t="shared" ca="1" si="4"/>
        <v>0</v>
      </c>
    </row>
    <row r="48" spans="1:8" ht="12.75" customHeight="1">
      <c r="A48" s="55" t="s">
        <v>229</v>
      </c>
      <c r="B48" s="17">
        <v>1054</v>
      </c>
      <c r="C48" s="56" t="s">
        <v>147</v>
      </c>
      <c r="D48" s="18">
        <f t="shared" ca="1" si="5"/>
        <v>0</v>
      </c>
      <c r="E48" s="18">
        <f t="shared" ca="1" si="5"/>
        <v>0</v>
      </c>
      <c r="F48" s="18">
        <f t="shared" ca="1" si="5"/>
        <v>0</v>
      </c>
      <c r="G48" s="18">
        <f t="shared" ca="1" si="5"/>
        <v>0</v>
      </c>
      <c r="H48" s="19">
        <f t="shared" ca="1" si="4"/>
        <v>0</v>
      </c>
    </row>
    <row r="49" spans="1:8" ht="12.75" customHeight="1">
      <c r="A49" s="55" t="s">
        <v>231</v>
      </c>
      <c r="B49" s="17">
        <v>1055</v>
      </c>
      <c r="C49" s="56" t="s">
        <v>147</v>
      </c>
      <c r="D49" s="18">
        <f t="shared" ca="1" si="5"/>
        <v>0</v>
      </c>
      <c r="E49" s="18">
        <f t="shared" ca="1" si="5"/>
        <v>0</v>
      </c>
      <c r="F49" s="18">
        <f t="shared" ca="1" si="5"/>
        <v>0</v>
      </c>
      <c r="G49" s="18">
        <f t="shared" ca="1" si="5"/>
        <v>0</v>
      </c>
      <c r="H49" s="19">
        <f t="shared" ca="1" si="4"/>
        <v>0</v>
      </c>
    </row>
    <row r="50" spans="1:8" ht="12.75" customHeight="1">
      <c r="A50" s="55" t="s">
        <v>233</v>
      </c>
      <c r="B50" s="17">
        <v>1056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17091.25</v>
      </c>
      <c r="H50" s="19">
        <f t="shared" ca="1" si="4"/>
        <v>17091.25</v>
      </c>
    </row>
    <row r="51" spans="1:8" ht="12.75" customHeight="1">
      <c r="A51" s="55" t="s">
        <v>235</v>
      </c>
      <c r="B51" s="17">
        <v>1057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12370381.65</v>
      </c>
      <c r="H51" s="19">
        <f t="shared" ca="1" si="4"/>
        <v>12370381.65</v>
      </c>
    </row>
    <row r="52" spans="1:8" ht="12.75" customHeight="1">
      <c r="A52" s="55" t="s">
        <v>237</v>
      </c>
      <c r="B52" s="17">
        <v>1058</v>
      </c>
      <c r="C52" s="56" t="s">
        <v>147</v>
      </c>
      <c r="D52" s="18">
        <f t="shared" ca="1" si="5"/>
        <v>28157070.890000001</v>
      </c>
      <c r="E52" s="18">
        <f t="shared" ca="1" si="5"/>
        <v>0</v>
      </c>
      <c r="F52" s="18">
        <f t="shared" ca="1" si="5"/>
        <v>0</v>
      </c>
      <c r="G52" s="18">
        <f t="shared" ca="1" si="5"/>
        <v>2438900.2799999998</v>
      </c>
      <c r="H52" s="19">
        <f t="shared" ca="1" si="4"/>
        <v>30595971.170000002</v>
      </c>
    </row>
    <row r="53" spans="1:8" ht="12.75" customHeight="1">
      <c r="A53" s="55" t="s">
        <v>239</v>
      </c>
      <c r="B53" s="17">
        <v>1059</v>
      </c>
      <c r="C53" s="56" t="s">
        <v>147</v>
      </c>
      <c r="D53" s="18">
        <f t="shared" ca="1" si="5"/>
        <v>0</v>
      </c>
      <c r="E53" s="18">
        <f t="shared" ca="1" si="5"/>
        <v>0</v>
      </c>
      <c r="F53" s="18">
        <f t="shared" ca="1" si="5"/>
        <v>0</v>
      </c>
      <c r="G53" s="18">
        <f t="shared" ca="1" si="5"/>
        <v>0</v>
      </c>
      <c r="H53" s="19">
        <f t="shared" ref="H53" ca="1" si="6">+SUM(D53:G53)</f>
        <v>0</v>
      </c>
    </row>
    <row r="54" spans="1:8" ht="12.75" customHeight="1">
      <c r="A54" s="55" t="s">
        <v>241</v>
      </c>
      <c r="B54" s="17">
        <v>1060</v>
      </c>
      <c r="C54" s="56" t="s">
        <v>147</v>
      </c>
      <c r="D54" s="18">
        <f t="shared" ca="1" si="5"/>
        <v>0</v>
      </c>
      <c r="E54" s="18">
        <f t="shared" ca="1" si="5"/>
        <v>0</v>
      </c>
      <c r="F54" s="18">
        <f t="shared" ca="1" si="5"/>
        <v>0</v>
      </c>
      <c r="G54" s="18">
        <f t="shared" ca="1" si="5"/>
        <v>0</v>
      </c>
      <c r="H54" s="19">
        <f t="shared" ref="H54" ca="1" si="7">+SUM(D54:G54)</f>
        <v>0</v>
      </c>
    </row>
    <row r="55" spans="1:8" ht="12.75" customHeight="1">
      <c r="A55" s="55" t="s">
        <v>243</v>
      </c>
      <c r="B55" s="17">
        <v>1061</v>
      </c>
      <c r="C55" s="56" t="s">
        <v>147</v>
      </c>
      <c r="D55" s="18">
        <f t="shared" ca="1" si="5"/>
        <v>0</v>
      </c>
      <c r="E55" s="18">
        <f t="shared" ca="1" si="5"/>
        <v>0</v>
      </c>
      <c r="F55" s="18">
        <f t="shared" ca="1" si="5"/>
        <v>0</v>
      </c>
      <c r="G55" s="18">
        <f t="shared" ca="1" si="5"/>
        <v>0</v>
      </c>
      <c r="H55" s="19">
        <f t="shared" ref="H55:H61" ca="1" si="8">+SUM(D55:G55)</f>
        <v>0</v>
      </c>
    </row>
    <row r="56" spans="1:8" ht="12.75" customHeight="1">
      <c r="A56" s="55" t="s">
        <v>245</v>
      </c>
      <c r="B56" s="17">
        <v>2001</v>
      </c>
      <c r="C56" s="56" t="s">
        <v>147</v>
      </c>
      <c r="D56" s="18">
        <f t="shared" ca="1" si="5"/>
        <v>0</v>
      </c>
      <c r="E56" s="18">
        <f t="shared" ca="1" si="5"/>
        <v>0</v>
      </c>
      <c r="F56" s="18">
        <f t="shared" ca="1" si="5"/>
        <v>0</v>
      </c>
      <c r="G56" s="18">
        <f t="shared" ca="1" si="5"/>
        <v>0</v>
      </c>
      <c r="H56" s="19">
        <f t="shared" ca="1" si="8"/>
        <v>0</v>
      </c>
    </row>
    <row r="57" spans="1:8" ht="12.75" customHeight="1">
      <c r="A57" s="55" t="s">
        <v>247</v>
      </c>
      <c r="B57" s="17">
        <v>2002</v>
      </c>
      <c r="C57" s="56" t="s">
        <v>248</v>
      </c>
      <c r="D57" s="18">
        <f t="shared" ca="1" si="5"/>
        <v>0</v>
      </c>
      <c r="E57" s="18">
        <f t="shared" ca="1" si="5"/>
        <v>0</v>
      </c>
      <c r="F57" s="18">
        <f t="shared" ca="1" si="5"/>
        <v>0</v>
      </c>
      <c r="G57" s="18">
        <f t="shared" ca="1" si="5"/>
        <v>0</v>
      </c>
      <c r="H57" s="19">
        <f t="shared" ca="1" si="8"/>
        <v>0</v>
      </c>
    </row>
    <row r="58" spans="1:8" ht="12.75" customHeight="1">
      <c r="A58" s="55" t="s">
        <v>250</v>
      </c>
      <c r="B58" s="17">
        <v>2005</v>
      </c>
      <c r="C58" s="56" t="s">
        <v>248</v>
      </c>
      <c r="D58" s="18">
        <f t="shared" ca="1" si="5"/>
        <v>0</v>
      </c>
      <c r="E58" s="18">
        <f t="shared" ca="1" si="5"/>
        <v>0</v>
      </c>
      <c r="F58" s="18">
        <f t="shared" ca="1" si="5"/>
        <v>0</v>
      </c>
      <c r="G58" s="18">
        <f t="shared" ca="1" si="5"/>
        <v>0</v>
      </c>
      <c r="H58" s="19">
        <f t="shared" ca="1" si="8"/>
        <v>0</v>
      </c>
    </row>
    <row r="59" spans="1:8" ht="12.75" customHeight="1">
      <c r="A59" s="55" t="s">
        <v>252</v>
      </c>
      <c r="B59" s="17">
        <v>2006</v>
      </c>
      <c r="C59" s="56" t="s">
        <v>253</v>
      </c>
      <c r="D59" s="18">
        <f t="shared" ref="D59:G75" ca="1" si="9">IFERROR(IF($C$2="Yurtiçi",INDIRECT("'"&amp;$B$2&amp;"'!"&amp;ADDRESS(MATCH($B59,INDIRECT("'"&amp;$B$2&amp;"'!$B$1:$B$1095"),0),MATCH(D$5,INDIRECT("'"&amp;$B$2&amp;"'!5:5"),0))),IF($C$2="Yurtdışı",INDIRECT("'"&amp;$B$2&amp;"'!"&amp;ADDRESS(MATCH($B59,INDIRECT("'"&amp;$B$2&amp;"'!$B$1:$B$1095"),0),MATCH(D$5,INDIRECT("'"&amp;$B$2&amp;"'!5:5"),0)+1)),INDIRECT("'"&amp;$B$2&amp;"'!"&amp;ADDRESS(MATCH($B59,INDIRECT("'"&amp;$B$2&amp;"'!$B$1:$B$1095"),0),MATCH(D$5,INDIRECT("'"&amp;$B$2&amp;"'!5:5"),0)))+INDIRECT("'"&amp;$B$2&amp;"'!"&amp;ADDRESS(MATCH($B59,INDIRECT("'"&amp;$B$2&amp;"'!$B$1:$B$1095"),0),MATCH(D$5,INDIRECT("'"&amp;$B$2&amp;"'!5:5"),0)+1)))),0)</f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ca="1" si="8"/>
        <v>0</v>
      </c>
    </row>
    <row r="60" spans="1:8" ht="12.75" customHeight="1">
      <c r="A60" s="55" t="s">
        <v>255</v>
      </c>
      <c r="B60" s="17">
        <v>2007</v>
      </c>
      <c r="C60" s="56" t="s">
        <v>248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8"/>
        <v>0</v>
      </c>
    </row>
    <row r="61" spans="1:8" ht="12.75" customHeight="1">
      <c r="A61" s="55" t="s">
        <v>257</v>
      </c>
      <c r="B61" s="17">
        <v>2008</v>
      </c>
      <c r="C61" s="56" t="s">
        <v>248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8"/>
        <v>0</v>
      </c>
    </row>
    <row r="62" spans="1:8" ht="12.75" customHeight="1">
      <c r="A62" s="55" t="s">
        <v>259</v>
      </c>
      <c r="B62" s="17">
        <v>3001</v>
      </c>
      <c r="C62" s="56" t="s">
        <v>253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ref="H62:H75" ca="1" si="10">+SUM(D62:G62)</f>
        <v>0</v>
      </c>
    </row>
    <row r="63" spans="1:8" ht="12.75" customHeight="1">
      <c r="A63" s="55" t="s">
        <v>261</v>
      </c>
      <c r="B63" s="17">
        <v>3002</v>
      </c>
      <c r="C63" s="56" t="s">
        <v>253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3003</v>
      </c>
      <c r="C64" s="56" t="s">
        <v>253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3004</v>
      </c>
      <c r="C65" s="56" t="s">
        <v>253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3005</v>
      </c>
      <c r="C66" s="56" t="s">
        <v>253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3006</v>
      </c>
      <c r="C67" s="56" t="s">
        <v>253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3007</v>
      </c>
      <c r="C68" s="56" t="s">
        <v>253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3008</v>
      </c>
      <c r="C69" s="56" t="s">
        <v>253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3009</v>
      </c>
      <c r="C70" s="56" t="s">
        <v>253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3011</v>
      </c>
      <c r="C71" s="56" t="s">
        <v>253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3012</v>
      </c>
      <c r="C72" s="56" t="s">
        <v>253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2.75" customHeight="1">
      <c r="A73" s="55" t="s">
        <v>281</v>
      </c>
      <c r="B73" s="17">
        <v>3016</v>
      </c>
      <c r="C73" s="56" t="s">
        <v>253</v>
      </c>
      <c r="D73" s="18">
        <f t="shared" ca="1" si="9"/>
        <v>0</v>
      </c>
      <c r="E73" s="18">
        <f t="shared" ca="1" si="9"/>
        <v>0</v>
      </c>
      <c r="F73" s="18">
        <f t="shared" ca="1" si="9"/>
        <v>0</v>
      </c>
      <c r="G73" s="18">
        <f t="shared" ca="1" si="9"/>
        <v>0</v>
      </c>
      <c r="H73" s="19">
        <f t="shared" ca="1" si="10"/>
        <v>0</v>
      </c>
    </row>
    <row r="74" spans="1:8" ht="12.75" customHeight="1">
      <c r="A74" s="55" t="s">
        <v>283</v>
      </c>
      <c r="B74" s="17">
        <v>3017</v>
      </c>
      <c r="C74" s="56" t="s">
        <v>253</v>
      </c>
      <c r="D74" s="18">
        <f t="shared" ca="1" si="9"/>
        <v>0</v>
      </c>
      <c r="E74" s="18">
        <f t="shared" ca="1" si="9"/>
        <v>0</v>
      </c>
      <c r="F74" s="18">
        <f t="shared" ca="1" si="9"/>
        <v>0</v>
      </c>
      <c r="G74" s="18">
        <f t="shared" ca="1" si="9"/>
        <v>0</v>
      </c>
      <c r="H74" s="19">
        <f t="shared" ca="1" si="10"/>
        <v>0</v>
      </c>
    </row>
    <row r="75" spans="1:8" ht="12.75" customHeight="1">
      <c r="A75" s="55" t="s">
        <v>285</v>
      </c>
      <c r="B75" s="17">
        <v>3018</v>
      </c>
      <c r="C75" s="56" t="s">
        <v>253</v>
      </c>
      <c r="D75" s="18">
        <f t="shared" ca="1" si="9"/>
        <v>0</v>
      </c>
      <c r="E75" s="18">
        <f t="shared" ca="1" si="9"/>
        <v>0</v>
      </c>
      <c r="F75" s="18">
        <f t="shared" ca="1" si="9"/>
        <v>0</v>
      </c>
      <c r="G75" s="18">
        <f t="shared" ca="1" si="9"/>
        <v>0</v>
      </c>
      <c r="H75" s="19">
        <f t="shared" ca="1" si="10"/>
        <v>0</v>
      </c>
    </row>
    <row r="76" spans="1:8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646926040.06708002</v>
      </c>
      <c r="E76" s="48">
        <f ca="1">SUMIF($C$7:$C$75,"HD",E$7:E$75)</f>
        <v>17506304.715758987</v>
      </c>
      <c r="F76" s="48">
        <f ca="1">SUMIF($C$7:$C$75,"HD",F$7:F$75)</f>
        <v>17874584.030000001</v>
      </c>
      <c r="G76" s="48">
        <f ca="1">SUMIF($C$7:$C$75,"HD",G$7:G$75)</f>
        <v>445816328.48887801</v>
      </c>
      <c r="H76" s="48">
        <f ca="1">SUMIF($C$7:$C$75,"HD",H$7:H$75)</f>
        <v>1128123257.3017173</v>
      </c>
    </row>
    <row r="77" spans="1:8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  <c r="G77" s="48">
        <f ca="1">SUMIF($C$7:$C$75,"H",G$7:G$75)+SUMIF($C$7:$C$75,"E",G$7:G$75)</f>
        <v>0</v>
      </c>
      <c r="H77" s="48">
        <f ca="1">SUMIF($C$7:$C$75,"H",H$7:H$75)+SUMIF($C$7:$C$75,"E",H$7:H$75)</f>
        <v>0</v>
      </c>
    </row>
    <row r="78" spans="1:8" ht="13.8">
      <c r="A78" s="57" t="s">
        <v>293</v>
      </c>
      <c r="B78" s="47">
        <v>9003</v>
      </c>
      <c r="C78" s="56" t="s">
        <v>294</v>
      </c>
      <c r="D78" s="48">
        <f ca="1">D76+D77</f>
        <v>646926040.06708002</v>
      </c>
      <c r="E78" s="48">
        <f ca="1">E76+E77</f>
        <v>17506304.715758987</v>
      </c>
      <c r="F78" s="48">
        <f ca="1">F76+F77</f>
        <v>17874584.030000001</v>
      </c>
      <c r="G78" s="48">
        <f ca="1">G76+G77</f>
        <v>445816328.48887801</v>
      </c>
      <c r="H78" s="48">
        <f ca="1">H76+H77</f>
        <v>1128123257.3017173</v>
      </c>
    </row>
  </sheetData>
  <mergeCells count="1">
    <mergeCell ref="E2:G2"/>
  </mergeCells>
  <dataValidations count="2">
    <dataValidation type="list" allowBlank="1" showInputMessage="1" showErrorMessage="1" sqref="C2" xr:uid="{7DB62780-A3FC-41E0-B7B1-5434FD170373}">
      <formula1>"Toplam,Yurtiçi,Yurtdışı"</formula1>
    </dataValidation>
    <dataValidation type="list" allowBlank="1" showInputMessage="1" showErrorMessage="1" sqref="B2" xr:uid="{B1F53EAD-1B0B-4E99-BF7A-D7299B69AA64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C5857-22F8-4C8A-8A77-3AB5CCC60A7C}">
  <dimension ref="A1:M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3" ht="15" customHeight="1">
      <c r="A1" s="1" t="s">
        <v>0</v>
      </c>
      <c r="B1" s="2"/>
      <c r="C1" s="2"/>
    </row>
    <row r="2" spans="1:13" ht="15" customHeight="1">
      <c r="A2" s="1" t="s">
        <v>354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3" ht="15" customHeight="1">
      <c r="A3" s="5" t="s">
        <v>365</v>
      </c>
      <c r="B3" s="2"/>
      <c r="C3" s="2"/>
    </row>
    <row r="4" spans="1:13" ht="22.5" customHeight="1"/>
    <row r="5" spans="1:13" ht="22.5" customHeight="1">
      <c r="D5" s="76">
        <v>702</v>
      </c>
      <c r="E5" s="76">
        <v>748</v>
      </c>
      <c r="F5" s="76">
        <v>749</v>
      </c>
      <c r="G5" s="76">
        <v>752</v>
      </c>
      <c r="H5" s="76">
        <v>753</v>
      </c>
      <c r="I5" s="76">
        <v>754</v>
      </c>
      <c r="J5" s="76">
        <v>757</v>
      </c>
      <c r="K5" s="76">
        <v>758</v>
      </c>
      <c r="L5" s="76">
        <v>759</v>
      </c>
      <c r="M5" s="77"/>
    </row>
    <row r="6" spans="1:13" ht="79.5" customHeight="1">
      <c r="A6" s="53" t="s">
        <v>141</v>
      </c>
      <c r="B6" s="53" t="s">
        <v>142</v>
      </c>
      <c r="C6" s="53" t="s">
        <v>143</v>
      </c>
      <c r="D6" s="54" t="s">
        <v>108</v>
      </c>
      <c r="E6" s="54" t="s">
        <v>109</v>
      </c>
      <c r="F6" s="54" t="s">
        <v>110</v>
      </c>
      <c r="G6" s="54" t="s">
        <v>111</v>
      </c>
      <c r="H6" s="54" t="s">
        <v>112</v>
      </c>
      <c r="I6" s="54" t="s">
        <v>113</v>
      </c>
      <c r="J6" s="54" t="s">
        <v>114</v>
      </c>
      <c r="K6" s="54" t="s">
        <v>115</v>
      </c>
      <c r="L6" s="54" t="s">
        <v>116</v>
      </c>
      <c r="M6" s="77" t="s">
        <v>355</v>
      </c>
    </row>
    <row r="7" spans="1:13" ht="12.75" customHeight="1">
      <c r="A7" s="55" t="s">
        <v>146</v>
      </c>
      <c r="B7" s="17">
        <v>1001</v>
      </c>
      <c r="C7" s="56" t="s">
        <v>147</v>
      </c>
      <c r="D7" s="18">
        <f t="shared" ref="D7:L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43373549.130000003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9">
        <f t="shared" ref="M7:M41" ca="1" si="1">+SUM(D7:L7)</f>
        <v>43373549.130000003</v>
      </c>
    </row>
    <row r="8" spans="1:13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1033431294.25</v>
      </c>
      <c r="E8" s="18">
        <f t="shared" ca="1" si="0"/>
        <v>386155172.19999999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267371318.75</v>
      </c>
      <c r="M8" s="19">
        <f t="shared" ca="1" si="1"/>
        <v>1686957785.2</v>
      </c>
    </row>
    <row r="9" spans="1:13" ht="12.75" customHeight="1">
      <c r="A9" s="55" t="s">
        <v>151</v>
      </c>
      <c r="B9" s="17">
        <v>1004</v>
      </c>
      <c r="C9" s="56" t="s">
        <v>147</v>
      </c>
      <c r="D9" s="18">
        <f t="shared" ca="1" si="0"/>
        <v>609518356.31000006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27638271.510000002</v>
      </c>
      <c r="M9" s="19">
        <f t="shared" ca="1" si="1"/>
        <v>637156627.82000005</v>
      </c>
    </row>
    <row r="10" spans="1:13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618773924.51999998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206713922.82999399</v>
      </c>
      <c r="M10" s="19">
        <f t="shared" ca="1" si="1"/>
        <v>825487847.34999394</v>
      </c>
    </row>
    <row r="11" spans="1:13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116808.8371</v>
      </c>
      <c r="L11" s="18">
        <f t="shared" ca="1" si="0"/>
        <v>0</v>
      </c>
      <c r="M11" s="19">
        <f t="shared" ca="1" si="1"/>
        <v>116808.8371</v>
      </c>
    </row>
    <row r="12" spans="1:13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9">
        <f t="shared" ca="1" si="1"/>
        <v>0</v>
      </c>
    </row>
    <row r="13" spans="1:13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69224530.75999999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9">
        <f t="shared" ca="1" si="1"/>
        <v>69224530.75999999</v>
      </c>
    </row>
    <row r="14" spans="1:13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1072334302.95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-106.85</v>
      </c>
      <c r="L14" s="18">
        <f t="shared" ca="1" si="0"/>
        <v>7064178.0300000003</v>
      </c>
      <c r="M14" s="19">
        <f t="shared" ca="1" si="1"/>
        <v>1079398374.1300001</v>
      </c>
    </row>
    <row r="15" spans="1:13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1608435.6770916951</v>
      </c>
      <c r="L15" s="18">
        <f t="shared" ca="1" si="0"/>
        <v>91676612.503526643</v>
      </c>
      <c r="M15" s="19">
        <f t="shared" ca="1" si="1"/>
        <v>93285048.180618331</v>
      </c>
    </row>
    <row r="16" spans="1:13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9">
        <f t="shared" ca="1" si="1"/>
        <v>0</v>
      </c>
    </row>
    <row r="17" spans="1:13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91409980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9">
        <f t="shared" ca="1" si="1"/>
        <v>91409980</v>
      </c>
    </row>
    <row r="18" spans="1:13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62422727.710000001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9">
        <f t="shared" ca="1" si="1"/>
        <v>62422727.710000001</v>
      </c>
    </row>
    <row r="19" spans="1:13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9">
        <f t="shared" ca="1" si="1"/>
        <v>0</v>
      </c>
    </row>
    <row r="20" spans="1:13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9847732.3800000008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4366100.1999999993</v>
      </c>
      <c r="M20" s="19">
        <f t="shared" ca="1" si="1"/>
        <v>14213832.58</v>
      </c>
    </row>
    <row r="21" spans="1:13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8">
        <f t="shared" ca="1" si="0"/>
        <v>0</v>
      </c>
      <c r="L21" s="18">
        <f t="shared" ca="1" si="0"/>
        <v>3619.37</v>
      </c>
      <c r="M21" s="19">
        <f t="shared" ca="1" si="1"/>
        <v>3619.37</v>
      </c>
    </row>
    <row r="22" spans="1:13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152809764.23000002</v>
      </c>
      <c r="E22" s="18">
        <f t="shared" ca="1" si="0"/>
        <v>0</v>
      </c>
      <c r="F22" s="18">
        <f t="shared" ca="1" si="0"/>
        <v>7406988.8999999994</v>
      </c>
      <c r="G22" s="18">
        <f t="shared" ca="1" si="0"/>
        <v>0</v>
      </c>
      <c r="H22" s="18">
        <f t="shared" ca="1" si="0"/>
        <v>0</v>
      </c>
      <c r="I22" s="18">
        <f t="shared" ca="1" si="0"/>
        <v>5664169.3300000001</v>
      </c>
      <c r="J22" s="18">
        <f t="shared" ca="1" si="0"/>
        <v>0</v>
      </c>
      <c r="K22" s="18">
        <f t="shared" ca="1" si="0"/>
        <v>32320816.190000001</v>
      </c>
      <c r="L22" s="18">
        <f t="shared" ca="1" si="0"/>
        <v>0</v>
      </c>
      <c r="M22" s="19">
        <f t="shared" ca="1" si="1"/>
        <v>198201738.65000004</v>
      </c>
    </row>
    <row r="23" spans="1:13" ht="12.75" customHeight="1">
      <c r="A23" s="55" t="s">
        <v>179</v>
      </c>
      <c r="B23" s="17">
        <v>1022</v>
      </c>
      <c r="C23" s="56" t="s">
        <v>147</v>
      </c>
      <c r="D23" s="18">
        <f t="shared" ref="D23:L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8">
        <f t="shared" ca="1" si="2"/>
        <v>0</v>
      </c>
      <c r="L23" s="18">
        <f t="shared" ca="1" si="2"/>
        <v>0</v>
      </c>
      <c r="M23" s="19">
        <f t="shared" ca="1" si="1"/>
        <v>0</v>
      </c>
    </row>
    <row r="24" spans="1:13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19366412.530000005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8">
        <f t="shared" ca="1" si="2"/>
        <v>0</v>
      </c>
      <c r="L24" s="18">
        <f t="shared" ca="1" si="2"/>
        <v>0</v>
      </c>
      <c r="M24" s="19">
        <f t="shared" ca="1" si="1"/>
        <v>19366412.530000005</v>
      </c>
    </row>
    <row r="25" spans="1:13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1729452.537577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8">
        <f t="shared" ca="1" si="2"/>
        <v>0</v>
      </c>
      <c r="L25" s="18">
        <f t="shared" ca="1" si="2"/>
        <v>4409127.3</v>
      </c>
      <c r="M25" s="19">
        <f t="shared" ca="1" si="1"/>
        <v>6138579.8375770003</v>
      </c>
    </row>
    <row r="26" spans="1:13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25614859.359999999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8">
        <f t="shared" ca="1" si="2"/>
        <v>0</v>
      </c>
      <c r="L26" s="18">
        <f t="shared" ca="1" si="2"/>
        <v>0</v>
      </c>
      <c r="M26" s="19">
        <f t="shared" ca="1" si="1"/>
        <v>25614859.359999999</v>
      </c>
    </row>
    <row r="27" spans="1:13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30212374.370000001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8">
        <f t="shared" ca="1" si="2"/>
        <v>0</v>
      </c>
      <c r="L27" s="18">
        <f t="shared" ca="1" si="2"/>
        <v>248156580.66</v>
      </c>
      <c r="M27" s="19">
        <f t="shared" ca="1" si="1"/>
        <v>278368955.02999997</v>
      </c>
    </row>
    <row r="28" spans="1:13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35191.4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8">
        <f t="shared" ca="1" si="2"/>
        <v>12603895.74</v>
      </c>
      <c r="M28" s="19">
        <f t="shared" ca="1" si="1"/>
        <v>12639087.140000001</v>
      </c>
    </row>
    <row r="29" spans="1:13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785087919.55369997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8">
        <f t="shared" ca="1" si="2"/>
        <v>0</v>
      </c>
      <c r="L29" s="18">
        <f t="shared" ca="1" si="2"/>
        <v>0</v>
      </c>
      <c r="M29" s="19">
        <f t="shared" ca="1" si="1"/>
        <v>785087919.55369997</v>
      </c>
    </row>
    <row r="30" spans="1:13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3852316.2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8">
        <f t="shared" ca="1" si="2"/>
        <v>0</v>
      </c>
      <c r="M30" s="19">
        <f t="shared" ca="1" si="1"/>
        <v>3852316.2</v>
      </c>
    </row>
    <row r="31" spans="1:13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245359795.84118798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8">
        <f t="shared" ca="1" si="2"/>
        <v>3400861.3563709999</v>
      </c>
      <c r="L31" s="18">
        <f t="shared" ca="1" si="2"/>
        <v>0</v>
      </c>
      <c r="M31" s="19">
        <f t="shared" ca="1" si="1"/>
        <v>248760657.19755897</v>
      </c>
    </row>
    <row r="32" spans="1:13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6044750.6100000003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8">
        <f t="shared" ca="1" si="2"/>
        <v>0</v>
      </c>
      <c r="L32" s="18">
        <f t="shared" ca="1" si="2"/>
        <v>0</v>
      </c>
      <c r="M32" s="19">
        <f t="shared" ca="1" si="1"/>
        <v>6044750.6100000003</v>
      </c>
    </row>
    <row r="33" spans="1:13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669.84999999999991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8">
        <f t="shared" ca="1" si="2"/>
        <v>0</v>
      </c>
      <c r="L33" s="18">
        <f t="shared" ca="1" si="2"/>
        <v>1085.01</v>
      </c>
      <c r="M33" s="19">
        <f t="shared" ca="1" si="1"/>
        <v>1754.86</v>
      </c>
    </row>
    <row r="34" spans="1:13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489857233.59000003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8">
        <f t="shared" ca="1" si="2"/>
        <v>0</v>
      </c>
      <c r="M34" s="19">
        <f t="shared" ca="1" si="1"/>
        <v>489857233.59000003</v>
      </c>
    </row>
    <row r="35" spans="1:13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8">
        <f t="shared" ca="1" si="2"/>
        <v>0</v>
      </c>
      <c r="M35" s="19">
        <f t="shared" ca="1" si="1"/>
        <v>0</v>
      </c>
    </row>
    <row r="36" spans="1:13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8">
        <f t="shared" ca="1" si="2"/>
        <v>0</v>
      </c>
      <c r="M36" s="19">
        <f t="shared" ca="1" si="1"/>
        <v>0</v>
      </c>
    </row>
    <row r="37" spans="1:13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10773876.380000001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0</v>
      </c>
      <c r="K37" s="18">
        <f t="shared" ca="1" si="2"/>
        <v>0</v>
      </c>
      <c r="L37" s="18">
        <f t="shared" ca="1" si="2"/>
        <v>0</v>
      </c>
      <c r="M37" s="19">
        <f t="shared" ca="1" si="1"/>
        <v>10773876.380000001</v>
      </c>
    </row>
    <row r="38" spans="1:13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8">
        <f t="shared" ca="1" si="2"/>
        <v>0</v>
      </c>
      <c r="M38" s="19">
        <f t="shared" ca="1" si="1"/>
        <v>0</v>
      </c>
    </row>
    <row r="39" spans="1:13" ht="12.75" customHeight="1">
      <c r="A39" s="55" t="s">
        <v>211</v>
      </c>
      <c r="B39" s="17">
        <v>1045</v>
      </c>
      <c r="C39" s="56" t="s">
        <v>147</v>
      </c>
      <c r="D39" s="18">
        <f t="shared" ref="D39:L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266027.01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8">
        <f t="shared" ca="1" si="3"/>
        <v>0</v>
      </c>
      <c r="L39" s="18">
        <f t="shared" ca="1" si="3"/>
        <v>20433.16</v>
      </c>
      <c r="M39" s="19">
        <f t="shared" ca="1" si="1"/>
        <v>286460.17</v>
      </c>
    </row>
    <row r="40" spans="1:13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649302.92999999993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8">
        <f t="shared" ca="1" si="3"/>
        <v>0</v>
      </c>
      <c r="L40" s="18">
        <f t="shared" ca="1" si="3"/>
        <v>0</v>
      </c>
      <c r="M40" s="19">
        <f t="shared" ca="1" si="1"/>
        <v>649302.92999999993</v>
      </c>
    </row>
    <row r="41" spans="1:13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8">
        <f t="shared" ca="1" si="3"/>
        <v>0</v>
      </c>
      <c r="L41" s="18">
        <f t="shared" ca="1" si="3"/>
        <v>0</v>
      </c>
      <c r="M41" s="19">
        <f t="shared" ca="1" si="1"/>
        <v>0</v>
      </c>
    </row>
    <row r="42" spans="1:13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8">
        <f t="shared" ca="1" si="3"/>
        <v>789352.39000080945</v>
      </c>
      <c r="L42" s="18">
        <f t="shared" ca="1" si="3"/>
        <v>0</v>
      </c>
      <c r="M42" s="19">
        <f t="shared" ref="M42" ca="1" si="4">+SUM(D42:L42)</f>
        <v>789352.39000080945</v>
      </c>
    </row>
    <row r="43" spans="1:13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3258.24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8">
        <f t="shared" ca="1" si="3"/>
        <v>0</v>
      </c>
      <c r="L43" s="18">
        <f t="shared" ca="1" si="3"/>
        <v>0</v>
      </c>
      <c r="M43" s="19">
        <f t="shared" ref="M43:M51" ca="1" si="5">+SUM(D43:L43)</f>
        <v>3258.24</v>
      </c>
    </row>
    <row r="44" spans="1:13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8">
        <f t="shared" ca="1" si="3"/>
        <v>0</v>
      </c>
      <c r="L44" s="18">
        <f t="shared" ca="1" si="3"/>
        <v>0</v>
      </c>
      <c r="M44" s="19">
        <f t="shared" ca="1" si="5"/>
        <v>0</v>
      </c>
    </row>
    <row r="45" spans="1:13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140957.28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8">
        <f t="shared" ca="1" si="3"/>
        <v>2095.75</v>
      </c>
      <c r="L45" s="18">
        <f t="shared" ca="1" si="3"/>
        <v>0</v>
      </c>
      <c r="M45" s="19">
        <f t="shared" ca="1" si="5"/>
        <v>143053.03</v>
      </c>
    </row>
    <row r="46" spans="1:13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7882.34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8">
        <f t="shared" ca="1" si="3"/>
        <v>12431.620000000003</v>
      </c>
      <c r="L46" s="18">
        <f t="shared" ca="1" si="3"/>
        <v>0</v>
      </c>
      <c r="M46" s="19">
        <f t="shared" ca="1" si="5"/>
        <v>20313.960000000003</v>
      </c>
    </row>
    <row r="47" spans="1:13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8">
        <f t="shared" ca="1" si="3"/>
        <v>2004361.4</v>
      </c>
      <c r="L47" s="18">
        <f t="shared" ca="1" si="3"/>
        <v>0</v>
      </c>
      <c r="M47" s="19">
        <f t="shared" ca="1" si="5"/>
        <v>2004361.4</v>
      </c>
    </row>
    <row r="48" spans="1:13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8">
        <f t="shared" ca="1" si="3"/>
        <v>0</v>
      </c>
      <c r="L48" s="18">
        <f t="shared" ca="1" si="3"/>
        <v>0</v>
      </c>
      <c r="M48" s="19">
        <f t="shared" ca="1" si="5"/>
        <v>0</v>
      </c>
    </row>
    <row r="49" spans="1:13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5432.5199999999904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8">
        <f t="shared" ca="1" si="3"/>
        <v>0</v>
      </c>
      <c r="L49" s="18">
        <f t="shared" ca="1" si="3"/>
        <v>0</v>
      </c>
      <c r="M49" s="19">
        <f t="shared" ca="1" si="5"/>
        <v>5432.5199999999904</v>
      </c>
    </row>
    <row r="50" spans="1:13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8">
        <f t="shared" ca="1" si="3"/>
        <v>0</v>
      </c>
      <c r="L50" s="18">
        <f t="shared" ca="1" si="3"/>
        <v>0</v>
      </c>
      <c r="M50" s="19">
        <f t="shared" ca="1" si="5"/>
        <v>0</v>
      </c>
    </row>
    <row r="51" spans="1:13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153905.46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8">
        <f t="shared" ca="1" si="3"/>
        <v>0</v>
      </c>
      <c r="L51" s="18">
        <f t="shared" ca="1" si="3"/>
        <v>0</v>
      </c>
      <c r="M51" s="19">
        <f t="shared" ca="1" si="5"/>
        <v>153905.46</v>
      </c>
    </row>
    <row r="52" spans="1:13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260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8">
        <f t="shared" ca="1" si="3"/>
        <v>341.72</v>
      </c>
      <c r="L52" s="18">
        <f t="shared" ca="1" si="3"/>
        <v>41998682.549999997</v>
      </c>
      <c r="M52" s="19">
        <f t="shared" ref="M52" ca="1" si="6">+SUM(D52:L52)</f>
        <v>41999284.269999996</v>
      </c>
    </row>
    <row r="53" spans="1:13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8">
        <f t="shared" ca="1" si="3"/>
        <v>12509823.6</v>
      </c>
      <c r="L53" s="18">
        <f t="shared" ca="1" si="3"/>
        <v>139217266.64999998</v>
      </c>
      <c r="M53" s="19">
        <f t="shared" ref="M53:M56" ca="1" si="7">+SUM(D53:L53)</f>
        <v>151727090.24999997</v>
      </c>
    </row>
    <row r="54" spans="1:13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8">
        <f t="shared" ca="1" si="3"/>
        <v>0</v>
      </c>
      <c r="L54" s="18">
        <f t="shared" ca="1" si="3"/>
        <v>0</v>
      </c>
      <c r="M54" s="19">
        <f t="shared" ca="1" si="7"/>
        <v>0</v>
      </c>
    </row>
    <row r="55" spans="1:13" ht="12.75" customHeight="1">
      <c r="A55" s="55" t="s">
        <v>243</v>
      </c>
      <c r="B55" s="17">
        <v>1061</v>
      </c>
      <c r="C55" s="56" t="s">
        <v>147</v>
      </c>
      <c r="D55" s="18">
        <f t="shared" ref="D55:L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9">
        <f t="shared" ca="1" si="7"/>
        <v>0</v>
      </c>
    </row>
    <row r="56" spans="1:13" ht="12.75" customHeight="1">
      <c r="A56" s="55" t="s">
        <v>245</v>
      </c>
      <c r="B56" s="17">
        <v>2001</v>
      </c>
      <c r="C56" s="56" t="s">
        <v>147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9">
        <f t="shared" ca="1" si="7"/>
        <v>0</v>
      </c>
    </row>
    <row r="57" spans="1:13" ht="12.75" customHeight="1">
      <c r="A57" s="55" t="s">
        <v>247</v>
      </c>
      <c r="B57" s="17">
        <v>2002</v>
      </c>
      <c r="C57" s="56" t="s">
        <v>248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9">
        <f ca="1">+SUM(D57:L57)</f>
        <v>0</v>
      </c>
    </row>
    <row r="58" spans="1:13" ht="12.75" customHeight="1">
      <c r="A58" s="55" t="s">
        <v>250</v>
      </c>
      <c r="B58" s="17">
        <v>2005</v>
      </c>
      <c r="C58" s="56" t="s">
        <v>248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9">
        <f ca="1">+SUM(D58:L58)</f>
        <v>0</v>
      </c>
    </row>
    <row r="59" spans="1:13" ht="12.75" customHeight="1">
      <c r="A59" s="55" t="s">
        <v>252</v>
      </c>
      <c r="B59" s="17">
        <v>2006</v>
      </c>
      <c r="C59" s="56" t="s">
        <v>253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9">
        <f ca="1">+SUM(D59:L59)</f>
        <v>0</v>
      </c>
    </row>
    <row r="60" spans="1:13" ht="12.75" customHeight="1">
      <c r="A60" s="55" t="s">
        <v>255</v>
      </c>
      <c r="B60" s="17">
        <v>2007</v>
      </c>
      <c r="C60" s="56" t="s">
        <v>248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9">
        <f ca="1">+SUM(D60:L60)</f>
        <v>0</v>
      </c>
    </row>
    <row r="61" spans="1:13" ht="12.75" customHeight="1">
      <c r="A61" s="55" t="s">
        <v>257</v>
      </c>
      <c r="B61" s="17">
        <v>2008</v>
      </c>
      <c r="C61" s="56" t="s">
        <v>248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9">
        <f ca="1">+SUM(D61:L61)</f>
        <v>0</v>
      </c>
    </row>
    <row r="62" spans="1:13" ht="12.75" customHeight="1">
      <c r="A62" s="55" t="s">
        <v>259</v>
      </c>
      <c r="B62" s="17">
        <v>3001</v>
      </c>
      <c r="C62" s="56" t="s">
        <v>253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9">
        <f t="shared" ref="M62:M75" ca="1" si="9">+SUM(D62:L62)</f>
        <v>0</v>
      </c>
    </row>
    <row r="63" spans="1:13" ht="12.75" customHeight="1">
      <c r="A63" s="55" t="s">
        <v>261</v>
      </c>
      <c r="B63" s="17">
        <v>3002</v>
      </c>
      <c r="C63" s="56" t="s">
        <v>253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9">
        <f t="shared" ca="1" si="9"/>
        <v>0</v>
      </c>
    </row>
    <row r="64" spans="1:13" ht="12.75" customHeight="1">
      <c r="A64" s="55" t="s">
        <v>263</v>
      </c>
      <c r="B64" s="17">
        <v>3003</v>
      </c>
      <c r="C64" s="56" t="s">
        <v>253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9">
        <f t="shared" ca="1" si="9"/>
        <v>0</v>
      </c>
    </row>
    <row r="65" spans="1:13" ht="12.75" customHeight="1">
      <c r="A65" s="55" t="s">
        <v>265</v>
      </c>
      <c r="B65" s="17">
        <v>3004</v>
      </c>
      <c r="C65" s="56" t="s">
        <v>253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9">
        <f t="shared" ca="1" si="9"/>
        <v>0</v>
      </c>
    </row>
    <row r="66" spans="1:13" ht="12.75" customHeight="1">
      <c r="A66" s="55" t="s">
        <v>267</v>
      </c>
      <c r="B66" s="17">
        <v>3005</v>
      </c>
      <c r="C66" s="56" t="s">
        <v>253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9">
        <f t="shared" ca="1" si="9"/>
        <v>0</v>
      </c>
    </row>
    <row r="67" spans="1:13" ht="12.75" customHeight="1">
      <c r="A67" s="55" t="s">
        <v>269</v>
      </c>
      <c r="B67" s="17">
        <v>3006</v>
      </c>
      <c r="C67" s="56" t="s">
        <v>253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9">
        <f t="shared" ca="1" si="9"/>
        <v>0</v>
      </c>
    </row>
    <row r="68" spans="1:13" ht="12.75" customHeight="1">
      <c r="A68" s="55" t="s">
        <v>271</v>
      </c>
      <c r="B68" s="17">
        <v>3007</v>
      </c>
      <c r="C68" s="56" t="s">
        <v>253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9">
        <f t="shared" ca="1" si="9"/>
        <v>0</v>
      </c>
    </row>
    <row r="69" spans="1:13" ht="12.75" customHeight="1">
      <c r="A69" s="55" t="s">
        <v>273</v>
      </c>
      <c r="B69" s="17">
        <v>3008</v>
      </c>
      <c r="C69" s="56" t="s">
        <v>253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8">
        <f t="shared" ca="1" si="8"/>
        <v>0</v>
      </c>
      <c r="H69" s="18">
        <f t="shared" ca="1" si="8"/>
        <v>0</v>
      </c>
      <c r="I69" s="18">
        <f t="shared" ca="1" si="8"/>
        <v>0</v>
      </c>
      <c r="J69" s="18">
        <f t="shared" ca="1" si="8"/>
        <v>0</v>
      </c>
      <c r="K69" s="18">
        <f t="shared" ca="1" si="8"/>
        <v>0</v>
      </c>
      <c r="L69" s="18">
        <f t="shared" ca="1" si="8"/>
        <v>0</v>
      </c>
      <c r="M69" s="19">
        <f t="shared" ca="1" si="9"/>
        <v>0</v>
      </c>
    </row>
    <row r="70" spans="1:13" ht="12.75" customHeight="1">
      <c r="A70" s="55" t="s">
        <v>275</v>
      </c>
      <c r="B70" s="17">
        <v>3009</v>
      </c>
      <c r="C70" s="56" t="s">
        <v>253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8">
        <f t="shared" ca="1" si="8"/>
        <v>0</v>
      </c>
      <c r="H70" s="18">
        <f t="shared" ca="1" si="8"/>
        <v>0</v>
      </c>
      <c r="I70" s="18">
        <f t="shared" ca="1" si="8"/>
        <v>0</v>
      </c>
      <c r="J70" s="18">
        <f t="shared" ca="1" si="8"/>
        <v>0</v>
      </c>
      <c r="K70" s="18">
        <f t="shared" ca="1" si="8"/>
        <v>0</v>
      </c>
      <c r="L70" s="18">
        <f t="shared" ca="1" si="8"/>
        <v>0</v>
      </c>
      <c r="M70" s="19">
        <f t="shared" ca="1" si="9"/>
        <v>0</v>
      </c>
    </row>
    <row r="71" spans="1:13" ht="12.75" customHeight="1">
      <c r="A71" s="55" t="s">
        <v>277</v>
      </c>
      <c r="B71" s="17">
        <v>3011</v>
      </c>
      <c r="C71" s="56" t="s">
        <v>253</v>
      </c>
      <c r="D71" s="18">
        <f t="shared" ref="D71:L75" ca="1" si="10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0"/>
        <v>0</v>
      </c>
      <c r="F71" s="18">
        <f t="shared" ca="1" si="10"/>
        <v>0</v>
      </c>
      <c r="G71" s="18">
        <f t="shared" ca="1" si="10"/>
        <v>0</v>
      </c>
      <c r="H71" s="18">
        <f t="shared" ca="1" si="10"/>
        <v>0</v>
      </c>
      <c r="I71" s="18">
        <f t="shared" ca="1" si="10"/>
        <v>0</v>
      </c>
      <c r="J71" s="18">
        <f t="shared" ca="1" si="10"/>
        <v>0</v>
      </c>
      <c r="K71" s="18">
        <f t="shared" ca="1" si="10"/>
        <v>0</v>
      </c>
      <c r="L71" s="18">
        <f t="shared" ca="1" si="10"/>
        <v>0</v>
      </c>
      <c r="M71" s="19">
        <f t="shared" ca="1" si="9"/>
        <v>0</v>
      </c>
    </row>
    <row r="72" spans="1:13" ht="12.75" customHeight="1">
      <c r="A72" s="55" t="s">
        <v>279</v>
      </c>
      <c r="B72" s="17">
        <v>3012</v>
      </c>
      <c r="C72" s="56" t="s">
        <v>253</v>
      </c>
      <c r="D72" s="18">
        <f t="shared" ca="1" si="10"/>
        <v>0</v>
      </c>
      <c r="E72" s="18">
        <f t="shared" ca="1" si="10"/>
        <v>0</v>
      </c>
      <c r="F72" s="18">
        <f t="shared" ca="1" si="10"/>
        <v>0</v>
      </c>
      <c r="G72" s="18">
        <f t="shared" ca="1" si="10"/>
        <v>0</v>
      </c>
      <c r="H72" s="18">
        <f t="shared" ca="1" si="10"/>
        <v>0</v>
      </c>
      <c r="I72" s="18">
        <f t="shared" ca="1" si="10"/>
        <v>0</v>
      </c>
      <c r="J72" s="18">
        <f t="shared" ca="1" si="10"/>
        <v>0</v>
      </c>
      <c r="K72" s="18">
        <f t="shared" ca="1" si="10"/>
        <v>0</v>
      </c>
      <c r="L72" s="18">
        <f t="shared" ca="1" si="10"/>
        <v>0</v>
      </c>
      <c r="M72" s="19">
        <f t="shared" ca="1" si="9"/>
        <v>0</v>
      </c>
    </row>
    <row r="73" spans="1:13" ht="12.75" customHeight="1">
      <c r="A73" s="55" t="s">
        <v>281</v>
      </c>
      <c r="B73" s="17">
        <v>3016</v>
      </c>
      <c r="C73" s="56" t="s">
        <v>253</v>
      </c>
      <c r="D73" s="18">
        <f t="shared" ca="1" si="10"/>
        <v>0</v>
      </c>
      <c r="E73" s="18">
        <f t="shared" ca="1" si="10"/>
        <v>0</v>
      </c>
      <c r="F73" s="18">
        <f t="shared" ca="1" si="10"/>
        <v>0</v>
      </c>
      <c r="G73" s="18">
        <f t="shared" ca="1" si="10"/>
        <v>0</v>
      </c>
      <c r="H73" s="18">
        <f t="shared" ca="1" si="10"/>
        <v>0</v>
      </c>
      <c r="I73" s="18">
        <f t="shared" ca="1" si="10"/>
        <v>0</v>
      </c>
      <c r="J73" s="18">
        <f t="shared" ca="1" si="10"/>
        <v>0</v>
      </c>
      <c r="K73" s="18">
        <f t="shared" ca="1" si="10"/>
        <v>0</v>
      </c>
      <c r="L73" s="18">
        <f t="shared" ca="1" si="10"/>
        <v>0</v>
      </c>
      <c r="M73" s="19">
        <f t="shared" ca="1" si="9"/>
        <v>0</v>
      </c>
    </row>
    <row r="74" spans="1:13" ht="12.75" customHeight="1">
      <c r="A74" s="55" t="s">
        <v>283</v>
      </c>
      <c r="B74" s="17">
        <v>3017</v>
      </c>
      <c r="C74" s="56" t="s">
        <v>253</v>
      </c>
      <c r="D74" s="18">
        <f t="shared" ca="1" si="10"/>
        <v>0</v>
      </c>
      <c r="E74" s="18">
        <f t="shared" ca="1" si="10"/>
        <v>0</v>
      </c>
      <c r="F74" s="18">
        <f t="shared" ca="1" si="10"/>
        <v>0</v>
      </c>
      <c r="G74" s="18">
        <f t="shared" ca="1" si="10"/>
        <v>0</v>
      </c>
      <c r="H74" s="18">
        <f t="shared" ca="1" si="10"/>
        <v>0</v>
      </c>
      <c r="I74" s="18">
        <f t="shared" ca="1" si="10"/>
        <v>0</v>
      </c>
      <c r="J74" s="18">
        <f t="shared" ca="1" si="10"/>
        <v>0</v>
      </c>
      <c r="K74" s="18">
        <f t="shared" ca="1" si="10"/>
        <v>0</v>
      </c>
      <c r="L74" s="18">
        <f t="shared" ca="1" si="10"/>
        <v>0</v>
      </c>
      <c r="M74" s="19">
        <f t="shared" ca="1" si="9"/>
        <v>0</v>
      </c>
    </row>
    <row r="75" spans="1:13" ht="12.75" customHeight="1">
      <c r="A75" s="55" t="s">
        <v>285</v>
      </c>
      <c r="B75" s="17">
        <v>3018</v>
      </c>
      <c r="C75" s="56" t="s">
        <v>253</v>
      </c>
      <c r="D75" s="18">
        <f t="shared" ca="1" si="10"/>
        <v>0</v>
      </c>
      <c r="E75" s="18">
        <f t="shared" ca="1" si="10"/>
        <v>0</v>
      </c>
      <c r="F75" s="18">
        <f t="shared" ca="1" si="10"/>
        <v>0</v>
      </c>
      <c r="G75" s="18">
        <f t="shared" ca="1" si="10"/>
        <v>0</v>
      </c>
      <c r="H75" s="18">
        <f t="shared" ca="1" si="10"/>
        <v>0</v>
      </c>
      <c r="I75" s="18">
        <f t="shared" ca="1" si="10"/>
        <v>0</v>
      </c>
      <c r="J75" s="18">
        <f t="shared" ca="1" si="10"/>
        <v>0</v>
      </c>
      <c r="K75" s="18">
        <f t="shared" ca="1" si="10"/>
        <v>0</v>
      </c>
      <c r="L75" s="18">
        <f t="shared" ca="1" si="10"/>
        <v>0</v>
      </c>
      <c r="M75" s="19">
        <f t="shared" ca="1" si="9"/>
        <v>0</v>
      </c>
    </row>
    <row r="76" spans="1:13" ht="13.8">
      <c r="A76" s="57" t="s">
        <v>287</v>
      </c>
      <c r="B76" s="47">
        <v>9000</v>
      </c>
      <c r="C76" s="56" t="s">
        <v>288</v>
      </c>
      <c r="D76" s="48">
        <f t="shared" ref="D76:M76" ca="1" si="11">SUMIF($C$7:$C$75,"HD",D$7:D$75)</f>
        <v>5382272848.8424673</v>
      </c>
      <c r="E76" s="48">
        <f t="shared" ca="1" si="11"/>
        <v>386190363.59999996</v>
      </c>
      <c r="F76" s="48">
        <f t="shared" ca="1" si="11"/>
        <v>7406988.8999999994</v>
      </c>
      <c r="G76" s="48">
        <f t="shared" ca="1" si="11"/>
        <v>0</v>
      </c>
      <c r="H76" s="48">
        <f t="shared" ca="1" si="11"/>
        <v>0</v>
      </c>
      <c r="I76" s="48">
        <f t="shared" ca="1" si="11"/>
        <v>5664169.3300000001</v>
      </c>
      <c r="J76" s="48">
        <f t="shared" ca="1" si="11"/>
        <v>0</v>
      </c>
      <c r="K76" s="48">
        <f t="shared" ca="1" si="11"/>
        <v>52765221.690563507</v>
      </c>
      <c r="L76" s="48">
        <f t="shared" ca="1" si="11"/>
        <v>1051241094.2635205</v>
      </c>
      <c r="M76" s="48">
        <f t="shared" ca="1" si="11"/>
        <v>6885540686.6265488</v>
      </c>
    </row>
    <row r="77" spans="1:13" ht="13.8">
      <c r="A77" s="57" t="s">
        <v>290</v>
      </c>
      <c r="B77" s="47">
        <v>9001</v>
      </c>
      <c r="C77" s="56" t="s">
        <v>291</v>
      </c>
      <c r="D77" s="48">
        <f t="shared" ref="D77:M77" ca="1" si="12">SUMIF($C$7:$C$75,"H",D$7:D$75)+SUMIF($C$7:$C$75,"E",D$7:D$75)</f>
        <v>0</v>
      </c>
      <c r="E77" s="48">
        <f t="shared" ca="1" si="12"/>
        <v>0</v>
      </c>
      <c r="F77" s="48">
        <f t="shared" ca="1" si="12"/>
        <v>0</v>
      </c>
      <c r="G77" s="48">
        <f t="shared" ca="1" si="12"/>
        <v>0</v>
      </c>
      <c r="H77" s="48">
        <f t="shared" ca="1" si="12"/>
        <v>0</v>
      </c>
      <c r="I77" s="48">
        <f t="shared" ca="1" si="12"/>
        <v>0</v>
      </c>
      <c r="J77" s="48">
        <f t="shared" ca="1" si="12"/>
        <v>0</v>
      </c>
      <c r="K77" s="48">
        <f t="shared" ca="1" si="12"/>
        <v>0</v>
      </c>
      <c r="L77" s="48">
        <f t="shared" ca="1" si="12"/>
        <v>0</v>
      </c>
      <c r="M77" s="48">
        <f t="shared" ca="1" si="12"/>
        <v>0</v>
      </c>
    </row>
    <row r="78" spans="1:13" ht="13.8">
      <c r="A78" s="57" t="s">
        <v>293</v>
      </c>
      <c r="B78" s="47">
        <v>9003</v>
      </c>
      <c r="C78" s="56" t="s">
        <v>294</v>
      </c>
      <c r="D78" s="48">
        <f t="shared" ref="D78:M78" ca="1" si="13">D76+D77</f>
        <v>5382272848.8424673</v>
      </c>
      <c r="E78" s="48">
        <f t="shared" ca="1" si="13"/>
        <v>386190363.59999996</v>
      </c>
      <c r="F78" s="48">
        <f t="shared" ca="1" si="13"/>
        <v>7406988.8999999994</v>
      </c>
      <c r="G78" s="48">
        <f t="shared" ca="1" si="13"/>
        <v>0</v>
      </c>
      <c r="H78" s="48">
        <f t="shared" ca="1" si="13"/>
        <v>0</v>
      </c>
      <c r="I78" s="48">
        <f t="shared" ca="1" si="13"/>
        <v>5664169.3300000001</v>
      </c>
      <c r="J78" s="48">
        <f t="shared" ca="1" si="13"/>
        <v>0</v>
      </c>
      <c r="K78" s="48">
        <f t="shared" ca="1" si="13"/>
        <v>52765221.690563507</v>
      </c>
      <c r="L78" s="48">
        <f t="shared" ca="1" si="13"/>
        <v>1051241094.2635205</v>
      </c>
      <c r="M78" s="48">
        <f t="shared" ca="1" si="13"/>
        <v>6885540686.6265488</v>
      </c>
    </row>
  </sheetData>
  <mergeCells count="1">
    <mergeCell ref="E2:G2"/>
  </mergeCells>
  <dataValidations count="2">
    <dataValidation type="list" allowBlank="1" showInputMessage="1" showErrorMessage="1" sqref="B2" xr:uid="{C0DC0003-3C69-48CA-8F30-A115FB0A4BD4}">
      <formula1>"Toplam,Direkt,Endirekt"</formula1>
    </dataValidation>
    <dataValidation type="list" allowBlank="1" showInputMessage="1" showErrorMessage="1" sqref="C2" xr:uid="{849D4209-36C1-49ED-AA2D-BA3BC330CCF1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76DCE-D5BB-4E6E-8BB7-EF68760E8A40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118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760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118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15992128.890000001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4805190.8499999996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1541455866.54056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2140547714.4820001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20199178.870000001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371949063.80000001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827020.29327889648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165822214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373825.47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136279591.80000001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1014754.87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585302899.46000004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212294870.56999999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234187747.21998522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68263386.079999983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206392582.87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99881496.109999999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15353858.210000001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1342272969.2093999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27854890.290000003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1392793720.3260479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32617512.109999981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90101436.449976996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6215739.2199999997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42288419.800000004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384273891.43000001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64680113.409999996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43651652.469999999</v>
      </c>
    </row>
    <row r="41" spans="1:4" ht="12.75" customHeight="1">
      <c r="A41" s="55" t="s">
        <v>215</v>
      </c>
      <c r="B41" s="17">
        <v>1047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1048</v>
      </c>
      <c r="C42" s="56" t="s">
        <v>147</v>
      </c>
      <c r="D42" s="18">
        <f t="shared" ca="1" si="0"/>
        <v>490541669.5397141</v>
      </c>
    </row>
    <row r="43" spans="1:4" ht="12.75" customHeight="1">
      <c r="A43" s="55" t="s">
        <v>219</v>
      </c>
      <c r="B43" s="17">
        <v>1049</v>
      </c>
      <c r="C43" s="56" t="s">
        <v>147</v>
      </c>
      <c r="D43" s="18">
        <f t="shared" ca="1" si="0"/>
        <v>300818454.35971159</v>
      </c>
    </row>
    <row r="44" spans="1:4" ht="12.75" customHeight="1">
      <c r="A44" s="55" t="s">
        <v>221</v>
      </c>
      <c r="B44" s="17">
        <v>1050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1051</v>
      </c>
      <c r="C45" s="56" t="s">
        <v>147</v>
      </c>
      <c r="D45" s="18">
        <f t="shared" ca="1" si="0"/>
        <v>1723458.4600000004</v>
      </c>
    </row>
    <row r="46" spans="1:4" ht="12.75" customHeight="1">
      <c r="A46" s="55" t="s">
        <v>225</v>
      </c>
      <c r="B46" s="17">
        <v>1052</v>
      </c>
      <c r="C46" s="56" t="s">
        <v>147</v>
      </c>
      <c r="D46" s="18">
        <f t="shared" ca="1" si="0"/>
        <v>895094.35000000172</v>
      </c>
    </row>
    <row r="47" spans="1:4" ht="12.75" customHeight="1">
      <c r="A47" s="55" t="s">
        <v>227</v>
      </c>
      <c r="B47" s="17">
        <v>1053</v>
      </c>
      <c r="C47" s="56" t="s">
        <v>147</v>
      </c>
      <c r="D47" s="18">
        <f t="shared" ca="1" si="0"/>
        <v>379430700.33999997</v>
      </c>
    </row>
    <row r="48" spans="1:4" ht="12.75" customHeight="1">
      <c r="A48" s="55" t="s">
        <v>229</v>
      </c>
      <c r="B48" s="17">
        <v>1054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1055</v>
      </c>
      <c r="C49" s="56" t="s">
        <v>147</v>
      </c>
      <c r="D49" s="18">
        <f t="shared" ca="1" si="0"/>
        <v>4878465.5899999896</v>
      </c>
    </row>
    <row r="50" spans="1:4" ht="12.75" customHeight="1">
      <c r="A50" s="55" t="s">
        <v>233</v>
      </c>
      <c r="B50" s="17">
        <v>1056</v>
      </c>
      <c r="C50" s="56" t="s">
        <v>147</v>
      </c>
      <c r="D50" s="18">
        <f t="shared" ca="1" si="0"/>
        <v>152119481.22999433</v>
      </c>
    </row>
    <row r="51" spans="1:4" ht="12.75" customHeight="1">
      <c r="A51" s="55" t="s">
        <v>235</v>
      </c>
      <c r="B51" s="17">
        <v>1057</v>
      </c>
      <c r="C51" s="56" t="s">
        <v>147</v>
      </c>
      <c r="D51" s="18">
        <f t="shared" ca="1" si="0"/>
        <v>266792612.85999998</v>
      </c>
    </row>
    <row r="52" spans="1:4" ht="12.75" customHeight="1">
      <c r="A52" s="55" t="s">
        <v>237</v>
      </c>
      <c r="B52" s="17">
        <v>1058</v>
      </c>
      <c r="C52" s="56" t="s">
        <v>147</v>
      </c>
      <c r="D52" s="18">
        <f t="shared" ca="1" si="0"/>
        <v>202056565.06</v>
      </c>
    </row>
    <row r="53" spans="1:4" ht="12.75" customHeight="1">
      <c r="A53" s="55" t="s">
        <v>239</v>
      </c>
      <c r="B53" s="17">
        <v>1059</v>
      </c>
      <c r="C53" s="56" t="s">
        <v>147</v>
      </c>
      <c r="D53" s="18">
        <f t="shared" ca="1" si="0"/>
        <v>155491.06</v>
      </c>
    </row>
    <row r="54" spans="1:4" ht="12.75" customHeight="1">
      <c r="A54" s="55" t="s">
        <v>241</v>
      </c>
      <c r="B54" s="17">
        <v>1060</v>
      </c>
      <c r="C54" s="56" t="s">
        <v>147</v>
      </c>
      <c r="D54" s="18">
        <f t="shared" ca="1" si="0"/>
        <v>0</v>
      </c>
    </row>
    <row r="55" spans="1:4" ht="12.75" customHeight="1">
      <c r="A55" s="55" t="s">
        <v>243</v>
      </c>
      <c r="B55" s="17">
        <v>1061</v>
      </c>
      <c r="C55" s="56" t="s">
        <v>147</v>
      </c>
      <c r="D55" s="18">
        <f t="shared" ca="1" si="0"/>
        <v>0</v>
      </c>
    </row>
    <row r="56" spans="1:4" ht="12.75" customHeight="1">
      <c r="A56" s="55" t="s">
        <v>245</v>
      </c>
      <c r="B56" s="17">
        <v>2001</v>
      </c>
      <c r="C56" s="56" t="s">
        <v>147</v>
      </c>
      <c r="D56" s="18">
        <f t="shared" ca="1" si="0"/>
        <v>0</v>
      </c>
    </row>
    <row r="57" spans="1:4" ht="12.75" customHeight="1">
      <c r="A57" s="55" t="s">
        <v>247</v>
      </c>
      <c r="B57" s="17">
        <v>2002</v>
      </c>
      <c r="C57" s="56" t="s">
        <v>248</v>
      </c>
      <c r="D57" s="18">
        <f t="shared" ca="1" si="0"/>
        <v>0</v>
      </c>
    </row>
    <row r="58" spans="1:4" ht="12.75" customHeight="1">
      <c r="A58" s="55" t="s">
        <v>250</v>
      </c>
      <c r="B58" s="17">
        <v>2005</v>
      </c>
      <c r="C58" s="56" t="s">
        <v>248</v>
      </c>
      <c r="D58" s="18">
        <f t="shared" ca="1" si="0"/>
        <v>0</v>
      </c>
    </row>
    <row r="59" spans="1:4" ht="12.75" customHeight="1">
      <c r="A59" s="55" t="s">
        <v>252</v>
      </c>
      <c r="B59" s="17">
        <v>2006</v>
      </c>
      <c r="C59" s="56" t="s">
        <v>253</v>
      </c>
      <c r="D59" s="18">
        <f t="shared" ca="1" si="0"/>
        <v>0</v>
      </c>
    </row>
    <row r="60" spans="1:4" ht="12.75" customHeight="1">
      <c r="A60" s="55" t="s">
        <v>255</v>
      </c>
      <c r="B60" s="17">
        <v>2007</v>
      </c>
      <c r="C60" s="56" t="s">
        <v>248</v>
      </c>
      <c r="D60" s="18">
        <f t="shared" ca="1" si="0"/>
        <v>0</v>
      </c>
    </row>
    <row r="61" spans="1:4" ht="12.75" customHeight="1">
      <c r="A61" s="55" t="s">
        <v>257</v>
      </c>
      <c r="B61" s="17">
        <v>2008</v>
      </c>
      <c r="C61" s="56" t="s">
        <v>248</v>
      </c>
      <c r="D61" s="18">
        <f t="shared" ca="1" si="0"/>
        <v>0</v>
      </c>
    </row>
    <row r="62" spans="1:4" ht="12.75" customHeight="1">
      <c r="A62" s="55" t="s">
        <v>259</v>
      </c>
      <c r="B62" s="17">
        <v>3001</v>
      </c>
      <c r="C62" s="56" t="s">
        <v>253</v>
      </c>
      <c r="D62" s="18">
        <f t="shared" ca="1" si="0"/>
        <v>0</v>
      </c>
    </row>
    <row r="63" spans="1:4" ht="12.75" customHeight="1">
      <c r="A63" s="55" t="s">
        <v>261</v>
      </c>
      <c r="B63" s="17">
        <v>3002</v>
      </c>
      <c r="C63" s="56" t="s">
        <v>253</v>
      </c>
      <c r="D63" s="18">
        <f t="shared" ca="1" si="0"/>
        <v>0</v>
      </c>
    </row>
    <row r="64" spans="1:4" ht="12.75" customHeight="1">
      <c r="A64" s="55" t="s">
        <v>263</v>
      </c>
      <c r="B64" s="17">
        <v>3003</v>
      </c>
      <c r="C64" s="56" t="s">
        <v>253</v>
      </c>
      <c r="D64" s="18">
        <f t="shared" ca="1" si="0"/>
        <v>0</v>
      </c>
    </row>
    <row r="65" spans="1:4" ht="12.75" customHeight="1">
      <c r="A65" s="55" t="s">
        <v>265</v>
      </c>
      <c r="B65" s="17">
        <v>3004</v>
      </c>
      <c r="C65" s="56" t="s">
        <v>253</v>
      </c>
      <c r="D65" s="18">
        <f t="shared" ca="1" si="0"/>
        <v>0</v>
      </c>
    </row>
    <row r="66" spans="1:4" ht="12.75" customHeight="1">
      <c r="A66" s="55" t="s">
        <v>267</v>
      </c>
      <c r="B66" s="17">
        <v>3005</v>
      </c>
      <c r="C66" s="56" t="s">
        <v>253</v>
      </c>
      <c r="D66" s="18">
        <f t="shared" ca="1" si="0"/>
        <v>0</v>
      </c>
    </row>
    <row r="67" spans="1:4" ht="12.75" customHeight="1">
      <c r="A67" s="55" t="s">
        <v>269</v>
      </c>
      <c r="B67" s="17">
        <v>3006</v>
      </c>
      <c r="C67" s="56" t="s">
        <v>253</v>
      </c>
      <c r="D67" s="18">
        <f t="shared" ca="1" si="0"/>
        <v>0</v>
      </c>
    </row>
    <row r="68" spans="1:4" ht="12.75" customHeight="1">
      <c r="A68" s="55" t="s">
        <v>271</v>
      </c>
      <c r="B68" s="17">
        <v>3007</v>
      </c>
      <c r="C68" s="56" t="s">
        <v>253</v>
      </c>
      <c r="D68" s="18">
        <f t="shared" ca="1" si="0"/>
        <v>0</v>
      </c>
    </row>
    <row r="69" spans="1:4" ht="12.75" customHeight="1">
      <c r="A69" s="55" t="s">
        <v>273</v>
      </c>
      <c r="B69" s="17">
        <v>3008</v>
      </c>
      <c r="C69" s="56" t="s">
        <v>253</v>
      </c>
      <c r="D69" s="18">
        <f t="shared" ca="1" si="0"/>
        <v>0</v>
      </c>
    </row>
    <row r="70" spans="1:4" ht="12.75" customHeight="1">
      <c r="A70" s="55" t="s">
        <v>275</v>
      </c>
      <c r="B70" s="17">
        <v>3009</v>
      </c>
      <c r="C70" s="56" t="s">
        <v>253</v>
      </c>
      <c r="D70" s="18">
        <f t="shared" ca="1" si="0"/>
        <v>0</v>
      </c>
    </row>
    <row r="71" spans="1:4" ht="12.75" customHeight="1">
      <c r="A71" s="55" t="s">
        <v>277</v>
      </c>
      <c r="B71" s="17">
        <v>3011</v>
      </c>
      <c r="C71" s="56" t="s">
        <v>253</v>
      </c>
      <c r="D71" s="18">
        <f t="shared" ref="D71:D75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3012</v>
      </c>
      <c r="C72" s="56" t="s">
        <v>253</v>
      </c>
      <c r="D72" s="18">
        <f t="shared" ca="1" si="1"/>
        <v>0</v>
      </c>
    </row>
    <row r="73" spans="1:4" ht="12.75" customHeight="1">
      <c r="A73" s="55" t="s">
        <v>281</v>
      </c>
      <c r="B73" s="17">
        <v>3016</v>
      </c>
      <c r="C73" s="56" t="s">
        <v>253</v>
      </c>
      <c r="D73" s="18">
        <f t="shared" ca="1" si="1"/>
        <v>0</v>
      </c>
    </row>
    <row r="74" spans="1:4" ht="12.75" customHeight="1">
      <c r="A74" s="55" t="s">
        <v>283</v>
      </c>
      <c r="B74" s="17">
        <v>3017</v>
      </c>
      <c r="C74" s="56" t="s">
        <v>253</v>
      </c>
      <c r="D74" s="18">
        <f t="shared" ca="1" si="1"/>
        <v>0</v>
      </c>
    </row>
    <row r="75" spans="1:4" ht="12.75" customHeight="1">
      <c r="A75" s="55" t="s">
        <v>285</v>
      </c>
      <c r="B75" s="17">
        <v>3018</v>
      </c>
      <c r="C75" s="56" t="s">
        <v>253</v>
      </c>
      <c r="D75" s="18">
        <f t="shared" ca="1" si="1"/>
        <v>0</v>
      </c>
    </row>
    <row r="76" spans="1:4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11047105727.950665</v>
      </c>
    </row>
    <row r="77" spans="1:4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</row>
    <row r="78" spans="1:4" ht="13.8">
      <c r="A78" s="57" t="s">
        <v>293</v>
      </c>
      <c r="B78" s="47">
        <v>9003</v>
      </c>
      <c r="C78" s="56" t="s">
        <v>294</v>
      </c>
      <c r="D78" s="48">
        <f ca="1">D76+D77</f>
        <v>11047105727.950665</v>
      </c>
    </row>
  </sheetData>
  <mergeCells count="1">
    <mergeCell ref="E2:G2"/>
  </mergeCells>
  <dataValidations count="2">
    <dataValidation type="list" allowBlank="1" showInputMessage="1" showErrorMessage="1" sqref="B2" xr:uid="{C252B8C6-EC20-4F82-A78D-9F1241A2D624}">
      <formula1>"Toplam,Direkt,Endirekt"</formula1>
    </dataValidation>
    <dataValidation type="list" allowBlank="1" showInputMessage="1" showErrorMessage="1" sqref="C2" xr:uid="{C6BC515C-C237-40E1-AAED-438F9077A65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378B9-B18D-4BD6-813F-F265EE257EC4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789</v>
      </c>
      <c r="E5" s="76">
        <v>798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120</v>
      </c>
      <c r="E6" s="54" t="s">
        <v>121</v>
      </c>
      <c r="F6" s="77" t="s">
        <v>357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41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373457282.87</v>
      </c>
      <c r="E17" s="18">
        <f t="shared" ca="1" si="0"/>
        <v>0</v>
      </c>
      <c r="F17" s="19">
        <f t="shared" ca="1" si="1"/>
        <v>373457282.87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670924869.65999997</v>
      </c>
      <c r="E23" s="18">
        <f t="shared" ca="1" si="2"/>
        <v>0</v>
      </c>
      <c r="F23" s="19">
        <f t="shared" ca="1" si="1"/>
        <v>670924869.65999997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128515.62999999999</v>
      </c>
      <c r="F31" s="19">
        <f t="shared" ca="1" si="1"/>
        <v>128515.62999999999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3010165806.52</v>
      </c>
      <c r="E39" s="18">
        <f t="shared" ca="1" si="3"/>
        <v>0</v>
      </c>
      <c r="F39" s="19">
        <f t="shared" ca="1" si="1"/>
        <v>3010165806.52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24404.89</v>
      </c>
      <c r="E40" s="18">
        <f t="shared" ca="1" si="3"/>
        <v>0</v>
      </c>
      <c r="F40" s="19">
        <f t="shared" ca="1" si="1"/>
        <v>24404.89</v>
      </c>
    </row>
    <row r="41" spans="1:6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ref="F42" ca="1" si="4">+SUM(D42:E42)</f>
        <v>0</v>
      </c>
    </row>
    <row r="43" spans="1:6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ref="F43:F51" ca="1" si="5">+SUM(D43:E43)</f>
        <v>0</v>
      </c>
    </row>
    <row r="44" spans="1:6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5"/>
        <v>0</v>
      </c>
    </row>
    <row r="45" spans="1:6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5"/>
        <v>0</v>
      </c>
    </row>
    <row r="46" spans="1:6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5"/>
        <v>0</v>
      </c>
    </row>
    <row r="47" spans="1:6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3"/>
        <v>-36173.550000000003</v>
      </c>
      <c r="F47" s="19">
        <f t="shared" ca="1" si="5"/>
        <v>-36173.550000000003</v>
      </c>
    </row>
    <row r="48" spans="1:6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5"/>
        <v>0</v>
      </c>
    </row>
    <row r="49" spans="1:6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ca="1" si="5"/>
        <v>0</v>
      </c>
    </row>
    <row r="50" spans="1:6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672984.11000003747</v>
      </c>
      <c r="E50" s="18">
        <f t="shared" ca="1" si="3"/>
        <v>3597687.49</v>
      </c>
      <c r="F50" s="19">
        <f t="shared" ca="1" si="5"/>
        <v>4270671.6000000378</v>
      </c>
    </row>
    <row r="51" spans="1:6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5"/>
        <v>0</v>
      </c>
    </row>
    <row r="52" spans="1:6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ref="F52" ca="1" si="6">+SUM(D52:E52)</f>
        <v>0</v>
      </c>
    </row>
    <row r="53" spans="1:6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ref="F53:F55" ca="1" si="7">+SUM(D53:E53)</f>
        <v>0</v>
      </c>
    </row>
    <row r="54" spans="1:6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9">
        <f t="shared" ca="1" si="7"/>
        <v>0</v>
      </c>
    </row>
    <row r="55" spans="1:6" ht="12.75" customHeight="1">
      <c r="A55" s="55" t="s">
        <v>243</v>
      </c>
      <c r="B55" s="17">
        <v>1061</v>
      </c>
      <c r="C55" s="56" t="s">
        <v>147</v>
      </c>
      <c r="D55" s="18">
        <f t="shared" ref="D55:E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9">
        <f t="shared" ca="1" si="7"/>
        <v>0</v>
      </c>
    </row>
    <row r="56" spans="1:6" ht="12.75" customHeight="1">
      <c r="A56" s="55" t="s">
        <v>245</v>
      </c>
      <c r="B56" s="17">
        <v>2001</v>
      </c>
      <c r="C56" s="56" t="s">
        <v>147</v>
      </c>
      <c r="D56" s="18">
        <f t="shared" ca="1" si="8"/>
        <v>0</v>
      </c>
      <c r="E56" s="18">
        <f t="shared" ca="1" si="8"/>
        <v>0</v>
      </c>
      <c r="F56" s="19">
        <f t="shared" ref="F56:F61" ca="1" si="9">+SUM(D56:E56)</f>
        <v>0</v>
      </c>
    </row>
    <row r="57" spans="1:6" ht="12.75" customHeight="1">
      <c r="A57" s="55" t="s">
        <v>247</v>
      </c>
      <c r="B57" s="17">
        <v>2002</v>
      </c>
      <c r="C57" s="56" t="s">
        <v>248</v>
      </c>
      <c r="D57" s="18">
        <f t="shared" ca="1" si="8"/>
        <v>0</v>
      </c>
      <c r="E57" s="18">
        <f t="shared" ca="1" si="8"/>
        <v>0</v>
      </c>
      <c r="F57" s="19">
        <f t="shared" ca="1" si="9"/>
        <v>0</v>
      </c>
    </row>
    <row r="58" spans="1:6" ht="12.75" customHeight="1">
      <c r="A58" s="55" t="s">
        <v>250</v>
      </c>
      <c r="B58" s="17">
        <v>2005</v>
      </c>
      <c r="C58" s="56" t="s">
        <v>248</v>
      </c>
      <c r="D58" s="18">
        <f t="shared" ca="1" si="8"/>
        <v>0</v>
      </c>
      <c r="E58" s="18">
        <f t="shared" ca="1" si="8"/>
        <v>0</v>
      </c>
      <c r="F58" s="19">
        <f t="shared" ca="1" si="9"/>
        <v>0</v>
      </c>
    </row>
    <row r="59" spans="1:6" ht="12.75" customHeight="1">
      <c r="A59" s="55" t="s">
        <v>252</v>
      </c>
      <c r="B59" s="17">
        <v>2006</v>
      </c>
      <c r="C59" s="56" t="s">
        <v>253</v>
      </c>
      <c r="D59" s="18">
        <f t="shared" ca="1" si="8"/>
        <v>0</v>
      </c>
      <c r="E59" s="18">
        <f t="shared" ca="1" si="8"/>
        <v>0</v>
      </c>
      <c r="F59" s="19">
        <f t="shared" ca="1" si="9"/>
        <v>0</v>
      </c>
    </row>
    <row r="60" spans="1:6" ht="12.75" customHeight="1">
      <c r="A60" s="55" t="s">
        <v>255</v>
      </c>
      <c r="B60" s="17">
        <v>2007</v>
      </c>
      <c r="C60" s="56" t="s">
        <v>248</v>
      </c>
      <c r="D60" s="18">
        <f t="shared" ca="1" si="8"/>
        <v>0</v>
      </c>
      <c r="E60" s="18">
        <f t="shared" ca="1" si="8"/>
        <v>0</v>
      </c>
      <c r="F60" s="19">
        <f t="shared" ca="1" si="9"/>
        <v>0</v>
      </c>
    </row>
    <row r="61" spans="1:6" ht="12.75" customHeight="1">
      <c r="A61" s="55" t="s">
        <v>257</v>
      </c>
      <c r="B61" s="17">
        <v>2008</v>
      </c>
      <c r="C61" s="56" t="s">
        <v>248</v>
      </c>
      <c r="D61" s="18">
        <f t="shared" ca="1" si="8"/>
        <v>0</v>
      </c>
      <c r="E61" s="18">
        <f t="shared" ca="1" si="8"/>
        <v>0</v>
      </c>
      <c r="F61" s="19">
        <f t="shared" ca="1" si="9"/>
        <v>0</v>
      </c>
    </row>
    <row r="62" spans="1:6" ht="12.75" customHeight="1">
      <c r="A62" s="55" t="s">
        <v>259</v>
      </c>
      <c r="B62" s="17">
        <v>3001</v>
      </c>
      <c r="C62" s="56" t="s">
        <v>253</v>
      </c>
      <c r="D62" s="18">
        <f t="shared" ca="1" si="8"/>
        <v>0</v>
      </c>
      <c r="E62" s="18">
        <f t="shared" ca="1" si="8"/>
        <v>0</v>
      </c>
      <c r="F62" s="19">
        <f t="shared" ref="F62:F75" ca="1" si="10">+SUM(D62:E62)</f>
        <v>0</v>
      </c>
    </row>
    <row r="63" spans="1:6" ht="12.75" customHeight="1">
      <c r="A63" s="55" t="s">
        <v>261</v>
      </c>
      <c r="B63" s="17">
        <v>3002</v>
      </c>
      <c r="C63" s="56" t="s">
        <v>253</v>
      </c>
      <c r="D63" s="18">
        <f t="shared" ca="1" si="8"/>
        <v>0</v>
      </c>
      <c r="E63" s="18">
        <f t="shared" ca="1" si="8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3003</v>
      </c>
      <c r="C64" s="56" t="s">
        <v>253</v>
      </c>
      <c r="D64" s="18">
        <f t="shared" ca="1" si="8"/>
        <v>0</v>
      </c>
      <c r="E64" s="18">
        <f t="shared" ca="1" si="8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3004</v>
      </c>
      <c r="C65" s="56" t="s">
        <v>253</v>
      </c>
      <c r="D65" s="18">
        <f t="shared" ca="1" si="8"/>
        <v>0</v>
      </c>
      <c r="E65" s="18">
        <f t="shared" ca="1" si="8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3005</v>
      </c>
      <c r="C66" s="56" t="s">
        <v>253</v>
      </c>
      <c r="D66" s="18">
        <f t="shared" ca="1" si="8"/>
        <v>0</v>
      </c>
      <c r="E66" s="18">
        <f t="shared" ca="1" si="8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3006</v>
      </c>
      <c r="C67" s="56" t="s">
        <v>253</v>
      </c>
      <c r="D67" s="18">
        <f t="shared" ca="1" si="8"/>
        <v>0</v>
      </c>
      <c r="E67" s="18">
        <f t="shared" ca="1" si="8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3007</v>
      </c>
      <c r="C68" s="56" t="s">
        <v>253</v>
      </c>
      <c r="D68" s="18">
        <f t="shared" ca="1" si="8"/>
        <v>0</v>
      </c>
      <c r="E68" s="18">
        <f t="shared" ca="1" si="8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3008</v>
      </c>
      <c r="C69" s="56" t="s">
        <v>253</v>
      </c>
      <c r="D69" s="18">
        <f t="shared" ca="1" si="8"/>
        <v>0</v>
      </c>
      <c r="E69" s="18">
        <f t="shared" ca="1" si="8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3009</v>
      </c>
      <c r="C70" s="56" t="s">
        <v>253</v>
      </c>
      <c r="D70" s="18">
        <f t="shared" ca="1" si="8"/>
        <v>0</v>
      </c>
      <c r="E70" s="18">
        <f t="shared" ca="1" si="8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3011</v>
      </c>
      <c r="C71" s="56" t="s">
        <v>253</v>
      </c>
      <c r="D71" s="18">
        <f t="shared" ref="D71:E75" ca="1" si="1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1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3012</v>
      </c>
      <c r="C72" s="56" t="s">
        <v>253</v>
      </c>
      <c r="D72" s="18">
        <f t="shared" ca="1" si="11"/>
        <v>0</v>
      </c>
      <c r="E72" s="18">
        <f t="shared" ca="1" si="11"/>
        <v>0</v>
      </c>
      <c r="F72" s="19">
        <f t="shared" ca="1" si="10"/>
        <v>0</v>
      </c>
    </row>
    <row r="73" spans="1:6" ht="12.75" customHeight="1">
      <c r="A73" s="55" t="s">
        <v>281</v>
      </c>
      <c r="B73" s="17">
        <v>3016</v>
      </c>
      <c r="C73" s="56" t="s">
        <v>253</v>
      </c>
      <c r="D73" s="18">
        <f t="shared" ca="1" si="11"/>
        <v>0</v>
      </c>
      <c r="E73" s="18">
        <f t="shared" ca="1" si="11"/>
        <v>0</v>
      </c>
      <c r="F73" s="19">
        <f t="shared" ca="1" si="10"/>
        <v>0</v>
      </c>
    </row>
    <row r="74" spans="1:6" ht="12.75" customHeight="1">
      <c r="A74" s="55" t="s">
        <v>283</v>
      </c>
      <c r="B74" s="17">
        <v>3017</v>
      </c>
      <c r="C74" s="56" t="s">
        <v>253</v>
      </c>
      <c r="D74" s="18">
        <f t="shared" ca="1" si="11"/>
        <v>0</v>
      </c>
      <c r="E74" s="18">
        <f t="shared" ca="1" si="11"/>
        <v>0</v>
      </c>
      <c r="F74" s="19">
        <f t="shared" ca="1" si="10"/>
        <v>0</v>
      </c>
    </row>
    <row r="75" spans="1:6" ht="12.75" customHeight="1">
      <c r="A75" s="55" t="s">
        <v>285</v>
      </c>
      <c r="B75" s="17">
        <v>3018</v>
      </c>
      <c r="C75" s="56" t="s">
        <v>253</v>
      </c>
      <c r="D75" s="18">
        <f t="shared" ca="1" si="11"/>
        <v>0</v>
      </c>
      <c r="E75" s="18">
        <f t="shared" ca="1" si="11"/>
        <v>0</v>
      </c>
      <c r="F75" s="19">
        <f t="shared" ca="1" si="10"/>
        <v>0</v>
      </c>
    </row>
    <row r="76" spans="1:6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4055245348.0500002</v>
      </c>
      <c r="E76" s="48">
        <f ca="1">SUMIF($C$7:$C$75,"HD",E$7:E$75)</f>
        <v>3690029.5700000003</v>
      </c>
      <c r="F76" s="48">
        <f ca="1">SUMIF($C$7:$C$75,"HD",F$7:F$75)</f>
        <v>4058935377.6199994</v>
      </c>
    </row>
    <row r="77" spans="1:6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</row>
    <row r="78" spans="1:6" ht="13.8">
      <c r="A78" s="57" t="s">
        <v>293</v>
      </c>
      <c r="B78" s="47">
        <v>9003</v>
      </c>
      <c r="C78" s="56" t="s">
        <v>294</v>
      </c>
      <c r="D78" s="48">
        <f ca="1">D76+D77</f>
        <v>4055245348.0500002</v>
      </c>
      <c r="E78" s="48">
        <f ca="1">E76+E77</f>
        <v>3690029.5700000003</v>
      </c>
      <c r="F78" s="48">
        <f ca="1">F76+F77</f>
        <v>4058935377.6199994</v>
      </c>
    </row>
  </sheetData>
  <mergeCells count="1">
    <mergeCell ref="E2:G2"/>
  </mergeCells>
  <dataValidations count="2">
    <dataValidation type="list" allowBlank="1" showInputMessage="1" showErrorMessage="1" sqref="B2" xr:uid="{E8CEBFA5-BF6D-495C-BD62-D8AF5496F4FD}">
      <formula1>"Toplam,Direkt,Endirekt"</formula1>
    </dataValidation>
    <dataValidation type="list" allowBlank="1" showInputMessage="1" showErrorMessage="1" sqref="C2" xr:uid="{89291537-4706-47DC-8483-D82D43446E8D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04AAA-AB78-49D2-95F2-EE497A722230}">
  <dimension ref="A1:L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2" ht="15" customHeight="1">
      <c r="A1" s="1" t="s">
        <v>0</v>
      </c>
      <c r="B1" s="2"/>
      <c r="C1" s="2"/>
    </row>
    <row r="2" spans="1:12" ht="15" customHeight="1">
      <c r="A2" s="1" t="s">
        <v>358</v>
      </c>
      <c r="B2" s="4" t="s">
        <v>6</v>
      </c>
      <c r="C2" s="4" t="s">
        <v>6</v>
      </c>
      <c r="E2" s="87" t="s">
        <v>138</v>
      </c>
      <c r="F2" s="88"/>
      <c r="G2" s="88"/>
      <c r="I2" s="6"/>
    </row>
    <row r="3" spans="1:12" ht="15" customHeight="1">
      <c r="A3" s="5" t="s">
        <v>365</v>
      </c>
      <c r="B3" s="2"/>
      <c r="C3" s="2"/>
    </row>
    <row r="4" spans="1:12" ht="22.5" customHeight="1"/>
    <row r="5" spans="1:12" ht="22.5" customHeight="1">
      <c r="D5" s="76">
        <v>772</v>
      </c>
      <c r="E5" s="76">
        <v>773</v>
      </c>
      <c r="F5" s="76">
        <v>776</v>
      </c>
      <c r="G5" s="76">
        <v>777</v>
      </c>
      <c r="H5" s="76">
        <v>778</v>
      </c>
      <c r="I5" s="76">
        <v>779</v>
      </c>
      <c r="J5" s="76">
        <v>782</v>
      </c>
      <c r="K5" s="76">
        <v>783</v>
      </c>
      <c r="L5" s="77"/>
    </row>
    <row r="6" spans="1:12" ht="79.5" customHeight="1">
      <c r="A6" s="53" t="s">
        <v>141</v>
      </c>
      <c r="B6" s="53" t="s">
        <v>142</v>
      </c>
      <c r="C6" s="53" t="s">
        <v>143</v>
      </c>
      <c r="D6" s="54" t="s">
        <v>59</v>
      </c>
      <c r="E6" s="54" t="s">
        <v>60</v>
      </c>
      <c r="F6" s="54" t="s">
        <v>63</v>
      </c>
      <c r="G6" s="54" t="s">
        <v>64</v>
      </c>
      <c r="H6" s="54" t="s">
        <v>65</v>
      </c>
      <c r="I6" s="54" t="s">
        <v>66</v>
      </c>
      <c r="J6" s="54" t="s">
        <v>69</v>
      </c>
      <c r="K6" s="54" t="s">
        <v>70</v>
      </c>
      <c r="L6" s="77" t="s">
        <v>359</v>
      </c>
    </row>
    <row r="7" spans="1:12" ht="12.75" customHeight="1">
      <c r="A7" s="55" t="s">
        <v>146</v>
      </c>
      <c r="B7" s="17">
        <v>1001</v>
      </c>
      <c r="C7" s="56" t="s">
        <v>147</v>
      </c>
      <c r="D7" s="18">
        <f t="shared" ref="D7:K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9">
        <f t="shared" ref="L7:L22" ca="1" si="1">+SUM(D7:K7)</f>
        <v>0</v>
      </c>
    </row>
    <row r="8" spans="1:1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589212.76</v>
      </c>
      <c r="F8" s="18">
        <f t="shared" ca="1" si="0"/>
        <v>19968205.640000001</v>
      </c>
      <c r="G8" s="18">
        <f t="shared" ca="1" si="0"/>
        <v>383335293.60000002</v>
      </c>
      <c r="H8" s="18">
        <f t="shared" ca="1" si="0"/>
        <v>1951766.45</v>
      </c>
      <c r="I8" s="18">
        <f t="shared" ca="1" si="0"/>
        <v>100046379.22</v>
      </c>
      <c r="J8" s="18">
        <f t="shared" ca="1" si="0"/>
        <v>3010943.2</v>
      </c>
      <c r="K8" s="18">
        <f t="shared" ca="1" si="0"/>
        <v>16302800.800000001</v>
      </c>
      <c r="L8" s="19">
        <f t="shared" ca="1" si="1"/>
        <v>525204601.66999996</v>
      </c>
    </row>
    <row r="9" spans="1:1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9688.2699999999986</v>
      </c>
      <c r="F9" s="18">
        <f t="shared" ca="1" si="0"/>
        <v>1885116.81</v>
      </c>
      <c r="G9" s="18">
        <f t="shared" ca="1" si="0"/>
        <v>90717021.729999989</v>
      </c>
      <c r="H9" s="18">
        <f t="shared" ca="1" si="0"/>
        <v>2228885.7199999997</v>
      </c>
      <c r="I9" s="18">
        <f t="shared" ca="1" si="0"/>
        <v>1814535.21</v>
      </c>
      <c r="J9" s="18">
        <f t="shared" ca="1" si="0"/>
        <v>868.83</v>
      </c>
      <c r="K9" s="18">
        <f t="shared" ca="1" si="0"/>
        <v>112246.6</v>
      </c>
      <c r="L9" s="19">
        <f t="shared" ca="1" si="1"/>
        <v>96768363.169999972</v>
      </c>
    </row>
    <row r="10" spans="1:1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1837129.78</v>
      </c>
      <c r="F10" s="18">
        <f t="shared" ca="1" si="0"/>
        <v>103626961.96000001</v>
      </c>
      <c r="G10" s="18">
        <f t="shared" ca="1" si="0"/>
        <v>1938778968.1500001</v>
      </c>
      <c r="H10" s="18">
        <f t="shared" ca="1" si="0"/>
        <v>150044887.39000002</v>
      </c>
      <c r="I10" s="18">
        <f t="shared" ca="1" si="0"/>
        <v>484486528.44999999</v>
      </c>
      <c r="J10" s="18">
        <f t="shared" ca="1" si="0"/>
        <v>6080733.1000000006</v>
      </c>
      <c r="K10" s="18">
        <f t="shared" ca="1" si="0"/>
        <v>58731971.300000004</v>
      </c>
      <c r="L10" s="19">
        <f t="shared" ca="1" si="1"/>
        <v>2743587180.1300001</v>
      </c>
    </row>
    <row r="11" spans="1:1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650054.87</v>
      </c>
      <c r="F11" s="18">
        <f t="shared" ca="1" si="0"/>
        <v>34952961.859999999</v>
      </c>
      <c r="G11" s="18">
        <f t="shared" ca="1" si="0"/>
        <v>858304238.59000003</v>
      </c>
      <c r="H11" s="18">
        <f t="shared" ca="1" si="0"/>
        <v>1910857.78</v>
      </c>
      <c r="I11" s="18">
        <f t="shared" ca="1" si="0"/>
        <v>145814661.71000001</v>
      </c>
      <c r="J11" s="18">
        <f t="shared" ca="1" si="0"/>
        <v>55696370.239999995</v>
      </c>
      <c r="K11" s="18">
        <f t="shared" ca="1" si="0"/>
        <v>19418918.93</v>
      </c>
      <c r="L11" s="19">
        <f t="shared" ca="1" si="1"/>
        <v>1116748063.98</v>
      </c>
    </row>
    <row r="12" spans="1:1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9">
        <f t="shared" ca="1" si="1"/>
        <v>0</v>
      </c>
    </row>
    <row r="13" spans="1:1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9">
        <f t="shared" ca="1" si="1"/>
        <v>0</v>
      </c>
    </row>
    <row r="14" spans="1:1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990389.59</v>
      </c>
      <c r="F14" s="18">
        <f t="shared" ca="1" si="0"/>
        <v>47039746.109999999</v>
      </c>
      <c r="G14" s="18">
        <f t="shared" ca="1" si="0"/>
        <v>1810384583.02</v>
      </c>
      <c r="H14" s="18">
        <f t="shared" ca="1" si="0"/>
        <v>8077787.1299999999</v>
      </c>
      <c r="I14" s="18">
        <f t="shared" ca="1" si="0"/>
        <v>179510880.64999998</v>
      </c>
      <c r="J14" s="18">
        <f t="shared" ca="1" si="0"/>
        <v>3369763.8</v>
      </c>
      <c r="K14" s="18">
        <f t="shared" ca="1" si="0"/>
        <v>27144326.029999997</v>
      </c>
      <c r="L14" s="19">
        <f t="shared" ca="1" si="1"/>
        <v>2076517476.3299999</v>
      </c>
    </row>
    <row r="15" spans="1:1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9">
        <f t="shared" ca="1" si="1"/>
        <v>0</v>
      </c>
    </row>
    <row r="16" spans="1:1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9">
        <f t="shared" ca="1" si="1"/>
        <v>0</v>
      </c>
    </row>
    <row r="17" spans="1:1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9">
        <f t="shared" ca="1" si="1"/>
        <v>0</v>
      </c>
    </row>
    <row r="18" spans="1:1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9">
        <f t="shared" ca="1" si="1"/>
        <v>0</v>
      </c>
    </row>
    <row r="19" spans="1:1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9">
        <f t="shared" ca="1" si="1"/>
        <v>0</v>
      </c>
    </row>
    <row r="20" spans="1:1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6269631.5299999993</v>
      </c>
      <c r="G20" s="18">
        <f t="shared" ca="1" si="0"/>
        <v>276108707.63000005</v>
      </c>
      <c r="H20" s="18">
        <f t="shared" ca="1" si="0"/>
        <v>4105319.98</v>
      </c>
      <c r="I20" s="18">
        <f t="shared" ca="1" si="0"/>
        <v>63525717.170000002</v>
      </c>
      <c r="J20" s="18">
        <f t="shared" ca="1" si="0"/>
        <v>15691901.24</v>
      </c>
      <c r="K20" s="18">
        <f t="shared" ca="1" si="0"/>
        <v>1120787.94</v>
      </c>
      <c r="L20" s="19">
        <f t="shared" ca="1" si="1"/>
        <v>366822065.49000007</v>
      </c>
    </row>
    <row r="21" spans="1:1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5134169.76</v>
      </c>
      <c r="G21" s="18">
        <f t="shared" ca="1" si="0"/>
        <v>11042340.130000001</v>
      </c>
      <c r="H21" s="18">
        <f t="shared" ca="1" si="0"/>
        <v>0</v>
      </c>
      <c r="I21" s="18">
        <f t="shared" ca="1" si="0"/>
        <v>99005.17</v>
      </c>
      <c r="J21" s="18">
        <f t="shared" ca="1" si="0"/>
        <v>272160</v>
      </c>
      <c r="K21" s="18">
        <f t="shared" ca="1" si="0"/>
        <v>0</v>
      </c>
      <c r="L21" s="19">
        <f t="shared" ca="1" si="1"/>
        <v>16547675.060000001</v>
      </c>
    </row>
    <row r="22" spans="1:12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80632856.75</v>
      </c>
      <c r="F22" s="18">
        <f t="shared" ca="1" si="0"/>
        <v>1803371833.98</v>
      </c>
      <c r="G22" s="18">
        <f t="shared" ca="1" si="0"/>
        <v>16755129046.02</v>
      </c>
      <c r="H22" s="18">
        <f t="shared" ca="1" si="0"/>
        <v>226071795.78</v>
      </c>
      <c r="I22" s="18">
        <f t="shared" ca="1" si="0"/>
        <v>12110321780.719999</v>
      </c>
      <c r="J22" s="18">
        <f t="shared" ca="1" si="0"/>
        <v>157087510.26999998</v>
      </c>
      <c r="K22" s="18">
        <f t="shared" ca="1" si="0"/>
        <v>2144470763.8800001</v>
      </c>
      <c r="L22" s="19">
        <f t="shared" ca="1" si="1"/>
        <v>33277085587.400002</v>
      </c>
    </row>
    <row r="23" spans="1:12" ht="12.75" customHeight="1">
      <c r="A23" s="55" t="s">
        <v>179</v>
      </c>
      <c r="B23" s="17">
        <v>1022</v>
      </c>
      <c r="C23" s="56" t="s">
        <v>147</v>
      </c>
      <c r="D23" s="18">
        <f t="shared" ref="D23:K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104312.02</v>
      </c>
      <c r="F23" s="18">
        <f t="shared" ca="1" si="2"/>
        <v>26814434.210000001</v>
      </c>
      <c r="G23" s="18">
        <f t="shared" ca="1" si="2"/>
        <v>1487806285.2</v>
      </c>
      <c r="H23" s="18">
        <f t="shared" ca="1" si="2"/>
        <v>0</v>
      </c>
      <c r="I23" s="18">
        <f t="shared" ca="1" si="2"/>
        <v>151134795.94999999</v>
      </c>
      <c r="J23" s="18">
        <f t="shared" ca="1" si="2"/>
        <v>13070412.99</v>
      </c>
      <c r="K23" s="18">
        <f t="shared" ca="1" si="2"/>
        <v>2574839.5</v>
      </c>
      <c r="L23" s="19">
        <f ca="1">+SUM(D23:K23)</f>
        <v>1681505079.8700001</v>
      </c>
    </row>
    <row r="24" spans="1:12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4409926.5130000003</v>
      </c>
      <c r="F24" s="18">
        <f t="shared" ca="1" si="2"/>
        <v>207827027.78369999</v>
      </c>
      <c r="G24" s="18">
        <f t="shared" ca="1" si="2"/>
        <v>6433239875.8962297</v>
      </c>
      <c r="H24" s="18">
        <f t="shared" ca="1" si="2"/>
        <v>14593381.569499999</v>
      </c>
      <c r="I24" s="18">
        <f t="shared" ca="1" si="2"/>
        <v>1174492565.1173069</v>
      </c>
      <c r="J24" s="18">
        <f t="shared" ca="1" si="2"/>
        <v>24549030.456750002</v>
      </c>
      <c r="K24" s="18">
        <f t="shared" ca="1" si="2"/>
        <v>192206917.3285996</v>
      </c>
      <c r="L24" s="19">
        <f ca="1">+SUM(D24:K24)</f>
        <v>8051318724.6650867</v>
      </c>
    </row>
    <row r="25" spans="1:12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17930.45</v>
      </c>
      <c r="F25" s="18">
        <f t="shared" ca="1" si="2"/>
        <v>4064960.66</v>
      </c>
      <c r="G25" s="18">
        <f t="shared" ca="1" si="2"/>
        <v>165639765.83000001</v>
      </c>
      <c r="H25" s="18">
        <f t="shared" ca="1" si="2"/>
        <v>0</v>
      </c>
      <c r="I25" s="18">
        <f t="shared" ca="1" si="2"/>
        <v>30251481</v>
      </c>
      <c r="J25" s="18">
        <f t="shared" ca="1" si="2"/>
        <v>-38931</v>
      </c>
      <c r="K25" s="18">
        <f t="shared" ca="1" si="2"/>
        <v>502286.77</v>
      </c>
      <c r="L25" s="19">
        <f t="shared" ref="L25:L46" ca="1" si="3">+SUM(D25:K25)</f>
        <v>200437493.71000004</v>
      </c>
    </row>
    <row r="26" spans="1:12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1606625.92</v>
      </c>
      <c r="G26" s="18">
        <f t="shared" ca="1" si="2"/>
        <v>19728551.379999999</v>
      </c>
      <c r="H26" s="18">
        <f t="shared" ca="1" si="2"/>
        <v>0</v>
      </c>
      <c r="I26" s="18">
        <f t="shared" ca="1" si="2"/>
        <v>9836783.7100000009</v>
      </c>
      <c r="J26" s="18">
        <f t="shared" ca="1" si="2"/>
        <v>20691</v>
      </c>
      <c r="K26" s="18">
        <f t="shared" ca="1" si="2"/>
        <v>3635.37</v>
      </c>
      <c r="L26" s="19">
        <f t="shared" ca="1" si="3"/>
        <v>31196287.379999999</v>
      </c>
    </row>
    <row r="27" spans="1:12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646512.54</v>
      </c>
      <c r="F27" s="18">
        <f t="shared" ca="1" si="2"/>
        <v>34557973.590000004</v>
      </c>
      <c r="G27" s="18">
        <f t="shared" ca="1" si="2"/>
        <v>538477837.40999997</v>
      </c>
      <c r="H27" s="18">
        <f t="shared" ca="1" si="2"/>
        <v>1074422.98</v>
      </c>
      <c r="I27" s="18">
        <f t="shared" ca="1" si="2"/>
        <v>173238017.80000001</v>
      </c>
      <c r="J27" s="18">
        <f t="shared" ca="1" si="2"/>
        <v>1706625.1600000001</v>
      </c>
      <c r="K27" s="18">
        <f t="shared" ca="1" si="2"/>
        <v>14586524.710000001</v>
      </c>
      <c r="L27" s="19">
        <f t="shared" ca="1" si="3"/>
        <v>764287914.18999994</v>
      </c>
    </row>
    <row r="28" spans="1:12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9">
        <f t="shared" ca="1" si="3"/>
        <v>0</v>
      </c>
    </row>
    <row r="29" spans="1:12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564463.46</v>
      </c>
      <c r="F29" s="18">
        <f t="shared" ca="1" si="2"/>
        <v>42729734.009999998</v>
      </c>
      <c r="G29" s="18">
        <f t="shared" ca="1" si="2"/>
        <v>1383032259.5700002</v>
      </c>
      <c r="H29" s="18">
        <f t="shared" ca="1" si="2"/>
        <v>18687957.989999998</v>
      </c>
      <c r="I29" s="18">
        <f t="shared" ca="1" si="2"/>
        <v>24494406.739999998</v>
      </c>
      <c r="J29" s="18">
        <f t="shared" ca="1" si="2"/>
        <v>120271762.48999999</v>
      </c>
      <c r="K29" s="18">
        <f t="shared" ca="1" si="2"/>
        <v>15873793.810000001</v>
      </c>
      <c r="L29" s="19">
        <f t="shared" ca="1" si="3"/>
        <v>1605654378.0700002</v>
      </c>
    </row>
    <row r="30" spans="1:12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113591383.77000001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9">
        <f t="shared" ca="1" si="3"/>
        <v>113591383.77000001</v>
      </c>
    </row>
    <row r="31" spans="1:12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11124.42</v>
      </c>
      <c r="F31" s="18">
        <f t="shared" ca="1" si="2"/>
        <v>19416188.460000001</v>
      </c>
      <c r="G31" s="18">
        <f t="shared" ca="1" si="2"/>
        <v>198718159.30000001</v>
      </c>
      <c r="H31" s="18">
        <f t="shared" ca="1" si="2"/>
        <v>374.44</v>
      </c>
      <c r="I31" s="18">
        <f t="shared" ca="1" si="2"/>
        <v>22761350.549999997</v>
      </c>
      <c r="J31" s="18">
        <f t="shared" ca="1" si="2"/>
        <v>0</v>
      </c>
      <c r="K31" s="18">
        <f t="shared" ca="1" si="2"/>
        <v>925969.8</v>
      </c>
      <c r="L31" s="19">
        <f t="shared" ca="1" si="3"/>
        <v>241833166.97000003</v>
      </c>
    </row>
    <row r="32" spans="1:12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493562.66</v>
      </c>
      <c r="F32" s="18">
        <f t="shared" ca="1" si="2"/>
        <v>78456841.149999991</v>
      </c>
      <c r="G32" s="18">
        <f t="shared" ca="1" si="2"/>
        <v>679234156.69000018</v>
      </c>
      <c r="H32" s="18">
        <f t="shared" ca="1" si="2"/>
        <v>1301441.25</v>
      </c>
      <c r="I32" s="18">
        <f t="shared" ca="1" si="2"/>
        <v>113823299.52000032</v>
      </c>
      <c r="J32" s="18">
        <f t="shared" ca="1" si="2"/>
        <v>6499840.7000000002</v>
      </c>
      <c r="K32" s="18">
        <f t="shared" ca="1" si="2"/>
        <v>14236665.359999998</v>
      </c>
      <c r="L32" s="19">
        <f t="shared" ca="1" si="3"/>
        <v>894045807.33000052</v>
      </c>
    </row>
    <row r="33" spans="1:12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21366.41</v>
      </c>
      <c r="F33" s="18">
        <f t="shared" ca="1" si="2"/>
        <v>3922090.7999999993</v>
      </c>
      <c r="G33" s="18">
        <f t="shared" ca="1" si="2"/>
        <v>34502987.900000021</v>
      </c>
      <c r="H33" s="18">
        <f t="shared" ca="1" si="2"/>
        <v>0</v>
      </c>
      <c r="I33" s="18">
        <f t="shared" ca="1" si="2"/>
        <v>4621528.3099999977</v>
      </c>
      <c r="J33" s="18">
        <f t="shared" ca="1" si="2"/>
        <v>0</v>
      </c>
      <c r="K33" s="18">
        <f t="shared" ca="1" si="2"/>
        <v>14435.96</v>
      </c>
      <c r="L33" s="19">
        <f t="shared" ca="1" si="3"/>
        <v>43082409.380000018</v>
      </c>
    </row>
    <row r="34" spans="1:12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9">
        <f t="shared" ca="1" si="3"/>
        <v>0</v>
      </c>
    </row>
    <row r="35" spans="1:12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9">
        <f t="shared" ca="1" si="3"/>
        <v>0</v>
      </c>
    </row>
    <row r="36" spans="1:12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9">
        <f t="shared" ca="1" si="3"/>
        <v>0</v>
      </c>
    </row>
    <row r="37" spans="1:12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215938.4</v>
      </c>
      <c r="G37" s="18">
        <f t="shared" ca="1" si="2"/>
        <v>48734674.090000004</v>
      </c>
      <c r="H37" s="18">
        <f t="shared" ca="1" si="2"/>
        <v>0</v>
      </c>
      <c r="I37" s="18">
        <f t="shared" ca="1" si="2"/>
        <v>3451661.44</v>
      </c>
      <c r="J37" s="18">
        <f t="shared" ca="1" si="2"/>
        <v>0</v>
      </c>
      <c r="K37" s="18">
        <f t="shared" ca="1" si="2"/>
        <v>0</v>
      </c>
      <c r="L37" s="19">
        <f t="shared" ca="1" si="3"/>
        <v>52402273.93</v>
      </c>
    </row>
    <row r="38" spans="1:12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9">
        <f t="shared" ca="1" si="3"/>
        <v>0</v>
      </c>
    </row>
    <row r="39" spans="1:12" ht="12.75" customHeight="1">
      <c r="A39" s="55" t="s">
        <v>211</v>
      </c>
      <c r="B39" s="17">
        <v>1045</v>
      </c>
      <c r="C39" s="56" t="s">
        <v>147</v>
      </c>
      <c r="D39" s="18">
        <f t="shared" ref="D39:K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4"/>
        <v>23601.55</v>
      </c>
      <c r="F39" s="18">
        <f t="shared" ca="1" si="4"/>
        <v>1466056.26</v>
      </c>
      <c r="G39" s="18">
        <f t="shared" ca="1" si="4"/>
        <v>36452979.43</v>
      </c>
      <c r="H39" s="18">
        <f t="shared" ca="1" si="4"/>
        <v>0</v>
      </c>
      <c r="I39" s="18">
        <f t="shared" ca="1" si="4"/>
        <v>11990381.460000001</v>
      </c>
      <c r="J39" s="18">
        <f t="shared" ca="1" si="4"/>
        <v>604.79999999999995</v>
      </c>
      <c r="K39" s="18">
        <f t="shared" ca="1" si="4"/>
        <v>638584.16</v>
      </c>
      <c r="L39" s="19">
        <f t="shared" ca="1" si="3"/>
        <v>50572207.659999996</v>
      </c>
    </row>
    <row r="40" spans="1:12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9">
        <f t="shared" ca="1" si="3"/>
        <v>0</v>
      </c>
    </row>
    <row r="41" spans="1:12" ht="12.75" customHeight="1">
      <c r="A41" s="55" t="s">
        <v>215</v>
      </c>
      <c r="B41" s="17">
        <v>1047</v>
      </c>
      <c r="C41" s="56" t="s">
        <v>147</v>
      </c>
      <c r="D41" s="18">
        <f t="shared" ca="1" si="4"/>
        <v>0</v>
      </c>
      <c r="E41" s="18">
        <f t="shared" ca="1" si="4"/>
        <v>0</v>
      </c>
      <c r="F41" s="18">
        <f t="shared" ca="1" si="4"/>
        <v>0</v>
      </c>
      <c r="G41" s="18">
        <f t="shared" ca="1" si="4"/>
        <v>0</v>
      </c>
      <c r="H41" s="18">
        <f t="shared" ca="1" si="4"/>
        <v>0</v>
      </c>
      <c r="I41" s="18">
        <f t="shared" ca="1" si="4"/>
        <v>0</v>
      </c>
      <c r="J41" s="18">
        <f t="shared" ca="1" si="4"/>
        <v>0</v>
      </c>
      <c r="K41" s="18">
        <f t="shared" ca="1" si="4"/>
        <v>0</v>
      </c>
      <c r="L41" s="19">
        <f t="shared" ca="1" si="3"/>
        <v>0</v>
      </c>
    </row>
    <row r="42" spans="1:12" ht="12.75" customHeight="1">
      <c r="A42" s="55" t="s">
        <v>217</v>
      </c>
      <c r="B42" s="17">
        <v>1048</v>
      </c>
      <c r="C42" s="56" t="s">
        <v>147</v>
      </c>
      <c r="D42" s="18">
        <f t="shared" ca="1" si="4"/>
        <v>0</v>
      </c>
      <c r="E42" s="18">
        <f t="shared" ca="1" si="4"/>
        <v>897612.83000000007</v>
      </c>
      <c r="F42" s="18">
        <f t="shared" ca="1" si="4"/>
        <v>46070144.359999999</v>
      </c>
      <c r="G42" s="18">
        <f t="shared" ca="1" si="4"/>
        <v>792642724.48000097</v>
      </c>
      <c r="H42" s="18">
        <f t="shared" ca="1" si="4"/>
        <v>9041420.4499999993</v>
      </c>
      <c r="I42" s="18">
        <f t="shared" ca="1" si="4"/>
        <v>261156179.63</v>
      </c>
      <c r="J42" s="18">
        <f t="shared" ca="1" si="4"/>
        <v>8348098.7600000035</v>
      </c>
      <c r="K42" s="18">
        <f t="shared" ca="1" si="4"/>
        <v>77758646.500000015</v>
      </c>
      <c r="L42" s="19">
        <f t="shared" ref="L42" ca="1" si="5">+SUM(D42:K42)</f>
        <v>1195914827.0100009</v>
      </c>
    </row>
    <row r="43" spans="1:12" ht="12.75" customHeight="1">
      <c r="A43" s="55" t="s">
        <v>219</v>
      </c>
      <c r="B43" s="17">
        <v>1049</v>
      </c>
      <c r="C43" s="56" t="s">
        <v>147</v>
      </c>
      <c r="D43" s="18">
        <f t="shared" ca="1" si="4"/>
        <v>0</v>
      </c>
      <c r="E43" s="18">
        <f t="shared" ca="1" si="4"/>
        <v>3022.8100000000004</v>
      </c>
      <c r="F43" s="18">
        <f t="shared" ca="1" si="4"/>
        <v>4467827.5200000005</v>
      </c>
      <c r="G43" s="18">
        <f t="shared" ca="1" si="4"/>
        <v>161753931.55000013</v>
      </c>
      <c r="H43" s="18">
        <f t="shared" ca="1" si="4"/>
        <v>0</v>
      </c>
      <c r="I43" s="18">
        <f t="shared" ca="1" si="4"/>
        <v>12221365.439999966</v>
      </c>
      <c r="J43" s="18">
        <f t="shared" ca="1" si="4"/>
        <v>0</v>
      </c>
      <c r="K43" s="18">
        <f t="shared" ca="1" si="4"/>
        <v>121838.68</v>
      </c>
      <c r="L43" s="19">
        <f t="shared" ca="1" si="3"/>
        <v>178567986.00000012</v>
      </c>
    </row>
    <row r="44" spans="1:12" ht="12.75" customHeight="1">
      <c r="A44" s="55" t="s">
        <v>221</v>
      </c>
      <c r="B44" s="17">
        <v>1050</v>
      </c>
      <c r="C44" s="56" t="s">
        <v>147</v>
      </c>
      <c r="D44" s="18">
        <f t="shared" ca="1" si="4"/>
        <v>0</v>
      </c>
      <c r="E44" s="18">
        <f t="shared" ca="1" si="4"/>
        <v>0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0</v>
      </c>
      <c r="K44" s="18">
        <f t="shared" ca="1" si="4"/>
        <v>0</v>
      </c>
      <c r="L44" s="19">
        <f t="shared" ca="1" si="3"/>
        <v>0</v>
      </c>
    </row>
    <row r="45" spans="1:12" ht="12.75" customHeight="1">
      <c r="A45" s="55" t="s">
        <v>223</v>
      </c>
      <c r="B45" s="17">
        <v>1051</v>
      </c>
      <c r="C45" s="56" t="s">
        <v>147</v>
      </c>
      <c r="D45" s="18">
        <f t="shared" ca="1" si="4"/>
        <v>0</v>
      </c>
      <c r="E45" s="18">
        <f t="shared" ca="1" si="4"/>
        <v>0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0</v>
      </c>
      <c r="K45" s="18">
        <f t="shared" ca="1" si="4"/>
        <v>0</v>
      </c>
      <c r="L45" s="19">
        <f t="shared" ca="1" si="3"/>
        <v>0</v>
      </c>
    </row>
    <row r="46" spans="1:12" ht="12.75" customHeight="1">
      <c r="A46" s="55" t="s">
        <v>225</v>
      </c>
      <c r="B46" s="17">
        <v>1052</v>
      </c>
      <c r="C46" s="56" t="s">
        <v>147</v>
      </c>
      <c r="D46" s="18">
        <f t="shared" ca="1" si="4"/>
        <v>0</v>
      </c>
      <c r="E46" s="18">
        <f t="shared" ca="1" si="4"/>
        <v>0</v>
      </c>
      <c r="F46" s="18">
        <f t="shared" ca="1" si="4"/>
        <v>0</v>
      </c>
      <c r="G46" s="18">
        <f t="shared" ca="1" si="4"/>
        <v>0</v>
      </c>
      <c r="H46" s="18">
        <f t="shared" ca="1" si="4"/>
        <v>0</v>
      </c>
      <c r="I46" s="18">
        <f t="shared" ca="1" si="4"/>
        <v>0</v>
      </c>
      <c r="J46" s="18">
        <f t="shared" ca="1" si="4"/>
        <v>0</v>
      </c>
      <c r="K46" s="18">
        <f t="shared" ca="1" si="4"/>
        <v>0</v>
      </c>
      <c r="L46" s="19">
        <f t="shared" ca="1" si="3"/>
        <v>0</v>
      </c>
    </row>
    <row r="47" spans="1:12" ht="12.75" customHeight="1">
      <c r="A47" s="55" t="s">
        <v>227</v>
      </c>
      <c r="B47" s="17">
        <v>1053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0</v>
      </c>
      <c r="K47" s="18">
        <f t="shared" ca="1" si="4"/>
        <v>0</v>
      </c>
      <c r="L47" s="19">
        <f t="shared" ref="L47:L60" ca="1" si="6">+SUM(D47:K47)</f>
        <v>0</v>
      </c>
    </row>
    <row r="48" spans="1:12" ht="12.75" customHeight="1">
      <c r="A48" s="55" t="s">
        <v>229</v>
      </c>
      <c r="B48" s="17">
        <v>1054</v>
      </c>
      <c r="C48" s="56" t="s">
        <v>147</v>
      </c>
      <c r="D48" s="18">
        <f t="shared" ca="1" si="4"/>
        <v>0</v>
      </c>
      <c r="E48" s="18">
        <f t="shared" ca="1" si="4"/>
        <v>0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0</v>
      </c>
      <c r="J48" s="18">
        <f t="shared" ca="1" si="4"/>
        <v>0</v>
      </c>
      <c r="K48" s="18">
        <f t="shared" ca="1" si="4"/>
        <v>0</v>
      </c>
      <c r="L48" s="19">
        <f t="shared" ca="1" si="6"/>
        <v>0</v>
      </c>
    </row>
    <row r="49" spans="1:12" ht="12.75" customHeight="1">
      <c r="A49" s="55" t="s">
        <v>231</v>
      </c>
      <c r="B49" s="17">
        <v>1055</v>
      </c>
      <c r="C49" s="56" t="s">
        <v>147</v>
      </c>
      <c r="D49" s="18">
        <f t="shared" ca="1" si="4"/>
        <v>0</v>
      </c>
      <c r="E49" s="18">
        <f t="shared" ca="1" si="4"/>
        <v>4559.95</v>
      </c>
      <c r="F49" s="18">
        <f t="shared" ca="1" si="4"/>
        <v>520655.18</v>
      </c>
      <c r="G49" s="18">
        <f t="shared" ca="1" si="4"/>
        <v>81257753.359999999</v>
      </c>
      <c r="H49" s="18">
        <f t="shared" ca="1" si="4"/>
        <v>0</v>
      </c>
      <c r="I49" s="18">
        <f t="shared" ca="1" si="4"/>
        <v>4931784.1100000003</v>
      </c>
      <c r="J49" s="18">
        <f t="shared" ca="1" si="4"/>
        <v>972431</v>
      </c>
      <c r="K49" s="18">
        <f t="shared" ca="1" si="4"/>
        <v>369177.24</v>
      </c>
      <c r="L49" s="19">
        <f t="shared" ca="1" si="6"/>
        <v>88056360.839999989</v>
      </c>
    </row>
    <row r="50" spans="1:12" ht="12.75" customHeight="1">
      <c r="A50" s="55" t="s">
        <v>233</v>
      </c>
      <c r="B50" s="17">
        <v>1056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0</v>
      </c>
      <c r="K50" s="18">
        <f t="shared" ca="1" si="4"/>
        <v>0</v>
      </c>
      <c r="L50" s="19">
        <f t="shared" ca="1" si="6"/>
        <v>0</v>
      </c>
    </row>
    <row r="51" spans="1:12" ht="12.75" customHeight="1">
      <c r="A51" s="55" t="s">
        <v>235</v>
      </c>
      <c r="B51" s="17">
        <v>1057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9">
        <f t="shared" ca="1" si="6"/>
        <v>0</v>
      </c>
    </row>
    <row r="52" spans="1:12" ht="12.75" customHeight="1">
      <c r="A52" s="55" t="s">
        <v>237</v>
      </c>
      <c r="B52" s="17">
        <v>1058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9">
        <f t="shared" ref="L52" ca="1" si="7">+SUM(D52:K52)</f>
        <v>0</v>
      </c>
    </row>
    <row r="53" spans="1:12" ht="12.75" customHeight="1">
      <c r="A53" s="55" t="s">
        <v>239</v>
      </c>
      <c r="B53" s="17">
        <v>1059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9">
        <f t="shared" ref="L53:L55" ca="1" si="8">+SUM(D53:K53)</f>
        <v>0</v>
      </c>
    </row>
    <row r="54" spans="1:12" ht="12.75" customHeight="1">
      <c r="A54" s="55" t="s">
        <v>241</v>
      </c>
      <c r="B54" s="17">
        <v>1060</v>
      </c>
      <c r="C54" s="56" t="s">
        <v>147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9">
        <f t="shared" ca="1" si="8"/>
        <v>0</v>
      </c>
    </row>
    <row r="55" spans="1:12" ht="12.75" customHeight="1">
      <c r="A55" s="55" t="s">
        <v>243</v>
      </c>
      <c r="B55" s="17">
        <v>1061</v>
      </c>
      <c r="C55" s="56" t="s">
        <v>147</v>
      </c>
      <c r="D55" s="18">
        <f t="shared" ref="D55:K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9">
        <f t="shared" ca="1" si="8"/>
        <v>0</v>
      </c>
    </row>
    <row r="56" spans="1:12" ht="12.75" customHeight="1">
      <c r="A56" s="55" t="s">
        <v>245</v>
      </c>
      <c r="B56" s="17">
        <v>2001</v>
      </c>
      <c r="C56" s="56" t="s">
        <v>147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9">
        <f t="shared" ca="1" si="6"/>
        <v>0</v>
      </c>
    </row>
    <row r="57" spans="1:12" ht="12.75" customHeight="1">
      <c r="A57" s="55" t="s">
        <v>247</v>
      </c>
      <c r="B57" s="17">
        <v>2002</v>
      </c>
      <c r="C57" s="56" t="s">
        <v>248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9">
        <f t="shared" ca="1" si="6"/>
        <v>0</v>
      </c>
    </row>
    <row r="58" spans="1:12" ht="12.75" customHeight="1">
      <c r="A58" s="55" t="s">
        <v>250</v>
      </c>
      <c r="B58" s="17">
        <v>2005</v>
      </c>
      <c r="C58" s="56" t="s">
        <v>248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9">
        <f t="shared" ca="1" si="6"/>
        <v>0</v>
      </c>
    </row>
    <row r="59" spans="1:12" ht="12.75" customHeight="1">
      <c r="A59" s="55" t="s">
        <v>252</v>
      </c>
      <c r="B59" s="17">
        <v>2006</v>
      </c>
      <c r="C59" s="56" t="s">
        <v>253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9">
        <f t="shared" ca="1" si="6"/>
        <v>0</v>
      </c>
    </row>
    <row r="60" spans="1:12" ht="12.75" customHeight="1">
      <c r="A60" s="55" t="s">
        <v>255</v>
      </c>
      <c r="B60" s="17">
        <v>2007</v>
      </c>
      <c r="C60" s="56" t="s">
        <v>248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9">
        <f t="shared" ca="1" si="6"/>
        <v>0</v>
      </c>
    </row>
    <row r="61" spans="1:12" ht="12.75" customHeight="1">
      <c r="A61" s="55" t="s">
        <v>257</v>
      </c>
      <c r="B61" s="17">
        <v>2008</v>
      </c>
      <c r="C61" s="56" t="s">
        <v>248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9">
        <f t="shared" ref="L61" ca="1" si="10">+SUM(D61:K61)</f>
        <v>0</v>
      </c>
    </row>
    <row r="62" spans="1:12" ht="12.75" customHeight="1">
      <c r="A62" s="55" t="s">
        <v>259</v>
      </c>
      <c r="B62" s="17">
        <v>3001</v>
      </c>
      <c r="C62" s="56" t="s">
        <v>253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9">
        <f t="shared" ref="L62:L75" ca="1" si="11">+SUM(D62:K62)</f>
        <v>0</v>
      </c>
    </row>
    <row r="63" spans="1:12" ht="12.75" customHeight="1">
      <c r="A63" s="55" t="s">
        <v>261</v>
      </c>
      <c r="B63" s="17">
        <v>3002</v>
      </c>
      <c r="C63" s="56" t="s">
        <v>253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9">
        <f t="shared" ca="1" si="11"/>
        <v>0</v>
      </c>
    </row>
    <row r="64" spans="1:12" ht="12.75" customHeight="1">
      <c r="A64" s="55" t="s">
        <v>263</v>
      </c>
      <c r="B64" s="17">
        <v>3003</v>
      </c>
      <c r="C64" s="56" t="s">
        <v>253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9">
        <f t="shared" ca="1" si="11"/>
        <v>0</v>
      </c>
    </row>
    <row r="65" spans="1:12" ht="12.75" customHeight="1">
      <c r="A65" s="55" t="s">
        <v>265</v>
      </c>
      <c r="B65" s="17">
        <v>3004</v>
      </c>
      <c r="C65" s="56" t="s">
        <v>253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9">
        <f t="shared" ca="1" si="11"/>
        <v>0</v>
      </c>
    </row>
    <row r="66" spans="1:12" ht="12.75" customHeight="1">
      <c r="A66" s="55" t="s">
        <v>267</v>
      </c>
      <c r="B66" s="17">
        <v>3005</v>
      </c>
      <c r="C66" s="56" t="s">
        <v>253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9">
        <f t="shared" ca="1" si="11"/>
        <v>0</v>
      </c>
    </row>
    <row r="67" spans="1:12" ht="12.75" customHeight="1">
      <c r="A67" s="55" t="s">
        <v>269</v>
      </c>
      <c r="B67" s="17">
        <v>3006</v>
      </c>
      <c r="C67" s="56" t="s">
        <v>253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9">
        <f t="shared" ca="1" si="11"/>
        <v>0</v>
      </c>
    </row>
    <row r="68" spans="1:12" ht="12.75" customHeight="1">
      <c r="A68" s="55" t="s">
        <v>271</v>
      </c>
      <c r="B68" s="17">
        <v>3007</v>
      </c>
      <c r="C68" s="56" t="s">
        <v>253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9">
        <f t="shared" ca="1" si="11"/>
        <v>0</v>
      </c>
    </row>
    <row r="69" spans="1:12" ht="12.75" customHeight="1">
      <c r="A69" s="55" t="s">
        <v>273</v>
      </c>
      <c r="B69" s="17">
        <v>3008</v>
      </c>
      <c r="C69" s="56" t="s">
        <v>253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9">
        <f t="shared" ca="1" si="11"/>
        <v>0</v>
      </c>
    </row>
    <row r="70" spans="1:12" ht="12.75" customHeight="1">
      <c r="A70" s="55" t="s">
        <v>275</v>
      </c>
      <c r="B70" s="17">
        <v>3009</v>
      </c>
      <c r="C70" s="56" t="s">
        <v>253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9">
        <f t="shared" ca="1" si="11"/>
        <v>0</v>
      </c>
    </row>
    <row r="71" spans="1:12" ht="12.75" customHeight="1">
      <c r="A71" s="55" t="s">
        <v>277</v>
      </c>
      <c r="B71" s="17">
        <v>3011</v>
      </c>
      <c r="C71" s="56" t="s">
        <v>253</v>
      </c>
      <c r="D71" s="18">
        <f t="shared" ref="D71:K75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9">
        <f t="shared" ca="1" si="11"/>
        <v>0</v>
      </c>
    </row>
    <row r="72" spans="1:12" ht="12.75" customHeight="1">
      <c r="A72" s="55" t="s">
        <v>279</v>
      </c>
      <c r="B72" s="17">
        <v>3012</v>
      </c>
      <c r="C72" s="56" t="s">
        <v>253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9">
        <f t="shared" ca="1" si="11"/>
        <v>0</v>
      </c>
    </row>
    <row r="73" spans="1:12" ht="12.75" customHeight="1">
      <c r="A73" s="55" t="s">
        <v>281</v>
      </c>
      <c r="B73" s="17">
        <v>3016</v>
      </c>
      <c r="C73" s="56" t="s">
        <v>253</v>
      </c>
      <c r="D73" s="18">
        <f t="shared" ca="1" si="12"/>
        <v>0</v>
      </c>
      <c r="E73" s="18">
        <f t="shared" ca="1" si="12"/>
        <v>0</v>
      </c>
      <c r="F73" s="18">
        <f t="shared" ca="1" si="12"/>
        <v>0</v>
      </c>
      <c r="G73" s="18">
        <f t="shared" ca="1" si="12"/>
        <v>0</v>
      </c>
      <c r="H73" s="18">
        <f t="shared" ca="1" si="12"/>
        <v>0</v>
      </c>
      <c r="I73" s="18">
        <f t="shared" ca="1" si="12"/>
        <v>0</v>
      </c>
      <c r="J73" s="18">
        <f t="shared" ca="1" si="12"/>
        <v>0</v>
      </c>
      <c r="K73" s="18">
        <f t="shared" ca="1" si="12"/>
        <v>0</v>
      </c>
      <c r="L73" s="19">
        <f t="shared" ca="1" si="11"/>
        <v>0</v>
      </c>
    </row>
    <row r="74" spans="1:12" ht="12.75" customHeight="1">
      <c r="A74" s="55" t="s">
        <v>283</v>
      </c>
      <c r="B74" s="17">
        <v>3017</v>
      </c>
      <c r="C74" s="56" t="s">
        <v>253</v>
      </c>
      <c r="D74" s="18">
        <f t="shared" ca="1" si="12"/>
        <v>0</v>
      </c>
      <c r="E74" s="18">
        <f t="shared" ca="1" si="12"/>
        <v>0</v>
      </c>
      <c r="F74" s="18">
        <f t="shared" ca="1" si="12"/>
        <v>0</v>
      </c>
      <c r="G74" s="18">
        <f t="shared" ca="1" si="12"/>
        <v>0</v>
      </c>
      <c r="H74" s="18">
        <f t="shared" ca="1" si="12"/>
        <v>0</v>
      </c>
      <c r="I74" s="18">
        <f t="shared" ca="1" si="12"/>
        <v>0</v>
      </c>
      <c r="J74" s="18">
        <f t="shared" ca="1" si="12"/>
        <v>0</v>
      </c>
      <c r="K74" s="18">
        <f t="shared" ca="1" si="12"/>
        <v>0</v>
      </c>
      <c r="L74" s="19">
        <f t="shared" ca="1" si="11"/>
        <v>0</v>
      </c>
    </row>
    <row r="75" spans="1:12" ht="12.75" customHeight="1">
      <c r="A75" s="55" t="s">
        <v>285</v>
      </c>
      <c r="B75" s="17">
        <v>3018</v>
      </c>
      <c r="C75" s="56" t="s">
        <v>253</v>
      </c>
      <c r="D75" s="18">
        <f t="shared" ca="1" si="12"/>
        <v>0</v>
      </c>
      <c r="E75" s="18">
        <f t="shared" ca="1" si="12"/>
        <v>0</v>
      </c>
      <c r="F75" s="18">
        <f t="shared" ca="1" si="12"/>
        <v>0</v>
      </c>
      <c r="G75" s="18">
        <f t="shared" ca="1" si="12"/>
        <v>0</v>
      </c>
      <c r="H75" s="18">
        <f t="shared" ca="1" si="12"/>
        <v>0</v>
      </c>
      <c r="I75" s="18">
        <f t="shared" ca="1" si="12"/>
        <v>0</v>
      </c>
      <c r="J75" s="18">
        <f t="shared" ca="1" si="12"/>
        <v>0</v>
      </c>
      <c r="K75" s="18">
        <f t="shared" ca="1" si="12"/>
        <v>0</v>
      </c>
      <c r="L75" s="19">
        <f t="shared" ca="1" si="11"/>
        <v>0</v>
      </c>
    </row>
    <row r="76" spans="1:12" ht="13.8">
      <c r="A76" s="57" t="s">
        <v>287</v>
      </c>
      <c r="B76" s="47">
        <v>9000</v>
      </c>
      <c r="C76" s="56" t="s">
        <v>288</v>
      </c>
      <c r="D76" s="48">
        <f t="shared" ref="D76:L76" ca="1" si="13">SUMIF($C$7:$C$75,"HD",D$7:D$75)</f>
        <v>0</v>
      </c>
      <c r="E76" s="48">
        <f t="shared" ca="1" si="13"/>
        <v>91907327.632999986</v>
      </c>
      <c r="F76" s="48">
        <f t="shared" ca="1" si="13"/>
        <v>2607976509.723701</v>
      </c>
      <c r="G76" s="48">
        <f t="shared" ca="1" si="13"/>
        <v>34185022140.956234</v>
      </c>
      <c r="H76" s="48">
        <f t="shared" ca="1" si="13"/>
        <v>439090298.9095</v>
      </c>
      <c r="I76" s="48">
        <f t="shared" ca="1" si="13"/>
        <v>15084025089.077305</v>
      </c>
      <c r="J76" s="48">
        <f t="shared" ca="1" si="13"/>
        <v>416610817.03675002</v>
      </c>
      <c r="K76" s="48">
        <f t="shared" ca="1" si="13"/>
        <v>2587115130.6685991</v>
      </c>
      <c r="L76" s="48">
        <f t="shared" ca="1" si="13"/>
        <v>55411747314.005089</v>
      </c>
    </row>
    <row r="77" spans="1:12" ht="13.8">
      <c r="A77" s="57" t="s">
        <v>290</v>
      </c>
      <c r="B77" s="47">
        <v>9001</v>
      </c>
      <c r="C77" s="56" t="s">
        <v>291</v>
      </c>
      <c r="D77" s="48">
        <f t="shared" ref="D77:L77" ca="1" si="14">SUMIF($C$7:$C$75,"H",D$7:D$75)+SUMIF($C$7:$C$75,"E",D$7:D$75)</f>
        <v>0</v>
      </c>
      <c r="E77" s="48">
        <f t="shared" ca="1" si="14"/>
        <v>0</v>
      </c>
      <c r="F77" s="48">
        <f t="shared" ca="1" si="14"/>
        <v>0</v>
      </c>
      <c r="G77" s="48">
        <f t="shared" ca="1" si="14"/>
        <v>0</v>
      </c>
      <c r="H77" s="48">
        <f t="shared" ca="1" si="14"/>
        <v>0</v>
      </c>
      <c r="I77" s="48">
        <f t="shared" ca="1" si="14"/>
        <v>0</v>
      </c>
      <c r="J77" s="48">
        <f t="shared" ca="1" si="14"/>
        <v>0</v>
      </c>
      <c r="K77" s="48">
        <f t="shared" ca="1" si="14"/>
        <v>0</v>
      </c>
      <c r="L77" s="48">
        <f t="shared" ca="1" si="14"/>
        <v>0</v>
      </c>
    </row>
    <row r="78" spans="1:12" ht="13.8">
      <c r="A78" s="57" t="s">
        <v>293</v>
      </c>
      <c r="B78" s="47">
        <v>9003</v>
      </c>
      <c r="C78" s="56" t="s">
        <v>294</v>
      </c>
      <c r="D78" s="48">
        <f t="shared" ref="D78:L78" ca="1" si="15">D76+D77</f>
        <v>0</v>
      </c>
      <c r="E78" s="48">
        <f t="shared" ca="1" si="15"/>
        <v>91907327.632999986</v>
      </c>
      <c r="F78" s="48">
        <f t="shared" ca="1" si="15"/>
        <v>2607976509.723701</v>
      </c>
      <c r="G78" s="48">
        <f t="shared" ca="1" si="15"/>
        <v>34185022140.956234</v>
      </c>
      <c r="H78" s="48">
        <f t="shared" ca="1" si="15"/>
        <v>439090298.9095</v>
      </c>
      <c r="I78" s="48">
        <f t="shared" ca="1" si="15"/>
        <v>15084025089.077305</v>
      </c>
      <c r="J78" s="48">
        <f t="shared" ca="1" si="15"/>
        <v>416610817.03675002</v>
      </c>
      <c r="K78" s="48">
        <f t="shared" ca="1" si="15"/>
        <v>2587115130.6685991</v>
      </c>
      <c r="L78" s="48">
        <f t="shared" ca="1" si="15"/>
        <v>55411747314.005089</v>
      </c>
    </row>
  </sheetData>
  <mergeCells count="1">
    <mergeCell ref="E2:G2"/>
  </mergeCells>
  <dataValidations count="2">
    <dataValidation type="list" allowBlank="1" showInputMessage="1" showErrorMessage="1" sqref="B2" xr:uid="{92960F43-0856-4226-B2B4-2D2557CB9A42}">
      <formula1>"Toplam,Direkt,Endirekt"</formula1>
    </dataValidation>
    <dataValidation type="list" allowBlank="1" showInputMessage="1" showErrorMessage="1" sqref="C2" xr:uid="{B8F5858A-4A3B-4EE0-8A64-397D6CDE7660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D6328-62A3-41A8-912C-7F2D54926D66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360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765</v>
      </c>
      <c r="E5" s="76">
        <v>766</v>
      </c>
      <c r="F5" s="76">
        <v>767</v>
      </c>
      <c r="G5" s="76">
        <v>768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55</v>
      </c>
      <c r="E6" s="54" t="s">
        <v>56</v>
      </c>
      <c r="F6" s="54" t="s">
        <v>57</v>
      </c>
      <c r="G6" s="54" t="s">
        <v>58</v>
      </c>
      <c r="H6" s="77" t="s">
        <v>361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133385700.00999999</v>
      </c>
      <c r="E7" s="18">
        <f t="shared" ca="1" si="0"/>
        <v>15319844.17</v>
      </c>
      <c r="F7" s="18">
        <f t="shared" ca="1" si="0"/>
        <v>284673448.94</v>
      </c>
      <c r="G7" s="18">
        <f t="shared" ca="1" si="0"/>
        <v>0</v>
      </c>
      <c r="H7" s="19">
        <f t="shared" ref="H7:H41" ca="1" si="1">+SUM(D7:G7)</f>
        <v>433378993.12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3389321024.8300037</v>
      </c>
      <c r="E8" s="18">
        <f t="shared" ca="1" si="0"/>
        <v>17076796.989999998</v>
      </c>
      <c r="F8" s="18">
        <f t="shared" ca="1" si="0"/>
        <v>556409178.7700001</v>
      </c>
      <c r="G8" s="18">
        <f t="shared" ca="1" si="0"/>
        <v>524388213.64999998</v>
      </c>
      <c r="H8" s="19">
        <f t="shared" ca="1" si="1"/>
        <v>4487195214.2400036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1598592198.27</v>
      </c>
      <c r="E9" s="18">
        <f t="shared" ca="1" si="0"/>
        <v>124228849.64999999</v>
      </c>
      <c r="F9" s="18">
        <f t="shared" ca="1" si="0"/>
        <v>178368887.76999998</v>
      </c>
      <c r="G9" s="18">
        <f t="shared" ca="1" si="0"/>
        <v>347475437.73999995</v>
      </c>
      <c r="H9" s="19">
        <f t="shared" ca="1" si="1"/>
        <v>2248665373.4299998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1647598218.4015901</v>
      </c>
      <c r="E10" s="18">
        <f t="shared" ca="1" si="0"/>
        <v>69813696.699999899</v>
      </c>
      <c r="F10" s="18">
        <f t="shared" ca="1" si="0"/>
        <v>846591221.16000092</v>
      </c>
      <c r="G10" s="18">
        <f t="shared" ca="1" si="0"/>
        <v>611039464.16998303</v>
      </c>
      <c r="H10" s="19">
        <f t="shared" ca="1" si="1"/>
        <v>3175042600.4315739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3661218.1515000002</v>
      </c>
      <c r="E11" s="18">
        <f t="shared" ca="1" si="0"/>
        <v>3446575.32</v>
      </c>
      <c r="F11" s="18">
        <f t="shared" ca="1" si="0"/>
        <v>1478415.64</v>
      </c>
      <c r="G11" s="18">
        <f t="shared" ca="1" si="0"/>
        <v>4801239.6076999996</v>
      </c>
      <c r="H11" s="19">
        <f t="shared" ca="1" si="1"/>
        <v>13387448.7192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145476412.97999999</v>
      </c>
      <c r="E13" s="18">
        <f t="shared" ca="1" si="0"/>
        <v>8950257.1000000015</v>
      </c>
      <c r="F13" s="18">
        <f t="shared" ca="1" si="0"/>
        <v>468811246.48000002</v>
      </c>
      <c r="G13" s="18">
        <f t="shared" ca="1" si="0"/>
        <v>154974155.53</v>
      </c>
      <c r="H13" s="19">
        <f t="shared" ca="1" si="1"/>
        <v>778212072.08999991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1364076556.1600001</v>
      </c>
      <c r="E14" s="18">
        <f t="shared" ca="1" si="0"/>
        <v>261178100.81</v>
      </c>
      <c r="F14" s="18">
        <f t="shared" ca="1" si="0"/>
        <v>1344440823.9200001</v>
      </c>
      <c r="G14" s="18">
        <f t="shared" ca="1" si="0"/>
        <v>1395122442.26</v>
      </c>
      <c r="H14" s="19">
        <f t="shared" ca="1" si="1"/>
        <v>4364817923.1500006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217661929.38000071</v>
      </c>
      <c r="E15" s="18">
        <f t="shared" ca="1" si="0"/>
        <v>0</v>
      </c>
      <c r="F15" s="18">
        <f t="shared" ca="1" si="0"/>
        <v>0</v>
      </c>
      <c r="G15" s="18">
        <f t="shared" ca="1" si="0"/>
        <v>5304890165.0304766</v>
      </c>
      <c r="H15" s="19">
        <f t="shared" ca="1" si="1"/>
        <v>5522552094.4104776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273326533</v>
      </c>
      <c r="E17" s="18">
        <f t="shared" ca="1" si="0"/>
        <v>13368979</v>
      </c>
      <c r="F17" s="18">
        <f t="shared" ca="1" si="0"/>
        <v>704359392</v>
      </c>
      <c r="G17" s="18">
        <f t="shared" ca="1" si="0"/>
        <v>45431084</v>
      </c>
      <c r="H17" s="19">
        <f t="shared" ca="1" si="1"/>
        <v>1036485988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294180763.88999999</v>
      </c>
      <c r="E18" s="18">
        <f t="shared" ca="1" si="0"/>
        <v>77053344.960000008</v>
      </c>
      <c r="F18" s="18">
        <f t="shared" ca="1" si="0"/>
        <v>330300611.01999998</v>
      </c>
      <c r="G18" s="18">
        <f t="shared" ca="1" si="0"/>
        <v>49378070.649999999</v>
      </c>
      <c r="H18" s="19">
        <f t="shared" ca="1" si="1"/>
        <v>750912790.51999998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922833626.28999996</v>
      </c>
      <c r="E20" s="18">
        <f t="shared" ca="1" si="0"/>
        <v>109564429.51000001</v>
      </c>
      <c r="F20" s="18">
        <f t="shared" ca="1" si="0"/>
        <v>358135028.88999999</v>
      </c>
      <c r="G20" s="18">
        <f t="shared" ca="1" si="0"/>
        <v>225039578.82999998</v>
      </c>
      <c r="H20" s="19">
        <f t="shared" ca="1" si="1"/>
        <v>1615572663.52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31618707.609999999</v>
      </c>
      <c r="E21" s="18">
        <f t="shared" ca="1" si="0"/>
        <v>3274187.99</v>
      </c>
      <c r="F21" s="18">
        <f t="shared" ca="1" si="0"/>
        <v>12458392.99</v>
      </c>
      <c r="G21" s="18">
        <f t="shared" ca="1" si="0"/>
        <v>9166661.5600000005</v>
      </c>
      <c r="H21" s="19">
        <f t="shared" ca="1" si="1"/>
        <v>56517950.150000006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1776733021.29</v>
      </c>
      <c r="E22" s="18">
        <f t="shared" ca="1" si="0"/>
        <v>125619312.04000001</v>
      </c>
      <c r="F22" s="18">
        <f t="shared" ca="1" si="0"/>
        <v>6334914823.1800013</v>
      </c>
      <c r="G22" s="18">
        <f t="shared" ca="1" si="0"/>
        <v>1091904320.3499999</v>
      </c>
      <c r="H22" s="19">
        <f t="shared" ca="1" si="1"/>
        <v>9329171476.8600006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448592667.35999995</v>
      </c>
      <c r="E23" s="18">
        <f t="shared" ca="1" si="2"/>
        <v>92515364.400000006</v>
      </c>
      <c r="F23" s="18">
        <f t="shared" ca="1" si="2"/>
        <v>190975403.47999999</v>
      </c>
      <c r="G23" s="18">
        <f t="shared" ca="1" si="2"/>
        <v>242592210.91999999</v>
      </c>
      <c r="H23" s="19">
        <f t="shared" ca="1" si="1"/>
        <v>974675646.15999997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387956791.70999992</v>
      </c>
      <c r="E24" s="18">
        <f t="shared" ca="1" si="2"/>
        <v>0</v>
      </c>
      <c r="F24" s="18">
        <f t="shared" ca="1" si="2"/>
        <v>108337633.94999999</v>
      </c>
      <c r="G24" s="18">
        <f t="shared" ca="1" si="2"/>
        <v>55888329.739993058</v>
      </c>
      <c r="H24" s="19">
        <f t="shared" ca="1" si="1"/>
        <v>552182755.39999294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41115456.107797012</v>
      </c>
      <c r="E25" s="18">
        <f t="shared" ca="1" si="2"/>
        <v>3172077.7917450001</v>
      </c>
      <c r="F25" s="18">
        <f t="shared" ca="1" si="2"/>
        <v>67030378.467189997</v>
      </c>
      <c r="G25" s="18">
        <f t="shared" ca="1" si="2"/>
        <v>24285729.228462003</v>
      </c>
      <c r="H25" s="19">
        <f t="shared" ca="1" si="1"/>
        <v>135603641.59519401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731046351.33000004</v>
      </c>
      <c r="E26" s="18">
        <f t="shared" ca="1" si="2"/>
        <v>172662980.22999999</v>
      </c>
      <c r="F26" s="18">
        <f t="shared" ca="1" si="2"/>
        <v>655337152.94000006</v>
      </c>
      <c r="G26" s="18">
        <f t="shared" ca="1" si="2"/>
        <v>497611597.08999997</v>
      </c>
      <c r="H26" s="19">
        <f t="shared" ca="1" si="1"/>
        <v>2056658081.5899999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905270442.63999999</v>
      </c>
      <c r="E27" s="18">
        <f t="shared" ca="1" si="2"/>
        <v>11017264.670000002</v>
      </c>
      <c r="F27" s="18">
        <f t="shared" ca="1" si="2"/>
        <v>342919149.60000002</v>
      </c>
      <c r="G27" s="18">
        <f t="shared" ca="1" si="2"/>
        <v>540022779.07000005</v>
      </c>
      <c r="H27" s="19">
        <f t="shared" ca="1" si="1"/>
        <v>1799229635.98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5276659.82</v>
      </c>
      <c r="E28" s="18">
        <f t="shared" ca="1" si="2"/>
        <v>52927.65</v>
      </c>
      <c r="F28" s="18">
        <f t="shared" ca="1" si="2"/>
        <v>13399098.629999999</v>
      </c>
      <c r="G28" s="18">
        <f t="shared" ca="1" si="2"/>
        <v>11398474.9</v>
      </c>
      <c r="H28" s="19">
        <f t="shared" ca="1" si="1"/>
        <v>30127161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876521693.42650008</v>
      </c>
      <c r="E29" s="18">
        <f t="shared" ca="1" si="2"/>
        <v>213035852.55330002</v>
      </c>
      <c r="F29" s="18">
        <f t="shared" ca="1" si="2"/>
        <v>1521146325.5505002</v>
      </c>
      <c r="G29" s="18">
        <f t="shared" ca="1" si="2"/>
        <v>365626928.55589998</v>
      </c>
      <c r="H29" s="19">
        <f t="shared" ca="1" si="1"/>
        <v>2976330800.0862002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22257114.850000001</v>
      </c>
      <c r="E30" s="18">
        <f t="shared" ca="1" si="2"/>
        <v>949988.35</v>
      </c>
      <c r="F30" s="18">
        <f t="shared" ca="1" si="2"/>
        <v>35858519.149999999</v>
      </c>
      <c r="G30" s="18">
        <f t="shared" ca="1" si="2"/>
        <v>9295027.6699999999</v>
      </c>
      <c r="H30" s="19">
        <f t="shared" ca="1" si="1"/>
        <v>68360650.019999996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560888734.16522098</v>
      </c>
      <c r="E31" s="18">
        <f t="shared" ca="1" si="2"/>
        <v>198846795.57316101</v>
      </c>
      <c r="F31" s="18">
        <f t="shared" ca="1" si="2"/>
        <v>509395172.22127396</v>
      </c>
      <c r="G31" s="18">
        <f t="shared" ca="1" si="2"/>
        <v>299773958.84986901</v>
      </c>
      <c r="H31" s="19">
        <f t="shared" ca="1" si="1"/>
        <v>1568904660.809525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296020164.77999991</v>
      </c>
      <c r="E32" s="18">
        <f t="shared" ca="1" si="2"/>
        <v>4021362.84</v>
      </c>
      <c r="F32" s="18">
        <f t="shared" ca="1" si="2"/>
        <v>21973223.429999955</v>
      </c>
      <c r="G32" s="18">
        <f t="shared" ca="1" si="2"/>
        <v>39809665.36999999</v>
      </c>
      <c r="H32" s="19">
        <f t="shared" ca="1" si="1"/>
        <v>361824416.41999984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1130985.1800000002</v>
      </c>
      <c r="E33" s="18">
        <f t="shared" ca="1" si="2"/>
        <v>0</v>
      </c>
      <c r="F33" s="18">
        <f t="shared" ca="1" si="2"/>
        <v>93541.069999999978</v>
      </c>
      <c r="G33" s="18">
        <f t="shared" ca="1" si="2"/>
        <v>787128.14000000036</v>
      </c>
      <c r="H33" s="19">
        <f t="shared" ca="1" si="1"/>
        <v>2011654.3900000006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25791204.010000002</v>
      </c>
      <c r="E34" s="18">
        <f t="shared" ca="1" si="2"/>
        <v>7781368.3399999999</v>
      </c>
      <c r="F34" s="18">
        <f t="shared" ca="1" si="2"/>
        <v>8779733.9399999995</v>
      </c>
      <c r="G34" s="18">
        <f t="shared" ca="1" si="2"/>
        <v>3260395431.3200002</v>
      </c>
      <c r="H34" s="19">
        <f t="shared" ca="1" si="1"/>
        <v>3302747737.6100001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18511984.890000001</v>
      </c>
      <c r="E35" s="18">
        <f t="shared" ca="1" si="2"/>
        <v>492181</v>
      </c>
      <c r="F35" s="18">
        <f t="shared" ca="1" si="2"/>
        <v>44116130.270000003</v>
      </c>
      <c r="G35" s="18">
        <f t="shared" ca="1" si="2"/>
        <v>12454736.720000001</v>
      </c>
      <c r="H35" s="19">
        <f t="shared" ca="1" si="1"/>
        <v>75575032.88000001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1263513450.5399997</v>
      </c>
      <c r="E37" s="18">
        <f t="shared" ca="1" si="2"/>
        <v>37719249.670000002</v>
      </c>
      <c r="F37" s="18">
        <f t="shared" ca="1" si="2"/>
        <v>49141046.539999999</v>
      </c>
      <c r="G37" s="18">
        <f t="shared" ca="1" si="2"/>
        <v>130002431.3</v>
      </c>
      <c r="H37" s="19">
        <f t="shared" ca="1" si="1"/>
        <v>1480376178.0499997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629605.23</v>
      </c>
      <c r="E38" s="18">
        <f t="shared" ca="1" si="2"/>
        <v>0</v>
      </c>
      <c r="F38" s="18">
        <f t="shared" ca="1" si="2"/>
        <v>0</v>
      </c>
      <c r="G38" s="18">
        <f t="shared" ca="1" si="2"/>
        <v>8013835.6200000001</v>
      </c>
      <c r="H38" s="19">
        <f t="shared" ca="1" si="1"/>
        <v>8643440.8499999996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ref="D39:G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147605379.09</v>
      </c>
      <c r="E39" s="18">
        <f t="shared" ca="1" si="3"/>
        <v>41440132.780000001</v>
      </c>
      <c r="F39" s="18">
        <f t="shared" ca="1" si="3"/>
        <v>165993871.98000002</v>
      </c>
      <c r="G39" s="18">
        <f t="shared" ca="1" si="3"/>
        <v>15867252.789999999</v>
      </c>
      <c r="H39" s="19">
        <f t="shared" ca="1" si="1"/>
        <v>370906636.64000005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3460782.22</v>
      </c>
      <c r="E40" s="18">
        <f t="shared" ca="1" si="3"/>
        <v>0</v>
      </c>
      <c r="F40" s="18">
        <f t="shared" ca="1" si="3"/>
        <v>4414500.3100000005</v>
      </c>
      <c r="G40" s="18">
        <f t="shared" ca="1" si="3"/>
        <v>1571631.84</v>
      </c>
      <c r="H40" s="19">
        <f t="shared" ca="1" si="1"/>
        <v>9446914.370000001</v>
      </c>
    </row>
    <row r="41" spans="1:8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9">
        <f t="shared" ca="1" si="1"/>
        <v>0</v>
      </c>
    </row>
    <row r="42" spans="1:8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206367924.97000119</v>
      </c>
      <c r="E42" s="18">
        <f t="shared" ca="1" si="3"/>
        <v>0</v>
      </c>
      <c r="F42" s="18">
        <f t="shared" ca="1" si="3"/>
        <v>1424312.6699999995</v>
      </c>
      <c r="G42" s="18">
        <f t="shared" ca="1" si="3"/>
        <v>168280374.1899997</v>
      </c>
      <c r="H42" s="19">
        <f t="shared" ref="H42" ca="1" si="4">+SUM(D42:G42)</f>
        <v>376072611.83000088</v>
      </c>
    </row>
    <row r="43" spans="1:8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4945342.9899999918</v>
      </c>
      <c r="E43" s="18">
        <f t="shared" ca="1" si="3"/>
        <v>0</v>
      </c>
      <c r="F43" s="18">
        <f t="shared" ca="1" si="3"/>
        <v>32510.050000000003</v>
      </c>
      <c r="G43" s="18">
        <f t="shared" ca="1" si="3"/>
        <v>1737996.4899999795</v>
      </c>
      <c r="H43" s="19">
        <f t="shared" ref="H43:H51" ca="1" si="5">+SUM(D43:G43)</f>
        <v>6715849.5299999714</v>
      </c>
    </row>
    <row r="44" spans="1:8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9">
        <f t="shared" ca="1" si="5"/>
        <v>0</v>
      </c>
    </row>
    <row r="45" spans="1:8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9656213.1699999981</v>
      </c>
      <c r="E45" s="18">
        <f t="shared" ca="1" si="3"/>
        <v>1874.25</v>
      </c>
      <c r="F45" s="18">
        <f t="shared" ca="1" si="3"/>
        <v>19454249.229999997</v>
      </c>
      <c r="G45" s="18">
        <f t="shared" ca="1" si="3"/>
        <v>4225682.07</v>
      </c>
      <c r="H45" s="19">
        <f t="shared" ca="1" si="5"/>
        <v>33338018.719999995</v>
      </c>
    </row>
    <row r="46" spans="1:8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806191.6599999998</v>
      </c>
      <c r="E46" s="18">
        <f t="shared" ca="1" si="3"/>
        <v>0</v>
      </c>
      <c r="F46" s="18">
        <f t="shared" ca="1" si="3"/>
        <v>2359880.5999999996</v>
      </c>
      <c r="G46" s="18">
        <f t="shared" ca="1" si="3"/>
        <v>51004.159999999982</v>
      </c>
      <c r="H46" s="19">
        <f t="shared" ca="1" si="5"/>
        <v>3217076.4199999995</v>
      </c>
    </row>
    <row r="47" spans="1:8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40816.789999999994</v>
      </c>
      <c r="E47" s="18">
        <f t="shared" ca="1" si="3"/>
        <v>0</v>
      </c>
      <c r="F47" s="18">
        <f t="shared" ca="1" si="3"/>
        <v>0</v>
      </c>
      <c r="G47" s="18">
        <f t="shared" ca="1" si="3"/>
        <v>30619.339999999997</v>
      </c>
      <c r="H47" s="19">
        <f t="shared" ca="1" si="5"/>
        <v>71436.12999999999</v>
      </c>
    </row>
    <row r="48" spans="1:8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9">
        <f t="shared" ca="1" si="5"/>
        <v>0</v>
      </c>
    </row>
    <row r="49" spans="1:8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230823.19999999899</v>
      </c>
      <c r="E49" s="18">
        <f t="shared" ca="1" si="3"/>
        <v>0</v>
      </c>
      <c r="F49" s="18">
        <f t="shared" ca="1" si="3"/>
        <v>16179279.68</v>
      </c>
      <c r="G49" s="18">
        <f t="shared" ca="1" si="3"/>
        <v>806137.43</v>
      </c>
      <c r="H49" s="19">
        <f t="shared" ca="1" si="5"/>
        <v>17216240.309999999</v>
      </c>
    </row>
    <row r="50" spans="1:8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935545.05999999982</v>
      </c>
      <c r="H50" s="19">
        <f t="shared" ca="1" si="5"/>
        <v>935545.05999999982</v>
      </c>
    </row>
    <row r="51" spans="1:8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183219511.75999999</v>
      </c>
      <c r="E51" s="18">
        <f t="shared" ca="1" si="3"/>
        <v>444184</v>
      </c>
      <c r="F51" s="18">
        <f t="shared" ca="1" si="3"/>
        <v>3909853.12</v>
      </c>
      <c r="G51" s="18">
        <f t="shared" ca="1" si="3"/>
        <v>50868095.579999998</v>
      </c>
      <c r="H51" s="19">
        <f t="shared" ca="1" si="5"/>
        <v>238441644.45999998</v>
      </c>
    </row>
    <row r="52" spans="1:8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3916098.83</v>
      </c>
      <c r="E52" s="18">
        <f t="shared" ca="1" si="3"/>
        <v>66063847.5</v>
      </c>
      <c r="F52" s="18">
        <f t="shared" ca="1" si="3"/>
        <v>27825</v>
      </c>
      <c r="G52" s="18">
        <f t="shared" ca="1" si="3"/>
        <v>695488731.78999996</v>
      </c>
      <c r="H52" s="19">
        <f t="shared" ref="H52" ca="1" si="6">+SUM(D52:G52)</f>
        <v>765496503.12</v>
      </c>
    </row>
    <row r="53" spans="1:8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747617675.34000003</v>
      </c>
      <c r="H53" s="19">
        <f t="shared" ref="H53:H55" ca="1" si="7">+SUM(D53:G53)</f>
        <v>747617675.34000003</v>
      </c>
    </row>
    <row r="54" spans="1:8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9">
        <f t="shared" ca="1" si="7"/>
        <v>0</v>
      </c>
    </row>
    <row r="55" spans="1:8" ht="12.75" customHeight="1">
      <c r="A55" s="55" t="s">
        <v>243</v>
      </c>
      <c r="B55" s="17">
        <v>1061</v>
      </c>
      <c r="C55" s="56" t="s">
        <v>147</v>
      </c>
      <c r="D55" s="18">
        <f t="shared" ref="D55:G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9">
        <f t="shared" ca="1" si="7"/>
        <v>0</v>
      </c>
    </row>
    <row r="56" spans="1:8" ht="12.75" customHeight="1">
      <c r="A56" s="55" t="s">
        <v>245</v>
      </c>
      <c r="B56" s="17">
        <v>2001</v>
      </c>
      <c r="C56" s="56" t="s">
        <v>147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9">
        <f t="shared" ref="H56:H61" ca="1" si="9">+SUM(D56:G56)</f>
        <v>0</v>
      </c>
    </row>
    <row r="57" spans="1:8" ht="12.75" customHeight="1">
      <c r="A57" s="55" t="s">
        <v>247</v>
      </c>
      <c r="B57" s="17">
        <v>2002</v>
      </c>
      <c r="C57" s="56" t="s">
        <v>248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9">
        <f t="shared" ca="1" si="9"/>
        <v>0</v>
      </c>
    </row>
    <row r="58" spans="1:8" ht="12.75" customHeight="1">
      <c r="A58" s="55" t="s">
        <v>250</v>
      </c>
      <c r="B58" s="17">
        <v>2005</v>
      </c>
      <c r="C58" s="56" t="s">
        <v>248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9">
        <f t="shared" ca="1" si="9"/>
        <v>0</v>
      </c>
    </row>
    <row r="59" spans="1:8" ht="12.75" customHeight="1">
      <c r="A59" s="55" t="s">
        <v>252</v>
      </c>
      <c r="B59" s="17">
        <v>2006</v>
      </c>
      <c r="C59" s="56" t="s">
        <v>253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9">
        <f t="shared" ca="1" si="9"/>
        <v>0</v>
      </c>
    </row>
    <row r="60" spans="1:8" ht="12.75" customHeight="1">
      <c r="A60" s="55" t="s">
        <v>255</v>
      </c>
      <c r="B60" s="17">
        <v>2007</v>
      </c>
      <c r="C60" s="56" t="s">
        <v>248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9">
        <f t="shared" ca="1" si="9"/>
        <v>0</v>
      </c>
    </row>
    <row r="61" spans="1:8" ht="12.75" customHeight="1">
      <c r="A61" s="55" t="s">
        <v>257</v>
      </c>
      <c r="B61" s="17">
        <v>2008</v>
      </c>
      <c r="C61" s="56" t="s">
        <v>248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9">
        <f t="shared" ca="1" si="9"/>
        <v>0</v>
      </c>
    </row>
    <row r="62" spans="1:8" ht="12.75" customHeight="1">
      <c r="A62" s="55" t="s">
        <v>259</v>
      </c>
      <c r="B62" s="17">
        <v>3001</v>
      </c>
      <c r="C62" s="56" t="s">
        <v>253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9">
        <f t="shared" ref="H62:H75" ca="1" si="10">+SUM(D62:G62)</f>
        <v>0</v>
      </c>
    </row>
    <row r="63" spans="1:8" ht="12.75" customHeight="1">
      <c r="A63" s="55" t="s">
        <v>261</v>
      </c>
      <c r="B63" s="17">
        <v>3002</v>
      </c>
      <c r="C63" s="56" t="s">
        <v>253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3003</v>
      </c>
      <c r="C64" s="56" t="s">
        <v>253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3004</v>
      </c>
      <c r="C65" s="56" t="s">
        <v>253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3005</v>
      </c>
      <c r="C66" s="56" t="s">
        <v>253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3006</v>
      </c>
      <c r="C67" s="56" t="s">
        <v>253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3007</v>
      </c>
      <c r="C68" s="56" t="s">
        <v>253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3008</v>
      </c>
      <c r="C69" s="56" t="s">
        <v>253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8">
        <f t="shared" ca="1" si="8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3009</v>
      </c>
      <c r="C70" s="56" t="s">
        <v>253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8">
        <f t="shared" ca="1" si="8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3011</v>
      </c>
      <c r="C71" s="56" t="s">
        <v>253</v>
      </c>
      <c r="D71" s="18">
        <f t="shared" ref="D71:G75" ca="1" si="1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1"/>
        <v>0</v>
      </c>
      <c r="F71" s="18">
        <f t="shared" ca="1" si="11"/>
        <v>0</v>
      </c>
      <c r="G71" s="18">
        <f t="shared" ca="1" si="11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3012</v>
      </c>
      <c r="C72" s="56" t="s">
        <v>253</v>
      </c>
      <c r="D72" s="18">
        <f t="shared" ca="1" si="11"/>
        <v>0</v>
      </c>
      <c r="E72" s="18">
        <f t="shared" ca="1" si="11"/>
        <v>0</v>
      </c>
      <c r="F72" s="18">
        <f t="shared" ca="1" si="11"/>
        <v>0</v>
      </c>
      <c r="G72" s="18">
        <f t="shared" ca="1" si="11"/>
        <v>0</v>
      </c>
      <c r="H72" s="19">
        <f t="shared" ca="1" si="10"/>
        <v>0</v>
      </c>
    </row>
    <row r="73" spans="1:8" ht="12.75" customHeight="1">
      <c r="A73" s="55" t="s">
        <v>281</v>
      </c>
      <c r="B73" s="17">
        <v>3016</v>
      </c>
      <c r="C73" s="56" t="s">
        <v>253</v>
      </c>
      <c r="D73" s="18">
        <f t="shared" ca="1" si="11"/>
        <v>0</v>
      </c>
      <c r="E73" s="18">
        <f t="shared" ca="1" si="11"/>
        <v>0</v>
      </c>
      <c r="F73" s="18">
        <f t="shared" ca="1" si="11"/>
        <v>0</v>
      </c>
      <c r="G73" s="18">
        <f t="shared" ca="1" si="11"/>
        <v>0</v>
      </c>
      <c r="H73" s="19">
        <f t="shared" ca="1" si="10"/>
        <v>0</v>
      </c>
    </row>
    <row r="74" spans="1:8" ht="12.75" customHeight="1">
      <c r="A74" s="55" t="s">
        <v>283</v>
      </c>
      <c r="B74" s="17">
        <v>3017</v>
      </c>
      <c r="C74" s="56" t="s">
        <v>253</v>
      </c>
      <c r="D74" s="18">
        <f t="shared" ca="1" si="11"/>
        <v>0</v>
      </c>
      <c r="E74" s="18">
        <f t="shared" ca="1" si="11"/>
        <v>0</v>
      </c>
      <c r="F74" s="18">
        <f t="shared" ca="1" si="11"/>
        <v>0</v>
      </c>
      <c r="G74" s="18">
        <f t="shared" ca="1" si="11"/>
        <v>0</v>
      </c>
      <c r="H74" s="19">
        <f t="shared" ca="1" si="10"/>
        <v>0</v>
      </c>
    </row>
    <row r="75" spans="1:8" ht="12.75" customHeight="1">
      <c r="A75" s="55" t="s">
        <v>285</v>
      </c>
      <c r="B75" s="17">
        <v>3018</v>
      </c>
      <c r="C75" s="56" t="s">
        <v>253</v>
      </c>
      <c r="D75" s="18">
        <f t="shared" ca="1" si="11"/>
        <v>0</v>
      </c>
      <c r="E75" s="18">
        <f t="shared" ca="1" si="11"/>
        <v>0</v>
      </c>
      <c r="F75" s="18">
        <f t="shared" ca="1" si="11"/>
        <v>0</v>
      </c>
      <c r="G75" s="18">
        <f t="shared" ca="1" si="11"/>
        <v>0</v>
      </c>
      <c r="H75" s="19">
        <f t="shared" ca="1" si="10"/>
        <v>0</v>
      </c>
    </row>
    <row r="76" spans="1:8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17943238300.982616</v>
      </c>
      <c r="E76" s="48">
        <f ca="1">SUMIF($C$7:$C$75,"HD",E$7:E$75)</f>
        <v>1679111825.8382061</v>
      </c>
      <c r="F76" s="48">
        <f ca="1">SUMIF($C$7:$C$75,"HD",F$7:F$75)</f>
        <v>15203240262.638968</v>
      </c>
      <c r="G76" s="48">
        <f ca="1">SUMIF($C$7:$C$75,"HD",G$7:G$75)</f>
        <v>16949049843.952381</v>
      </c>
      <c r="H76" s="48">
        <f ca="1">SUMIF($C$7:$C$75,"HD",H$7:H$75)</f>
        <v>51774640233.412155</v>
      </c>
    </row>
    <row r="77" spans="1:8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0</v>
      </c>
      <c r="E77" s="48">
        <f ca="1">SUMIF($C$7:$C$75,"H",E$7:E$75)+SUMIF($C$7:$C$75,"E",E$7:E$75)</f>
        <v>0</v>
      </c>
      <c r="F77" s="48">
        <f ca="1">SUMIF($C$7:$C$75,"H",F$7:F$75)+SUMIF($C$7:$C$75,"E",F$7:F$75)</f>
        <v>0</v>
      </c>
      <c r="G77" s="48">
        <f ca="1">SUMIF($C$7:$C$75,"H",G$7:G$75)+SUMIF($C$7:$C$75,"E",G$7:G$75)</f>
        <v>0</v>
      </c>
      <c r="H77" s="48">
        <f ca="1">SUMIF($C$7:$C$75,"H",H$7:H$75)+SUMIF($C$7:$C$75,"E",H$7:H$75)</f>
        <v>0</v>
      </c>
    </row>
    <row r="78" spans="1:8" ht="13.8">
      <c r="A78" s="57" t="s">
        <v>293</v>
      </c>
      <c r="B78" s="47">
        <v>9003</v>
      </c>
      <c r="C78" s="56" t="s">
        <v>294</v>
      </c>
      <c r="D78" s="48">
        <f ca="1">D76+D77</f>
        <v>17943238300.982616</v>
      </c>
      <c r="E78" s="48">
        <f ca="1">E76+E77</f>
        <v>1679111825.8382061</v>
      </c>
      <c r="F78" s="48">
        <f ca="1">F76+F77</f>
        <v>15203240262.638968</v>
      </c>
      <c r="G78" s="48">
        <f ca="1">G76+G77</f>
        <v>16949049843.952381</v>
      </c>
      <c r="H78" s="48">
        <f ca="1">H76+H77</f>
        <v>51774640233.412155</v>
      </c>
    </row>
  </sheetData>
  <mergeCells count="1">
    <mergeCell ref="E2:G2"/>
  </mergeCells>
  <dataValidations count="2">
    <dataValidation type="list" allowBlank="1" showInputMessage="1" showErrorMessage="1" sqref="C2" xr:uid="{BDBEDE21-9B78-4321-AADC-8EEAE2D8C8DB}">
      <formula1>"Toplam,Yurtiçi,Yurtdışı"</formula1>
    </dataValidation>
    <dataValidation type="list" allowBlank="1" showInputMessage="1" showErrorMessage="1" sqref="B2" xr:uid="{F0589086-6D20-4DD4-9FE0-ACAB9F3F9166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E5D2-7658-4A93-8F7B-DC830056613B}">
  <dimension ref="A1:H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365</v>
      </c>
      <c r="B3" s="2"/>
      <c r="C3" s="2"/>
    </row>
    <row r="4" spans="1:8" ht="22.5" customHeight="1"/>
    <row r="5" spans="1:8" ht="22.5" customHeight="1">
      <c r="D5" s="76">
        <v>790</v>
      </c>
      <c r="E5" s="76">
        <v>791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77" t="s">
        <v>326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6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9">
        <f t="shared" ca="1" si="1"/>
        <v>0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9">
        <f t="shared" ca="1" si="1"/>
        <v>0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9">
        <f t="shared" ca="1" si="1"/>
        <v>0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9">
        <f t="shared" ca="1" si="1"/>
        <v>0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ca="1" si="1"/>
        <v>0</v>
      </c>
    </row>
    <row r="43" spans="1:6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1"/>
        <v>0</v>
      </c>
    </row>
    <row r="44" spans="1:6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1"/>
        <v>0</v>
      </c>
    </row>
    <row r="45" spans="1:6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1"/>
        <v>0</v>
      </c>
    </row>
    <row r="46" spans="1:6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1"/>
        <v>0</v>
      </c>
    </row>
    <row r="47" spans="1:6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1"/>
        <v>0</v>
      </c>
    </row>
    <row r="48" spans="1:6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1"/>
        <v>0</v>
      </c>
    </row>
    <row r="49" spans="1:6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ca="1" si="1"/>
        <v>0</v>
      </c>
    </row>
    <row r="50" spans="1:6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ca="1" si="1"/>
        <v>0</v>
      </c>
    </row>
    <row r="51" spans="1:6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1"/>
        <v>0</v>
      </c>
    </row>
    <row r="52" spans="1:6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ref="F52" ca="1" si="4">+SUM(D52:E52)</f>
        <v>0</v>
      </c>
    </row>
    <row r="53" spans="1:6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ref="F53:F55" ca="1" si="5">+SUM(D53:E53)</f>
        <v>0</v>
      </c>
    </row>
    <row r="54" spans="1:6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9">
        <f t="shared" ca="1" si="5"/>
        <v>0</v>
      </c>
    </row>
    <row r="55" spans="1:6" ht="12.75" customHeight="1">
      <c r="A55" s="55" t="s">
        <v>243</v>
      </c>
      <c r="B55" s="17">
        <v>1061</v>
      </c>
      <c r="C55" s="56" t="s">
        <v>147</v>
      </c>
      <c r="D55" s="18">
        <f t="shared" ref="D55:E70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0</v>
      </c>
      <c r="F55" s="19">
        <f t="shared" ca="1" si="5"/>
        <v>0</v>
      </c>
    </row>
    <row r="56" spans="1:6" ht="12.75" customHeight="1">
      <c r="A56" s="55" t="s">
        <v>245</v>
      </c>
      <c r="B56" s="17">
        <v>2001</v>
      </c>
      <c r="C56" s="56" t="s">
        <v>147</v>
      </c>
      <c r="D56" s="18">
        <f t="shared" ca="1" si="6"/>
        <v>0</v>
      </c>
      <c r="E56" s="18">
        <f t="shared" ca="1" si="6"/>
        <v>0</v>
      </c>
      <c r="F56" s="19">
        <f t="shared" ca="1" si="1"/>
        <v>0</v>
      </c>
    </row>
    <row r="57" spans="1:6" ht="12.75" customHeight="1">
      <c r="A57" s="55" t="s">
        <v>247</v>
      </c>
      <c r="B57" s="17">
        <v>2002</v>
      </c>
      <c r="C57" s="56" t="s">
        <v>248</v>
      </c>
      <c r="D57" s="18">
        <f t="shared" ca="1" si="6"/>
        <v>0</v>
      </c>
      <c r="E57" s="18">
        <f t="shared" ca="1" si="6"/>
        <v>3338835905.1703801</v>
      </c>
      <c r="F57" s="19">
        <f t="shared" ca="1" si="1"/>
        <v>3338835905.1703801</v>
      </c>
    </row>
    <row r="58" spans="1:6" ht="12.75" customHeight="1">
      <c r="A58" s="55" t="s">
        <v>250</v>
      </c>
      <c r="B58" s="17">
        <v>2005</v>
      </c>
      <c r="C58" s="56" t="s">
        <v>248</v>
      </c>
      <c r="D58" s="18">
        <f t="shared" ca="1" si="6"/>
        <v>0</v>
      </c>
      <c r="E58" s="18">
        <f t="shared" ca="1" si="6"/>
        <v>312104.63000000047</v>
      </c>
      <c r="F58" s="19">
        <f t="shared" ca="1" si="1"/>
        <v>312104.63000000047</v>
      </c>
    </row>
    <row r="59" spans="1:6" ht="12.75" customHeight="1">
      <c r="A59" s="55" t="s">
        <v>252</v>
      </c>
      <c r="B59" s="17">
        <v>2006</v>
      </c>
      <c r="C59" s="56" t="s">
        <v>253</v>
      </c>
      <c r="D59" s="18">
        <f t="shared" ca="1" si="6"/>
        <v>0</v>
      </c>
      <c r="E59" s="18">
        <f t="shared" ca="1" si="6"/>
        <v>478561463.55007184</v>
      </c>
      <c r="F59" s="19">
        <f t="shared" ca="1" si="1"/>
        <v>478561463.55007184</v>
      </c>
    </row>
    <row r="60" spans="1:6" ht="12.75" customHeight="1">
      <c r="A60" s="55" t="s">
        <v>255</v>
      </c>
      <c r="B60" s="17">
        <v>2007</v>
      </c>
      <c r="C60" s="56" t="s">
        <v>248</v>
      </c>
      <c r="D60" s="18">
        <f t="shared" ca="1" si="6"/>
        <v>0</v>
      </c>
      <c r="E60" s="18">
        <f t="shared" ca="1" si="6"/>
        <v>250604451.13999897</v>
      </c>
      <c r="F60" s="19">
        <f t="shared" ca="1" si="1"/>
        <v>250604451.13999897</v>
      </c>
    </row>
    <row r="61" spans="1:6" ht="12.75" customHeight="1">
      <c r="A61" s="55" t="s">
        <v>257</v>
      </c>
      <c r="B61" s="17">
        <v>2008</v>
      </c>
      <c r="C61" s="56" t="s">
        <v>248</v>
      </c>
      <c r="D61" s="18">
        <f t="shared" ca="1" si="6"/>
        <v>0</v>
      </c>
      <c r="E61" s="18">
        <f t="shared" ca="1" si="6"/>
        <v>260591791</v>
      </c>
      <c r="F61" s="19">
        <f t="shared" ref="F61" ca="1" si="7">+SUM(D61:E61)</f>
        <v>260591791</v>
      </c>
    </row>
    <row r="62" spans="1:6" ht="12.75" customHeight="1">
      <c r="A62" s="55" t="s">
        <v>259</v>
      </c>
      <c r="B62" s="17">
        <v>3001</v>
      </c>
      <c r="C62" s="56" t="s">
        <v>253</v>
      </c>
      <c r="D62" s="18">
        <f t="shared" ca="1" si="6"/>
        <v>1.0000000000000001E-5</v>
      </c>
      <c r="E62" s="18">
        <f t="shared" ca="1" si="6"/>
        <v>21542565551.559364</v>
      </c>
      <c r="F62" s="19">
        <f t="shared" ref="F62:F75" ca="1" si="8">+SUM(D62:E62)</f>
        <v>21542565551.559376</v>
      </c>
    </row>
    <row r="63" spans="1:6" ht="12.75" customHeight="1">
      <c r="A63" s="55" t="s">
        <v>261</v>
      </c>
      <c r="B63" s="17">
        <v>3002</v>
      </c>
      <c r="C63" s="56" t="s">
        <v>253</v>
      </c>
      <c r="D63" s="18">
        <f t="shared" ca="1" si="6"/>
        <v>0</v>
      </c>
      <c r="E63" s="18">
        <f t="shared" ca="1" si="6"/>
        <v>2586041266.3100014</v>
      </c>
      <c r="F63" s="19">
        <f t="shared" ca="1" si="8"/>
        <v>2586041266.3100014</v>
      </c>
    </row>
    <row r="64" spans="1:6" ht="12.75" customHeight="1">
      <c r="A64" s="55" t="s">
        <v>263</v>
      </c>
      <c r="B64" s="17">
        <v>3003</v>
      </c>
      <c r="C64" s="56" t="s">
        <v>253</v>
      </c>
      <c r="D64" s="18">
        <f t="shared" ca="1" si="6"/>
        <v>0</v>
      </c>
      <c r="E64" s="18">
        <f t="shared" ca="1" si="6"/>
        <v>17080937499.709995</v>
      </c>
      <c r="F64" s="19">
        <f t="shared" ca="1" si="8"/>
        <v>17080937499.709995</v>
      </c>
    </row>
    <row r="65" spans="1:6" ht="12.75" customHeight="1">
      <c r="A65" s="55" t="s">
        <v>265</v>
      </c>
      <c r="B65" s="17">
        <v>3004</v>
      </c>
      <c r="C65" s="56" t="s">
        <v>253</v>
      </c>
      <c r="D65" s="18">
        <f t="shared" ca="1" si="6"/>
        <v>96169047.939999968</v>
      </c>
      <c r="E65" s="18">
        <f t="shared" ca="1" si="6"/>
        <v>20577651920.020092</v>
      </c>
      <c r="F65" s="19">
        <f t="shared" ca="1" si="8"/>
        <v>20673820967.960091</v>
      </c>
    </row>
    <row r="66" spans="1:6" ht="12.75" customHeight="1">
      <c r="A66" s="55" t="s">
        <v>267</v>
      </c>
      <c r="B66" s="17">
        <v>3005</v>
      </c>
      <c r="C66" s="56" t="s">
        <v>253</v>
      </c>
      <c r="D66" s="18">
        <f t="shared" ca="1" si="6"/>
        <v>0</v>
      </c>
      <c r="E66" s="18">
        <f t="shared" ca="1" si="6"/>
        <v>1564885100.9297535</v>
      </c>
      <c r="F66" s="19">
        <f t="shared" ca="1" si="8"/>
        <v>1564885100.9297535</v>
      </c>
    </row>
    <row r="67" spans="1:6" ht="12.75" customHeight="1">
      <c r="A67" s="55" t="s">
        <v>269</v>
      </c>
      <c r="B67" s="17">
        <v>3006</v>
      </c>
      <c r="C67" s="56" t="s">
        <v>253</v>
      </c>
      <c r="D67" s="18">
        <f t="shared" ca="1" si="6"/>
        <v>0</v>
      </c>
      <c r="E67" s="18">
        <f t="shared" ca="1" si="6"/>
        <v>24073963540.559998</v>
      </c>
      <c r="F67" s="19">
        <f t="shared" ca="1" si="8"/>
        <v>24073963540.559998</v>
      </c>
    </row>
    <row r="68" spans="1:6" ht="12.75" customHeight="1">
      <c r="A68" s="55" t="s">
        <v>271</v>
      </c>
      <c r="B68" s="17">
        <v>3007</v>
      </c>
      <c r="C68" s="56" t="s">
        <v>253</v>
      </c>
      <c r="D68" s="18">
        <f t="shared" ca="1" si="6"/>
        <v>0</v>
      </c>
      <c r="E68" s="18">
        <f t="shared" ca="1" si="6"/>
        <v>210525113.59999999</v>
      </c>
      <c r="F68" s="19">
        <f t="shared" ca="1" si="8"/>
        <v>210525113.59999999</v>
      </c>
    </row>
    <row r="69" spans="1:6" ht="12.75" customHeight="1">
      <c r="A69" s="55" t="s">
        <v>273</v>
      </c>
      <c r="B69" s="17">
        <v>3008</v>
      </c>
      <c r="C69" s="56" t="s">
        <v>253</v>
      </c>
      <c r="D69" s="18">
        <f t="shared" ca="1" si="6"/>
        <v>0</v>
      </c>
      <c r="E69" s="18">
        <f t="shared" ca="1" si="6"/>
        <v>3157379127</v>
      </c>
      <c r="F69" s="19">
        <f t="shared" ca="1" si="8"/>
        <v>3157379127</v>
      </c>
    </row>
    <row r="70" spans="1:6" ht="12.75" customHeight="1">
      <c r="A70" s="55" t="s">
        <v>275</v>
      </c>
      <c r="B70" s="17">
        <v>3009</v>
      </c>
      <c r="C70" s="56" t="s">
        <v>253</v>
      </c>
      <c r="D70" s="18">
        <f t="shared" ca="1" si="6"/>
        <v>0</v>
      </c>
      <c r="E70" s="18">
        <f t="shared" ca="1" si="6"/>
        <v>14626443632.13213</v>
      </c>
      <c r="F70" s="19">
        <f t="shared" ca="1" si="8"/>
        <v>14626443632.13213</v>
      </c>
    </row>
    <row r="71" spans="1:6" ht="12.75" customHeight="1">
      <c r="A71" s="55" t="s">
        <v>277</v>
      </c>
      <c r="B71" s="17">
        <v>3011</v>
      </c>
      <c r="C71" s="56" t="s">
        <v>253</v>
      </c>
      <c r="D71" s="18">
        <f t="shared" ref="D71:E75" ca="1" si="9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9"/>
        <v>4321202118.4594746</v>
      </c>
      <c r="F71" s="19">
        <f t="shared" ca="1" si="8"/>
        <v>4321202118.4594746</v>
      </c>
    </row>
    <row r="72" spans="1:6" ht="12.75" customHeight="1">
      <c r="A72" s="55" t="s">
        <v>279</v>
      </c>
      <c r="B72" s="17">
        <v>3012</v>
      </c>
      <c r="C72" s="56" t="s">
        <v>253</v>
      </c>
      <c r="D72" s="18">
        <f t="shared" ca="1" si="9"/>
        <v>0</v>
      </c>
      <c r="E72" s="18">
        <f t="shared" ca="1" si="9"/>
        <v>20003806424.490002</v>
      </c>
      <c r="F72" s="19">
        <f t="shared" ca="1" si="8"/>
        <v>20003806424.490002</v>
      </c>
    </row>
    <row r="73" spans="1:6" ht="12.75" customHeight="1">
      <c r="A73" s="55" t="s">
        <v>281</v>
      </c>
      <c r="B73" s="17">
        <v>3016</v>
      </c>
      <c r="C73" s="56" t="s">
        <v>253</v>
      </c>
      <c r="D73" s="18">
        <f t="shared" ca="1" si="9"/>
        <v>0</v>
      </c>
      <c r="E73" s="18">
        <f t="shared" ca="1" si="9"/>
        <v>993030671.07011902</v>
      </c>
      <c r="F73" s="19">
        <f t="shared" ca="1" si="8"/>
        <v>993030671.07011902</v>
      </c>
    </row>
    <row r="74" spans="1:6" ht="12.75" customHeight="1">
      <c r="A74" s="55" t="s">
        <v>283</v>
      </c>
      <c r="B74" s="17">
        <v>3017</v>
      </c>
      <c r="C74" s="56" t="s">
        <v>253</v>
      </c>
      <c r="D74" s="18">
        <f t="shared" ca="1" si="9"/>
        <v>0</v>
      </c>
      <c r="E74" s="18">
        <f t="shared" ca="1" si="9"/>
        <v>14373335206.978901</v>
      </c>
      <c r="F74" s="19">
        <f t="shared" ca="1" si="8"/>
        <v>14373335206.978901</v>
      </c>
    </row>
    <row r="75" spans="1:6" ht="12.75" customHeight="1">
      <c r="A75" s="55" t="s">
        <v>285</v>
      </c>
      <c r="B75" s="17">
        <v>3018</v>
      </c>
      <c r="C75" s="56" t="s">
        <v>253</v>
      </c>
      <c r="D75" s="18">
        <f t="shared" ca="1" si="9"/>
        <v>0</v>
      </c>
      <c r="E75" s="18">
        <f t="shared" ca="1" si="9"/>
        <v>29340585986.880001</v>
      </c>
      <c r="F75" s="19">
        <f t="shared" ca="1" si="8"/>
        <v>29340585986.880001</v>
      </c>
    </row>
    <row r="76" spans="1:6" ht="13.8">
      <c r="A76" s="57" t="s">
        <v>287</v>
      </c>
      <c r="B76" s="47">
        <v>9000</v>
      </c>
      <c r="C76" s="56" t="s">
        <v>288</v>
      </c>
      <c r="D76" s="48">
        <f ca="1">SUMIF($C$7:$C$75,"HD",D$7:D$75)</f>
        <v>0</v>
      </c>
      <c r="E76" s="48">
        <f ca="1">SUMIF($C$7:$C$75,"HD",E$7:E$75)</f>
        <v>0</v>
      </c>
      <c r="F76" s="48">
        <f ca="1">SUMIF($C$7:$C$75,"HD",F$7:F$75)</f>
        <v>0</v>
      </c>
    </row>
    <row r="77" spans="1:6" ht="13.8">
      <c r="A77" s="57" t="s">
        <v>290</v>
      </c>
      <c r="B77" s="47">
        <v>9001</v>
      </c>
      <c r="C77" s="56" t="s">
        <v>291</v>
      </c>
      <c r="D77" s="48">
        <f ca="1">SUMIF($C$7:$C$75,"H",D$7:D$75)+SUMIF($C$7:$C$75,"E",D$7:D$75)</f>
        <v>96169047.940009966</v>
      </c>
      <c r="E77" s="48">
        <f ca="1">SUMIF($C$7:$C$75,"H",E$7:E$75)+SUMIF($C$7:$C$75,"E",E$7:E$75)</f>
        <v>178781258875.19028</v>
      </c>
      <c r="F77" s="48">
        <f ca="1">SUMIF($C$7:$C$75,"H",F$7:F$75)+SUMIF($C$7:$C$75,"E",F$7:F$75)</f>
        <v>178877427923.13028</v>
      </c>
    </row>
    <row r="78" spans="1:6" ht="13.8">
      <c r="A78" s="57" t="s">
        <v>293</v>
      </c>
      <c r="B78" s="47">
        <v>9003</v>
      </c>
      <c r="C78" s="56" t="s">
        <v>294</v>
      </c>
      <c r="D78" s="48">
        <f ca="1">D76+D77</f>
        <v>96169047.940009966</v>
      </c>
      <c r="E78" s="48">
        <f ca="1">E76+E77</f>
        <v>178781258875.19028</v>
      </c>
      <c r="F78" s="48">
        <f ca="1">F76+F77</f>
        <v>178877427923.13028</v>
      </c>
    </row>
  </sheetData>
  <mergeCells count="1">
    <mergeCell ref="E2:G2"/>
  </mergeCells>
  <dataValidations count="2">
    <dataValidation type="list" allowBlank="1" showInputMessage="1" showErrorMessage="1" sqref="C2" xr:uid="{38A3AA65-A516-4D84-982A-030DB2758EB2}">
      <formula1>"Toplam,Yurtiçi,Yurtdışı"</formula1>
    </dataValidation>
    <dataValidation type="list" allowBlank="1" showInputMessage="1" showErrorMessage="1" sqref="B2" xr:uid="{45AF65C1-49DC-40BE-B8E1-6F20E7B61B02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184B6-B5C5-4A42-8231-101A0AF6B693}">
  <dimension ref="A1:N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4" ht="15" customHeight="1">
      <c r="A1" s="1" t="s">
        <v>0</v>
      </c>
      <c r="B1" s="2"/>
      <c r="C1" s="2"/>
    </row>
    <row r="2" spans="1:14" ht="15" customHeight="1">
      <c r="A2" s="1" t="s">
        <v>362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4" ht="15" customHeight="1">
      <c r="A3" s="5" t="s">
        <v>365</v>
      </c>
      <c r="B3" s="2"/>
      <c r="C3" s="2"/>
    </row>
    <row r="4" spans="1:14" ht="22.5" customHeight="1"/>
    <row r="5" spans="1:14" ht="22.5" customHeight="1">
      <c r="D5" s="76">
        <v>796</v>
      </c>
      <c r="E5" s="76">
        <v>797</v>
      </c>
      <c r="F5" s="76">
        <v>908</v>
      </c>
      <c r="G5" s="76">
        <v>909</v>
      </c>
      <c r="H5" s="76">
        <v>910</v>
      </c>
      <c r="I5" s="76">
        <v>91001</v>
      </c>
      <c r="J5" s="76">
        <v>91002</v>
      </c>
      <c r="K5" s="76">
        <v>911</v>
      </c>
      <c r="L5" s="76">
        <v>91101</v>
      </c>
      <c r="M5" s="76">
        <v>91102</v>
      </c>
      <c r="N5" s="77"/>
    </row>
    <row r="6" spans="1:14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77" t="s">
        <v>330</v>
      </c>
    </row>
    <row r="7" spans="1:14" ht="12.75" customHeight="1">
      <c r="A7" s="55" t="s">
        <v>146</v>
      </c>
      <c r="B7" s="17">
        <v>1001</v>
      </c>
      <c r="C7" s="56" t="s">
        <v>147</v>
      </c>
      <c r="D7" s="18">
        <f t="shared" ref="D7:M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9">
        <f ca="1">+D7+E7</f>
        <v>0</v>
      </c>
    </row>
    <row r="8" spans="1:14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9">
        <f t="shared" ref="E8:E22" ca="1" si="1">F8+G8+H8+K8</f>
        <v>0</v>
      </c>
      <c r="F8" s="18">
        <f t="shared" ca="1" si="0"/>
        <v>0</v>
      </c>
      <c r="G8" s="18">
        <f t="shared" ca="1" si="0"/>
        <v>0</v>
      </c>
      <c r="H8" s="19">
        <f t="shared" ref="H8:H22" ca="1" si="2">+I8+J8</f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3">+L8+M8</f>
        <v>0</v>
      </c>
      <c r="L8" s="18">
        <f t="shared" ca="1" si="0"/>
        <v>0</v>
      </c>
      <c r="M8" s="18">
        <f t="shared" ca="1" si="0"/>
        <v>0</v>
      </c>
      <c r="N8" s="19">
        <f t="shared" ref="N8:N22" ca="1" si="4">+D8+E8</f>
        <v>0</v>
      </c>
    </row>
    <row r="9" spans="1:14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0</v>
      </c>
      <c r="F9" s="18">
        <f t="shared" ca="1" si="0"/>
        <v>0</v>
      </c>
      <c r="G9" s="18">
        <f t="shared" ca="1" si="0"/>
        <v>0</v>
      </c>
      <c r="H9" s="19">
        <f t="shared" ca="1" si="2"/>
        <v>0</v>
      </c>
      <c r="I9" s="18">
        <f t="shared" ca="1" si="0"/>
        <v>0</v>
      </c>
      <c r="J9" s="18">
        <f t="shared" ca="1" si="0"/>
        <v>0</v>
      </c>
      <c r="K9" s="19">
        <f t="shared" ca="1" si="3"/>
        <v>0</v>
      </c>
      <c r="L9" s="18">
        <f t="shared" ca="1" si="0"/>
        <v>0</v>
      </c>
      <c r="M9" s="18">
        <f t="shared" ca="1" si="0"/>
        <v>0</v>
      </c>
      <c r="N9" s="19">
        <f t="shared" ca="1" si="4"/>
        <v>0</v>
      </c>
    </row>
    <row r="10" spans="1:14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9">
        <f t="shared" ca="1" si="1"/>
        <v>0</v>
      </c>
      <c r="F10" s="18">
        <f t="shared" ca="1" si="0"/>
        <v>0</v>
      </c>
      <c r="G10" s="18">
        <f t="shared" ca="1" si="0"/>
        <v>0</v>
      </c>
      <c r="H10" s="19">
        <f t="shared" ca="1" si="2"/>
        <v>0</v>
      </c>
      <c r="I10" s="18">
        <f t="shared" ca="1" si="0"/>
        <v>0</v>
      </c>
      <c r="J10" s="18">
        <f t="shared" ca="1" si="0"/>
        <v>0</v>
      </c>
      <c r="K10" s="19">
        <f t="shared" ca="1" si="3"/>
        <v>0</v>
      </c>
      <c r="L10" s="18">
        <f t="shared" ca="1" si="0"/>
        <v>0</v>
      </c>
      <c r="M10" s="18">
        <f t="shared" ca="1" si="0"/>
        <v>0</v>
      </c>
      <c r="N10" s="19">
        <f t="shared" ca="1" si="4"/>
        <v>0</v>
      </c>
    </row>
    <row r="11" spans="1:14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9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  <c r="I11" s="18">
        <f t="shared" ca="1" si="0"/>
        <v>0</v>
      </c>
      <c r="J11" s="18">
        <f t="shared" ca="1" si="0"/>
        <v>0</v>
      </c>
      <c r="K11" s="19">
        <f t="shared" ca="1" si="3"/>
        <v>0</v>
      </c>
      <c r="L11" s="18">
        <f t="shared" ca="1" si="0"/>
        <v>0</v>
      </c>
      <c r="M11" s="18">
        <f t="shared" ca="1" si="0"/>
        <v>0</v>
      </c>
      <c r="N11" s="19">
        <f t="shared" ca="1" si="4"/>
        <v>0</v>
      </c>
    </row>
    <row r="12" spans="1:14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9">
        <f t="shared" ca="1" si="4"/>
        <v>0</v>
      </c>
    </row>
    <row r="13" spans="1:14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9">
        <f t="shared" ca="1" si="1"/>
        <v>0</v>
      </c>
      <c r="F13" s="18">
        <f t="shared" ca="1" si="0"/>
        <v>0</v>
      </c>
      <c r="G13" s="18">
        <f t="shared" ca="1" si="0"/>
        <v>0</v>
      </c>
      <c r="H13" s="19">
        <f t="shared" ca="1" si="2"/>
        <v>0</v>
      </c>
      <c r="I13" s="18">
        <f t="shared" ca="1" si="0"/>
        <v>0</v>
      </c>
      <c r="J13" s="18">
        <f t="shared" ca="1" si="0"/>
        <v>0</v>
      </c>
      <c r="K13" s="19">
        <f t="shared" ca="1" si="3"/>
        <v>0</v>
      </c>
      <c r="L13" s="18">
        <f t="shared" ca="1" si="0"/>
        <v>0</v>
      </c>
      <c r="M13" s="18">
        <f t="shared" ca="1" si="0"/>
        <v>0</v>
      </c>
      <c r="N13" s="19">
        <f t="shared" ca="1" si="4"/>
        <v>0</v>
      </c>
    </row>
    <row r="14" spans="1:14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9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  <c r="I14" s="18">
        <f t="shared" ca="1" si="0"/>
        <v>0</v>
      </c>
      <c r="J14" s="18">
        <f t="shared" ca="1" si="0"/>
        <v>0</v>
      </c>
      <c r="K14" s="19">
        <f t="shared" ca="1" si="3"/>
        <v>0</v>
      </c>
      <c r="L14" s="18">
        <f t="shared" ca="1" si="0"/>
        <v>0</v>
      </c>
      <c r="M14" s="18">
        <f t="shared" ca="1" si="0"/>
        <v>0</v>
      </c>
      <c r="N14" s="19">
        <f t="shared" ca="1" si="4"/>
        <v>0</v>
      </c>
    </row>
    <row r="15" spans="1:14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9">
        <f t="shared" ca="1" si="4"/>
        <v>0</v>
      </c>
    </row>
    <row r="16" spans="1:14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9">
        <f t="shared" ca="1" si="4"/>
        <v>0</v>
      </c>
    </row>
    <row r="17" spans="1:1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9">
        <f t="shared" ca="1" si="4"/>
        <v>0</v>
      </c>
    </row>
    <row r="18" spans="1:1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9">
        <f t="shared" ca="1" si="4"/>
        <v>0</v>
      </c>
    </row>
    <row r="19" spans="1:1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9">
        <f t="shared" ca="1" si="4"/>
        <v>0</v>
      </c>
    </row>
    <row r="20" spans="1:1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9">
        <f t="shared" ca="1" si="1"/>
        <v>0</v>
      </c>
      <c r="F20" s="18">
        <f t="shared" ca="1" si="0"/>
        <v>0</v>
      </c>
      <c r="G20" s="18">
        <f t="shared" ca="1" si="0"/>
        <v>0</v>
      </c>
      <c r="H20" s="19">
        <f t="shared" ca="1" si="2"/>
        <v>0</v>
      </c>
      <c r="I20" s="18">
        <f t="shared" ca="1" si="0"/>
        <v>0</v>
      </c>
      <c r="J20" s="18">
        <f t="shared" ca="1" si="0"/>
        <v>0</v>
      </c>
      <c r="K20" s="19">
        <f t="shared" ca="1" si="3"/>
        <v>0</v>
      </c>
      <c r="L20" s="18">
        <f t="shared" ca="1" si="0"/>
        <v>0</v>
      </c>
      <c r="M20" s="18">
        <f t="shared" ca="1" si="0"/>
        <v>0</v>
      </c>
      <c r="N20" s="19">
        <f t="shared" ca="1" si="4"/>
        <v>0</v>
      </c>
    </row>
    <row r="21" spans="1:1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0</v>
      </c>
      <c r="F21" s="18">
        <f t="shared" ca="1" si="0"/>
        <v>0</v>
      </c>
      <c r="G21" s="18">
        <f t="shared" ca="1" si="0"/>
        <v>0</v>
      </c>
      <c r="H21" s="19">
        <f t="shared" ca="1" si="2"/>
        <v>0</v>
      </c>
      <c r="I21" s="18">
        <f t="shared" ca="1" si="0"/>
        <v>0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9">
        <f t="shared" ca="1" si="4"/>
        <v>0</v>
      </c>
    </row>
    <row r="22" spans="1:1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9">
        <f t="shared" ca="1" si="1"/>
        <v>0</v>
      </c>
      <c r="F22" s="18">
        <f t="shared" ca="1" si="0"/>
        <v>0</v>
      </c>
      <c r="G22" s="18">
        <f t="shared" ca="1" si="0"/>
        <v>0</v>
      </c>
      <c r="H22" s="19">
        <f t="shared" ca="1" si="2"/>
        <v>0</v>
      </c>
      <c r="I22" s="18">
        <f t="shared" ca="1" si="0"/>
        <v>0</v>
      </c>
      <c r="J22" s="18">
        <f t="shared" ca="1" si="0"/>
        <v>0</v>
      </c>
      <c r="K22" s="19">
        <f t="shared" ca="1" si="3"/>
        <v>0</v>
      </c>
      <c r="L22" s="18">
        <f t="shared" ca="1" si="0"/>
        <v>0</v>
      </c>
      <c r="M22" s="18">
        <f t="shared" ca="1" si="0"/>
        <v>0</v>
      </c>
      <c r="N22" s="19">
        <f t="shared" ca="1" si="4"/>
        <v>0</v>
      </c>
    </row>
    <row r="23" spans="1:14" ht="12.75" customHeight="1">
      <c r="A23" s="55" t="s">
        <v>179</v>
      </c>
      <c r="B23" s="17">
        <v>1022</v>
      </c>
      <c r="C23" s="56" t="s">
        <v>147</v>
      </c>
      <c r="D23" s="18">
        <f t="shared" ref="D23:D75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0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0</v>
      </c>
      <c r="G23" s="18">
        <f t="shared" ca="1" si="6"/>
        <v>0</v>
      </c>
      <c r="H23" s="19">
        <f ca="1">+I23+J23</f>
        <v>0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0</v>
      </c>
      <c r="J23" s="18">
        <f t="shared" ca="1" si="7"/>
        <v>0</v>
      </c>
      <c r="K23" s="19">
        <f ca="1">+L23+M23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+D23+E23</f>
        <v>0</v>
      </c>
    </row>
    <row r="24" spans="1:14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0</v>
      </c>
      <c r="E24" s="19">
        <f ca="1">F24+G24+H24+K24</f>
        <v>0</v>
      </c>
      <c r="F24" s="18">
        <f t="shared" ca="1" si="6"/>
        <v>0</v>
      </c>
      <c r="G24" s="18">
        <f t="shared" ca="1" si="6"/>
        <v>0</v>
      </c>
      <c r="H24" s="19">
        <f ca="1">+I24+J24</f>
        <v>0</v>
      </c>
      <c r="I24" s="18">
        <f t="shared" ca="1" si="7"/>
        <v>0</v>
      </c>
      <c r="J24" s="18">
        <f t="shared" ca="1" si="7"/>
        <v>0</v>
      </c>
      <c r="K24" s="19">
        <f ca="1">+L24+M24</f>
        <v>0</v>
      </c>
      <c r="L24" s="18">
        <f t="shared" ca="1" si="8"/>
        <v>0</v>
      </c>
      <c r="M24" s="18">
        <f t="shared" ca="1" si="8"/>
        <v>0</v>
      </c>
      <c r="N24" s="19">
        <f ca="1">+D24+E24</f>
        <v>0</v>
      </c>
    </row>
    <row r="25" spans="1:14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0</v>
      </c>
      <c r="E25" s="19">
        <f t="shared" ref="E25:E75" ca="1" si="9">F25+G25+H25+K25</f>
        <v>0</v>
      </c>
      <c r="F25" s="18">
        <f t="shared" ca="1" si="6"/>
        <v>0</v>
      </c>
      <c r="G25" s="18">
        <f t="shared" ca="1" si="6"/>
        <v>0</v>
      </c>
      <c r="H25" s="19">
        <f t="shared" ref="H25:H75" ca="1" si="10">+I25+J25</f>
        <v>0</v>
      </c>
      <c r="I25" s="18">
        <f t="shared" ca="1" si="7"/>
        <v>0</v>
      </c>
      <c r="J25" s="18">
        <f t="shared" ca="1" si="7"/>
        <v>0</v>
      </c>
      <c r="K25" s="19">
        <f t="shared" ref="K25:K75" ca="1" si="11">+L25+M25</f>
        <v>0</v>
      </c>
      <c r="L25" s="18">
        <f t="shared" ca="1" si="8"/>
        <v>0</v>
      </c>
      <c r="M25" s="18">
        <f t="shared" ca="1" si="8"/>
        <v>0</v>
      </c>
      <c r="N25" s="19">
        <f t="shared" ref="N25:N75" ca="1" si="12">+D25+E25</f>
        <v>0</v>
      </c>
    </row>
    <row r="26" spans="1:14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0</v>
      </c>
      <c r="F26" s="18">
        <f t="shared" ca="1" si="6"/>
        <v>0</v>
      </c>
      <c r="G26" s="18">
        <f t="shared" ca="1" si="6"/>
        <v>0</v>
      </c>
      <c r="H26" s="19">
        <f t="shared" ca="1" si="10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</row>
    <row r="27" spans="1:14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0</v>
      </c>
      <c r="E27" s="19">
        <f t="shared" ca="1" si="9"/>
        <v>0</v>
      </c>
      <c r="F27" s="18">
        <f t="shared" ca="1" si="6"/>
        <v>0</v>
      </c>
      <c r="G27" s="18">
        <f t="shared" ca="1" si="6"/>
        <v>0</v>
      </c>
      <c r="H27" s="19">
        <f t="shared" ca="1" si="10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</row>
    <row r="28" spans="1:14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</row>
    <row r="29" spans="1:14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0</v>
      </c>
      <c r="F29" s="18">
        <f t="shared" ca="1" si="6"/>
        <v>0</v>
      </c>
      <c r="G29" s="18">
        <f t="shared" ca="1" si="6"/>
        <v>0</v>
      </c>
      <c r="H29" s="19">
        <f t="shared" ca="1" si="10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</row>
    <row r="30" spans="1:14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0</v>
      </c>
      <c r="F30" s="18">
        <f t="shared" ca="1" si="6"/>
        <v>0</v>
      </c>
      <c r="G30" s="18">
        <f t="shared" ca="1" si="6"/>
        <v>0</v>
      </c>
      <c r="H30" s="19">
        <f t="shared" ca="1" si="10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</row>
    <row r="31" spans="1:14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0</v>
      </c>
      <c r="E31" s="19">
        <f t="shared" ca="1" si="9"/>
        <v>0</v>
      </c>
      <c r="F31" s="18">
        <f t="shared" ca="1" si="6"/>
        <v>0</v>
      </c>
      <c r="G31" s="18">
        <f t="shared" ca="1" si="6"/>
        <v>0</v>
      </c>
      <c r="H31" s="19">
        <f t="shared" ca="1" si="10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</row>
    <row r="32" spans="1:14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0</v>
      </c>
      <c r="E32" s="19">
        <f t="shared" ca="1" si="9"/>
        <v>0</v>
      </c>
      <c r="F32" s="18">
        <f t="shared" ca="1" si="6"/>
        <v>0</v>
      </c>
      <c r="G32" s="18">
        <f t="shared" ca="1" si="6"/>
        <v>0</v>
      </c>
      <c r="H32" s="19">
        <f t="shared" ca="1" si="10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</row>
    <row r="33" spans="1:14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</row>
    <row r="34" spans="1:14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0</v>
      </c>
      <c r="E34" s="19">
        <f t="shared" ca="1" si="9"/>
        <v>0</v>
      </c>
      <c r="F34" s="18">
        <f t="shared" ca="1" si="6"/>
        <v>0</v>
      </c>
      <c r="G34" s="18">
        <f t="shared" ca="1" si="6"/>
        <v>0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</row>
    <row r="35" spans="1:14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0</v>
      </c>
      <c r="F35" s="18">
        <f t="shared" ca="1" si="6"/>
        <v>0</v>
      </c>
      <c r="G35" s="18">
        <f t="shared" ca="1" si="6"/>
        <v>0</v>
      </c>
      <c r="H35" s="19">
        <f t="shared" ca="1" si="10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</row>
    <row r="36" spans="1:14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</row>
    <row r="37" spans="1:14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0</v>
      </c>
      <c r="F37" s="18">
        <f t="shared" ca="1" si="6"/>
        <v>0</v>
      </c>
      <c r="G37" s="18">
        <f t="shared" ca="1" si="6"/>
        <v>0</v>
      </c>
      <c r="H37" s="19">
        <f t="shared" ca="1" si="10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</row>
    <row r="38" spans="1:14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0</v>
      </c>
      <c r="F38" s="18">
        <f t="shared" ca="1" si="6"/>
        <v>0</v>
      </c>
      <c r="G38" s="18">
        <f t="shared" ca="1" si="6"/>
        <v>0</v>
      </c>
      <c r="H38" s="19">
        <f t="shared" ca="1" si="10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</row>
    <row r="39" spans="1:14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0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0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0</v>
      </c>
      <c r="K39" s="19">
        <f t="shared" ca="1" si="11"/>
        <v>0</v>
      </c>
      <c r="L39" s="18">
        <f t="shared" ref="L39:M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9">
        <f t="shared" ca="1" si="12"/>
        <v>0</v>
      </c>
    </row>
    <row r="40" spans="1:14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9">
        <f t="shared" ca="1" si="12"/>
        <v>0</v>
      </c>
    </row>
    <row r="41" spans="1:14" ht="12.75" customHeight="1">
      <c r="A41" s="55" t="s">
        <v>215</v>
      </c>
      <c r="B41" s="17">
        <v>1047</v>
      </c>
      <c r="C41" s="56" t="s">
        <v>147</v>
      </c>
      <c r="D41" s="18">
        <f t="shared" ca="1" si="5"/>
        <v>0</v>
      </c>
      <c r="E41" s="19">
        <f t="shared" ca="1" si="9"/>
        <v>0</v>
      </c>
      <c r="F41" s="18">
        <f t="shared" ca="1" si="13"/>
        <v>0</v>
      </c>
      <c r="G41" s="18">
        <f t="shared" ca="1" si="13"/>
        <v>0</v>
      </c>
      <c r="H41" s="19">
        <f t="shared" ca="1" si="10"/>
        <v>0</v>
      </c>
      <c r="I41" s="18">
        <f t="shared" ca="1" si="14"/>
        <v>0</v>
      </c>
      <c r="J41" s="18">
        <f t="shared" ca="1" si="14"/>
        <v>0</v>
      </c>
      <c r="K41" s="19">
        <f t="shared" ca="1" si="11"/>
        <v>0</v>
      </c>
      <c r="L41" s="18">
        <f t="shared" ca="1" si="15"/>
        <v>0</v>
      </c>
      <c r="M41" s="18">
        <f t="shared" ca="1" si="15"/>
        <v>0</v>
      </c>
      <c r="N41" s="19">
        <f t="shared" ca="1" si="12"/>
        <v>0</v>
      </c>
    </row>
    <row r="42" spans="1:14" ht="12.75" customHeight="1">
      <c r="A42" s="55" t="s">
        <v>217</v>
      </c>
      <c r="B42" s="17">
        <v>1048</v>
      </c>
      <c r="C42" s="56" t="s">
        <v>147</v>
      </c>
      <c r="D42" s="18">
        <f t="shared" ca="1" si="5"/>
        <v>0</v>
      </c>
      <c r="E42" s="19">
        <f t="shared" ca="1" si="9"/>
        <v>0</v>
      </c>
      <c r="F42" s="18">
        <f t="shared" ca="1" si="13"/>
        <v>0</v>
      </c>
      <c r="G42" s="18">
        <f t="shared" ca="1" si="13"/>
        <v>0</v>
      </c>
      <c r="H42" s="19">
        <f t="shared" ca="1" si="10"/>
        <v>0</v>
      </c>
      <c r="I42" s="18">
        <f t="shared" ca="1" si="14"/>
        <v>0</v>
      </c>
      <c r="J42" s="18">
        <f t="shared" ca="1" si="14"/>
        <v>0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9">
        <f t="shared" ca="1" si="12"/>
        <v>0</v>
      </c>
    </row>
    <row r="43" spans="1:14" ht="12.75" customHeight="1">
      <c r="A43" s="55" t="s">
        <v>219</v>
      </c>
      <c r="B43" s="17">
        <v>1049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9">
        <f t="shared" ca="1" si="12"/>
        <v>0</v>
      </c>
    </row>
    <row r="44" spans="1:14" ht="12.75" customHeight="1">
      <c r="A44" s="55" t="s">
        <v>221</v>
      </c>
      <c r="B44" s="17">
        <v>1050</v>
      </c>
      <c r="C44" s="56" t="s">
        <v>147</v>
      </c>
      <c r="D44" s="18">
        <f t="shared" ca="1" si="5"/>
        <v>0</v>
      </c>
      <c r="E44" s="19">
        <f t="shared" ca="1" si="9"/>
        <v>0</v>
      </c>
      <c r="F44" s="18">
        <f t="shared" ca="1" si="13"/>
        <v>0</v>
      </c>
      <c r="G44" s="18">
        <f t="shared" ca="1" si="13"/>
        <v>0</v>
      </c>
      <c r="H44" s="19">
        <f t="shared" ca="1" si="10"/>
        <v>0</v>
      </c>
      <c r="I44" s="18">
        <f t="shared" ca="1" si="14"/>
        <v>0</v>
      </c>
      <c r="J44" s="18">
        <f t="shared" ca="1" si="14"/>
        <v>0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9">
        <f t="shared" ca="1" si="12"/>
        <v>0</v>
      </c>
    </row>
    <row r="45" spans="1:14" ht="12.75" customHeight="1">
      <c r="A45" s="55" t="s">
        <v>223</v>
      </c>
      <c r="B45" s="17">
        <v>1051</v>
      </c>
      <c r="C45" s="56" t="s">
        <v>147</v>
      </c>
      <c r="D45" s="18">
        <f t="shared" ca="1" si="5"/>
        <v>0</v>
      </c>
      <c r="E45" s="19">
        <f t="shared" ca="1" si="9"/>
        <v>0</v>
      </c>
      <c r="F45" s="18">
        <f t="shared" ca="1" si="13"/>
        <v>0</v>
      </c>
      <c r="G45" s="18">
        <f t="shared" ca="1" si="13"/>
        <v>0</v>
      </c>
      <c r="H45" s="19">
        <f t="shared" ca="1" si="10"/>
        <v>0</v>
      </c>
      <c r="I45" s="18">
        <f t="shared" ca="1" si="14"/>
        <v>0</v>
      </c>
      <c r="J45" s="18">
        <f t="shared" ca="1" si="14"/>
        <v>0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9">
        <f t="shared" ca="1" si="12"/>
        <v>0</v>
      </c>
    </row>
    <row r="46" spans="1:14" ht="12.75" customHeight="1">
      <c r="A46" s="55" t="s">
        <v>225</v>
      </c>
      <c r="B46" s="17">
        <v>1052</v>
      </c>
      <c r="C46" s="56" t="s">
        <v>147</v>
      </c>
      <c r="D46" s="18">
        <f t="shared" ca="1" si="5"/>
        <v>0</v>
      </c>
      <c r="E46" s="19">
        <f t="shared" ca="1" si="9"/>
        <v>0</v>
      </c>
      <c r="F46" s="18">
        <f t="shared" ca="1" si="13"/>
        <v>0</v>
      </c>
      <c r="G46" s="18">
        <f t="shared" ca="1" si="13"/>
        <v>0</v>
      </c>
      <c r="H46" s="19">
        <f t="shared" ca="1" si="10"/>
        <v>0</v>
      </c>
      <c r="I46" s="18">
        <f t="shared" ca="1" si="14"/>
        <v>0</v>
      </c>
      <c r="J46" s="18">
        <f t="shared" ca="1" si="14"/>
        <v>0</v>
      </c>
      <c r="K46" s="19">
        <f t="shared" ca="1" si="11"/>
        <v>0</v>
      </c>
      <c r="L46" s="18">
        <f t="shared" ca="1" si="15"/>
        <v>0</v>
      </c>
      <c r="M46" s="18">
        <f t="shared" ca="1" si="15"/>
        <v>0</v>
      </c>
      <c r="N46" s="19">
        <f t="shared" ca="1" si="12"/>
        <v>0</v>
      </c>
    </row>
    <row r="47" spans="1:14" ht="12.75" customHeight="1">
      <c r="A47" s="55" t="s">
        <v>227</v>
      </c>
      <c r="B47" s="17">
        <v>1053</v>
      </c>
      <c r="C47" s="56" t="s">
        <v>147</v>
      </c>
      <c r="D47" s="18">
        <f t="shared" ca="1" si="5"/>
        <v>0</v>
      </c>
      <c r="E47" s="19">
        <f t="shared" ca="1" si="9"/>
        <v>0</v>
      </c>
      <c r="F47" s="18">
        <f t="shared" ca="1" si="13"/>
        <v>0</v>
      </c>
      <c r="G47" s="18">
        <f t="shared" ca="1" si="13"/>
        <v>0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0</v>
      </c>
      <c r="L47" s="18">
        <f t="shared" ca="1" si="15"/>
        <v>0</v>
      </c>
      <c r="M47" s="18">
        <f t="shared" ca="1" si="15"/>
        <v>0</v>
      </c>
      <c r="N47" s="19">
        <f t="shared" ca="1" si="12"/>
        <v>0</v>
      </c>
    </row>
    <row r="48" spans="1:14" ht="12.75" customHeight="1">
      <c r="A48" s="55" t="s">
        <v>229</v>
      </c>
      <c r="B48" s="17">
        <v>1054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9">
        <f t="shared" ca="1" si="12"/>
        <v>0</v>
      </c>
    </row>
    <row r="49" spans="1:14" ht="12.75" customHeight="1">
      <c r="A49" s="55" t="s">
        <v>231</v>
      </c>
      <c r="B49" s="17">
        <v>1055</v>
      </c>
      <c r="C49" s="56" t="s">
        <v>147</v>
      </c>
      <c r="D49" s="18">
        <f t="shared" ca="1" si="5"/>
        <v>0</v>
      </c>
      <c r="E49" s="19">
        <f t="shared" ca="1" si="9"/>
        <v>0</v>
      </c>
      <c r="F49" s="18">
        <f t="shared" ca="1" si="13"/>
        <v>0</v>
      </c>
      <c r="G49" s="18">
        <f t="shared" ca="1" si="13"/>
        <v>0</v>
      </c>
      <c r="H49" s="19">
        <f t="shared" ca="1" si="10"/>
        <v>0</v>
      </c>
      <c r="I49" s="18">
        <f t="shared" ca="1" si="14"/>
        <v>0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9">
        <f t="shared" ca="1" si="12"/>
        <v>0</v>
      </c>
    </row>
    <row r="50" spans="1:14" ht="12.75" customHeight="1">
      <c r="A50" s="55" t="s">
        <v>233</v>
      </c>
      <c r="B50" s="17">
        <v>1056</v>
      </c>
      <c r="C50" s="56" t="s">
        <v>147</v>
      </c>
      <c r="D50" s="18">
        <f t="shared" ca="1" si="5"/>
        <v>0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9">
        <f t="shared" ca="1" si="12"/>
        <v>0</v>
      </c>
    </row>
    <row r="51" spans="1:14" ht="12.75" customHeight="1">
      <c r="A51" s="55" t="s">
        <v>235</v>
      </c>
      <c r="B51" s="17">
        <v>1057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9">
        <f t="shared" ca="1" si="12"/>
        <v>0</v>
      </c>
    </row>
    <row r="52" spans="1:14" ht="12.75" customHeight="1">
      <c r="A52" s="55" t="s">
        <v>237</v>
      </c>
      <c r="B52" s="17">
        <v>1058</v>
      </c>
      <c r="C52" s="56" t="s">
        <v>147</v>
      </c>
      <c r="D52" s="18">
        <f t="shared" ca="1" si="5"/>
        <v>0</v>
      </c>
      <c r="E52" s="19">
        <f t="shared" ca="1" si="9"/>
        <v>0</v>
      </c>
      <c r="F52" s="18">
        <f t="shared" ca="1" si="13"/>
        <v>0</v>
      </c>
      <c r="G52" s="18">
        <f t="shared" ca="1" si="13"/>
        <v>0</v>
      </c>
      <c r="H52" s="19">
        <f t="shared" ca="1" si="10"/>
        <v>0</v>
      </c>
      <c r="I52" s="18">
        <f t="shared" ca="1" si="14"/>
        <v>0</v>
      </c>
      <c r="J52" s="18">
        <f t="shared" ca="1" si="14"/>
        <v>0</v>
      </c>
      <c r="K52" s="19">
        <f t="shared" ca="1" si="11"/>
        <v>0</v>
      </c>
      <c r="L52" s="18">
        <f t="shared" ca="1" si="15"/>
        <v>0</v>
      </c>
      <c r="M52" s="18">
        <f t="shared" ca="1" si="15"/>
        <v>0</v>
      </c>
      <c r="N52" s="19">
        <f t="shared" ca="1" si="12"/>
        <v>0</v>
      </c>
    </row>
    <row r="53" spans="1:14" ht="12.75" customHeight="1">
      <c r="A53" s="55" t="s">
        <v>239</v>
      </c>
      <c r="B53" s="17">
        <v>1059</v>
      </c>
      <c r="C53" s="56" t="s">
        <v>147</v>
      </c>
      <c r="D53" s="18">
        <f t="shared" ca="1" si="5"/>
        <v>0</v>
      </c>
      <c r="E53" s="19">
        <f t="shared" ca="1" si="9"/>
        <v>0</v>
      </c>
      <c r="F53" s="18">
        <f t="shared" ca="1" si="13"/>
        <v>0</v>
      </c>
      <c r="G53" s="18">
        <f t="shared" ca="1" si="13"/>
        <v>0</v>
      </c>
      <c r="H53" s="19">
        <f t="shared" ca="1" si="10"/>
        <v>0</v>
      </c>
      <c r="I53" s="18">
        <f t="shared" ca="1" si="14"/>
        <v>0</v>
      </c>
      <c r="J53" s="18">
        <f t="shared" ca="1" si="14"/>
        <v>0</v>
      </c>
      <c r="K53" s="19">
        <f t="shared" ca="1" si="11"/>
        <v>0</v>
      </c>
      <c r="L53" s="18">
        <f t="shared" ca="1" si="15"/>
        <v>0</v>
      </c>
      <c r="M53" s="18">
        <f t="shared" ca="1" si="15"/>
        <v>0</v>
      </c>
      <c r="N53" s="19">
        <f t="shared" ca="1" si="12"/>
        <v>0</v>
      </c>
    </row>
    <row r="54" spans="1:14" ht="12.75" customHeight="1">
      <c r="A54" s="55" t="s">
        <v>241</v>
      </c>
      <c r="B54" s="17">
        <v>1060</v>
      </c>
      <c r="C54" s="56" t="s">
        <v>147</v>
      </c>
      <c r="D54" s="18">
        <f t="shared" ca="1" si="5"/>
        <v>0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9">
        <f t="shared" ca="1" si="12"/>
        <v>0</v>
      </c>
    </row>
    <row r="55" spans="1:14" ht="12.75" customHeight="1">
      <c r="A55" s="55" t="s">
        <v>243</v>
      </c>
      <c r="B55" s="17">
        <v>1061</v>
      </c>
      <c r="C55" s="56" t="s">
        <v>147</v>
      </c>
      <c r="D55" s="18">
        <f t="shared" ca="1" si="5"/>
        <v>0</v>
      </c>
      <c r="E55" s="19">
        <f t="shared" ca="1" si="9"/>
        <v>0</v>
      </c>
      <c r="F55" s="18">
        <f t="shared" ref="F55:G70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16"/>
        <v>0</v>
      </c>
      <c r="H55" s="19">
        <f t="shared" ca="1" si="10"/>
        <v>0</v>
      </c>
      <c r="I55" s="18">
        <f t="shared" ref="I55:J70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0</v>
      </c>
      <c r="J55" s="18">
        <f t="shared" ca="1" si="17"/>
        <v>0</v>
      </c>
      <c r="K55" s="19">
        <f t="shared" ca="1" si="11"/>
        <v>0</v>
      </c>
      <c r="L55" s="18">
        <f t="shared" ref="L55:M70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18"/>
        <v>0</v>
      </c>
      <c r="N55" s="19">
        <f t="shared" ca="1" si="12"/>
        <v>0</v>
      </c>
    </row>
    <row r="56" spans="1:14" ht="12.75" customHeight="1">
      <c r="A56" s="55" t="s">
        <v>245</v>
      </c>
      <c r="B56" s="17">
        <v>2001</v>
      </c>
      <c r="C56" s="56" t="s">
        <v>147</v>
      </c>
      <c r="D56" s="18">
        <f t="shared" ca="1" si="5"/>
        <v>0</v>
      </c>
      <c r="E56" s="19">
        <f t="shared" ca="1" si="9"/>
        <v>0</v>
      </c>
      <c r="F56" s="18">
        <f t="shared" ca="1" si="16"/>
        <v>0</v>
      </c>
      <c r="G56" s="18">
        <f t="shared" ca="1" si="16"/>
        <v>0</v>
      </c>
      <c r="H56" s="19">
        <f t="shared" ca="1" si="10"/>
        <v>0</v>
      </c>
      <c r="I56" s="18">
        <f t="shared" ca="1" si="17"/>
        <v>0</v>
      </c>
      <c r="J56" s="18">
        <f t="shared" ca="1" si="17"/>
        <v>0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9">
        <f t="shared" ca="1" si="12"/>
        <v>0</v>
      </c>
    </row>
    <row r="57" spans="1:14" ht="12.75" customHeight="1">
      <c r="A57" s="55" t="s">
        <v>247</v>
      </c>
      <c r="B57" s="17">
        <v>2002</v>
      </c>
      <c r="C57" s="56" t="s">
        <v>248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9">
        <f t="shared" ca="1" si="12"/>
        <v>0</v>
      </c>
    </row>
    <row r="58" spans="1:14" ht="12.75" customHeight="1">
      <c r="A58" s="55" t="s">
        <v>250</v>
      </c>
      <c r="B58" s="17">
        <v>2005</v>
      </c>
      <c r="C58" s="56" t="s">
        <v>248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9">
        <f t="shared" ca="1" si="12"/>
        <v>0</v>
      </c>
    </row>
    <row r="59" spans="1:14" ht="12.75" customHeight="1">
      <c r="A59" s="55" t="s">
        <v>252</v>
      </c>
      <c r="B59" s="17">
        <v>2006</v>
      </c>
      <c r="C59" s="56" t="s">
        <v>253</v>
      </c>
      <c r="D59" s="18">
        <f t="shared" ca="1" si="5"/>
        <v>0</v>
      </c>
      <c r="E59" s="19">
        <f t="shared" ca="1" si="9"/>
        <v>0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0</v>
      </c>
      <c r="L59" s="18">
        <f t="shared" ca="1" si="18"/>
        <v>0</v>
      </c>
      <c r="M59" s="18">
        <f t="shared" ca="1" si="18"/>
        <v>0</v>
      </c>
      <c r="N59" s="19">
        <f t="shared" ca="1" si="12"/>
        <v>0</v>
      </c>
    </row>
    <row r="60" spans="1:14" ht="12.75" customHeight="1">
      <c r="A60" s="55" t="s">
        <v>255</v>
      </c>
      <c r="B60" s="17">
        <v>2007</v>
      </c>
      <c r="C60" s="56" t="s">
        <v>248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9">
        <f t="shared" ca="1" si="12"/>
        <v>0</v>
      </c>
    </row>
    <row r="61" spans="1:14" ht="12.75" customHeight="1">
      <c r="A61" s="55" t="s">
        <v>257</v>
      </c>
      <c r="B61" s="17">
        <v>2008</v>
      </c>
      <c r="C61" s="56" t="s">
        <v>248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9">
        <f t="shared" ca="1" si="12"/>
        <v>0</v>
      </c>
    </row>
    <row r="62" spans="1:14" ht="12.75" customHeight="1">
      <c r="A62" s="55" t="s">
        <v>259</v>
      </c>
      <c r="B62" s="17">
        <v>3001</v>
      </c>
      <c r="C62" s="56" t="s">
        <v>253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9">
        <f t="shared" ca="1" si="12"/>
        <v>0</v>
      </c>
    </row>
    <row r="63" spans="1:14" ht="12.75" customHeight="1">
      <c r="A63" s="55" t="s">
        <v>261</v>
      </c>
      <c r="B63" s="17">
        <v>3002</v>
      </c>
      <c r="C63" s="56" t="s">
        <v>253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9">
        <f t="shared" ca="1" si="12"/>
        <v>0</v>
      </c>
    </row>
    <row r="64" spans="1:14" ht="12.75" customHeight="1">
      <c r="A64" s="55" t="s">
        <v>263</v>
      </c>
      <c r="B64" s="17">
        <v>3003</v>
      </c>
      <c r="C64" s="56" t="s">
        <v>253</v>
      </c>
      <c r="D64" s="18">
        <f t="shared" ca="1" si="5"/>
        <v>0</v>
      </c>
      <c r="E64" s="19">
        <f t="shared" ca="1" si="9"/>
        <v>0</v>
      </c>
      <c r="F64" s="18">
        <f t="shared" ca="1" si="16"/>
        <v>0</v>
      </c>
      <c r="G64" s="18">
        <f t="shared" ca="1" si="16"/>
        <v>0</v>
      </c>
      <c r="H64" s="19">
        <f t="shared" ca="1" si="10"/>
        <v>0</v>
      </c>
      <c r="I64" s="18">
        <f t="shared" ca="1" si="17"/>
        <v>0</v>
      </c>
      <c r="J64" s="18">
        <f t="shared" ca="1" si="17"/>
        <v>0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9">
        <f t="shared" ca="1" si="12"/>
        <v>0</v>
      </c>
    </row>
    <row r="65" spans="1:14" ht="12.75" customHeight="1">
      <c r="A65" s="55" t="s">
        <v>265</v>
      </c>
      <c r="B65" s="17">
        <v>3004</v>
      </c>
      <c r="C65" s="56" t="s">
        <v>253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9">
        <f t="shared" ca="1" si="12"/>
        <v>0</v>
      </c>
    </row>
    <row r="66" spans="1:14" ht="12.75" customHeight="1">
      <c r="A66" s="55" t="s">
        <v>267</v>
      </c>
      <c r="B66" s="17">
        <v>3005</v>
      </c>
      <c r="C66" s="56" t="s">
        <v>253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9">
        <f t="shared" ca="1" si="12"/>
        <v>0</v>
      </c>
    </row>
    <row r="67" spans="1:14" ht="12.75" customHeight="1">
      <c r="A67" s="55" t="s">
        <v>269</v>
      </c>
      <c r="B67" s="17">
        <v>3006</v>
      </c>
      <c r="C67" s="56" t="s">
        <v>253</v>
      </c>
      <c r="D67" s="18">
        <f t="shared" ca="1" si="5"/>
        <v>0</v>
      </c>
      <c r="E67" s="19">
        <f t="shared" ca="1" si="9"/>
        <v>0</v>
      </c>
      <c r="F67" s="18">
        <f t="shared" ca="1" si="16"/>
        <v>0</v>
      </c>
      <c r="G67" s="18">
        <f t="shared" ca="1" si="16"/>
        <v>0</v>
      </c>
      <c r="H67" s="19">
        <f t="shared" ca="1" si="10"/>
        <v>0</v>
      </c>
      <c r="I67" s="18">
        <f t="shared" ca="1" si="17"/>
        <v>0</v>
      </c>
      <c r="J67" s="18">
        <f t="shared" ca="1" si="17"/>
        <v>0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9">
        <f t="shared" ca="1" si="12"/>
        <v>0</v>
      </c>
    </row>
    <row r="68" spans="1:14" ht="12.75" customHeight="1">
      <c r="A68" s="55" t="s">
        <v>271</v>
      </c>
      <c r="B68" s="17">
        <v>3007</v>
      </c>
      <c r="C68" s="56" t="s">
        <v>253</v>
      </c>
      <c r="D68" s="18">
        <f t="shared" ca="1" si="5"/>
        <v>0</v>
      </c>
      <c r="E68" s="19">
        <f t="shared" ca="1" si="9"/>
        <v>0</v>
      </c>
      <c r="F68" s="18">
        <f t="shared" ca="1" si="16"/>
        <v>0</v>
      </c>
      <c r="G68" s="18">
        <f t="shared" ca="1" si="16"/>
        <v>0</v>
      </c>
      <c r="H68" s="19">
        <f t="shared" ca="1" si="10"/>
        <v>0</v>
      </c>
      <c r="I68" s="18">
        <f t="shared" ca="1" si="17"/>
        <v>0</v>
      </c>
      <c r="J68" s="18">
        <f t="shared" ca="1" si="17"/>
        <v>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9">
        <f t="shared" ca="1" si="12"/>
        <v>0</v>
      </c>
    </row>
    <row r="69" spans="1:14" ht="12.75" customHeight="1">
      <c r="A69" s="55" t="s">
        <v>273</v>
      </c>
      <c r="B69" s="17">
        <v>3008</v>
      </c>
      <c r="C69" s="56" t="s">
        <v>253</v>
      </c>
      <c r="D69" s="18">
        <f t="shared" ca="1" si="5"/>
        <v>0</v>
      </c>
      <c r="E69" s="19">
        <f t="shared" ca="1" si="9"/>
        <v>0</v>
      </c>
      <c r="F69" s="18">
        <f t="shared" ca="1" si="16"/>
        <v>0</v>
      </c>
      <c r="G69" s="18">
        <f t="shared" ca="1" si="16"/>
        <v>0</v>
      </c>
      <c r="H69" s="19">
        <f t="shared" ca="1" si="10"/>
        <v>0</v>
      </c>
      <c r="I69" s="18">
        <f t="shared" ca="1" si="17"/>
        <v>0</v>
      </c>
      <c r="J69" s="18">
        <f t="shared" ca="1" si="17"/>
        <v>0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9">
        <f t="shared" ca="1" si="12"/>
        <v>0</v>
      </c>
    </row>
    <row r="70" spans="1:14" ht="12.75" customHeight="1">
      <c r="A70" s="55" t="s">
        <v>275</v>
      </c>
      <c r="B70" s="17">
        <v>3009</v>
      </c>
      <c r="C70" s="56" t="s">
        <v>253</v>
      </c>
      <c r="D70" s="18">
        <f t="shared" ca="1" si="5"/>
        <v>0</v>
      </c>
      <c r="E70" s="19">
        <f t="shared" ca="1" si="9"/>
        <v>0</v>
      </c>
      <c r="F70" s="18">
        <f t="shared" ca="1" si="16"/>
        <v>0</v>
      </c>
      <c r="G70" s="18">
        <f t="shared" ca="1" si="16"/>
        <v>0</v>
      </c>
      <c r="H70" s="19">
        <f t="shared" ca="1" si="10"/>
        <v>0</v>
      </c>
      <c r="I70" s="18">
        <f t="shared" ca="1" si="17"/>
        <v>0</v>
      </c>
      <c r="J70" s="18">
        <f t="shared" ca="1" si="17"/>
        <v>0</v>
      </c>
      <c r="K70" s="19">
        <f t="shared" ca="1" si="11"/>
        <v>0</v>
      </c>
      <c r="L70" s="18">
        <f t="shared" ca="1" si="18"/>
        <v>0</v>
      </c>
      <c r="M70" s="18">
        <f t="shared" ca="1" si="18"/>
        <v>0</v>
      </c>
      <c r="N70" s="19">
        <f t="shared" ca="1" si="12"/>
        <v>0</v>
      </c>
    </row>
    <row r="71" spans="1:14" ht="12.75" customHeight="1">
      <c r="A71" s="55" t="s">
        <v>277</v>
      </c>
      <c r="B71" s="17">
        <v>3011</v>
      </c>
      <c r="C71" s="56" t="s">
        <v>253</v>
      </c>
      <c r="D71" s="18">
        <f t="shared" ca="1" si="5"/>
        <v>0</v>
      </c>
      <c r="E71" s="19">
        <f t="shared" ca="1" si="9"/>
        <v>0</v>
      </c>
      <c r="F71" s="18">
        <f t="shared" ref="F71:G75" ca="1" si="19">IFERROR(IF($C$2="Yurtiçi",INDIRECT("'"&amp;$B$2&amp;"'!"&amp;ADDRESS(MATCH($B71,INDIRECT("'"&amp;$B$2&amp;"'!$B$1:$B$1095"),0),MATCH(F$5,INDIRECT("'"&amp;$B$2&amp;"'!5:5"),0))),IF($C$2="Yurtdışı",INDIRECT("'"&amp;$B$2&amp;"'!"&amp;ADDRESS(MATCH($B71,INDIRECT("'"&amp;$B$2&amp;"'!$B$1:$B$1095"),0),MATCH(F$5,INDIRECT("'"&amp;$B$2&amp;"'!5:5"),0)+1)),INDIRECT("'"&amp;$B$2&amp;"'!"&amp;ADDRESS(MATCH($B71,INDIRECT("'"&amp;$B$2&amp;"'!$B$1:$B$1095"),0),MATCH(F$5,INDIRECT("'"&amp;$B$2&amp;"'!5:5"),0)))+INDIRECT("'"&amp;$B$2&amp;"'!"&amp;ADDRESS(MATCH($B71,INDIRECT("'"&amp;$B$2&amp;"'!$B$1:$B$1095"),0),MATCH(F$5,INDIRECT("'"&amp;$B$2&amp;"'!5:5"),0)+1)))),0)</f>
        <v>0</v>
      </c>
      <c r="G71" s="18">
        <f t="shared" ca="1" si="19"/>
        <v>0</v>
      </c>
      <c r="H71" s="19">
        <f t="shared" ca="1" si="10"/>
        <v>0</v>
      </c>
      <c r="I71" s="18">
        <f t="shared" ref="I71:J75" ca="1" si="20">IFERROR(IF($C$2="Yurtiçi",INDIRECT("'"&amp;$B$2&amp;"'!"&amp;ADDRESS(MATCH($B71,INDIRECT("'"&amp;$B$2&amp;"'!$B$1:$B$1095"),0),MATCH(I$5,INDIRECT("'"&amp;$B$2&amp;"'!5:5"),0))),IF($C$2="Yurtdışı",INDIRECT("'"&amp;$B$2&amp;"'!"&amp;ADDRESS(MATCH($B71,INDIRECT("'"&amp;$B$2&amp;"'!$B$1:$B$1095"),0),MATCH(I$5,INDIRECT("'"&amp;$B$2&amp;"'!5:5"),0)+1)),INDIRECT("'"&amp;$B$2&amp;"'!"&amp;ADDRESS(MATCH($B71,INDIRECT("'"&amp;$B$2&amp;"'!$B$1:$B$1095"),0),MATCH(I$5,INDIRECT("'"&amp;$B$2&amp;"'!5:5"),0)))+INDIRECT("'"&amp;$B$2&amp;"'!"&amp;ADDRESS(MATCH($B71,INDIRECT("'"&amp;$B$2&amp;"'!$B$1:$B$1095"),0),MATCH(I$5,INDIRECT("'"&amp;$B$2&amp;"'!5:5"),0)+1)))),0)</f>
        <v>0</v>
      </c>
      <c r="J71" s="18">
        <f t="shared" ca="1" si="20"/>
        <v>0</v>
      </c>
      <c r="K71" s="19">
        <f t="shared" ca="1" si="11"/>
        <v>0</v>
      </c>
      <c r="L71" s="18">
        <f t="shared" ref="L71:M75" ca="1" si="21">IFERROR(IF($C$2="Yurtiçi",INDIRECT("'"&amp;$B$2&amp;"'!"&amp;ADDRESS(MATCH($B71,INDIRECT("'"&amp;$B$2&amp;"'!$B$1:$B$1095"),0),MATCH(L$5,INDIRECT("'"&amp;$B$2&amp;"'!5:5"),0))),IF($C$2="Yurtdışı",INDIRECT("'"&amp;$B$2&amp;"'!"&amp;ADDRESS(MATCH($B71,INDIRECT("'"&amp;$B$2&amp;"'!$B$1:$B$1095"),0),MATCH(L$5,INDIRECT("'"&amp;$B$2&amp;"'!5:5"),0)+1)),INDIRECT("'"&amp;$B$2&amp;"'!"&amp;ADDRESS(MATCH($B71,INDIRECT("'"&amp;$B$2&amp;"'!$B$1:$B$1095"),0),MATCH(L$5,INDIRECT("'"&amp;$B$2&amp;"'!5:5"),0)))+INDIRECT("'"&amp;$B$2&amp;"'!"&amp;ADDRESS(MATCH($B71,INDIRECT("'"&amp;$B$2&amp;"'!$B$1:$B$1095"),0),MATCH(L$5,INDIRECT("'"&amp;$B$2&amp;"'!5:5"),0)+1)))),0)</f>
        <v>0</v>
      </c>
      <c r="M71" s="18">
        <f t="shared" ca="1" si="21"/>
        <v>0</v>
      </c>
      <c r="N71" s="19">
        <f t="shared" ca="1" si="12"/>
        <v>0</v>
      </c>
    </row>
    <row r="72" spans="1:14" ht="12.75" customHeight="1">
      <c r="A72" s="55" t="s">
        <v>279</v>
      </c>
      <c r="B72" s="17">
        <v>3012</v>
      </c>
      <c r="C72" s="56" t="s">
        <v>253</v>
      </c>
      <c r="D72" s="18">
        <f t="shared" ca="1" si="5"/>
        <v>0</v>
      </c>
      <c r="E72" s="19">
        <f t="shared" ca="1" si="9"/>
        <v>0</v>
      </c>
      <c r="F72" s="18">
        <f t="shared" ca="1" si="19"/>
        <v>0</v>
      </c>
      <c r="G72" s="18">
        <f t="shared" ca="1" si="19"/>
        <v>0</v>
      </c>
      <c r="H72" s="19">
        <f t="shared" ca="1" si="10"/>
        <v>0</v>
      </c>
      <c r="I72" s="18">
        <f t="shared" ca="1" si="20"/>
        <v>0</v>
      </c>
      <c r="J72" s="18">
        <f t="shared" ca="1" si="20"/>
        <v>0</v>
      </c>
      <c r="K72" s="19">
        <f t="shared" ca="1" si="11"/>
        <v>0</v>
      </c>
      <c r="L72" s="18">
        <f t="shared" ca="1" si="21"/>
        <v>0</v>
      </c>
      <c r="M72" s="18">
        <f t="shared" ca="1" si="21"/>
        <v>0</v>
      </c>
      <c r="N72" s="19">
        <f t="shared" ca="1" si="12"/>
        <v>0</v>
      </c>
    </row>
    <row r="73" spans="1:14" ht="12.75" customHeight="1">
      <c r="A73" s="55" t="s">
        <v>281</v>
      </c>
      <c r="B73" s="17">
        <v>3016</v>
      </c>
      <c r="C73" s="56" t="s">
        <v>253</v>
      </c>
      <c r="D73" s="18">
        <f t="shared" ca="1" si="5"/>
        <v>0</v>
      </c>
      <c r="E73" s="19">
        <f t="shared" ca="1" si="9"/>
        <v>0</v>
      </c>
      <c r="F73" s="18">
        <f t="shared" ca="1" si="19"/>
        <v>0</v>
      </c>
      <c r="G73" s="18">
        <f t="shared" ca="1" si="19"/>
        <v>0</v>
      </c>
      <c r="H73" s="19">
        <f t="shared" ca="1" si="10"/>
        <v>0</v>
      </c>
      <c r="I73" s="18">
        <f t="shared" ca="1" si="20"/>
        <v>0</v>
      </c>
      <c r="J73" s="18">
        <f t="shared" ca="1" si="20"/>
        <v>0</v>
      </c>
      <c r="K73" s="19">
        <f t="shared" ca="1" si="11"/>
        <v>0</v>
      </c>
      <c r="L73" s="18">
        <f t="shared" ca="1" si="21"/>
        <v>0</v>
      </c>
      <c r="M73" s="18">
        <f t="shared" ca="1" si="21"/>
        <v>0</v>
      </c>
      <c r="N73" s="19">
        <f t="shared" ca="1" si="12"/>
        <v>0</v>
      </c>
    </row>
    <row r="74" spans="1:14" ht="12.75" customHeight="1">
      <c r="A74" s="55" t="s">
        <v>283</v>
      </c>
      <c r="B74" s="17">
        <v>3017</v>
      </c>
      <c r="C74" s="56" t="s">
        <v>253</v>
      </c>
      <c r="D74" s="18">
        <f t="shared" ca="1" si="5"/>
        <v>0</v>
      </c>
      <c r="E74" s="19">
        <f t="shared" ca="1" si="9"/>
        <v>0</v>
      </c>
      <c r="F74" s="18">
        <f t="shared" ca="1" si="19"/>
        <v>0</v>
      </c>
      <c r="G74" s="18">
        <f t="shared" ca="1" si="19"/>
        <v>0</v>
      </c>
      <c r="H74" s="19">
        <f t="shared" ca="1" si="10"/>
        <v>0</v>
      </c>
      <c r="I74" s="18">
        <f t="shared" ca="1" si="20"/>
        <v>0</v>
      </c>
      <c r="J74" s="18">
        <f t="shared" ca="1" si="20"/>
        <v>0</v>
      </c>
      <c r="K74" s="19">
        <f t="shared" ca="1" si="11"/>
        <v>0</v>
      </c>
      <c r="L74" s="18">
        <f t="shared" ca="1" si="21"/>
        <v>0</v>
      </c>
      <c r="M74" s="18">
        <f t="shared" ca="1" si="21"/>
        <v>0</v>
      </c>
      <c r="N74" s="19">
        <f t="shared" ca="1" si="12"/>
        <v>0</v>
      </c>
    </row>
    <row r="75" spans="1:14" ht="12.75" customHeight="1">
      <c r="A75" s="55" t="s">
        <v>285</v>
      </c>
      <c r="B75" s="17">
        <v>3018</v>
      </c>
      <c r="C75" s="56" t="s">
        <v>253</v>
      </c>
      <c r="D75" s="18">
        <f t="shared" ca="1" si="5"/>
        <v>0</v>
      </c>
      <c r="E75" s="19">
        <f t="shared" ca="1" si="9"/>
        <v>0</v>
      </c>
      <c r="F75" s="18">
        <f t="shared" ca="1" si="19"/>
        <v>0</v>
      </c>
      <c r="G75" s="18">
        <f t="shared" ca="1" si="19"/>
        <v>0</v>
      </c>
      <c r="H75" s="19">
        <f t="shared" ca="1" si="10"/>
        <v>0</v>
      </c>
      <c r="I75" s="18">
        <f t="shared" ca="1" si="20"/>
        <v>0</v>
      </c>
      <c r="J75" s="18">
        <f t="shared" ca="1" si="20"/>
        <v>0</v>
      </c>
      <c r="K75" s="19">
        <f t="shared" ca="1" si="11"/>
        <v>0</v>
      </c>
      <c r="L75" s="18">
        <f t="shared" ca="1" si="21"/>
        <v>0</v>
      </c>
      <c r="M75" s="18">
        <f t="shared" ca="1" si="21"/>
        <v>0</v>
      </c>
      <c r="N75" s="19">
        <f t="shared" ca="1" si="12"/>
        <v>0</v>
      </c>
    </row>
    <row r="76" spans="1:14" ht="13.8">
      <c r="A76" s="57" t="s">
        <v>287</v>
      </c>
      <c r="B76" s="47">
        <v>9000</v>
      </c>
      <c r="C76" s="56" t="s">
        <v>288</v>
      </c>
      <c r="D76" s="48">
        <f t="shared" ref="D76:N76" ca="1" si="22">SUMIF($C$7:$C$75,"HD",D$7:D$75)</f>
        <v>0</v>
      </c>
      <c r="E76" s="48">
        <f t="shared" ca="1" si="22"/>
        <v>0</v>
      </c>
      <c r="F76" s="48">
        <f t="shared" ca="1" si="22"/>
        <v>0</v>
      </c>
      <c r="G76" s="48">
        <f t="shared" ca="1" si="22"/>
        <v>0</v>
      </c>
      <c r="H76" s="48">
        <f t="shared" ca="1" si="22"/>
        <v>0</v>
      </c>
      <c r="I76" s="48">
        <f t="shared" ca="1" si="22"/>
        <v>0</v>
      </c>
      <c r="J76" s="48">
        <f t="shared" ca="1" si="22"/>
        <v>0</v>
      </c>
      <c r="K76" s="48">
        <f t="shared" ca="1" si="22"/>
        <v>0</v>
      </c>
      <c r="L76" s="48">
        <f t="shared" ca="1" si="22"/>
        <v>0</v>
      </c>
      <c r="M76" s="48">
        <f t="shared" ca="1" si="22"/>
        <v>0</v>
      </c>
      <c r="N76" s="48">
        <f t="shared" ca="1" si="22"/>
        <v>0</v>
      </c>
    </row>
    <row r="77" spans="1:14" ht="13.8">
      <c r="A77" s="57" t="s">
        <v>290</v>
      </c>
      <c r="B77" s="47">
        <v>9001</v>
      </c>
      <c r="C77" s="56" t="s">
        <v>291</v>
      </c>
      <c r="D77" s="48">
        <f t="shared" ref="D77:N77" ca="1" si="23">SUMIF($C$7:$C$75,"H",D$7:D$75)+SUMIF($C$7:$C$75,"E",D$7:D$75)</f>
        <v>0</v>
      </c>
      <c r="E77" s="48">
        <f t="shared" ca="1" si="23"/>
        <v>0</v>
      </c>
      <c r="F77" s="48">
        <f t="shared" ca="1" si="23"/>
        <v>0</v>
      </c>
      <c r="G77" s="48">
        <f t="shared" ca="1" si="23"/>
        <v>0</v>
      </c>
      <c r="H77" s="48">
        <f t="shared" ca="1" si="23"/>
        <v>0</v>
      </c>
      <c r="I77" s="48">
        <f t="shared" ca="1" si="23"/>
        <v>0</v>
      </c>
      <c r="J77" s="48">
        <f t="shared" ca="1" si="23"/>
        <v>0</v>
      </c>
      <c r="K77" s="48">
        <f t="shared" ca="1" si="23"/>
        <v>0</v>
      </c>
      <c r="L77" s="48">
        <f t="shared" ca="1" si="23"/>
        <v>0</v>
      </c>
      <c r="M77" s="48">
        <f t="shared" ca="1" si="23"/>
        <v>0</v>
      </c>
      <c r="N77" s="48">
        <f t="shared" ca="1" si="23"/>
        <v>0</v>
      </c>
    </row>
    <row r="78" spans="1:14" ht="13.8">
      <c r="A78" s="57" t="s">
        <v>293</v>
      </c>
      <c r="B78" s="47">
        <v>9003</v>
      </c>
      <c r="C78" s="56" t="s">
        <v>294</v>
      </c>
      <c r="D78" s="48">
        <f t="shared" ref="D78:N78" ca="1" si="24">D76+D77</f>
        <v>0</v>
      </c>
      <c r="E78" s="48">
        <f t="shared" ca="1" si="24"/>
        <v>0</v>
      </c>
      <c r="F78" s="48">
        <f t="shared" ca="1" si="24"/>
        <v>0</v>
      </c>
      <c r="G78" s="48">
        <f t="shared" ca="1" si="24"/>
        <v>0</v>
      </c>
      <c r="H78" s="48">
        <f t="shared" ca="1" si="24"/>
        <v>0</v>
      </c>
      <c r="I78" s="48">
        <f t="shared" ca="1" si="24"/>
        <v>0</v>
      </c>
      <c r="J78" s="48">
        <f t="shared" ca="1" si="24"/>
        <v>0</v>
      </c>
      <c r="K78" s="48">
        <f t="shared" ca="1" si="24"/>
        <v>0</v>
      </c>
      <c r="L78" s="48">
        <f t="shared" ca="1" si="24"/>
        <v>0</v>
      </c>
      <c r="M78" s="48">
        <f t="shared" ca="1" si="24"/>
        <v>0</v>
      </c>
      <c r="N78" s="48">
        <f t="shared" ca="1" si="24"/>
        <v>0</v>
      </c>
    </row>
  </sheetData>
  <mergeCells count="1">
    <mergeCell ref="E2:G2"/>
  </mergeCells>
  <dataValidations count="2">
    <dataValidation type="list" allowBlank="1" showInputMessage="1" showErrorMessage="1" sqref="C2" xr:uid="{CFA69533-C151-4349-8572-C0AAD597BB6E}">
      <formula1>"Toplam,Yurtiçi,Yurtdışı"</formula1>
    </dataValidation>
    <dataValidation type="list" allowBlank="1" showInputMessage="1" showErrorMessage="1" sqref="B2" xr:uid="{AD476150-6124-4611-8F5B-D6492A0752AD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7D7CE-C54F-42EF-8BA2-6F506CE0FC5A}">
  <dimension ref="A1:K78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1" ht="15" customHeight="1">
      <c r="A1" s="1" t="s">
        <v>0</v>
      </c>
      <c r="B1" s="2"/>
      <c r="C1" s="2"/>
    </row>
    <row r="2" spans="1:11" ht="15" customHeight="1">
      <c r="A2" s="1" t="s">
        <v>363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1" ht="15" customHeight="1">
      <c r="A3" s="5" t="s">
        <v>365</v>
      </c>
      <c r="B3" s="2"/>
      <c r="C3" s="2"/>
    </row>
    <row r="4" spans="1:11" ht="22.5" customHeight="1"/>
    <row r="5" spans="1:1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799</v>
      </c>
      <c r="K5" s="77"/>
    </row>
    <row r="6" spans="1:1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129</v>
      </c>
      <c r="K6" s="77" t="s">
        <v>363</v>
      </c>
    </row>
    <row r="7" spans="1:1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t="shared" ref="K7:K60" ca="1" si="1">+SUM(D7:J7)</f>
        <v>0</v>
      </c>
    </row>
    <row r="8" spans="1:1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ca="1" si="1"/>
        <v>0</v>
      </c>
    </row>
    <row r="9" spans="1:1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1"/>
        <v>0</v>
      </c>
    </row>
    <row r="10" spans="1:1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1"/>
        <v>0</v>
      </c>
    </row>
    <row r="11" spans="1:1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1"/>
        <v>0</v>
      </c>
    </row>
    <row r="12" spans="1:1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1"/>
        <v>0</v>
      </c>
    </row>
    <row r="13" spans="1:1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1"/>
        <v>0</v>
      </c>
    </row>
    <row r="14" spans="1:1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1"/>
        <v>0</v>
      </c>
    </row>
    <row r="15" spans="1:1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1"/>
        <v>0</v>
      </c>
    </row>
    <row r="16" spans="1:1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1"/>
        <v>0</v>
      </c>
    </row>
    <row r="17" spans="1:1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1"/>
        <v>0</v>
      </c>
    </row>
    <row r="18" spans="1:1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1"/>
        <v>0</v>
      </c>
    </row>
    <row r="19" spans="1:1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1"/>
        <v>0</v>
      </c>
    </row>
    <row r="20" spans="1:1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1"/>
        <v>0</v>
      </c>
    </row>
    <row r="21" spans="1:1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1"/>
        <v>0</v>
      </c>
    </row>
    <row r="22" spans="1:1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1"/>
        <v>0</v>
      </c>
    </row>
    <row r="23" spans="1:1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9">
        <f t="shared" ca="1" si="1"/>
        <v>0</v>
      </c>
    </row>
    <row r="24" spans="1:11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9">
        <f t="shared" ca="1" si="1"/>
        <v>0</v>
      </c>
    </row>
    <row r="25" spans="1:11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9">
        <f t="shared" ca="1" si="1"/>
        <v>0</v>
      </c>
    </row>
    <row r="26" spans="1:11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9">
        <f t="shared" ca="1" si="1"/>
        <v>0</v>
      </c>
    </row>
    <row r="27" spans="1:11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9">
        <f t="shared" ca="1" si="1"/>
        <v>0</v>
      </c>
    </row>
    <row r="28" spans="1:11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9">
        <f t="shared" ca="1" si="1"/>
        <v>0</v>
      </c>
    </row>
    <row r="29" spans="1:11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9">
        <f t="shared" ca="1" si="1"/>
        <v>0</v>
      </c>
    </row>
    <row r="30" spans="1:11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9">
        <f t="shared" ca="1" si="1"/>
        <v>0</v>
      </c>
    </row>
    <row r="31" spans="1:11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9">
        <f t="shared" ca="1" si="1"/>
        <v>0</v>
      </c>
    </row>
    <row r="32" spans="1:11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9">
        <f t="shared" ca="1" si="1"/>
        <v>0</v>
      </c>
    </row>
    <row r="33" spans="1:11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9">
        <f t="shared" ca="1" si="1"/>
        <v>0</v>
      </c>
    </row>
    <row r="34" spans="1:11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9">
        <f t="shared" ca="1" si="1"/>
        <v>0</v>
      </c>
    </row>
    <row r="35" spans="1:11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9">
        <f t="shared" ca="1" si="1"/>
        <v>0</v>
      </c>
    </row>
    <row r="36" spans="1:11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9">
        <f t="shared" ca="1" si="1"/>
        <v>0</v>
      </c>
    </row>
    <row r="37" spans="1:11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0</v>
      </c>
      <c r="K37" s="19">
        <f t="shared" ca="1" si="1"/>
        <v>0</v>
      </c>
    </row>
    <row r="38" spans="1:11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9">
        <f t="shared" ca="1" si="1"/>
        <v>0</v>
      </c>
    </row>
    <row r="39" spans="1:1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9">
        <f t="shared" ca="1" si="1"/>
        <v>0</v>
      </c>
    </row>
    <row r="40" spans="1:11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9">
        <f t="shared" ca="1" si="1"/>
        <v>0</v>
      </c>
    </row>
    <row r="41" spans="1:11" ht="12.75" customHeight="1">
      <c r="A41" s="55" t="s">
        <v>215</v>
      </c>
      <c r="B41" s="17">
        <v>1047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9">
        <f t="shared" ca="1" si="1"/>
        <v>0</v>
      </c>
    </row>
    <row r="42" spans="1:11" ht="12.75" customHeight="1">
      <c r="A42" s="55" t="s">
        <v>217</v>
      </c>
      <c r="B42" s="17">
        <v>1048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9">
        <f t="shared" ca="1" si="1"/>
        <v>0</v>
      </c>
    </row>
    <row r="43" spans="1:11" ht="12.75" customHeight="1">
      <c r="A43" s="55" t="s">
        <v>219</v>
      </c>
      <c r="B43" s="17">
        <v>1049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9">
        <f t="shared" ca="1" si="1"/>
        <v>0</v>
      </c>
    </row>
    <row r="44" spans="1:11" ht="12.75" customHeight="1">
      <c r="A44" s="55" t="s">
        <v>221</v>
      </c>
      <c r="B44" s="17">
        <v>1050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9">
        <f t="shared" ca="1" si="1"/>
        <v>0</v>
      </c>
    </row>
    <row r="45" spans="1:11" ht="12.75" customHeight="1">
      <c r="A45" s="55" t="s">
        <v>223</v>
      </c>
      <c r="B45" s="17">
        <v>1051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9">
        <f t="shared" ca="1" si="1"/>
        <v>0</v>
      </c>
    </row>
    <row r="46" spans="1:11" ht="12.75" customHeight="1">
      <c r="A46" s="55" t="s">
        <v>225</v>
      </c>
      <c r="B46" s="17">
        <v>1052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9">
        <f t="shared" ca="1" si="1"/>
        <v>0</v>
      </c>
    </row>
    <row r="47" spans="1:11" ht="12.75" customHeight="1">
      <c r="A47" s="55" t="s">
        <v>227</v>
      </c>
      <c r="B47" s="17">
        <v>1053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9">
        <f t="shared" ca="1" si="1"/>
        <v>0</v>
      </c>
    </row>
    <row r="48" spans="1:11" ht="12.75" customHeight="1">
      <c r="A48" s="55" t="s">
        <v>229</v>
      </c>
      <c r="B48" s="17">
        <v>1054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9">
        <f t="shared" ca="1" si="1"/>
        <v>0</v>
      </c>
    </row>
    <row r="49" spans="1:11" ht="12.75" customHeight="1">
      <c r="A49" s="55" t="s">
        <v>231</v>
      </c>
      <c r="B49" s="17">
        <v>1055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9">
        <f t="shared" ca="1" si="1"/>
        <v>0</v>
      </c>
    </row>
    <row r="50" spans="1:11" ht="12.75" customHeight="1">
      <c r="A50" s="55" t="s">
        <v>233</v>
      </c>
      <c r="B50" s="17">
        <v>1056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9">
        <f t="shared" ca="1" si="1"/>
        <v>0</v>
      </c>
    </row>
    <row r="51" spans="1:11" ht="12.75" customHeight="1">
      <c r="A51" s="55" t="s">
        <v>235</v>
      </c>
      <c r="B51" s="17">
        <v>1057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9">
        <f t="shared" ca="1" si="1"/>
        <v>0</v>
      </c>
    </row>
    <row r="52" spans="1:11" ht="12.75" customHeight="1">
      <c r="A52" s="55" t="s">
        <v>237</v>
      </c>
      <c r="B52" s="17">
        <v>1058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9">
        <f t="shared" ref="K52" ca="1" si="4">+SUM(D52:J52)</f>
        <v>0</v>
      </c>
    </row>
    <row r="53" spans="1:11" ht="12.75" customHeight="1">
      <c r="A53" s="55" t="s">
        <v>239</v>
      </c>
      <c r="B53" s="17">
        <v>1059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9">
        <f t="shared" ref="K53:K55" ca="1" si="5">+SUM(D53:J53)</f>
        <v>0</v>
      </c>
    </row>
    <row r="54" spans="1:11" ht="12.75" customHeight="1">
      <c r="A54" s="55" t="s">
        <v>241</v>
      </c>
      <c r="B54" s="17">
        <v>1060</v>
      </c>
      <c r="C54" s="56" t="s">
        <v>147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9">
        <f t="shared" ca="1" si="5"/>
        <v>0</v>
      </c>
    </row>
    <row r="55" spans="1:11" ht="12.75" customHeight="1">
      <c r="A55" s="55" t="s">
        <v>243</v>
      </c>
      <c r="B55" s="17">
        <v>1061</v>
      </c>
      <c r="C55" s="56" t="s">
        <v>147</v>
      </c>
      <c r="D55" s="18">
        <f t="shared" ref="D55:J70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0</v>
      </c>
      <c r="F55" s="18">
        <f t="shared" ca="1" si="6"/>
        <v>0</v>
      </c>
      <c r="G55" s="18">
        <f t="shared" ca="1" si="6"/>
        <v>0</v>
      </c>
      <c r="H55" s="18">
        <f t="shared" ca="1" si="6"/>
        <v>0</v>
      </c>
      <c r="I55" s="18">
        <f t="shared" ca="1" si="6"/>
        <v>0</v>
      </c>
      <c r="J55" s="18">
        <f t="shared" ca="1" si="6"/>
        <v>0</v>
      </c>
      <c r="K55" s="19">
        <f t="shared" ca="1" si="5"/>
        <v>0</v>
      </c>
    </row>
    <row r="56" spans="1:11" ht="12.75" customHeight="1">
      <c r="A56" s="55" t="s">
        <v>245</v>
      </c>
      <c r="B56" s="17">
        <v>2001</v>
      </c>
      <c r="C56" s="56" t="s">
        <v>147</v>
      </c>
      <c r="D56" s="18">
        <f t="shared" ca="1" si="6"/>
        <v>0</v>
      </c>
      <c r="E56" s="18">
        <f t="shared" ca="1" si="6"/>
        <v>0</v>
      </c>
      <c r="F56" s="18">
        <f t="shared" ca="1" si="6"/>
        <v>0</v>
      </c>
      <c r="G56" s="18">
        <f t="shared" ca="1" si="6"/>
        <v>0</v>
      </c>
      <c r="H56" s="18">
        <f t="shared" ca="1" si="6"/>
        <v>0</v>
      </c>
      <c r="I56" s="18">
        <f t="shared" ca="1" si="6"/>
        <v>0</v>
      </c>
      <c r="J56" s="18">
        <f t="shared" ca="1" si="6"/>
        <v>0</v>
      </c>
      <c r="K56" s="19">
        <f t="shared" ca="1" si="1"/>
        <v>0</v>
      </c>
    </row>
    <row r="57" spans="1:11" ht="12.75" customHeight="1">
      <c r="A57" s="55" t="s">
        <v>247</v>
      </c>
      <c r="B57" s="17">
        <v>2002</v>
      </c>
      <c r="C57" s="56" t="s">
        <v>248</v>
      </c>
      <c r="D57" s="18">
        <f t="shared" ca="1" si="6"/>
        <v>0</v>
      </c>
      <c r="E57" s="18">
        <f t="shared" ca="1" si="6"/>
        <v>3338835905.1703801</v>
      </c>
      <c r="F57" s="18">
        <f t="shared" ca="1" si="6"/>
        <v>0</v>
      </c>
      <c r="G57" s="18">
        <f t="shared" ca="1" si="6"/>
        <v>0</v>
      </c>
      <c r="H57" s="18">
        <f t="shared" ca="1" si="6"/>
        <v>0</v>
      </c>
      <c r="I57" s="18">
        <f t="shared" ca="1" si="6"/>
        <v>0</v>
      </c>
      <c r="J57" s="18">
        <f t="shared" ca="1" si="6"/>
        <v>0</v>
      </c>
      <c r="K57" s="19">
        <f t="shared" ca="1" si="1"/>
        <v>3338835905.1703801</v>
      </c>
    </row>
    <row r="58" spans="1:11" ht="12.75" customHeight="1">
      <c r="A58" s="55" t="s">
        <v>250</v>
      </c>
      <c r="B58" s="17">
        <v>2005</v>
      </c>
      <c r="C58" s="56" t="s">
        <v>248</v>
      </c>
      <c r="D58" s="18">
        <f t="shared" ca="1" si="6"/>
        <v>0</v>
      </c>
      <c r="E58" s="18">
        <f t="shared" ca="1" si="6"/>
        <v>312104.63000000047</v>
      </c>
      <c r="F58" s="18">
        <f t="shared" ca="1" si="6"/>
        <v>0</v>
      </c>
      <c r="G58" s="18">
        <f t="shared" ca="1" si="6"/>
        <v>0</v>
      </c>
      <c r="H58" s="18">
        <f t="shared" ca="1" si="6"/>
        <v>0</v>
      </c>
      <c r="I58" s="18">
        <f t="shared" ca="1" si="6"/>
        <v>0</v>
      </c>
      <c r="J58" s="18">
        <f t="shared" ca="1" si="6"/>
        <v>0</v>
      </c>
      <c r="K58" s="19">
        <f t="shared" ca="1" si="1"/>
        <v>312104.63000000047</v>
      </c>
    </row>
    <row r="59" spans="1:11" ht="12.75" customHeight="1">
      <c r="A59" s="55" t="s">
        <v>252</v>
      </c>
      <c r="B59" s="17">
        <v>2006</v>
      </c>
      <c r="C59" s="56" t="s">
        <v>253</v>
      </c>
      <c r="D59" s="18">
        <f t="shared" ca="1" si="6"/>
        <v>0</v>
      </c>
      <c r="E59" s="18">
        <f t="shared" ca="1" si="6"/>
        <v>478561463.55007184</v>
      </c>
      <c r="F59" s="18">
        <f t="shared" ca="1" si="6"/>
        <v>0</v>
      </c>
      <c r="G59" s="18">
        <f t="shared" ca="1" si="6"/>
        <v>0</v>
      </c>
      <c r="H59" s="18">
        <f t="shared" ca="1" si="6"/>
        <v>0</v>
      </c>
      <c r="I59" s="18">
        <f t="shared" ca="1" si="6"/>
        <v>0</v>
      </c>
      <c r="J59" s="18">
        <f t="shared" ca="1" si="6"/>
        <v>0</v>
      </c>
      <c r="K59" s="19">
        <f t="shared" ca="1" si="1"/>
        <v>478561463.55007184</v>
      </c>
    </row>
    <row r="60" spans="1:11" ht="12.75" customHeight="1">
      <c r="A60" s="55" t="s">
        <v>255</v>
      </c>
      <c r="B60" s="17">
        <v>2007</v>
      </c>
      <c r="C60" s="56" t="s">
        <v>248</v>
      </c>
      <c r="D60" s="18">
        <f t="shared" ca="1" si="6"/>
        <v>0</v>
      </c>
      <c r="E60" s="18">
        <f t="shared" ca="1" si="6"/>
        <v>250604451.13999897</v>
      </c>
      <c r="F60" s="18">
        <f t="shared" ca="1" si="6"/>
        <v>0</v>
      </c>
      <c r="G60" s="18">
        <f t="shared" ca="1" si="6"/>
        <v>0</v>
      </c>
      <c r="H60" s="18">
        <f t="shared" ca="1" si="6"/>
        <v>0</v>
      </c>
      <c r="I60" s="18">
        <f t="shared" ca="1" si="6"/>
        <v>0</v>
      </c>
      <c r="J60" s="18">
        <f t="shared" ca="1" si="6"/>
        <v>0</v>
      </c>
      <c r="K60" s="19">
        <f t="shared" ca="1" si="1"/>
        <v>250604451.13999897</v>
      </c>
    </row>
    <row r="61" spans="1:11" ht="12.75" customHeight="1">
      <c r="A61" s="55" t="s">
        <v>257</v>
      </c>
      <c r="B61" s="17">
        <v>2008</v>
      </c>
      <c r="C61" s="56" t="s">
        <v>248</v>
      </c>
      <c r="D61" s="18">
        <f t="shared" ca="1" si="6"/>
        <v>0</v>
      </c>
      <c r="E61" s="18">
        <f t="shared" ca="1" si="6"/>
        <v>260591791</v>
      </c>
      <c r="F61" s="18">
        <f t="shared" ca="1" si="6"/>
        <v>0</v>
      </c>
      <c r="G61" s="18">
        <f t="shared" ca="1" si="6"/>
        <v>0</v>
      </c>
      <c r="H61" s="18">
        <f t="shared" ca="1" si="6"/>
        <v>0</v>
      </c>
      <c r="I61" s="18">
        <f t="shared" ca="1" si="6"/>
        <v>0</v>
      </c>
      <c r="J61" s="18">
        <f t="shared" ca="1" si="6"/>
        <v>0</v>
      </c>
      <c r="K61" s="19">
        <f t="shared" ref="K61" ca="1" si="7">+SUM(D61:J61)</f>
        <v>260591791</v>
      </c>
    </row>
    <row r="62" spans="1:11" ht="12.75" customHeight="1">
      <c r="A62" s="55" t="s">
        <v>259</v>
      </c>
      <c r="B62" s="17">
        <v>3001</v>
      </c>
      <c r="C62" s="56" t="s">
        <v>253</v>
      </c>
      <c r="D62" s="18">
        <f t="shared" ca="1" si="6"/>
        <v>1.0000000000000001E-5</v>
      </c>
      <c r="E62" s="18">
        <f t="shared" ca="1" si="6"/>
        <v>21542565551.559364</v>
      </c>
      <c r="F62" s="18">
        <f t="shared" ca="1" si="6"/>
        <v>0</v>
      </c>
      <c r="G62" s="18">
        <f t="shared" ca="1" si="6"/>
        <v>0</v>
      </c>
      <c r="H62" s="18">
        <f t="shared" ca="1" si="6"/>
        <v>0</v>
      </c>
      <c r="I62" s="18">
        <f t="shared" ca="1" si="6"/>
        <v>0</v>
      </c>
      <c r="J62" s="18">
        <f t="shared" ca="1" si="6"/>
        <v>0</v>
      </c>
      <c r="K62" s="19">
        <f t="shared" ref="K62:K75" ca="1" si="8">+SUM(D62:J62)</f>
        <v>21542565551.559376</v>
      </c>
    </row>
    <row r="63" spans="1:11" ht="12.75" customHeight="1">
      <c r="A63" s="55" t="s">
        <v>261</v>
      </c>
      <c r="B63" s="17">
        <v>3002</v>
      </c>
      <c r="C63" s="56" t="s">
        <v>253</v>
      </c>
      <c r="D63" s="18">
        <f t="shared" ca="1" si="6"/>
        <v>0</v>
      </c>
      <c r="E63" s="18">
        <f t="shared" ca="1" si="6"/>
        <v>2586041266.3100014</v>
      </c>
      <c r="F63" s="18">
        <f t="shared" ca="1" si="6"/>
        <v>0</v>
      </c>
      <c r="G63" s="18">
        <f t="shared" ca="1" si="6"/>
        <v>0</v>
      </c>
      <c r="H63" s="18">
        <f t="shared" ca="1" si="6"/>
        <v>0</v>
      </c>
      <c r="I63" s="18">
        <f t="shared" ca="1" si="6"/>
        <v>0</v>
      </c>
      <c r="J63" s="18">
        <f t="shared" ca="1" si="6"/>
        <v>0</v>
      </c>
      <c r="K63" s="19">
        <f t="shared" ca="1" si="8"/>
        <v>2586041266.3100014</v>
      </c>
    </row>
    <row r="64" spans="1:11" ht="12.75" customHeight="1">
      <c r="A64" s="55" t="s">
        <v>263</v>
      </c>
      <c r="B64" s="17">
        <v>3003</v>
      </c>
      <c r="C64" s="56" t="s">
        <v>253</v>
      </c>
      <c r="D64" s="18">
        <f t="shared" ca="1" si="6"/>
        <v>0</v>
      </c>
      <c r="E64" s="18">
        <f t="shared" ca="1" si="6"/>
        <v>17080937499.709995</v>
      </c>
      <c r="F64" s="18">
        <f t="shared" ca="1" si="6"/>
        <v>0</v>
      </c>
      <c r="G64" s="18">
        <f t="shared" ca="1" si="6"/>
        <v>0</v>
      </c>
      <c r="H64" s="18">
        <f t="shared" ca="1" si="6"/>
        <v>0</v>
      </c>
      <c r="I64" s="18">
        <f t="shared" ca="1" si="6"/>
        <v>0</v>
      </c>
      <c r="J64" s="18">
        <f t="shared" ca="1" si="6"/>
        <v>0</v>
      </c>
      <c r="K64" s="19">
        <f t="shared" ca="1" si="8"/>
        <v>17080937499.709995</v>
      </c>
    </row>
    <row r="65" spans="1:11" ht="12.75" customHeight="1">
      <c r="A65" s="55" t="s">
        <v>265</v>
      </c>
      <c r="B65" s="17">
        <v>3004</v>
      </c>
      <c r="C65" s="56" t="s">
        <v>253</v>
      </c>
      <c r="D65" s="18">
        <f t="shared" ca="1" si="6"/>
        <v>96169047.939999968</v>
      </c>
      <c r="E65" s="18">
        <f t="shared" ca="1" si="6"/>
        <v>20577651920.020092</v>
      </c>
      <c r="F65" s="18">
        <f t="shared" ca="1" si="6"/>
        <v>0</v>
      </c>
      <c r="G65" s="18">
        <f t="shared" ca="1" si="6"/>
        <v>0</v>
      </c>
      <c r="H65" s="18">
        <f t="shared" ca="1" si="6"/>
        <v>0</v>
      </c>
      <c r="I65" s="18">
        <f t="shared" ca="1" si="6"/>
        <v>0</v>
      </c>
      <c r="J65" s="18">
        <f t="shared" ca="1" si="6"/>
        <v>0</v>
      </c>
      <c r="K65" s="19">
        <f t="shared" ca="1" si="8"/>
        <v>20673820967.960091</v>
      </c>
    </row>
    <row r="66" spans="1:11" ht="12.75" customHeight="1">
      <c r="A66" s="55" t="s">
        <v>267</v>
      </c>
      <c r="B66" s="17">
        <v>3005</v>
      </c>
      <c r="C66" s="56" t="s">
        <v>253</v>
      </c>
      <c r="D66" s="18">
        <f t="shared" ca="1" si="6"/>
        <v>0</v>
      </c>
      <c r="E66" s="18">
        <f t="shared" ca="1" si="6"/>
        <v>1564885100.9297535</v>
      </c>
      <c r="F66" s="18">
        <f t="shared" ca="1" si="6"/>
        <v>0</v>
      </c>
      <c r="G66" s="18">
        <f t="shared" ca="1" si="6"/>
        <v>0</v>
      </c>
      <c r="H66" s="18">
        <f t="shared" ca="1" si="6"/>
        <v>0</v>
      </c>
      <c r="I66" s="18">
        <f t="shared" ca="1" si="6"/>
        <v>0</v>
      </c>
      <c r="J66" s="18">
        <f t="shared" ca="1" si="6"/>
        <v>0</v>
      </c>
      <c r="K66" s="19">
        <f t="shared" ca="1" si="8"/>
        <v>1564885100.9297535</v>
      </c>
    </row>
    <row r="67" spans="1:11" ht="12.75" customHeight="1">
      <c r="A67" s="55" t="s">
        <v>269</v>
      </c>
      <c r="B67" s="17">
        <v>3006</v>
      </c>
      <c r="C67" s="56" t="s">
        <v>253</v>
      </c>
      <c r="D67" s="18">
        <f t="shared" ca="1" si="6"/>
        <v>0</v>
      </c>
      <c r="E67" s="18">
        <f t="shared" ca="1" si="6"/>
        <v>24073963540.559998</v>
      </c>
      <c r="F67" s="18">
        <f t="shared" ca="1" si="6"/>
        <v>0</v>
      </c>
      <c r="G67" s="18">
        <f t="shared" ca="1" si="6"/>
        <v>0</v>
      </c>
      <c r="H67" s="18">
        <f t="shared" ca="1" si="6"/>
        <v>0</v>
      </c>
      <c r="I67" s="18">
        <f t="shared" ca="1" si="6"/>
        <v>0</v>
      </c>
      <c r="J67" s="18">
        <f t="shared" ca="1" si="6"/>
        <v>0</v>
      </c>
      <c r="K67" s="19">
        <f t="shared" ca="1" si="8"/>
        <v>24073963540.559998</v>
      </c>
    </row>
    <row r="68" spans="1:11" ht="12.75" customHeight="1">
      <c r="A68" s="55" t="s">
        <v>271</v>
      </c>
      <c r="B68" s="17">
        <v>3007</v>
      </c>
      <c r="C68" s="56" t="s">
        <v>253</v>
      </c>
      <c r="D68" s="18">
        <f t="shared" ca="1" si="6"/>
        <v>0</v>
      </c>
      <c r="E68" s="18">
        <f t="shared" ca="1" si="6"/>
        <v>210525113.59999999</v>
      </c>
      <c r="F68" s="18">
        <f t="shared" ca="1" si="6"/>
        <v>0</v>
      </c>
      <c r="G68" s="18">
        <f t="shared" ca="1" si="6"/>
        <v>0</v>
      </c>
      <c r="H68" s="18">
        <f t="shared" ca="1" si="6"/>
        <v>0</v>
      </c>
      <c r="I68" s="18">
        <f t="shared" ca="1" si="6"/>
        <v>0</v>
      </c>
      <c r="J68" s="18">
        <f t="shared" ca="1" si="6"/>
        <v>0</v>
      </c>
      <c r="K68" s="19">
        <f t="shared" ca="1" si="8"/>
        <v>210525113.59999999</v>
      </c>
    </row>
    <row r="69" spans="1:11" ht="12.75" customHeight="1">
      <c r="A69" s="55" t="s">
        <v>273</v>
      </c>
      <c r="B69" s="17">
        <v>3008</v>
      </c>
      <c r="C69" s="56" t="s">
        <v>253</v>
      </c>
      <c r="D69" s="18">
        <f t="shared" ca="1" si="6"/>
        <v>0</v>
      </c>
      <c r="E69" s="18">
        <f t="shared" ca="1" si="6"/>
        <v>3157379127</v>
      </c>
      <c r="F69" s="18">
        <f t="shared" ca="1" si="6"/>
        <v>0</v>
      </c>
      <c r="G69" s="18">
        <f t="shared" ca="1" si="6"/>
        <v>0</v>
      </c>
      <c r="H69" s="18">
        <f t="shared" ca="1" si="6"/>
        <v>0</v>
      </c>
      <c r="I69" s="18">
        <f t="shared" ca="1" si="6"/>
        <v>0</v>
      </c>
      <c r="J69" s="18">
        <f t="shared" ca="1" si="6"/>
        <v>0</v>
      </c>
      <c r="K69" s="19">
        <f t="shared" ca="1" si="8"/>
        <v>3157379127</v>
      </c>
    </row>
    <row r="70" spans="1:11" ht="12.75" customHeight="1">
      <c r="A70" s="55" t="s">
        <v>275</v>
      </c>
      <c r="B70" s="17">
        <v>3009</v>
      </c>
      <c r="C70" s="56" t="s">
        <v>253</v>
      </c>
      <c r="D70" s="18">
        <f t="shared" ca="1" si="6"/>
        <v>0</v>
      </c>
      <c r="E70" s="18">
        <f t="shared" ca="1" si="6"/>
        <v>14626443632.13213</v>
      </c>
      <c r="F70" s="18">
        <f t="shared" ca="1" si="6"/>
        <v>0</v>
      </c>
      <c r="G70" s="18">
        <f t="shared" ca="1" si="6"/>
        <v>0</v>
      </c>
      <c r="H70" s="18">
        <f t="shared" ca="1" si="6"/>
        <v>0</v>
      </c>
      <c r="I70" s="18">
        <f t="shared" ca="1" si="6"/>
        <v>0</v>
      </c>
      <c r="J70" s="18">
        <f t="shared" ca="1" si="6"/>
        <v>0</v>
      </c>
      <c r="K70" s="19">
        <f t="shared" ca="1" si="8"/>
        <v>14626443632.13213</v>
      </c>
    </row>
    <row r="71" spans="1:11" ht="12.75" customHeight="1">
      <c r="A71" s="55" t="s">
        <v>277</v>
      </c>
      <c r="B71" s="17">
        <v>3011</v>
      </c>
      <c r="C71" s="56" t="s">
        <v>253</v>
      </c>
      <c r="D71" s="18">
        <f t="shared" ref="D71:J75" ca="1" si="9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9"/>
        <v>4321202118.4594746</v>
      </c>
      <c r="F71" s="18">
        <f t="shared" ca="1" si="9"/>
        <v>0</v>
      </c>
      <c r="G71" s="18">
        <f t="shared" ca="1" si="9"/>
        <v>0</v>
      </c>
      <c r="H71" s="18">
        <f t="shared" ca="1" si="9"/>
        <v>0</v>
      </c>
      <c r="I71" s="18">
        <f t="shared" ca="1" si="9"/>
        <v>0</v>
      </c>
      <c r="J71" s="18">
        <f t="shared" ca="1" si="9"/>
        <v>0</v>
      </c>
      <c r="K71" s="19">
        <f t="shared" ca="1" si="8"/>
        <v>4321202118.4594746</v>
      </c>
    </row>
    <row r="72" spans="1:11" ht="12.75" customHeight="1">
      <c r="A72" s="55" t="s">
        <v>279</v>
      </c>
      <c r="B72" s="17">
        <v>3012</v>
      </c>
      <c r="C72" s="56" t="s">
        <v>253</v>
      </c>
      <c r="D72" s="18">
        <f t="shared" ca="1" si="9"/>
        <v>0</v>
      </c>
      <c r="E72" s="18">
        <f t="shared" ca="1" si="9"/>
        <v>20003806424.490002</v>
      </c>
      <c r="F72" s="18">
        <f t="shared" ca="1" si="9"/>
        <v>0</v>
      </c>
      <c r="G72" s="18">
        <f t="shared" ca="1" si="9"/>
        <v>0</v>
      </c>
      <c r="H72" s="18">
        <f t="shared" ca="1" si="9"/>
        <v>0</v>
      </c>
      <c r="I72" s="18">
        <f t="shared" ca="1" si="9"/>
        <v>0</v>
      </c>
      <c r="J72" s="18">
        <f t="shared" ca="1" si="9"/>
        <v>0</v>
      </c>
      <c r="K72" s="19">
        <f t="shared" ca="1" si="8"/>
        <v>20003806424.490002</v>
      </c>
    </row>
    <row r="73" spans="1:11" ht="12.75" customHeight="1">
      <c r="A73" s="55" t="s">
        <v>281</v>
      </c>
      <c r="B73" s="17">
        <v>3016</v>
      </c>
      <c r="C73" s="56" t="s">
        <v>253</v>
      </c>
      <c r="D73" s="18">
        <f t="shared" ca="1" si="9"/>
        <v>0</v>
      </c>
      <c r="E73" s="18">
        <f t="shared" ca="1" si="9"/>
        <v>993030671.07011902</v>
      </c>
      <c r="F73" s="18">
        <f t="shared" ca="1" si="9"/>
        <v>0</v>
      </c>
      <c r="G73" s="18">
        <f t="shared" ca="1" si="9"/>
        <v>0</v>
      </c>
      <c r="H73" s="18">
        <f t="shared" ca="1" si="9"/>
        <v>0</v>
      </c>
      <c r="I73" s="18">
        <f t="shared" ca="1" si="9"/>
        <v>0</v>
      </c>
      <c r="J73" s="18">
        <f t="shared" ca="1" si="9"/>
        <v>0</v>
      </c>
      <c r="K73" s="19">
        <f t="shared" ca="1" si="8"/>
        <v>993030671.07011902</v>
      </c>
    </row>
    <row r="74" spans="1:11" ht="12.75" customHeight="1">
      <c r="A74" s="55" t="s">
        <v>283</v>
      </c>
      <c r="B74" s="17">
        <v>3017</v>
      </c>
      <c r="C74" s="56" t="s">
        <v>253</v>
      </c>
      <c r="D74" s="18">
        <f t="shared" ca="1" si="9"/>
        <v>0</v>
      </c>
      <c r="E74" s="18">
        <f t="shared" ca="1" si="9"/>
        <v>14373335206.978901</v>
      </c>
      <c r="F74" s="18">
        <f t="shared" ca="1" si="9"/>
        <v>0</v>
      </c>
      <c r="G74" s="18">
        <f t="shared" ca="1" si="9"/>
        <v>0</v>
      </c>
      <c r="H74" s="18">
        <f t="shared" ca="1" si="9"/>
        <v>0</v>
      </c>
      <c r="I74" s="18">
        <f t="shared" ca="1" si="9"/>
        <v>0</v>
      </c>
      <c r="J74" s="18">
        <f t="shared" ca="1" si="9"/>
        <v>0</v>
      </c>
      <c r="K74" s="19">
        <f t="shared" ca="1" si="8"/>
        <v>14373335206.978901</v>
      </c>
    </row>
    <row r="75" spans="1:11" ht="12.75" customHeight="1">
      <c r="A75" s="55" t="s">
        <v>285</v>
      </c>
      <c r="B75" s="17">
        <v>3018</v>
      </c>
      <c r="C75" s="56" t="s">
        <v>253</v>
      </c>
      <c r="D75" s="18">
        <f t="shared" ca="1" si="9"/>
        <v>0</v>
      </c>
      <c r="E75" s="18">
        <f t="shared" ca="1" si="9"/>
        <v>29340585986.880001</v>
      </c>
      <c r="F75" s="18">
        <f t="shared" ca="1" si="9"/>
        <v>0</v>
      </c>
      <c r="G75" s="18">
        <f t="shared" ca="1" si="9"/>
        <v>0</v>
      </c>
      <c r="H75" s="18">
        <f t="shared" ca="1" si="9"/>
        <v>0</v>
      </c>
      <c r="I75" s="18">
        <f t="shared" ca="1" si="9"/>
        <v>0</v>
      </c>
      <c r="J75" s="18">
        <f t="shared" ca="1" si="9"/>
        <v>0</v>
      </c>
      <c r="K75" s="19">
        <f t="shared" ca="1" si="8"/>
        <v>29340585986.880001</v>
      </c>
    </row>
    <row r="76" spans="1:11" ht="13.8">
      <c r="A76" s="57" t="s">
        <v>287</v>
      </c>
      <c r="B76" s="47">
        <v>9000</v>
      </c>
      <c r="C76" s="56" t="s">
        <v>288</v>
      </c>
      <c r="D76" s="48">
        <f t="shared" ref="D76:K76" ca="1" si="10">SUMIF($C$7:$C$75,"HD",D$7:D$75)</f>
        <v>0</v>
      </c>
      <c r="E76" s="48">
        <f t="shared" ca="1" si="10"/>
        <v>0</v>
      </c>
      <c r="F76" s="48">
        <f t="shared" ca="1" si="10"/>
        <v>0</v>
      </c>
      <c r="G76" s="48">
        <f t="shared" ca="1" si="10"/>
        <v>0</v>
      </c>
      <c r="H76" s="48">
        <f t="shared" ca="1" si="10"/>
        <v>0</v>
      </c>
      <c r="I76" s="48">
        <f t="shared" ca="1" si="10"/>
        <v>0</v>
      </c>
      <c r="J76" s="48">
        <f t="shared" ca="1" si="10"/>
        <v>0</v>
      </c>
      <c r="K76" s="48">
        <f t="shared" ca="1" si="10"/>
        <v>0</v>
      </c>
    </row>
    <row r="77" spans="1:11" ht="13.8">
      <c r="A77" s="57" t="s">
        <v>290</v>
      </c>
      <c r="B77" s="47">
        <v>9001</v>
      </c>
      <c r="C77" s="56" t="s">
        <v>291</v>
      </c>
      <c r="D77" s="48">
        <f t="shared" ref="D77:K77" ca="1" si="11">SUMIF($C$7:$C$75,"H",D$7:D$75)+SUMIF($C$7:$C$75,"E",D$7:D$75)</f>
        <v>96169047.940009966</v>
      </c>
      <c r="E77" s="48">
        <f t="shared" ca="1" si="11"/>
        <v>178781258875.19028</v>
      </c>
      <c r="F77" s="48">
        <f t="shared" ca="1" si="11"/>
        <v>0</v>
      </c>
      <c r="G77" s="48">
        <f t="shared" ca="1" si="11"/>
        <v>0</v>
      </c>
      <c r="H77" s="48">
        <f t="shared" ca="1" si="11"/>
        <v>0</v>
      </c>
      <c r="I77" s="48">
        <f t="shared" ca="1" si="11"/>
        <v>0</v>
      </c>
      <c r="J77" s="48">
        <f t="shared" ca="1" si="11"/>
        <v>0</v>
      </c>
      <c r="K77" s="48">
        <f t="shared" ca="1" si="11"/>
        <v>178877427923.13028</v>
      </c>
    </row>
    <row r="78" spans="1:11" ht="13.8">
      <c r="A78" s="57" t="s">
        <v>293</v>
      </c>
      <c r="B78" s="47">
        <v>9003</v>
      </c>
      <c r="C78" s="56" t="s">
        <v>294</v>
      </c>
      <c r="D78" s="48">
        <f t="shared" ref="D78:K78" ca="1" si="12">D76+D77</f>
        <v>96169047.940009966</v>
      </c>
      <c r="E78" s="48">
        <f t="shared" ca="1" si="12"/>
        <v>178781258875.19028</v>
      </c>
      <c r="F78" s="48">
        <f t="shared" ca="1" si="12"/>
        <v>0</v>
      </c>
      <c r="G78" s="48">
        <f t="shared" ca="1" si="12"/>
        <v>0</v>
      </c>
      <c r="H78" s="48">
        <f t="shared" ca="1" si="12"/>
        <v>0</v>
      </c>
      <c r="I78" s="48">
        <f t="shared" ca="1" si="12"/>
        <v>0</v>
      </c>
      <c r="J78" s="48">
        <f t="shared" ca="1" si="12"/>
        <v>0</v>
      </c>
      <c r="K78" s="48">
        <f t="shared" ca="1" si="12"/>
        <v>178877427923.13028</v>
      </c>
    </row>
  </sheetData>
  <mergeCells count="1">
    <mergeCell ref="E2:G2"/>
  </mergeCells>
  <dataValidations count="2">
    <dataValidation type="list" allowBlank="1" showInputMessage="1" showErrorMessage="1" sqref="B2" xr:uid="{95C7E573-0C94-413B-BC01-42DC1C18312F}">
      <formula1>"Toplam,Direkt,Endirekt"</formula1>
    </dataValidation>
    <dataValidation type="list" allowBlank="1" showInputMessage="1" showErrorMessage="1" sqref="C2" xr:uid="{E8F2DCD1-6492-4F9B-9C84-568D9E07F8F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806AB-719F-4FD3-8C2D-66BA40272283}">
  <dimension ref="A1:HW144"/>
  <sheetViews>
    <sheetView showGridLines="0" zoomScale="80" zoomScaleNormal="80" workbookViewId="0">
      <pane xSplit="3" ySplit="6" topLeftCell="D7" activePane="bottomRight" state="frozen"/>
      <selection activeCell="J134" sqref="J134"/>
      <selection pane="topRight" activeCell="J134" sqref="J134"/>
      <selection pane="bottomLeft" activeCell="J134" sqref="J134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4</v>
      </c>
      <c r="B2" s="2"/>
      <c r="C2" s="2"/>
    </row>
    <row r="3" spans="1:231" ht="15" customHeight="1">
      <c r="A3" s="5" t="s">
        <v>365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364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198819663.08000001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198819663.08000001</v>
      </c>
      <c r="K7" s="18">
        <v>0</v>
      </c>
      <c r="L7" s="18">
        <v>21861980.379999999</v>
      </c>
      <c r="M7" s="18">
        <v>0</v>
      </c>
      <c r="N7" s="18">
        <v>0</v>
      </c>
      <c r="O7" s="18">
        <v>0</v>
      </c>
      <c r="P7" s="18">
        <v>5262913.84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135660196.02000001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21414651.620000001</v>
      </c>
      <c r="AU7" s="18">
        <v>0</v>
      </c>
      <c r="AV7" s="18">
        <v>302163188.94</v>
      </c>
      <c r="AW7" s="18">
        <v>0</v>
      </c>
      <c r="AX7" s="18">
        <v>0</v>
      </c>
      <c r="AY7" s="18">
        <v>0</v>
      </c>
      <c r="AZ7" s="18">
        <v>20455210.02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105776384.23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4657459.3499999996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9940638.9800000004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107618229.45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122265</v>
      </c>
      <c r="EE7" s="18">
        <v>0</v>
      </c>
      <c r="EF7" s="18">
        <v>0</v>
      </c>
      <c r="EG7" s="18">
        <v>0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5259219.68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3155957.14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942167957.73000014</v>
      </c>
      <c r="HW7" s="18">
        <v>0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8884499963.6799984</v>
      </c>
      <c r="E8" s="19">
        <v>0</v>
      </c>
      <c r="F8" s="18">
        <v>1619249040.5599999</v>
      </c>
      <c r="G8" s="18">
        <v>0</v>
      </c>
      <c r="H8" s="18">
        <v>4294096767.25</v>
      </c>
      <c r="I8" s="18">
        <v>0</v>
      </c>
      <c r="J8" s="18">
        <v>2971154155.8699985</v>
      </c>
      <c r="K8" s="18">
        <v>0</v>
      </c>
      <c r="L8" s="18">
        <v>1028904202.24</v>
      </c>
      <c r="M8" s="18">
        <v>0</v>
      </c>
      <c r="N8" s="18">
        <v>1708565669.78</v>
      </c>
      <c r="O8" s="18">
        <v>0</v>
      </c>
      <c r="P8" s="18">
        <v>30548918.940000001</v>
      </c>
      <c r="Q8" s="18">
        <v>0</v>
      </c>
      <c r="R8" s="18">
        <v>216678.99</v>
      </c>
      <c r="S8" s="18">
        <v>0</v>
      </c>
      <c r="T8" s="18">
        <v>0</v>
      </c>
      <c r="U8" s="18">
        <v>0</v>
      </c>
      <c r="V8" s="18">
        <v>1708130.14</v>
      </c>
      <c r="W8" s="18">
        <v>0</v>
      </c>
      <c r="X8" s="18">
        <v>0</v>
      </c>
      <c r="Y8" s="18">
        <v>0</v>
      </c>
      <c r="Z8" s="18">
        <v>471652669.31</v>
      </c>
      <c r="AA8" s="18">
        <v>0</v>
      </c>
      <c r="AB8" s="18">
        <v>0</v>
      </c>
      <c r="AC8" s="18">
        <v>0</v>
      </c>
      <c r="AD8" s="18">
        <v>387352786.75999999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3312900214.98</v>
      </c>
      <c r="AK8" s="18">
        <v>0</v>
      </c>
      <c r="AL8" s="18">
        <v>0</v>
      </c>
      <c r="AM8" s="18">
        <v>0</v>
      </c>
      <c r="AN8" s="18">
        <v>1221987194.28</v>
      </c>
      <c r="AO8" s="18">
        <v>0</v>
      </c>
      <c r="AP8" s="18">
        <v>3312842453.3600001</v>
      </c>
      <c r="AQ8" s="18">
        <v>0</v>
      </c>
      <c r="AR8" s="18">
        <v>685918.69</v>
      </c>
      <c r="AS8" s="18">
        <v>0</v>
      </c>
      <c r="AT8" s="18">
        <v>203683440.94999999</v>
      </c>
      <c r="AU8" s="18">
        <v>0</v>
      </c>
      <c r="AV8" s="18">
        <v>544349292.78999996</v>
      </c>
      <c r="AW8" s="18">
        <v>0</v>
      </c>
      <c r="AX8" s="18">
        <v>160559.56999999983</v>
      </c>
      <c r="AY8" s="18">
        <v>0</v>
      </c>
      <c r="AZ8" s="18">
        <v>0</v>
      </c>
      <c r="BA8" s="18">
        <v>0</v>
      </c>
      <c r="BB8" s="18">
        <v>103146884.47</v>
      </c>
      <c r="BC8" s="18">
        <v>0</v>
      </c>
      <c r="BD8" s="18">
        <v>528649408.30000001</v>
      </c>
      <c r="BE8" s="18">
        <v>0</v>
      </c>
      <c r="BF8" s="18">
        <v>0</v>
      </c>
      <c r="BG8" s="18">
        <v>0</v>
      </c>
      <c r="BH8" s="18">
        <v>38436819.350000001</v>
      </c>
      <c r="BI8" s="18">
        <v>0</v>
      </c>
      <c r="BJ8" s="18">
        <v>123759219.97</v>
      </c>
      <c r="BK8" s="18">
        <v>0</v>
      </c>
      <c r="BL8" s="18">
        <v>183454522.02000001</v>
      </c>
      <c r="BM8" s="18">
        <v>0</v>
      </c>
      <c r="BN8" s="18">
        <v>0</v>
      </c>
      <c r="BO8" s="18">
        <v>0</v>
      </c>
      <c r="BP8" s="18">
        <v>1141663.31</v>
      </c>
      <c r="BQ8" s="18">
        <v>0</v>
      </c>
      <c r="BR8" s="18">
        <v>643196.51</v>
      </c>
      <c r="BS8" s="18">
        <v>0</v>
      </c>
      <c r="BT8" s="18">
        <v>0</v>
      </c>
      <c r="BU8" s="18">
        <v>0</v>
      </c>
      <c r="BV8" s="18">
        <v>161378861.80000001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45553879.869999997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386155172.19999999</v>
      </c>
      <c r="DA8" s="18">
        <v>0</v>
      </c>
      <c r="DB8" s="18">
        <v>0</v>
      </c>
      <c r="DC8" s="18">
        <v>0</v>
      </c>
      <c r="DD8" s="18">
        <v>496356055.45999998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7343011.5499999998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267371318.75</v>
      </c>
      <c r="DW8" s="18">
        <v>0</v>
      </c>
      <c r="DX8" s="18">
        <v>15992128.890000001</v>
      </c>
      <c r="DY8" s="18">
        <v>0</v>
      </c>
      <c r="DZ8" s="18">
        <v>0</v>
      </c>
      <c r="EA8" s="18">
        <v>0</v>
      </c>
      <c r="EB8" s="18">
        <v>3382302635.1000037</v>
      </c>
      <c r="EC8" s="18">
        <v>0</v>
      </c>
      <c r="ED8" s="18">
        <v>16982717</v>
      </c>
      <c r="EE8" s="18">
        <v>0</v>
      </c>
      <c r="EF8" s="18">
        <v>548634953.20000005</v>
      </c>
      <c r="EG8" s="18">
        <v>0</v>
      </c>
      <c r="EH8" s="18">
        <v>524376150.52999997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114260794.09999999</v>
      </c>
      <c r="EO8" s="18">
        <v>0</v>
      </c>
      <c r="EP8" s="18">
        <v>0</v>
      </c>
      <c r="EQ8" s="18">
        <v>0</v>
      </c>
      <c r="ER8" s="18">
        <v>24749.3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4638707.8099999996</v>
      </c>
      <c r="EY8" s="18">
        <v>0</v>
      </c>
      <c r="EZ8" s="18">
        <v>171845683.47</v>
      </c>
      <c r="FA8" s="18">
        <v>0</v>
      </c>
      <c r="FB8" s="18">
        <v>0</v>
      </c>
      <c r="FC8" s="18">
        <v>0</v>
      </c>
      <c r="FD8" s="18">
        <v>6995037.9400000004</v>
      </c>
      <c r="FE8" s="18">
        <v>0</v>
      </c>
      <c r="FF8" s="18">
        <v>2625529.85</v>
      </c>
      <c r="FG8" s="18">
        <v>0</v>
      </c>
      <c r="FH8" s="18">
        <v>0</v>
      </c>
      <c r="FI8" s="18">
        <v>0</v>
      </c>
      <c r="FJ8" s="18">
        <v>1017293.47</v>
      </c>
      <c r="FK8" s="18">
        <v>0</v>
      </c>
      <c r="FL8" s="18">
        <v>429006.99</v>
      </c>
      <c r="FM8" s="18">
        <v>0</v>
      </c>
      <c r="FN8" s="18">
        <v>587684916.1200006</v>
      </c>
      <c r="FO8" s="18">
        <v>0</v>
      </c>
      <c r="FP8" s="19">
        <v>5527899424.4300003</v>
      </c>
      <c r="FQ8" s="19">
        <v>0</v>
      </c>
      <c r="FR8" s="18">
        <v>4060543.0399999921</v>
      </c>
      <c r="FS8" s="18">
        <v>0</v>
      </c>
      <c r="FT8" s="18">
        <v>1941291.83</v>
      </c>
      <c r="FU8" s="18">
        <v>0</v>
      </c>
      <c r="FV8" s="19">
        <v>1855184628.4599993</v>
      </c>
      <c r="FW8" s="19">
        <v>0</v>
      </c>
      <c r="FX8" s="18">
        <v>107559811.14999995</v>
      </c>
      <c r="FY8" s="18">
        <v>0</v>
      </c>
      <c r="FZ8" s="18">
        <v>1747624817.3099995</v>
      </c>
      <c r="GA8" s="18">
        <v>0</v>
      </c>
      <c r="GB8" s="19">
        <v>3666712961.1000013</v>
      </c>
      <c r="GC8" s="19">
        <v>0</v>
      </c>
      <c r="GD8" s="18">
        <v>1053871838.5100029</v>
      </c>
      <c r="GE8" s="18">
        <v>0</v>
      </c>
      <c r="GF8" s="18">
        <v>2612841122.5899987</v>
      </c>
      <c r="GG8" s="18">
        <v>0</v>
      </c>
      <c r="GH8" s="18">
        <v>103920753.2699998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34463078589.48999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7435679244.5859995</v>
      </c>
      <c r="E9" s="19">
        <v>0</v>
      </c>
      <c r="F9" s="18">
        <v>2544341150.1300006</v>
      </c>
      <c r="G9" s="18">
        <v>0</v>
      </c>
      <c r="H9" s="18">
        <v>2818505487.776</v>
      </c>
      <c r="I9" s="18">
        <v>0</v>
      </c>
      <c r="J9" s="18">
        <v>2072832606.6799996</v>
      </c>
      <c r="K9" s="18">
        <v>0</v>
      </c>
      <c r="L9" s="18">
        <v>581567194.11000001</v>
      </c>
      <c r="M9" s="18">
        <v>0</v>
      </c>
      <c r="N9" s="18">
        <v>1259019416.0599999</v>
      </c>
      <c r="O9" s="18">
        <v>0</v>
      </c>
      <c r="P9" s="18">
        <v>10553803.370000001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733207.44</v>
      </c>
      <c r="W9" s="18">
        <v>0</v>
      </c>
      <c r="X9" s="18">
        <v>0</v>
      </c>
      <c r="Y9" s="18">
        <v>0</v>
      </c>
      <c r="Z9" s="18">
        <v>668954698.61000001</v>
      </c>
      <c r="AA9" s="18">
        <v>0</v>
      </c>
      <c r="AB9" s="18">
        <v>0</v>
      </c>
      <c r="AC9" s="18">
        <v>0</v>
      </c>
      <c r="AD9" s="18">
        <v>362107551.09000003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11694556021.979998</v>
      </c>
      <c r="AK9" s="18">
        <v>0</v>
      </c>
      <c r="AL9" s="18">
        <v>143443569.53999999</v>
      </c>
      <c r="AM9" s="18">
        <v>0</v>
      </c>
      <c r="AN9" s="18">
        <v>2926363682.8399997</v>
      </c>
      <c r="AO9" s="18">
        <v>0</v>
      </c>
      <c r="AP9" s="18">
        <v>9884053183.8399982</v>
      </c>
      <c r="AQ9" s="18">
        <v>0</v>
      </c>
      <c r="AR9" s="18">
        <v>14729826.439999999</v>
      </c>
      <c r="AS9" s="18">
        <v>0</v>
      </c>
      <c r="AT9" s="18">
        <v>204517831.88</v>
      </c>
      <c r="AU9" s="18">
        <v>0</v>
      </c>
      <c r="AV9" s="18">
        <v>181204901.96999997</v>
      </c>
      <c r="AW9" s="18">
        <v>0</v>
      </c>
      <c r="AX9" s="18">
        <v>560282.12</v>
      </c>
      <c r="AY9" s="18">
        <v>0</v>
      </c>
      <c r="AZ9" s="18">
        <v>0</v>
      </c>
      <c r="BA9" s="18">
        <v>0</v>
      </c>
      <c r="BB9" s="18">
        <v>6747146.2400000002</v>
      </c>
      <c r="BC9" s="18">
        <v>0</v>
      </c>
      <c r="BD9" s="18">
        <v>297556717.72000003</v>
      </c>
      <c r="BE9" s="18">
        <v>0</v>
      </c>
      <c r="BF9" s="18">
        <v>0</v>
      </c>
      <c r="BG9" s="18">
        <v>0</v>
      </c>
      <c r="BH9" s="18">
        <v>141812515.24000001</v>
      </c>
      <c r="BI9" s="18">
        <v>0</v>
      </c>
      <c r="BJ9" s="18">
        <v>15475071.98</v>
      </c>
      <c r="BK9" s="18">
        <v>0</v>
      </c>
      <c r="BL9" s="18">
        <v>26668288.09</v>
      </c>
      <c r="BM9" s="18">
        <v>0</v>
      </c>
      <c r="BN9" s="18">
        <v>26758698.82</v>
      </c>
      <c r="BO9" s="18">
        <v>0</v>
      </c>
      <c r="BP9" s="18">
        <v>8648503.9399999995</v>
      </c>
      <c r="BQ9" s="18">
        <v>0</v>
      </c>
      <c r="BR9" s="18">
        <v>727415.19</v>
      </c>
      <c r="BS9" s="18">
        <v>0</v>
      </c>
      <c r="BT9" s="18">
        <v>0</v>
      </c>
      <c r="BU9" s="18">
        <v>0</v>
      </c>
      <c r="BV9" s="18">
        <v>73615864.320000008</v>
      </c>
      <c r="BW9" s="18">
        <v>0</v>
      </c>
      <c r="BX9" s="18">
        <v>377336.67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672827667.35000002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27638271.510000002</v>
      </c>
      <c r="DW9" s="18">
        <v>0</v>
      </c>
      <c r="DX9" s="18">
        <v>4805190.8499999996</v>
      </c>
      <c r="DY9" s="18">
        <v>0</v>
      </c>
      <c r="DZ9" s="18">
        <v>0</v>
      </c>
      <c r="EA9" s="18">
        <v>0</v>
      </c>
      <c r="EB9" s="18">
        <v>1557776272.48</v>
      </c>
      <c r="EC9" s="18">
        <v>0</v>
      </c>
      <c r="ED9" s="18">
        <v>122790300.42999999</v>
      </c>
      <c r="EE9" s="18">
        <v>0</v>
      </c>
      <c r="EF9" s="18">
        <v>136587804.56999999</v>
      </c>
      <c r="EG9" s="18">
        <v>0</v>
      </c>
      <c r="EH9" s="18">
        <v>347475437.73999995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168682303.54999998</v>
      </c>
      <c r="EO9" s="18">
        <v>0</v>
      </c>
      <c r="EP9" s="18">
        <v>0</v>
      </c>
      <c r="EQ9" s="18">
        <v>0</v>
      </c>
      <c r="ER9" s="18">
        <v>9667.64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1882839.69</v>
      </c>
      <c r="EY9" s="18">
        <v>0</v>
      </c>
      <c r="EZ9" s="18">
        <v>91018511.629999995</v>
      </c>
      <c r="FA9" s="18">
        <v>0</v>
      </c>
      <c r="FB9" s="18">
        <v>2190708.94</v>
      </c>
      <c r="FC9" s="18">
        <v>0</v>
      </c>
      <c r="FD9" s="18">
        <v>1453004.53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17238.710000000006</v>
      </c>
      <c r="FM9" s="18">
        <v>0</v>
      </c>
      <c r="FN9" s="18">
        <v>0</v>
      </c>
      <c r="FO9" s="18">
        <v>0</v>
      </c>
      <c r="FP9" s="19">
        <v>74704672172.25</v>
      </c>
      <c r="FQ9" s="19">
        <v>0</v>
      </c>
      <c r="FR9" s="18">
        <v>0</v>
      </c>
      <c r="FS9" s="18">
        <v>0</v>
      </c>
      <c r="FT9" s="18">
        <v>22533347.020000011</v>
      </c>
      <c r="FU9" s="18">
        <v>0</v>
      </c>
      <c r="FV9" s="19">
        <v>23126510690.54266</v>
      </c>
      <c r="FW9" s="19">
        <v>0</v>
      </c>
      <c r="FX9" s="18">
        <v>3590477811.2199645</v>
      </c>
      <c r="FY9" s="18">
        <v>0</v>
      </c>
      <c r="FZ9" s="18">
        <v>19536032879.322697</v>
      </c>
      <c r="GA9" s="18">
        <v>0</v>
      </c>
      <c r="GB9" s="19">
        <v>51555628134.687347</v>
      </c>
      <c r="GC9" s="19">
        <v>0</v>
      </c>
      <c r="GD9" s="18">
        <v>14112604891.930309</v>
      </c>
      <c r="GE9" s="18">
        <v>0</v>
      </c>
      <c r="GF9" s="18">
        <v>37443023242.757034</v>
      </c>
      <c r="GG9" s="18">
        <v>0</v>
      </c>
      <c r="GH9" s="18">
        <v>278856038.25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114085115404.20598</v>
      </c>
      <c r="HW9" s="18">
        <v>0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15650274050.3396</v>
      </c>
      <c r="E10" s="19">
        <v>0</v>
      </c>
      <c r="F10" s="18">
        <v>2983032670.2232199</v>
      </c>
      <c r="G10" s="18">
        <v>0</v>
      </c>
      <c r="H10" s="18">
        <v>6168605695.7667904</v>
      </c>
      <c r="I10" s="18">
        <v>0</v>
      </c>
      <c r="J10" s="18">
        <v>6498635684.3495903</v>
      </c>
      <c r="K10" s="18">
        <v>0</v>
      </c>
      <c r="L10" s="18">
        <v>615315384.11000001</v>
      </c>
      <c r="M10" s="18">
        <v>0</v>
      </c>
      <c r="N10" s="18">
        <v>1648007128.6398499</v>
      </c>
      <c r="O10" s="18">
        <v>0</v>
      </c>
      <c r="P10" s="18">
        <v>69397602.950000107</v>
      </c>
      <c r="Q10" s="18">
        <v>0</v>
      </c>
      <c r="R10" s="18">
        <v>42137551.659999996</v>
      </c>
      <c r="S10" s="18">
        <v>0</v>
      </c>
      <c r="T10" s="18">
        <v>0</v>
      </c>
      <c r="U10" s="18">
        <v>0</v>
      </c>
      <c r="V10" s="18">
        <v>2091917.84</v>
      </c>
      <c r="W10" s="18">
        <v>0</v>
      </c>
      <c r="X10" s="18">
        <v>0</v>
      </c>
      <c r="Y10" s="18">
        <v>0</v>
      </c>
      <c r="Z10" s="18">
        <v>1619416997.8199799</v>
      </c>
      <c r="AA10" s="18">
        <v>0</v>
      </c>
      <c r="AB10" s="18">
        <v>630808.09</v>
      </c>
      <c r="AC10" s="18">
        <v>0</v>
      </c>
      <c r="AD10" s="18">
        <v>1956908692.3900001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13916193393.345699</v>
      </c>
      <c r="AK10" s="18">
        <v>0</v>
      </c>
      <c r="AL10" s="18">
        <v>499875868.37000102</v>
      </c>
      <c r="AM10" s="18">
        <v>0</v>
      </c>
      <c r="AN10" s="18">
        <v>3096550208.4903498</v>
      </c>
      <c r="AO10" s="18">
        <v>0</v>
      </c>
      <c r="AP10" s="18">
        <v>18525426085.768902</v>
      </c>
      <c r="AQ10" s="18">
        <v>0</v>
      </c>
      <c r="AR10" s="18">
        <v>99638428.149995893</v>
      </c>
      <c r="AS10" s="18">
        <v>0</v>
      </c>
      <c r="AT10" s="18">
        <v>753404252.11999404</v>
      </c>
      <c r="AU10" s="18">
        <v>0</v>
      </c>
      <c r="AV10" s="18">
        <v>719114476.89166903</v>
      </c>
      <c r="AW10" s="18">
        <v>0</v>
      </c>
      <c r="AX10" s="18">
        <v>497843.82</v>
      </c>
      <c r="AY10" s="18">
        <v>0</v>
      </c>
      <c r="AZ10" s="18">
        <v>0</v>
      </c>
      <c r="BA10" s="18">
        <v>0</v>
      </c>
      <c r="BB10" s="18">
        <v>128662940.85992</v>
      </c>
      <c r="BC10" s="18">
        <v>0</v>
      </c>
      <c r="BD10" s="18">
        <v>252853172.009803</v>
      </c>
      <c r="BE10" s="18">
        <v>0</v>
      </c>
      <c r="BF10" s="18">
        <v>18978737.25</v>
      </c>
      <c r="BG10" s="18">
        <v>0</v>
      </c>
      <c r="BH10" s="18">
        <v>100123870.18000001</v>
      </c>
      <c r="BI10" s="18">
        <v>0</v>
      </c>
      <c r="BJ10" s="18">
        <v>481112680.94999999</v>
      </c>
      <c r="BK10" s="18">
        <v>0</v>
      </c>
      <c r="BL10" s="18">
        <v>346695722.36000001</v>
      </c>
      <c r="BM10" s="18">
        <v>0</v>
      </c>
      <c r="BN10" s="18">
        <v>27640881.23</v>
      </c>
      <c r="BO10" s="18">
        <v>0</v>
      </c>
      <c r="BP10" s="18">
        <v>36847293.1300001</v>
      </c>
      <c r="BQ10" s="18">
        <v>0</v>
      </c>
      <c r="BR10" s="18">
        <v>5215609.1399999904</v>
      </c>
      <c r="BS10" s="18">
        <v>0</v>
      </c>
      <c r="BT10" s="18">
        <v>0</v>
      </c>
      <c r="BU10" s="18">
        <v>0</v>
      </c>
      <c r="BV10" s="18">
        <v>339276704.440005</v>
      </c>
      <c r="BW10" s="18">
        <v>0</v>
      </c>
      <c r="BX10" s="18">
        <v>4786883.8600000003</v>
      </c>
      <c r="BY10" s="18">
        <v>0</v>
      </c>
      <c r="BZ10" s="18">
        <v>0</v>
      </c>
      <c r="CA10" s="18">
        <v>0</v>
      </c>
      <c r="CB10" s="18">
        <v>18947301.34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1830539994.7434001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2771750.19</v>
      </c>
      <c r="DO10" s="18">
        <v>0</v>
      </c>
      <c r="DP10" s="18">
        <v>2900878.03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114276399.60999399</v>
      </c>
      <c r="DW10" s="18">
        <v>0</v>
      </c>
      <c r="DX10" s="18">
        <v>1541455866.54056</v>
      </c>
      <c r="DY10" s="18">
        <v>0</v>
      </c>
      <c r="DZ10" s="18">
        <v>0</v>
      </c>
      <c r="EA10" s="18">
        <v>0</v>
      </c>
      <c r="EB10" s="18">
        <v>1620386280.50159</v>
      </c>
      <c r="EC10" s="18">
        <v>0</v>
      </c>
      <c r="ED10" s="18">
        <v>66516885.279999897</v>
      </c>
      <c r="EE10" s="18">
        <v>0</v>
      </c>
      <c r="EF10" s="18">
        <v>689960475.450001</v>
      </c>
      <c r="EG10" s="18">
        <v>0</v>
      </c>
      <c r="EH10" s="18">
        <v>598979297.06998301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75921483.670000002</v>
      </c>
      <c r="EO10" s="18">
        <v>0</v>
      </c>
      <c r="EP10" s="18">
        <v>0</v>
      </c>
      <c r="EQ10" s="18">
        <v>0</v>
      </c>
      <c r="ER10" s="18">
        <v>340628.41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59641515.399999999</v>
      </c>
      <c r="EY10" s="18">
        <v>0</v>
      </c>
      <c r="EZ10" s="18">
        <v>1410733137.25</v>
      </c>
      <c r="FA10" s="18">
        <v>0</v>
      </c>
      <c r="FB10" s="18">
        <v>145591632.08000001</v>
      </c>
      <c r="FC10" s="18">
        <v>0</v>
      </c>
      <c r="FD10" s="18">
        <v>213982847.30000001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239632.62</v>
      </c>
      <c r="FK10" s="18">
        <v>0</v>
      </c>
      <c r="FL10" s="18">
        <v>13484665.67</v>
      </c>
      <c r="FM10" s="18">
        <v>0</v>
      </c>
      <c r="FN10" s="18">
        <v>6722847.1899999501</v>
      </c>
      <c r="FO10" s="18">
        <v>0</v>
      </c>
      <c r="FP10" s="19">
        <v>19612978641.097641</v>
      </c>
      <c r="FQ10" s="19">
        <v>0</v>
      </c>
      <c r="FR10" s="18">
        <v>27391014.8899999</v>
      </c>
      <c r="FS10" s="18">
        <v>0</v>
      </c>
      <c r="FT10" s="18">
        <v>5505585.1599997999</v>
      </c>
      <c r="FU10" s="18">
        <v>0</v>
      </c>
      <c r="FV10" s="19">
        <v>8583609977.6784306</v>
      </c>
      <c r="FW10" s="19">
        <v>0</v>
      </c>
      <c r="FX10" s="18">
        <v>3828079593.6367707</v>
      </c>
      <c r="FY10" s="18">
        <v>0</v>
      </c>
      <c r="FZ10" s="18">
        <v>4755530384.0416603</v>
      </c>
      <c r="GA10" s="18">
        <v>0</v>
      </c>
      <c r="GB10" s="19">
        <v>10996472063.369209</v>
      </c>
      <c r="GC10" s="19">
        <v>0</v>
      </c>
      <c r="GD10" s="18">
        <v>4954487971.4031439</v>
      </c>
      <c r="GE10" s="18">
        <v>0</v>
      </c>
      <c r="GF10" s="18">
        <v>6041984091.9660664</v>
      </c>
      <c r="GG10" s="18">
        <v>0</v>
      </c>
      <c r="GH10" s="18">
        <v>76692266.490004897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89060139612.138947</v>
      </c>
      <c r="HW10" s="18">
        <v>0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51855640.378900006</v>
      </c>
      <c r="E11" s="19">
        <v>0</v>
      </c>
      <c r="F11" s="18">
        <v>19966946.580699999</v>
      </c>
      <c r="G11" s="18">
        <v>0</v>
      </c>
      <c r="H11" s="18">
        <v>20074793.0682</v>
      </c>
      <c r="I11" s="18">
        <v>0</v>
      </c>
      <c r="J11" s="18">
        <v>11813900.73</v>
      </c>
      <c r="K11" s="18">
        <v>0</v>
      </c>
      <c r="L11" s="18">
        <v>0</v>
      </c>
      <c r="M11" s="18">
        <v>0</v>
      </c>
      <c r="N11" s="18">
        <v>594220140.25</v>
      </c>
      <c r="O11" s="18">
        <v>0</v>
      </c>
      <c r="P11" s="18">
        <v>0</v>
      </c>
      <c r="Q11" s="18">
        <v>0</v>
      </c>
      <c r="R11" s="18">
        <v>55585691.93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378417.85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8761020549.9006996</v>
      </c>
      <c r="AK11" s="18">
        <v>0</v>
      </c>
      <c r="AL11" s="18">
        <v>37814015.498300001</v>
      </c>
      <c r="AM11" s="18">
        <v>0</v>
      </c>
      <c r="AN11" s="18">
        <v>556457559.551</v>
      </c>
      <c r="AO11" s="18">
        <v>0</v>
      </c>
      <c r="AP11" s="18">
        <v>2126268943.2644</v>
      </c>
      <c r="AQ11" s="18">
        <v>0</v>
      </c>
      <c r="AR11" s="18">
        <v>3335</v>
      </c>
      <c r="AS11" s="18">
        <v>0</v>
      </c>
      <c r="AT11" s="18">
        <v>1197803.44</v>
      </c>
      <c r="AU11" s="18">
        <v>0</v>
      </c>
      <c r="AV11" s="18">
        <v>7454148.8600000003</v>
      </c>
      <c r="AW11" s="18">
        <v>0</v>
      </c>
      <c r="AX11" s="18">
        <v>1976.6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604592.40789999999</v>
      </c>
      <c r="BE11" s="18">
        <v>0</v>
      </c>
      <c r="BF11" s="18">
        <v>0</v>
      </c>
      <c r="BG11" s="18">
        <v>0</v>
      </c>
      <c r="BH11" s="18">
        <v>19158.900000000001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971294.91</v>
      </c>
      <c r="BS11" s="18">
        <v>0</v>
      </c>
      <c r="BT11" s="18">
        <v>0</v>
      </c>
      <c r="BU11" s="18">
        <v>0</v>
      </c>
      <c r="BV11" s="18">
        <v>3947258.48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91172.5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161450594.46430001</v>
      </c>
      <c r="CK11" s="18">
        <v>0</v>
      </c>
      <c r="CL11" s="18">
        <v>2126045.1055000001</v>
      </c>
      <c r="CM11" s="18">
        <v>0</v>
      </c>
      <c r="CN11" s="18">
        <v>1528022.0079000001</v>
      </c>
      <c r="CO11" s="18">
        <v>0</v>
      </c>
      <c r="CP11" s="18">
        <v>0</v>
      </c>
      <c r="CQ11" s="18">
        <v>0</v>
      </c>
      <c r="CR11" s="18">
        <v>871798.9412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86979742.762500003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116808.8371</v>
      </c>
      <c r="DU11" s="18">
        <v>0</v>
      </c>
      <c r="DV11" s="18">
        <v>0</v>
      </c>
      <c r="DW11" s="18">
        <v>0</v>
      </c>
      <c r="DX11" s="18">
        <v>2140547714.4820001</v>
      </c>
      <c r="DY11" s="18">
        <v>0</v>
      </c>
      <c r="DZ11" s="18">
        <v>0</v>
      </c>
      <c r="EA11" s="18">
        <v>0</v>
      </c>
      <c r="EB11" s="18">
        <v>3661218.1515000002</v>
      </c>
      <c r="EC11" s="18">
        <v>0</v>
      </c>
      <c r="ED11" s="18">
        <v>3446575.32</v>
      </c>
      <c r="EE11" s="18">
        <v>0</v>
      </c>
      <c r="EF11" s="18">
        <v>1478415.64</v>
      </c>
      <c r="EG11" s="18">
        <v>0</v>
      </c>
      <c r="EH11" s="18">
        <v>4801239.6076999996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86100.41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19602308.120000001</v>
      </c>
      <c r="EY11" s="18">
        <v>0</v>
      </c>
      <c r="EZ11" s="18">
        <v>645453527.71000004</v>
      </c>
      <c r="FA11" s="18">
        <v>0</v>
      </c>
      <c r="FB11" s="18">
        <v>0</v>
      </c>
      <c r="FC11" s="18">
        <v>0</v>
      </c>
      <c r="FD11" s="18">
        <v>53700897.920000002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53694600.159999996</v>
      </c>
      <c r="FK11" s="18">
        <v>0</v>
      </c>
      <c r="FL11" s="18">
        <v>3683820.98</v>
      </c>
      <c r="FM11" s="18">
        <v>0</v>
      </c>
      <c r="FN11" s="18">
        <v>106745762.98999999</v>
      </c>
      <c r="FO11" s="18">
        <v>0</v>
      </c>
      <c r="FP11" s="19">
        <v>4751318004.7326994</v>
      </c>
      <c r="FQ11" s="19">
        <v>0</v>
      </c>
      <c r="FR11" s="18">
        <v>1271808594.3099999</v>
      </c>
      <c r="FS11" s="18">
        <v>0</v>
      </c>
      <c r="FT11" s="18">
        <v>172580496.75999999</v>
      </c>
      <c r="FU11" s="18">
        <v>0</v>
      </c>
      <c r="FV11" s="19">
        <v>3056490138.2399998</v>
      </c>
      <c r="FW11" s="19">
        <v>0</v>
      </c>
      <c r="FX11" s="18">
        <v>0</v>
      </c>
      <c r="FY11" s="18">
        <v>0</v>
      </c>
      <c r="FZ11" s="18">
        <v>3056490138.2399998</v>
      </c>
      <c r="GA11" s="18">
        <v>0</v>
      </c>
      <c r="GB11" s="19">
        <v>250438775.42269999</v>
      </c>
      <c r="GC11" s="19">
        <v>0</v>
      </c>
      <c r="GD11" s="18">
        <v>0</v>
      </c>
      <c r="GE11" s="18">
        <v>0</v>
      </c>
      <c r="GF11" s="18">
        <v>250438775.42269999</v>
      </c>
      <c r="GG11" s="18">
        <v>0</v>
      </c>
      <c r="GH11" s="18">
        <v>30409865.153900001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20269594763.217506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754543804.90536654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754543804.90536654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1166567616.6200001</v>
      </c>
      <c r="E13" s="19">
        <v>0</v>
      </c>
      <c r="F13" s="18">
        <v>128734058.08</v>
      </c>
      <c r="G13" s="18">
        <v>0</v>
      </c>
      <c r="H13" s="18">
        <v>608190096.87</v>
      </c>
      <c r="I13" s="18">
        <v>0</v>
      </c>
      <c r="J13" s="18">
        <v>429643461.67000002</v>
      </c>
      <c r="K13" s="18">
        <v>0</v>
      </c>
      <c r="L13" s="18">
        <v>60218169.479999997</v>
      </c>
      <c r="M13" s="18">
        <v>0</v>
      </c>
      <c r="N13" s="18">
        <v>266907884.73000002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149902913.03</v>
      </c>
      <c r="AA13" s="18">
        <v>0</v>
      </c>
      <c r="AB13" s="18">
        <v>0</v>
      </c>
      <c r="AC13" s="18">
        <v>0</v>
      </c>
      <c r="AD13" s="18">
        <v>35615811.859999999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12319380342.972933</v>
      </c>
      <c r="AK13" s="18">
        <v>0</v>
      </c>
      <c r="AL13" s="18">
        <v>798507.48706800002</v>
      </c>
      <c r="AM13" s="18">
        <v>0</v>
      </c>
      <c r="AN13" s="18">
        <v>527896499.78999996</v>
      </c>
      <c r="AO13" s="18">
        <v>0</v>
      </c>
      <c r="AP13" s="18">
        <v>4686164134.3699989</v>
      </c>
      <c r="AQ13" s="18">
        <v>0</v>
      </c>
      <c r="AR13" s="18">
        <v>0</v>
      </c>
      <c r="AS13" s="18">
        <v>0</v>
      </c>
      <c r="AT13" s="18">
        <v>120389017.35000001</v>
      </c>
      <c r="AU13" s="18">
        <v>0</v>
      </c>
      <c r="AV13" s="18">
        <v>140455794.16999999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3030511.4500000007</v>
      </c>
      <c r="BC13" s="18">
        <v>0</v>
      </c>
      <c r="BD13" s="18">
        <v>18111275.560000002</v>
      </c>
      <c r="BE13" s="18">
        <v>0</v>
      </c>
      <c r="BF13" s="18">
        <v>0</v>
      </c>
      <c r="BG13" s="18">
        <v>0</v>
      </c>
      <c r="BH13" s="18">
        <v>725891.86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60864.33</v>
      </c>
      <c r="BS13" s="18">
        <v>0</v>
      </c>
      <c r="BT13" s="18">
        <v>0</v>
      </c>
      <c r="BU13" s="18">
        <v>0</v>
      </c>
      <c r="BV13" s="18">
        <v>210863897.52000001</v>
      </c>
      <c r="BW13" s="18">
        <v>0</v>
      </c>
      <c r="BX13" s="18">
        <v>165085.71</v>
      </c>
      <c r="BY13" s="18">
        <v>0</v>
      </c>
      <c r="BZ13" s="18">
        <v>0</v>
      </c>
      <c r="CA13" s="18">
        <v>0</v>
      </c>
      <c r="CB13" s="18">
        <v>926094.85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36863203.100000001</v>
      </c>
      <c r="CM13" s="18">
        <v>0</v>
      </c>
      <c r="CN13" s="18">
        <v>72015328.000000015</v>
      </c>
      <c r="CO13" s="18">
        <v>0</v>
      </c>
      <c r="CP13" s="18">
        <v>0</v>
      </c>
      <c r="CQ13" s="18">
        <v>0</v>
      </c>
      <c r="CR13" s="18">
        <v>36248046.200000003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130438466.73000002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-16318.07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20197912.07</v>
      </c>
      <c r="DY13" s="18">
        <v>0</v>
      </c>
      <c r="DZ13" s="18">
        <v>0</v>
      </c>
      <c r="EA13" s="18">
        <v>0</v>
      </c>
      <c r="EB13" s="18">
        <v>137280598.47999999</v>
      </c>
      <c r="EC13" s="18">
        <v>0</v>
      </c>
      <c r="ED13" s="18">
        <v>8774822.8900000006</v>
      </c>
      <c r="EE13" s="18">
        <v>0</v>
      </c>
      <c r="EF13" s="18">
        <v>438802187.74000001</v>
      </c>
      <c r="EG13" s="18">
        <v>0</v>
      </c>
      <c r="EH13" s="18">
        <v>141774083.90000001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274548620.59999996</v>
      </c>
      <c r="FO13" s="18">
        <v>0</v>
      </c>
      <c r="FP13" s="19">
        <v>41776973.089999959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31530047.849999961</v>
      </c>
      <c r="FW13" s="19">
        <v>0</v>
      </c>
      <c r="FX13" s="18">
        <v>18732427.739999954</v>
      </c>
      <c r="FY13" s="18">
        <v>0</v>
      </c>
      <c r="FZ13" s="18">
        <v>12797620.110000007</v>
      </c>
      <c r="GA13" s="18">
        <v>0</v>
      </c>
      <c r="GB13" s="19">
        <v>10246925.240000002</v>
      </c>
      <c r="GC13" s="19">
        <v>0</v>
      </c>
      <c r="GD13" s="18">
        <v>0</v>
      </c>
      <c r="GE13" s="18">
        <v>0</v>
      </c>
      <c r="GF13" s="18">
        <v>10246925.240000002</v>
      </c>
      <c r="GG13" s="18">
        <v>0</v>
      </c>
      <c r="GH13" s="18">
        <v>34227098.399999999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21081111336.27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18683807980.669991</v>
      </c>
      <c r="E14" s="19">
        <v>255093146.80999982</v>
      </c>
      <c r="F14" s="18">
        <v>3263201914.1993275</v>
      </c>
      <c r="G14" s="18">
        <v>41679198.910671264</v>
      </c>
      <c r="H14" s="18">
        <v>3575109704.9376168</v>
      </c>
      <c r="I14" s="18">
        <v>49477839.782374039</v>
      </c>
      <c r="J14" s="18">
        <v>11845496361.533045</v>
      </c>
      <c r="K14" s="18">
        <v>163936108.11695454</v>
      </c>
      <c r="L14" s="18">
        <v>1069928670.35</v>
      </c>
      <c r="M14" s="18">
        <v>2405632.6</v>
      </c>
      <c r="N14" s="18">
        <v>1364628513.6099999</v>
      </c>
      <c r="O14" s="18">
        <v>0</v>
      </c>
      <c r="P14" s="18">
        <v>2262917.71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1137773067.4699998</v>
      </c>
      <c r="AA14" s="18">
        <v>7265112.1699999999</v>
      </c>
      <c r="AB14" s="18">
        <v>0</v>
      </c>
      <c r="AC14" s="18">
        <v>0</v>
      </c>
      <c r="AD14" s="18">
        <v>518408557.56</v>
      </c>
      <c r="AE14" s="18">
        <v>3076540.29</v>
      </c>
      <c r="AF14" s="18">
        <v>0</v>
      </c>
      <c r="AG14" s="18">
        <v>0</v>
      </c>
      <c r="AH14" s="18">
        <v>0</v>
      </c>
      <c r="AI14" s="18">
        <v>0</v>
      </c>
      <c r="AJ14" s="18">
        <v>16207721391.019999</v>
      </c>
      <c r="AK14" s="18">
        <v>0</v>
      </c>
      <c r="AL14" s="18">
        <v>119144759.44</v>
      </c>
      <c r="AM14" s="18">
        <v>0</v>
      </c>
      <c r="AN14" s="18">
        <v>3408253237.9899993</v>
      </c>
      <c r="AO14" s="18">
        <v>60429687.290000454</v>
      </c>
      <c r="AP14" s="18">
        <v>14582696178.07</v>
      </c>
      <c r="AQ14" s="18">
        <v>318936128.33000022</v>
      </c>
      <c r="AR14" s="18">
        <v>283226.31</v>
      </c>
      <c r="AS14" s="18">
        <v>0</v>
      </c>
      <c r="AT14" s="18">
        <v>940978942.62</v>
      </c>
      <c r="AU14" s="18">
        <v>2493651.34</v>
      </c>
      <c r="AV14" s="18">
        <v>792896193.12</v>
      </c>
      <c r="AW14" s="18">
        <v>9621877.2699999996</v>
      </c>
      <c r="AX14" s="18">
        <v>26931.88</v>
      </c>
      <c r="AY14" s="18">
        <v>20.750000000000004</v>
      </c>
      <c r="AZ14" s="18">
        <v>0</v>
      </c>
      <c r="BA14" s="18">
        <v>0</v>
      </c>
      <c r="BB14" s="18">
        <v>97968286.169999987</v>
      </c>
      <c r="BC14" s="18">
        <v>5257182.68</v>
      </c>
      <c r="BD14" s="18">
        <v>519110677.41000003</v>
      </c>
      <c r="BE14" s="18">
        <v>4588853.63</v>
      </c>
      <c r="BF14" s="18">
        <v>178376.03</v>
      </c>
      <c r="BG14" s="18">
        <v>0</v>
      </c>
      <c r="BH14" s="18">
        <v>17351718.07</v>
      </c>
      <c r="BI14" s="18">
        <v>0</v>
      </c>
      <c r="BJ14" s="18">
        <v>352001.61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3495252.37</v>
      </c>
      <c r="BQ14" s="18">
        <v>0</v>
      </c>
      <c r="BR14" s="18">
        <v>991936.37</v>
      </c>
      <c r="BS14" s="18">
        <v>0</v>
      </c>
      <c r="BT14" s="18">
        <v>0</v>
      </c>
      <c r="BU14" s="18">
        <v>0</v>
      </c>
      <c r="BV14" s="18">
        <v>79027491.159999996</v>
      </c>
      <c r="BW14" s="18">
        <v>6135.79</v>
      </c>
      <c r="BX14" s="18">
        <v>434534.34</v>
      </c>
      <c r="BY14" s="18">
        <v>0</v>
      </c>
      <c r="BZ14" s="18">
        <v>0</v>
      </c>
      <c r="CA14" s="18">
        <v>0</v>
      </c>
      <c r="CB14" s="18">
        <v>49667183.619999997</v>
      </c>
      <c r="CC14" s="18">
        <v>692216.8899999999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1103966496.46</v>
      </c>
      <c r="DE14" s="18">
        <v>3957887.3399999989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-106.85</v>
      </c>
      <c r="DU14" s="18">
        <v>0</v>
      </c>
      <c r="DV14" s="18">
        <v>7064178.0300000003</v>
      </c>
      <c r="DW14" s="18">
        <v>0</v>
      </c>
      <c r="DX14" s="18">
        <v>371933842.18000001</v>
      </c>
      <c r="DY14" s="18">
        <v>15221.62</v>
      </c>
      <c r="DZ14" s="18">
        <v>0</v>
      </c>
      <c r="EA14" s="18">
        <v>0</v>
      </c>
      <c r="EB14" s="18">
        <v>1353908288.9300001</v>
      </c>
      <c r="EC14" s="18">
        <v>10168267.229999999</v>
      </c>
      <c r="ED14" s="18">
        <v>260691478.00999999</v>
      </c>
      <c r="EE14" s="18">
        <v>486622.80000000005</v>
      </c>
      <c r="EF14" s="18">
        <v>1335686752.72</v>
      </c>
      <c r="EG14" s="18">
        <v>8754071.2000000011</v>
      </c>
      <c r="EH14" s="18">
        <v>1370454893.0799999</v>
      </c>
      <c r="EI14" s="18">
        <v>24667549.179999992</v>
      </c>
      <c r="EJ14" s="18">
        <v>0</v>
      </c>
      <c r="EK14" s="18">
        <v>0</v>
      </c>
      <c r="EL14" s="18">
        <v>0</v>
      </c>
      <c r="EM14" s="18">
        <v>0</v>
      </c>
      <c r="EN14" s="18">
        <v>1085137198.3000002</v>
      </c>
      <c r="EO14" s="18">
        <v>107094.58</v>
      </c>
      <c r="EP14" s="18">
        <v>0</v>
      </c>
      <c r="EQ14" s="18">
        <v>0</v>
      </c>
      <c r="ER14" s="18">
        <v>50126.12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21501908.510000002</v>
      </c>
      <c r="EY14" s="18">
        <v>0</v>
      </c>
      <c r="EZ14" s="18">
        <v>1456540686.8399999</v>
      </c>
      <c r="FA14" s="18">
        <v>0</v>
      </c>
      <c r="FB14" s="18">
        <v>4865488.09</v>
      </c>
      <c r="FC14" s="18">
        <v>0</v>
      </c>
      <c r="FD14" s="18">
        <v>25408064.73</v>
      </c>
      <c r="FE14" s="18">
        <v>0</v>
      </c>
      <c r="FF14" s="18">
        <v>301260.99</v>
      </c>
      <c r="FG14" s="18">
        <v>0</v>
      </c>
      <c r="FH14" s="18">
        <v>0</v>
      </c>
      <c r="FI14" s="18">
        <v>0</v>
      </c>
      <c r="FJ14" s="18">
        <v>6412.5</v>
      </c>
      <c r="FK14" s="18">
        <v>0</v>
      </c>
      <c r="FL14" s="18">
        <v>839601.9</v>
      </c>
      <c r="FM14" s="18">
        <v>0</v>
      </c>
      <c r="FN14" s="18">
        <v>234570.59</v>
      </c>
      <c r="FO14" s="18">
        <v>0.1</v>
      </c>
      <c r="FP14" s="19">
        <v>18055127470.500019</v>
      </c>
      <c r="FQ14" s="19">
        <v>48683695.969999999</v>
      </c>
      <c r="FR14" s="18">
        <v>23289962.579999998</v>
      </c>
      <c r="FS14" s="18">
        <v>0</v>
      </c>
      <c r="FT14" s="18">
        <v>1523036.74</v>
      </c>
      <c r="FU14" s="18">
        <v>0</v>
      </c>
      <c r="FV14" s="19">
        <v>12331531278.880018</v>
      </c>
      <c r="FW14" s="19">
        <v>0</v>
      </c>
      <c r="FX14" s="18">
        <v>679993106.14999986</v>
      </c>
      <c r="FY14" s="18">
        <v>0</v>
      </c>
      <c r="FZ14" s="18">
        <v>11651538172.730019</v>
      </c>
      <c r="GA14" s="18">
        <v>0</v>
      </c>
      <c r="GB14" s="19">
        <v>5698783192.3000011</v>
      </c>
      <c r="GC14" s="19">
        <v>48683695.969999999</v>
      </c>
      <c r="GD14" s="18">
        <v>2419700224.4400001</v>
      </c>
      <c r="GE14" s="18">
        <v>14371413.569999998</v>
      </c>
      <c r="GF14" s="18">
        <v>3279082967.8600006</v>
      </c>
      <c r="GG14" s="18">
        <v>34312282.399999999</v>
      </c>
      <c r="GH14" s="18">
        <v>105866097.5</v>
      </c>
      <c r="GI14" s="18">
        <v>533572.86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86156972734.100006</v>
      </c>
      <c r="HW14" s="18">
        <v>767240168.72000051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4200015.8789800704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4884518.6610093545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50483622.341349855</v>
      </c>
      <c r="DE15" s="18">
        <v>0</v>
      </c>
      <c r="DF15" s="18">
        <v>72338735.678571433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1608435.6770916951</v>
      </c>
      <c r="DU15" s="18">
        <v>0</v>
      </c>
      <c r="DV15" s="18">
        <v>91676612.503526643</v>
      </c>
      <c r="DW15" s="18">
        <v>0</v>
      </c>
      <c r="DX15" s="18">
        <v>827020.29327889648</v>
      </c>
      <c r="DY15" s="18">
        <v>0</v>
      </c>
      <c r="DZ15" s="18">
        <v>0</v>
      </c>
      <c r="EA15" s="18">
        <v>0</v>
      </c>
      <c r="EB15" s="18">
        <v>217661929.38000071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5304890165.0304766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5748571184.0347614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644129694.000422</v>
      </c>
      <c r="DO16" s="18">
        <v>0</v>
      </c>
      <c r="DP16" s="18">
        <v>0</v>
      </c>
      <c r="DQ16" s="18">
        <v>441824935.13390493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644129694.000422</v>
      </c>
      <c r="HW16" s="18">
        <v>441824935.13390493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149019894</v>
      </c>
      <c r="E17" s="19">
        <v>0</v>
      </c>
      <c r="F17" s="18">
        <v>2922195</v>
      </c>
      <c r="G17" s="18">
        <v>0</v>
      </c>
      <c r="H17" s="18">
        <v>43265878</v>
      </c>
      <c r="I17" s="18">
        <v>0</v>
      </c>
      <c r="J17" s="18">
        <v>102831821</v>
      </c>
      <c r="K17" s="18">
        <v>0</v>
      </c>
      <c r="L17" s="18">
        <v>52411250</v>
      </c>
      <c r="M17" s="18">
        <v>0</v>
      </c>
      <c r="N17" s="18">
        <v>25288207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188621005</v>
      </c>
      <c r="AA17" s="18">
        <v>0</v>
      </c>
      <c r="AB17" s="18">
        <v>0</v>
      </c>
      <c r="AC17" s="18">
        <v>0</v>
      </c>
      <c r="AD17" s="18">
        <v>99950856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3244249985.9400001</v>
      </c>
      <c r="AK17" s="18">
        <v>0</v>
      </c>
      <c r="AL17" s="18">
        <v>0</v>
      </c>
      <c r="AM17" s="18">
        <v>0</v>
      </c>
      <c r="AN17" s="18">
        <v>609817984.05999994</v>
      </c>
      <c r="AO17" s="18">
        <v>0</v>
      </c>
      <c r="AP17" s="18">
        <v>12437361</v>
      </c>
      <c r="AQ17" s="18">
        <v>0</v>
      </c>
      <c r="AR17" s="18">
        <v>20666</v>
      </c>
      <c r="AS17" s="18">
        <v>0</v>
      </c>
      <c r="AT17" s="18">
        <v>193669259</v>
      </c>
      <c r="AU17" s="18">
        <v>0</v>
      </c>
      <c r="AV17" s="18">
        <v>78210017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1252414</v>
      </c>
      <c r="BC17" s="18">
        <v>0</v>
      </c>
      <c r="BD17" s="18">
        <v>5696565</v>
      </c>
      <c r="BE17" s="18">
        <v>0</v>
      </c>
      <c r="BF17" s="18">
        <v>0</v>
      </c>
      <c r="BG17" s="18">
        <v>0</v>
      </c>
      <c r="BH17" s="18">
        <v>2049520</v>
      </c>
      <c r="BI17" s="18">
        <v>0</v>
      </c>
      <c r="BJ17" s="18">
        <v>1192859</v>
      </c>
      <c r="BK17" s="18">
        <v>0</v>
      </c>
      <c r="BL17" s="18">
        <v>1669550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-174</v>
      </c>
      <c r="BS17" s="18">
        <v>0</v>
      </c>
      <c r="BT17" s="18">
        <v>0</v>
      </c>
      <c r="BU17" s="18">
        <v>0</v>
      </c>
      <c r="BV17" s="18">
        <v>20376537</v>
      </c>
      <c r="BW17" s="18">
        <v>0</v>
      </c>
      <c r="BX17" s="18">
        <v>410223</v>
      </c>
      <c r="BY17" s="18">
        <v>0</v>
      </c>
      <c r="BZ17" s="18">
        <v>0</v>
      </c>
      <c r="CA17" s="18">
        <v>0</v>
      </c>
      <c r="CB17" s="18">
        <v>4666063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534295967</v>
      </c>
      <c r="CK17" s="18">
        <v>0</v>
      </c>
      <c r="CL17" s="18">
        <v>10591186</v>
      </c>
      <c r="CM17" s="18">
        <v>0</v>
      </c>
      <c r="CN17" s="18">
        <v>8501516</v>
      </c>
      <c r="CO17" s="18">
        <v>0</v>
      </c>
      <c r="CP17" s="18">
        <v>0</v>
      </c>
      <c r="CQ17" s="18">
        <v>0</v>
      </c>
      <c r="CR17" s="18">
        <v>5084715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31431765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22302846</v>
      </c>
      <c r="DY17" s="18">
        <v>0</v>
      </c>
      <c r="DZ17" s="18">
        <v>0</v>
      </c>
      <c r="EA17" s="18">
        <v>0</v>
      </c>
      <c r="EB17" s="18">
        <v>253956409</v>
      </c>
      <c r="EC17" s="18">
        <v>0</v>
      </c>
      <c r="ED17" s="18">
        <v>12726106</v>
      </c>
      <c r="EE17" s="18">
        <v>0</v>
      </c>
      <c r="EF17" s="18">
        <v>549014146</v>
      </c>
      <c r="EG17" s="18">
        <v>0</v>
      </c>
      <c r="EH17" s="18">
        <v>32058764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36815595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229850</v>
      </c>
      <c r="GI17" s="18">
        <v>0</v>
      </c>
      <c r="GJ17" s="18">
        <v>373457282.87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6561476189.8699999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306485012.96637124</v>
      </c>
      <c r="E18" s="19">
        <v>0</v>
      </c>
      <c r="F18" s="18">
        <v>6784858.5804408984</v>
      </c>
      <c r="G18" s="18">
        <v>0</v>
      </c>
      <c r="H18" s="18">
        <v>198822137.02662465</v>
      </c>
      <c r="I18" s="18">
        <v>0</v>
      </c>
      <c r="J18" s="18">
        <v>100878017.35930569</v>
      </c>
      <c r="K18" s="18">
        <v>0</v>
      </c>
      <c r="L18" s="18">
        <v>58118437.990000002</v>
      </c>
      <c r="M18" s="18">
        <v>0</v>
      </c>
      <c r="N18" s="18">
        <v>13905849.140000001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163676329.72999999</v>
      </c>
      <c r="AA18" s="18">
        <v>0</v>
      </c>
      <c r="AB18" s="18">
        <v>0</v>
      </c>
      <c r="AC18" s="18">
        <v>0</v>
      </c>
      <c r="AD18" s="18">
        <v>1615836.71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153702324.88999999</v>
      </c>
      <c r="AU18" s="18">
        <v>0</v>
      </c>
      <c r="AV18" s="18">
        <v>60603806.520000003</v>
      </c>
      <c r="AW18" s="18">
        <v>0</v>
      </c>
      <c r="AX18" s="18">
        <v>1122</v>
      </c>
      <c r="AY18" s="18">
        <v>0</v>
      </c>
      <c r="AZ18" s="18">
        <v>0</v>
      </c>
      <c r="BA18" s="18">
        <v>0</v>
      </c>
      <c r="BB18" s="18">
        <v>2961860.32</v>
      </c>
      <c r="BC18" s="18">
        <v>0</v>
      </c>
      <c r="BD18" s="18">
        <v>4240860.6399999997</v>
      </c>
      <c r="BE18" s="18">
        <v>0</v>
      </c>
      <c r="BF18" s="18">
        <v>0</v>
      </c>
      <c r="BG18" s="18">
        <v>0</v>
      </c>
      <c r="BH18" s="18">
        <v>20141628.82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958825.54</v>
      </c>
      <c r="BS18" s="18">
        <v>0</v>
      </c>
      <c r="BT18" s="18">
        <v>0</v>
      </c>
      <c r="BU18" s="18">
        <v>0</v>
      </c>
      <c r="BV18" s="18">
        <v>47932024.810000002</v>
      </c>
      <c r="BW18" s="18">
        <v>0</v>
      </c>
      <c r="BX18" s="18">
        <v>219270</v>
      </c>
      <c r="BY18" s="18">
        <v>0</v>
      </c>
      <c r="BZ18" s="18">
        <v>0</v>
      </c>
      <c r="CA18" s="18">
        <v>0</v>
      </c>
      <c r="CB18" s="18">
        <v>1947419.05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647506533.37</v>
      </c>
      <c r="CK18" s="18">
        <v>0</v>
      </c>
      <c r="CL18" s="18">
        <v>60768942.479999997</v>
      </c>
      <c r="CM18" s="18">
        <v>0</v>
      </c>
      <c r="CN18" s="18">
        <v>36028.06</v>
      </c>
      <c r="CO18" s="18">
        <v>0</v>
      </c>
      <c r="CP18" s="18">
        <v>0</v>
      </c>
      <c r="CQ18" s="18">
        <v>0</v>
      </c>
      <c r="CR18" s="18">
        <v>59954321.159999996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65160998.240000002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373825.47</v>
      </c>
      <c r="DY18" s="18">
        <v>0</v>
      </c>
      <c r="DZ18" s="18">
        <v>0</v>
      </c>
      <c r="EA18" s="18">
        <v>0</v>
      </c>
      <c r="EB18" s="18">
        <v>291643793.49000001</v>
      </c>
      <c r="EC18" s="18">
        <v>0</v>
      </c>
      <c r="ED18" s="18">
        <v>43185414.630000003</v>
      </c>
      <c r="EE18" s="18">
        <v>0</v>
      </c>
      <c r="EF18" s="18">
        <v>304607238.94</v>
      </c>
      <c r="EG18" s="18">
        <v>0</v>
      </c>
      <c r="EH18" s="18">
        <v>40666585.07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154412648.74000001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18581737.449999999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2523410745.1263714</v>
      </c>
      <c r="HW18" s="18">
        <v>0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1830072.2370799999</v>
      </c>
      <c r="S19" s="18">
        <v>0</v>
      </c>
      <c r="T19" s="18">
        <v>17501804.715758987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706663945.60536706</v>
      </c>
      <c r="DO19" s="18">
        <v>0</v>
      </c>
      <c r="DP19" s="18">
        <v>55880883.835695006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781876706.39390111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10682612979.760002</v>
      </c>
      <c r="E20" s="19">
        <v>0</v>
      </c>
      <c r="F20" s="18">
        <v>2242932588.2000012</v>
      </c>
      <c r="G20" s="18">
        <v>0</v>
      </c>
      <c r="H20" s="18">
        <v>4090549034.3599997</v>
      </c>
      <c r="I20" s="18">
        <v>0</v>
      </c>
      <c r="J20" s="18">
        <v>4349131357.1999998</v>
      </c>
      <c r="K20" s="18">
        <v>0</v>
      </c>
      <c r="L20" s="18">
        <v>9847732.3800000008</v>
      </c>
      <c r="M20" s="18">
        <v>0</v>
      </c>
      <c r="N20" s="18">
        <v>587193327.70000005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4500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417758765.69999999</v>
      </c>
      <c r="AA20" s="18">
        <v>0</v>
      </c>
      <c r="AB20" s="18">
        <v>294717.94</v>
      </c>
      <c r="AC20" s="18">
        <v>0</v>
      </c>
      <c r="AD20" s="18">
        <v>183504195.42000002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4099951908.9500003</v>
      </c>
      <c r="AK20" s="18">
        <v>0</v>
      </c>
      <c r="AL20" s="18">
        <v>1129896.5</v>
      </c>
      <c r="AM20" s="18">
        <v>0</v>
      </c>
      <c r="AN20" s="18">
        <v>835943702.98999989</v>
      </c>
      <c r="AO20" s="18">
        <v>0</v>
      </c>
      <c r="AP20" s="18">
        <v>3152602823.1500001</v>
      </c>
      <c r="AQ20" s="18">
        <v>0</v>
      </c>
      <c r="AR20" s="18">
        <v>397535.98</v>
      </c>
      <c r="AS20" s="18">
        <v>0</v>
      </c>
      <c r="AT20" s="18">
        <v>281138894.62</v>
      </c>
      <c r="AU20" s="18">
        <v>0</v>
      </c>
      <c r="AV20" s="18">
        <v>285767116.88</v>
      </c>
      <c r="AW20" s="18">
        <v>0</v>
      </c>
      <c r="AX20" s="18">
        <v>0</v>
      </c>
      <c r="AY20" s="18">
        <v>0</v>
      </c>
      <c r="AZ20" s="18">
        <v>108548.5</v>
      </c>
      <c r="BA20" s="18">
        <v>0</v>
      </c>
      <c r="BB20" s="18">
        <v>58941385.839999981</v>
      </c>
      <c r="BC20" s="18">
        <v>0</v>
      </c>
      <c r="BD20" s="18">
        <v>818629064.61999989</v>
      </c>
      <c r="BE20" s="18">
        <v>0</v>
      </c>
      <c r="BF20" s="18">
        <v>0</v>
      </c>
      <c r="BG20" s="18">
        <v>0</v>
      </c>
      <c r="BH20" s="18">
        <v>3591424.58</v>
      </c>
      <c r="BI20" s="18">
        <v>0</v>
      </c>
      <c r="BJ20" s="18">
        <v>41216983.109999999</v>
      </c>
      <c r="BK20" s="18">
        <v>0</v>
      </c>
      <c r="BL20" s="18">
        <v>18150116.07</v>
      </c>
      <c r="BM20" s="18">
        <v>0</v>
      </c>
      <c r="BN20" s="18">
        <v>6084423.1399999997</v>
      </c>
      <c r="BO20" s="18">
        <v>0</v>
      </c>
      <c r="BP20" s="18">
        <v>179933.95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59355237.020000003</v>
      </c>
      <c r="BW20" s="18">
        <v>0</v>
      </c>
      <c r="BX20" s="18">
        <v>428851.39</v>
      </c>
      <c r="BY20" s="18">
        <v>0</v>
      </c>
      <c r="BZ20" s="18">
        <v>0</v>
      </c>
      <c r="CA20" s="18">
        <v>0</v>
      </c>
      <c r="CB20" s="18">
        <v>2361305.15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831354122.52999985</v>
      </c>
      <c r="DE20" s="18">
        <v>0</v>
      </c>
      <c r="DF20" s="18">
        <v>-310.08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4095983.12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4366100.1999999993</v>
      </c>
      <c r="DW20" s="18">
        <v>0</v>
      </c>
      <c r="DX20" s="18">
        <v>136279591.80000001</v>
      </c>
      <c r="DY20" s="18">
        <v>0</v>
      </c>
      <c r="DZ20" s="18">
        <v>0</v>
      </c>
      <c r="EA20" s="18">
        <v>0</v>
      </c>
      <c r="EB20" s="18">
        <v>922833626.28999996</v>
      </c>
      <c r="EC20" s="18">
        <v>0</v>
      </c>
      <c r="ED20" s="18">
        <v>109484213.98</v>
      </c>
      <c r="EE20" s="18">
        <v>0</v>
      </c>
      <c r="EF20" s="18">
        <v>356259154.65999997</v>
      </c>
      <c r="EG20" s="18">
        <v>0</v>
      </c>
      <c r="EH20" s="18">
        <v>225039578.82999998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0</v>
      </c>
      <c r="EW20" s="18">
        <v>0</v>
      </c>
      <c r="EX20" s="18">
        <v>6269631.5299999993</v>
      </c>
      <c r="EY20" s="18">
        <v>0</v>
      </c>
      <c r="EZ20" s="18">
        <v>276108707.63000005</v>
      </c>
      <c r="FA20" s="18">
        <v>0</v>
      </c>
      <c r="FB20" s="18">
        <v>4105319.98</v>
      </c>
      <c r="FC20" s="18">
        <v>0</v>
      </c>
      <c r="FD20" s="18">
        <v>63525717.170000002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15691901.24</v>
      </c>
      <c r="FK20" s="18">
        <v>0</v>
      </c>
      <c r="FL20" s="18">
        <v>1120787.94</v>
      </c>
      <c r="FM20" s="18">
        <v>0</v>
      </c>
      <c r="FN20" s="18">
        <v>1101598.2400000002</v>
      </c>
      <c r="FO20" s="18">
        <v>0</v>
      </c>
      <c r="FP20" s="19">
        <v>1063494103.0700001</v>
      </c>
      <c r="FQ20" s="19">
        <v>0</v>
      </c>
      <c r="FR20" s="18">
        <v>74020536.11999999</v>
      </c>
      <c r="FS20" s="18">
        <v>0</v>
      </c>
      <c r="FT20" s="18">
        <v>0</v>
      </c>
      <c r="FU20" s="18">
        <v>0</v>
      </c>
      <c r="FV20" s="19">
        <v>543662363.59000003</v>
      </c>
      <c r="FW20" s="19">
        <v>0</v>
      </c>
      <c r="FX20" s="18">
        <v>376252493.46000004</v>
      </c>
      <c r="FY20" s="18">
        <v>0</v>
      </c>
      <c r="FZ20" s="18">
        <v>167409870.13</v>
      </c>
      <c r="GA20" s="18">
        <v>0</v>
      </c>
      <c r="GB20" s="19">
        <v>445811203.36000001</v>
      </c>
      <c r="GC20" s="19">
        <v>0</v>
      </c>
      <c r="GD20" s="18">
        <v>74215907.330000013</v>
      </c>
      <c r="GE20" s="18">
        <v>0</v>
      </c>
      <c r="GF20" s="18">
        <v>371595296.02999997</v>
      </c>
      <c r="GG20" s="18">
        <v>0</v>
      </c>
      <c r="GH20" s="18">
        <v>39367513.860000007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25607692713.330006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304368117.85000002</v>
      </c>
      <c r="E21" s="19">
        <v>0</v>
      </c>
      <c r="F21" s="18">
        <v>114461728.95</v>
      </c>
      <c r="G21" s="18">
        <v>0</v>
      </c>
      <c r="H21" s="18">
        <v>81297270.299999997</v>
      </c>
      <c r="I21" s="18">
        <v>0</v>
      </c>
      <c r="J21" s="18">
        <v>108609118.59999999</v>
      </c>
      <c r="K21" s="18">
        <v>0</v>
      </c>
      <c r="L21" s="18">
        <v>0</v>
      </c>
      <c r="M21" s="18">
        <v>0</v>
      </c>
      <c r="N21" s="18">
        <v>82107415.909999996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26131839.149999999</v>
      </c>
      <c r="AA21" s="18">
        <v>0</v>
      </c>
      <c r="AB21" s="18">
        <v>0</v>
      </c>
      <c r="AC21" s="18">
        <v>0</v>
      </c>
      <c r="AD21" s="18">
        <v>101893.38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3873707095.6700001</v>
      </c>
      <c r="AK21" s="18">
        <v>1818994.98</v>
      </c>
      <c r="AL21" s="18">
        <v>0</v>
      </c>
      <c r="AM21" s="18">
        <v>0</v>
      </c>
      <c r="AN21" s="18">
        <v>731798131.71000004</v>
      </c>
      <c r="AO21" s="18">
        <v>18788.77</v>
      </c>
      <c r="AP21" s="18">
        <v>353463757.73000002</v>
      </c>
      <c r="AQ21" s="18">
        <v>0</v>
      </c>
      <c r="AR21" s="18">
        <v>0</v>
      </c>
      <c r="AS21" s="18">
        <v>0</v>
      </c>
      <c r="AT21" s="18">
        <v>7836661.3399999999</v>
      </c>
      <c r="AU21" s="18">
        <v>0</v>
      </c>
      <c r="AV21" s="18">
        <v>18527442.77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2140978.44</v>
      </c>
      <c r="BC21" s="18">
        <v>0</v>
      </c>
      <c r="BD21" s="18">
        <v>634916.95000000007</v>
      </c>
      <c r="BE21" s="18">
        <v>0</v>
      </c>
      <c r="BF21" s="18">
        <v>0</v>
      </c>
      <c r="BG21" s="18">
        <v>0</v>
      </c>
      <c r="BH21" s="18">
        <v>54512.67</v>
      </c>
      <c r="BI21" s="18">
        <v>0</v>
      </c>
      <c r="BJ21" s="18">
        <v>3590098.47</v>
      </c>
      <c r="BK21" s="18">
        <v>0</v>
      </c>
      <c r="BL21" s="18">
        <v>822382.44</v>
      </c>
      <c r="BM21" s="18">
        <v>0</v>
      </c>
      <c r="BN21" s="18">
        <v>786962</v>
      </c>
      <c r="BO21" s="18">
        <v>0</v>
      </c>
      <c r="BP21" s="18">
        <v>97312.5</v>
      </c>
      <c r="BQ21" s="18">
        <v>0</v>
      </c>
      <c r="BR21" s="18">
        <v>5253.46</v>
      </c>
      <c r="BS21" s="18">
        <v>0</v>
      </c>
      <c r="BT21" s="18">
        <v>0</v>
      </c>
      <c r="BU21" s="18">
        <v>0</v>
      </c>
      <c r="BV21" s="18">
        <v>18440009.309999999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589834.93000000005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54615951.490000002</v>
      </c>
      <c r="DE21" s="18">
        <v>783.39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3619.37</v>
      </c>
      <c r="DW21" s="18">
        <v>0</v>
      </c>
      <c r="DX21" s="18">
        <v>1014754.87</v>
      </c>
      <c r="DY21" s="18">
        <v>0</v>
      </c>
      <c r="DZ21" s="18">
        <v>0</v>
      </c>
      <c r="EA21" s="18">
        <v>0</v>
      </c>
      <c r="EB21" s="18">
        <v>31618707.609999999</v>
      </c>
      <c r="EC21" s="18">
        <v>0</v>
      </c>
      <c r="ED21" s="18">
        <v>3274187.99</v>
      </c>
      <c r="EE21" s="18">
        <v>0</v>
      </c>
      <c r="EF21" s="18">
        <v>12458392.99</v>
      </c>
      <c r="EG21" s="18">
        <v>0</v>
      </c>
      <c r="EH21" s="18">
        <v>9166661.5600000005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796563.44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5134169.76</v>
      </c>
      <c r="EY21" s="18">
        <v>0</v>
      </c>
      <c r="EZ21" s="18">
        <v>11042340.130000001</v>
      </c>
      <c r="FA21" s="18">
        <v>0</v>
      </c>
      <c r="FB21" s="18">
        <v>0</v>
      </c>
      <c r="FC21" s="18">
        <v>0</v>
      </c>
      <c r="FD21" s="18">
        <v>99005.17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272160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57907381.359999999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57907381.359999999</v>
      </c>
      <c r="FW21" s="19">
        <v>0</v>
      </c>
      <c r="FX21" s="18">
        <v>57907381.359999999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856256.54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5613464768.9599991</v>
      </c>
      <c r="HW21" s="18">
        <v>1838567.14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14948470053.200001</v>
      </c>
      <c r="E22" s="19">
        <v>21331176.149999999</v>
      </c>
      <c r="F22" s="18">
        <v>5575504127.9200001</v>
      </c>
      <c r="G22" s="18">
        <v>6930312.1799999997</v>
      </c>
      <c r="H22" s="18">
        <v>4921489892.2399988</v>
      </c>
      <c r="I22" s="18">
        <v>13355989.439999999</v>
      </c>
      <c r="J22" s="18">
        <v>4451476033.04</v>
      </c>
      <c r="K22" s="18">
        <v>1044874.53</v>
      </c>
      <c r="L22" s="18">
        <v>152729847.93000001</v>
      </c>
      <c r="M22" s="18">
        <v>47362.3</v>
      </c>
      <c r="N22" s="18">
        <v>3560508427.2799997</v>
      </c>
      <c r="O22" s="18">
        <v>0</v>
      </c>
      <c r="P22" s="18">
        <v>151248.18</v>
      </c>
      <c r="Q22" s="18">
        <v>0</v>
      </c>
      <c r="R22" s="18">
        <v>114679589.42</v>
      </c>
      <c r="S22" s="18">
        <v>0</v>
      </c>
      <c r="T22" s="18">
        <v>0</v>
      </c>
      <c r="U22" s="18">
        <v>0</v>
      </c>
      <c r="V22" s="18">
        <v>76835081.900000006</v>
      </c>
      <c r="W22" s="18">
        <v>0</v>
      </c>
      <c r="X22" s="18">
        <v>0</v>
      </c>
      <c r="Y22" s="18">
        <v>0</v>
      </c>
      <c r="Z22" s="18">
        <v>1098149767.27</v>
      </c>
      <c r="AA22" s="18">
        <v>4546320.42</v>
      </c>
      <c r="AB22" s="18">
        <v>0</v>
      </c>
      <c r="AC22" s="18">
        <v>0</v>
      </c>
      <c r="AD22" s="18">
        <v>1900179567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12966663537.810001</v>
      </c>
      <c r="AK22" s="18">
        <v>0</v>
      </c>
      <c r="AL22" s="18">
        <v>919742352.63</v>
      </c>
      <c r="AM22" s="18">
        <v>0</v>
      </c>
      <c r="AN22" s="18">
        <v>1714369774.21</v>
      </c>
      <c r="AO22" s="18">
        <v>36235248.450000003</v>
      </c>
      <c r="AP22" s="18">
        <v>16309257331.869999</v>
      </c>
      <c r="AQ22" s="18">
        <v>163610019.35999998</v>
      </c>
      <c r="AR22" s="18">
        <v>1483998.58</v>
      </c>
      <c r="AS22" s="18">
        <v>0</v>
      </c>
      <c r="AT22" s="18">
        <v>1133120547.0599999</v>
      </c>
      <c r="AU22" s="18">
        <v>1004512.29</v>
      </c>
      <c r="AV22" s="18">
        <v>1347122265.3100002</v>
      </c>
      <c r="AW22" s="18">
        <v>388428.4</v>
      </c>
      <c r="AX22" s="18">
        <v>37139.67</v>
      </c>
      <c r="AY22" s="18">
        <v>2961.9</v>
      </c>
      <c r="AZ22" s="18">
        <v>0</v>
      </c>
      <c r="BA22" s="18">
        <v>0</v>
      </c>
      <c r="BB22" s="18">
        <v>3727271.69</v>
      </c>
      <c r="BC22" s="18">
        <v>0</v>
      </c>
      <c r="BD22" s="18">
        <v>531579331.75999999</v>
      </c>
      <c r="BE22" s="18">
        <v>4259333.72</v>
      </c>
      <c r="BF22" s="18">
        <v>5506216.5</v>
      </c>
      <c r="BG22" s="18">
        <v>0</v>
      </c>
      <c r="BH22" s="18">
        <v>59427265.210000001</v>
      </c>
      <c r="BI22" s="18">
        <v>0</v>
      </c>
      <c r="BJ22" s="18">
        <v>1380339796.2199998</v>
      </c>
      <c r="BK22" s="18">
        <v>0</v>
      </c>
      <c r="BL22" s="18">
        <v>1116974291.22</v>
      </c>
      <c r="BM22" s="18">
        <v>0</v>
      </c>
      <c r="BN22" s="18">
        <v>128554944.22999999</v>
      </c>
      <c r="BO22" s="18">
        <v>0</v>
      </c>
      <c r="BP22" s="18">
        <v>62758899.219999999</v>
      </c>
      <c r="BQ22" s="18">
        <v>0</v>
      </c>
      <c r="BR22" s="18">
        <v>3128896.54</v>
      </c>
      <c r="BS22" s="18">
        <v>0</v>
      </c>
      <c r="BT22" s="18">
        <v>0</v>
      </c>
      <c r="BU22" s="18">
        <v>0</v>
      </c>
      <c r="BV22" s="18">
        <v>736703212.60000002</v>
      </c>
      <c r="BW22" s="18">
        <v>1118.79</v>
      </c>
      <c r="BX22" s="18">
        <v>6457380.3800000008</v>
      </c>
      <c r="BY22" s="18">
        <v>26055</v>
      </c>
      <c r="BZ22" s="18">
        <v>0</v>
      </c>
      <c r="CA22" s="18">
        <v>0</v>
      </c>
      <c r="CB22" s="18">
        <v>37114676.230000004</v>
      </c>
      <c r="CC22" s="18">
        <v>264433.32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13580648778.400002</v>
      </c>
      <c r="CK22" s="18">
        <v>76280977.370000005</v>
      </c>
      <c r="CL22" s="18">
        <v>1882642866.1099999</v>
      </c>
      <c r="CM22" s="18">
        <v>4297629.2699999996</v>
      </c>
      <c r="CN22" s="18">
        <v>-106.99000000000001</v>
      </c>
      <c r="CO22" s="18">
        <v>0</v>
      </c>
      <c r="CP22" s="18">
        <v>0</v>
      </c>
      <c r="CQ22" s="18">
        <v>0</v>
      </c>
      <c r="CR22" s="18">
        <v>25501.78</v>
      </c>
      <c r="CS22" s="18">
        <v>109.46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7402905.0199999996</v>
      </c>
      <c r="DC22" s="18">
        <v>4083.88</v>
      </c>
      <c r="DD22" s="18">
        <v>5819025704.7999992</v>
      </c>
      <c r="DE22" s="18">
        <v>25398626.739999998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5597997.75</v>
      </c>
      <c r="DM22" s="18">
        <v>66171.58</v>
      </c>
      <c r="DN22" s="18">
        <v>55782456.930000007</v>
      </c>
      <c r="DO22" s="18">
        <v>89309976.150000006</v>
      </c>
      <c r="DP22" s="18">
        <v>773459.88</v>
      </c>
      <c r="DQ22" s="18">
        <v>0</v>
      </c>
      <c r="DR22" s="18">
        <v>0</v>
      </c>
      <c r="DS22" s="18">
        <v>0</v>
      </c>
      <c r="DT22" s="18">
        <v>32302753.460000001</v>
      </c>
      <c r="DU22" s="18">
        <v>18062.73</v>
      </c>
      <c r="DV22" s="18">
        <v>0</v>
      </c>
      <c r="DW22" s="18">
        <v>0</v>
      </c>
      <c r="DX22" s="18">
        <v>585215447.95000005</v>
      </c>
      <c r="DY22" s="18">
        <v>87352.68</v>
      </c>
      <c r="DZ22" s="18">
        <v>0</v>
      </c>
      <c r="EA22" s="18">
        <v>0</v>
      </c>
      <c r="EB22" s="18">
        <v>1773151330.96</v>
      </c>
      <c r="EC22" s="18">
        <v>3491497.53</v>
      </c>
      <c r="ED22" s="18">
        <v>125158125.04000001</v>
      </c>
      <c r="EE22" s="18">
        <v>461187</v>
      </c>
      <c r="EF22" s="18">
        <v>6328762113.7900009</v>
      </c>
      <c r="EG22" s="18">
        <v>744104.42999999993</v>
      </c>
      <c r="EH22" s="18">
        <v>1083668537.25</v>
      </c>
      <c r="EI22" s="18">
        <v>8156698.7700000005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72167431.730000004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1573365898.5899999</v>
      </c>
      <c r="EY22" s="18">
        <v>0</v>
      </c>
      <c r="EZ22" s="18">
        <v>13578701199.76</v>
      </c>
      <c r="FA22" s="18">
        <v>0</v>
      </c>
      <c r="FB22" s="18">
        <v>196915257.00999999</v>
      </c>
      <c r="FC22" s="18">
        <v>0</v>
      </c>
      <c r="FD22" s="18">
        <v>10717838140.17</v>
      </c>
      <c r="FE22" s="18">
        <v>0</v>
      </c>
      <c r="FF22" s="18">
        <v>111291.44</v>
      </c>
      <c r="FG22" s="18">
        <v>0</v>
      </c>
      <c r="FH22" s="18">
        <v>0</v>
      </c>
      <c r="FI22" s="18">
        <v>0</v>
      </c>
      <c r="FJ22" s="18">
        <v>127158403.07999998</v>
      </c>
      <c r="FK22" s="18">
        <v>0</v>
      </c>
      <c r="FL22" s="18">
        <v>1906915411.1900001</v>
      </c>
      <c r="FM22" s="18">
        <v>0</v>
      </c>
      <c r="FN22" s="18">
        <v>4911968.3</v>
      </c>
      <c r="FO22" s="18">
        <v>0</v>
      </c>
      <c r="FP22" s="19">
        <v>19917659698.620003</v>
      </c>
      <c r="FQ22" s="19">
        <v>49132082.890000001</v>
      </c>
      <c r="FR22" s="18">
        <v>24733590.170000002</v>
      </c>
      <c r="FS22" s="18">
        <v>0</v>
      </c>
      <c r="FT22" s="18">
        <v>4448668.43</v>
      </c>
      <c r="FU22" s="18">
        <v>0</v>
      </c>
      <c r="FV22" s="19">
        <v>8963984789.6599998</v>
      </c>
      <c r="FW22" s="19">
        <v>0</v>
      </c>
      <c r="FX22" s="18">
        <v>6181739.4800000004</v>
      </c>
      <c r="FY22" s="18">
        <v>0</v>
      </c>
      <c r="FZ22" s="18">
        <v>8957803050.1800003</v>
      </c>
      <c r="GA22" s="18">
        <v>0</v>
      </c>
      <c r="GB22" s="19">
        <v>10924492650.360004</v>
      </c>
      <c r="GC22" s="19">
        <v>49132082.890000001</v>
      </c>
      <c r="GD22" s="18">
        <v>67429724.930000007</v>
      </c>
      <c r="GE22" s="18">
        <v>1640862.47</v>
      </c>
      <c r="GF22" s="18">
        <v>10857062925.430004</v>
      </c>
      <c r="GG22" s="18">
        <v>47491220.420000002</v>
      </c>
      <c r="GH22" s="18">
        <v>70104007.340000004</v>
      </c>
      <c r="GI22" s="18">
        <v>182441.59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139761779290.47998</v>
      </c>
      <c r="HW22" s="18">
        <v>489347972.1699999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5681690461.4200001</v>
      </c>
      <c r="E23" s="19">
        <v>0</v>
      </c>
      <c r="F23" s="18">
        <v>1229641799.3100004</v>
      </c>
      <c r="G23" s="18">
        <v>0</v>
      </c>
      <c r="H23" s="18">
        <v>2528355633.9897585</v>
      </c>
      <c r="I23" s="18">
        <v>0</v>
      </c>
      <c r="J23" s="18">
        <v>1923693028.1202407</v>
      </c>
      <c r="K23" s="18">
        <v>0</v>
      </c>
      <c r="L23" s="18">
        <v>0</v>
      </c>
      <c r="M23" s="18">
        <v>0</v>
      </c>
      <c r="N23" s="18">
        <v>1182556993.0899999</v>
      </c>
      <c r="O23" s="18">
        <v>0</v>
      </c>
      <c r="P23" s="18">
        <v>0</v>
      </c>
      <c r="Q23" s="18">
        <v>0</v>
      </c>
      <c r="R23" s="18">
        <v>13339490.77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1674013131.6099999</v>
      </c>
      <c r="AA23" s="18">
        <v>0</v>
      </c>
      <c r="AB23" s="18">
        <v>0</v>
      </c>
      <c r="AC23" s="18">
        <v>0</v>
      </c>
      <c r="AD23" s="18">
        <v>155487578.81999999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16944223088.919998</v>
      </c>
      <c r="AK23" s="18">
        <v>0</v>
      </c>
      <c r="AL23" s="18">
        <v>155265837</v>
      </c>
      <c r="AM23" s="18">
        <v>0</v>
      </c>
      <c r="AN23" s="18">
        <v>4683176289.46</v>
      </c>
      <c r="AO23" s="18">
        <v>0</v>
      </c>
      <c r="AP23" s="18">
        <v>11819540174.049999</v>
      </c>
      <c r="AQ23" s="18">
        <v>0</v>
      </c>
      <c r="AR23" s="18">
        <v>10983278.35</v>
      </c>
      <c r="AS23" s="18">
        <v>0</v>
      </c>
      <c r="AT23" s="18">
        <v>315394787.66000003</v>
      </c>
      <c r="AU23" s="18">
        <v>0</v>
      </c>
      <c r="AV23" s="18">
        <v>242668252.25</v>
      </c>
      <c r="AW23" s="18">
        <v>0</v>
      </c>
      <c r="AX23" s="18">
        <v>-243.6</v>
      </c>
      <c r="AY23" s="18">
        <v>0</v>
      </c>
      <c r="AZ23" s="18">
        <v>0</v>
      </c>
      <c r="BA23" s="18">
        <v>0</v>
      </c>
      <c r="BB23" s="18">
        <v>101164.13</v>
      </c>
      <c r="BC23" s="18">
        <v>0</v>
      </c>
      <c r="BD23" s="18">
        <v>9478659.5099999998</v>
      </c>
      <c r="BE23" s="18">
        <v>0</v>
      </c>
      <c r="BF23" s="18">
        <v>979537.33</v>
      </c>
      <c r="BG23" s="18">
        <v>0</v>
      </c>
      <c r="BH23" s="18">
        <v>16838938.210000001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203687.05</v>
      </c>
      <c r="BQ23" s="18">
        <v>0</v>
      </c>
      <c r="BR23" s="18">
        <v>4283979.58</v>
      </c>
      <c r="BS23" s="18">
        <v>0</v>
      </c>
      <c r="BT23" s="18">
        <v>0</v>
      </c>
      <c r="BU23" s="18">
        <v>0</v>
      </c>
      <c r="BV23" s="18">
        <v>7974680.3200000003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12365200.84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187147389.07000002</v>
      </c>
      <c r="DE23" s="18">
        <v>0</v>
      </c>
      <c r="DF23" s="18">
        <v>106215.73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212294870.56999999</v>
      </c>
      <c r="DY23" s="18">
        <v>0</v>
      </c>
      <c r="DZ23" s="18">
        <v>0</v>
      </c>
      <c r="EA23" s="18">
        <v>0</v>
      </c>
      <c r="EB23" s="18">
        <v>448006378.95999998</v>
      </c>
      <c r="EC23" s="18">
        <v>0</v>
      </c>
      <c r="ED23" s="18">
        <v>92368072.760000005</v>
      </c>
      <c r="EE23" s="18">
        <v>0</v>
      </c>
      <c r="EF23" s="18">
        <v>174233691.03</v>
      </c>
      <c r="EG23" s="18">
        <v>0</v>
      </c>
      <c r="EH23" s="18">
        <v>238862085.44</v>
      </c>
      <c r="EI23" s="18">
        <v>0</v>
      </c>
      <c r="EJ23" s="18">
        <v>0</v>
      </c>
      <c r="EK23" s="18">
        <v>0</v>
      </c>
      <c r="EL23" s="18">
        <v>189369.87</v>
      </c>
      <c r="EM23" s="18">
        <v>0</v>
      </c>
      <c r="EN23" s="18">
        <v>33775389.590000004</v>
      </c>
      <c r="EO23" s="18">
        <v>0</v>
      </c>
      <c r="EP23" s="18">
        <v>0</v>
      </c>
      <c r="EQ23" s="18">
        <v>0</v>
      </c>
      <c r="ER23" s="18">
        <v>104312.02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26814434.210000001</v>
      </c>
      <c r="EY23" s="18">
        <v>0</v>
      </c>
      <c r="EZ23" s="18">
        <v>1487806285.2</v>
      </c>
      <c r="FA23" s="18">
        <v>0</v>
      </c>
      <c r="FB23" s="18">
        <v>0</v>
      </c>
      <c r="FC23" s="18">
        <v>0</v>
      </c>
      <c r="FD23" s="18">
        <v>151134795.94999999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13070412.99</v>
      </c>
      <c r="FK23" s="18">
        <v>0</v>
      </c>
      <c r="FL23" s="18">
        <v>2574839.5</v>
      </c>
      <c r="FM23" s="18">
        <v>0</v>
      </c>
      <c r="FN23" s="18">
        <v>0</v>
      </c>
      <c r="FO23" s="18">
        <v>0</v>
      </c>
      <c r="FP23" s="19">
        <v>2391428383.3299999</v>
      </c>
      <c r="FQ23" s="19">
        <v>0</v>
      </c>
      <c r="FR23" s="18">
        <v>14692887.420001946</v>
      </c>
      <c r="FS23" s="18">
        <v>0</v>
      </c>
      <c r="FT23" s="18">
        <v>377689</v>
      </c>
      <c r="FU23" s="18">
        <v>0</v>
      </c>
      <c r="FV23" s="19">
        <v>1217892845.0099988</v>
      </c>
      <c r="FW23" s="19">
        <v>0</v>
      </c>
      <c r="FX23" s="18">
        <v>14762386.350000001</v>
      </c>
      <c r="FY23" s="18">
        <v>0</v>
      </c>
      <c r="FZ23" s="18">
        <v>1203130458.6599989</v>
      </c>
      <c r="GA23" s="18">
        <v>0</v>
      </c>
      <c r="GB23" s="19">
        <v>1158464961.8999991</v>
      </c>
      <c r="GC23" s="19">
        <v>0</v>
      </c>
      <c r="GD23" s="18">
        <v>725397376.25000012</v>
      </c>
      <c r="GE23" s="18">
        <v>0</v>
      </c>
      <c r="GF23" s="18">
        <v>433067585.6499989</v>
      </c>
      <c r="GG23" s="18">
        <v>0</v>
      </c>
      <c r="GH23" s="18">
        <v>155645590.30000001</v>
      </c>
      <c r="GI23" s="18">
        <v>0</v>
      </c>
      <c r="GJ23" s="18">
        <v>670924869.65999997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49217052352.950005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845204381.27000117</v>
      </c>
      <c r="E24" s="19">
        <v>0</v>
      </c>
      <c r="F24" s="18">
        <v>107963440.11000033</v>
      </c>
      <c r="G24" s="18">
        <v>0</v>
      </c>
      <c r="H24" s="18">
        <v>388643555.48000091</v>
      </c>
      <c r="I24" s="18">
        <v>0</v>
      </c>
      <c r="J24" s="18">
        <v>348597385.68000001</v>
      </c>
      <c r="K24" s="18">
        <v>0</v>
      </c>
      <c r="L24" s="18">
        <v>19762440.610000003</v>
      </c>
      <c r="M24" s="18">
        <v>0</v>
      </c>
      <c r="N24" s="18">
        <v>274583244.23000008</v>
      </c>
      <c r="O24" s="18">
        <v>0</v>
      </c>
      <c r="P24" s="18">
        <v>5335085.26</v>
      </c>
      <c r="Q24" s="18">
        <v>0</v>
      </c>
      <c r="R24" s="18">
        <v>-2977680.78000001</v>
      </c>
      <c r="S24" s="18">
        <v>0</v>
      </c>
      <c r="T24" s="18">
        <v>0</v>
      </c>
      <c r="U24" s="18">
        <v>0</v>
      </c>
      <c r="V24" s="18">
        <v>881808.41999999993</v>
      </c>
      <c r="W24" s="18">
        <v>0</v>
      </c>
      <c r="X24" s="18">
        <v>0</v>
      </c>
      <c r="Y24" s="18">
        <v>0</v>
      </c>
      <c r="Z24" s="18">
        <v>71755920.669999808</v>
      </c>
      <c r="AA24" s="18">
        <v>0</v>
      </c>
      <c r="AB24" s="18">
        <v>0</v>
      </c>
      <c r="AC24" s="18">
        <v>0</v>
      </c>
      <c r="AD24" s="18">
        <v>24852421.93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4769990406.6325531</v>
      </c>
      <c r="AK24" s="18">
        <v>0</v>
      </c>
      <c r="AL24" s="18">
        <v>4156169.1900000004</v>
      </c>
      <c r="AM24" s="18">
        <v>0</v>
      </c>
      <c r="AN24" s="18">
        <v>1182345809.0599701</v>
      </c>
      <c r="AO24" s="18">
        <v>0</v>
      </c>
      <c r="AP24" s="18">
        <v>1475092814.7599082</v>
      </c>
      <c r="AQ24" s="18">
        <v>0</v>
      </c>
      <c r="AR24" s="18">
        <v>0</v>
      </c>
      <c r="AS24" s="18">
        <v>0</v>
      </c>
      <c r="AT24" s="18">
        <v>27306665.57000012</v>
      </c>
      <c r="AU24" s="18">
        <v>0</v>
      </c>
      <c r="AV24" s="18">
        <v>61017577.209999137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10668134.03000029</v>
      </c>
      <c r="BC24" s="18">
        <v>0</v>
      </c>
      <c r="BD24" s="18">
        <v>9194471.23999984</v>
      </c>
      <c r="BE24" s="18">
        <v>0</v>
      </c>
      <c r="BF24" s="18">
        <v>0</v>
      </c>
      <c r="BG24" s="18">
        <v>0</v>
      </c>
      <c r="BH24" s="18">
        <v>20017849.949999999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1094131.3</v>
      </c>
      <c r="BQ24" s="18">
        <v>0</v>
      </c>
      <c r="BR24" s="18">
        <v>270863.2</v>
      </c>
      <c r="BS24" s="18">
        <v>0</v>
      </c>
      <c r="BT24" s="18">
        <v>0</v>
      </c>
      <c r="BU24" s="18">
        <v>0</v>
      </c>
      <c r="BV24" s="18">
        <v>12746073.609999999</v>
      </c>
      <c r="BW24" s="18">
        <v>0</v>
      </c>
      <c r="BX24" s="18">
        <v>164617</v>
      </c>
      <c r="BY24" s="18">
        <v>0</v>
      </c>
      <c r="BZ24" s="18">
        <v>0</v>
      </c>
      <c r="CA24" s="18">
        <v>0</v>
      </c>
      <c r="CB24" s="18">
        <v>3783664.6100000003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1129519669.8399949</v>
      </c>
      <c r="CK24" s="18">
        <v>0</v>
      </c>
      <c r="CL24" s="18">
        <v>55081104.1700003</v>
      </c>
      <c r="CM24" s="18">
        <v>0</v>
      </c>
      <c r="CN24" s="18">
        <v>53092728.459999889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326000607.25989568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234187747.21998522</v>
      </c>
      <c r="DY24" s="18">
        <v>0</v>
      </c>
      <c r="DZ24" s="18">
        <v>0</v>
      </c>
      <c r="EA24" s="18">
        <v>0</v>
      </c>
      <c r="EB24" s="18">
        <v>387954728.3599999</v>
      </c>
      <c r="EC24" s="18">
        <v>0</v>
      </c>
      <c r="ED24" s="18">
        <v>0</v>
      </c>
      <c r="EE24" s="18">
        <v>0</v>
      </c>
      <c r="EF24" s="18">
        <v>96512854.939999983</v>
      </c>
      <c r="EG24" s="18">
        <v>0</v>
      </c>
      <c r="EH24" s="18">
        <v>55888329.739993058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1776781.6500000001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136247059.37</v>
      </c>
      <c r="EY24" s="18">
        <v>0</v>
      </c>
      <c r="EZ24" s="18">
        <v>5443566082.0698299</v>
      </c>
      <c r="FA24" s="18">
        <v>0</v>
      </c>
      <c r="FB24" s="18">
        <v>5566494.1200000001</v>
      </c>
      <c r="FC24" s="18">
        <v>0</v>
      </c>
      <c r="FD24" s="18">
        <v>742207078.540007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15229090.960000001</v>
      </c>
      <c r="FK24" s="18">
        <v>0</v>
      </c>
      <c r="FL24" s="18">
        <v>118429182.6999996</v>
      </c>
      <c r="FM24" s="18">
        <v>0</v>
      </c>
      <c r="FN24" s="18">
        <v>251153.88</v>
      </c>
      <c r="FO24" s="18">
        <v>0</v>
      </c>
      <c r="FP24" s="19">
        <v>260741513.53000027</v>
      </c>
      <c r="FQ24" s="19">
        <v>0</v>
      </c>
      <c r="FR24" s="18">
        <v>81874503.989999995</v>
      </c>
      <c r="FS24" s="18">
        <v>0</v>
      </c>
      <c r="FT24" s="18">
        <v>0</v>
      </c>
      <c r="FU24" s="18">
        <v>0</v>
      </c>
      <c r="FV24" s="19">
        <v>169982158.8400003</v>
      </c>
      <c r="FW24" s="19">
        <v>0</v>
      </c>
      <c r="FX24" s="18">
        <v>0</v>
      </c>
      <c r="FY24" s="18">
        <v>0</v>
      </c>
      <c r="FZ24" s="18">
        <v>169982158.8400003</v>
      </c>
      <c r="GA24" s="18">
        <v>0</v>
      </c>
      <c r="GB24" s="19">
        <v>8884850.6999999993</v>
      </c>
      <c r="GC24" s="19">
        <v>0</v>
      </c>
      <c r="GD24" s="18">
        <v>505021.96</v>
      </c>
      <c r="GE24" s="18">
        <v>0</v>
      </c>
      <c r="GF24" s="18">
        <v>8379828.7399999993</v>
      </c>
      <c r="GG24" s="18">
        <v>0</v>
      </c>
      <c r="GH24" s="18">
        <v>1240407.06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17880739482.84214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137938901.73000002</v>
      </c>
      <c r="E25" s="19">
        <v>0</v>
      </c>
      <c r="F25" s="18">
        <v>38678257.968886994</v>
      </c>
      <c r="G25" s="18">
        <v>0</v>
      </c>
      <c r="H25" s="18">
        <v>50129547.871070005</v>
      </c>
      <c r="I25" s="18">
        <v>0</v>
      </c>
      <c r="J25" s="18">
        <v>49131095.890043005</v>
      </c>
      <c r="K25" s="18">
        <v>0</v>
      </c>
      <c r="L25" s="18">
        <v>1729452.537577</v>
      </c>
      <c r="M25" s="18">
        <v>0</v>
      </c>
      <c r="N25" s="18">
        <v>110856846.25000001</v>
      </c>
      <c r="O25" s="18">
        <v>0</v>
      </c>
      <c r="P25" s="18">
        <v>0</v>
      </c>
      <c r="Q25" s="18">
        <v>0</v>
      </c>
      <c r="R25" s="18">
        <v>15520473.300000001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145865185.93064803</v>
      </c>
      <c r="AA25" s="18">
        <v>0</v>
      </c>
      <c r="AB25" s="18">
        <v>0</v>
      </c>
      <c r="AC25" s="18">
        <v>0</v>
      </c>
      <c r="AD25" s="18">
        <v>11654519.764281001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2520717337.7565346</v>
      </c>
      <c r="AK25" s="18">
        <v>0</v>
      </c>
      <c r="AL25" s="18">
        <v>39594830.854667999</v>
      </c>
      <c r="AM25" s="18">
        <v>0</v>
      </c>
      <c r="AN25" s="18">
        <v>1019249498.8099999</v>
      </c>
      <c r="AO25" s="18">
        <v>0</v>
      </c>
      <c r="AP25" s="18">
        <v>2596516520.3099999</v>
      </c>
      <c r="AQ25" s="18">
        <v>0</v>
      </c>
      <c r="AR25" s="18">
        <v>0</v>
      </c>
      <c r="AS25" s="18">
        <v>0</v>
      </c>
      <c r="AT25" s="18">
        <v>20701696.571766999</v>
      </c>
      <c r="AU25" s="18">
        <v>0</v>
      </c>
      <c r="AV25" s="18">
        <v>25798032.151873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2013831.6527049998</v>
      </c>
      <c r="BC25" s="18">
        <v>0</v>
      </c>
      <c r="BD25" s="18">
        <v>1782739.8042400004</v>
      </c>
      <c r="BE25" s="18">
        <v>0</v>
      </c>
      <c r="BF25" s="18">
        <v>0</v>
      </c>
      <c r="BG25" s="18">
        <v>0</v>
      </c>
      <c r="BH25" s="18">
        <v>80000</v>
      </c>
      <c r="BI25" s="18">
        <v>0</v>
      </c>
      <c r="BJ25" s="18">
        <v>1272110.08338</v>
      </c>
      <c r="BK25" s="18">
        <v>0</v>
      </c>
      <c r="BL25" s="18">
        <v>1359699.0202200001</v>
      </c>
      <c r="BM25" s="18">
        <v>0</v>
      </c>
      <c r="BN25" s="18">
        <v>0</v>
      </c>
      <c r="BO25" s="18">
        <v>0</v>
      </c>
      <c r="BP25" s="18">
        <v>374537.70999999996</v>
      </c>
      <c r="BQ25" s="18">
        <v>0</v>
      </c>
      <c r="BR25" s="18">
        <v>1592.6</v>
      </c>
      <c r="BS25" s="18">
        <v>0</v>
      </c>
      <c r="BT25" s="18">
        <v>0</v>
      </c>
      <c r="BU25" s="18">
        <v>0</v>
      </c>
      <c r="BV25" s="18">
        <v>5911134.9899999993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197.41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393888767.77655905</v>
      </c>
      <c r="CK25" s="18">
        <v>0</v>
      </c>
      <c r="CL25" s="18">
        <v>7102915.8380100001</v>
      </c>
      <c r="CM25" s="18">
        <v>0</v>
      </c>
      <c r="CN25" s="18">
        <v>4227911.1951259999</v>
      </c>
      <c r="CO25" s="18">
        <v>0</v>
      </c>
      <c r="CP25" s="18">
        <v>0</v>
      </c>
      <c r="CQ25" s="18">
        <v>0</v>
      </c>
      <c r="CR25" s="18">
        <v>1488289.9789210004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29918407.890000004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4409127.3</v>
      </c>
      <c r="DW25" s="18">
        <v>0</v>
      </c>
      <c r="DX25" s="18">
        <v>68177876.61999999</v>
      </c>
      <c r="DY25" s="18">
        <v>0</v>
      </c>
      <c r="DZ25" s="18">
        <v>0</v>
      </c>
      <c r="EA25" s="18">
        <v>0</v>
      </c>
      <c r="EB25" s="18">
        <v>40078815.977797009</v>
      </c>
      <c r="EC25" s="18">
        <v>0</v>
      </c>
      <c r="ED25" s="18">
        <v>3172077.7917450001</v>
      </c>
      <c r="EE25" s="18">
        <v>0</v>
      </c>
      <c r="EF25" s="18">
        <v>67030378.467189997</v>
      </c>
      <c r="EG25" s="18">
        <v>0</v>
      </c>
      <c r="EH25" s="18">
        <v>24049548.548462003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4814539.3709399998</v>
      </c>
      <c r="EO25" s="18">
        <v>0</v>
      </c>
      <c r="EP25" s="18">
        <v>0</v>
      </c>
      <c r="EQ25" s="18">
        <v>0</v>
      </c>
      <c r="ER25" s="18">
        <v>17930.45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4064960.66</v>
      </c>
      <c r="EY25" s="18">
        <v>0</v>
      </c>
      <c r="EZ25" s="18">
        <v>165639765.83000001</v>
      </c>
      <c r="FA25" s="18">
        <v>0</v>
      </c>
      <c r="FB25" s="18">
        <v>0</v>
      </c>
      <c r="FC25" s="18">
        <v>0</v>
      </c>
      <c r="FD25" s="18">
        <v>30251481</v>
      </c>
      <c r="FE25" s="18">
        <v>0</v>
      </c>
      <c r="FF25" s="18">
        <v>2085450.4000000001</v>
      </c>
      <c r="FG25" s="18">
        <v>0</v>
      </c>
      <c r="FH25" s="18">
        <v>0</v>
      </c>
      <c r="FI25" s="18">
        <v>0</v>
      </c>
      <c r="FJ25" s="18">
        <v>-38931</v>
      </c>
      <c r="FK25" s="18">
        <v>0</v>
      </c>
      <c r="FL25" s="18">
        <v>502286.77</v>
      </c>
      <c r="FM25" s="18">
        <v>0</v>
      </c>
      <c r="FN25" s="18">
        <v>885837</v>
      </c>
      <c r="FO25" s="18">
        <v>0</v>
      </c>
      <c r="FP25" s="19">
        <v>872145563.89999998</v>
      </c>
      <c r="FQ25" s="19">
        <v>0</v>
      </c>
      <c r="FR25" s="18">
        <v>0</v>
      </c>
      <c r="FS25" s="18">
        <v>0</v>
      </c>
      <c r="FT25" s="18">
        <v>207191029.37</v>
      </c>
      <c r="FU25" s="18">
        <v>0</v>
      </c>
      <c r="FV25" s="19">
        <v>641578426.23000002</v>
      </c>
      <c r="FW25" s="19">
        <v>0</v>
      </c>
      <c r="FX25" s="18">
        <v>10409381.34</v>
      </c>
      <c r="FY25" s="18">
        <v>0</v>
      </c>
      <c r="FZ25" s="18">
        <v>631169044.88999999</v>
      </c>
      <c r="GA25" s="18">
        <v>0</v>
      </c>
      <c r="GB25" s="19">
        <v>23376108.300000001</v>
      </c>
      <c r="GC25" s="19">
        <v>0</v>
      </c>
      <c r="GD25" s="18">
        <v>162309.31</v>
      </c>
      <c r="GE25" s="18">
        <v>0</v>
      </c>
      <c r="GF25" s="18">
        <v>23213798.990000002</v>
      </c>
      <c r="GG25" s="18">
        <v>0</v>
      </c>
      <c r="GH25" s="18">
        <v>17304404.852704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8400156545.8553419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4726687618.9365864</v>
      </c>
      <c r="E26" s="19">
        <v>12316189.393413341</v>
      </c>
      <c r="F26" s="18">
        <v>503882925.21433109</v>
      </c>
      <c r="G26" s="18">
        <v>88688.500104000006</v>
      </c>
      <c r="H26" s="18">
        <v>3624640284.3469577</v>
      </c>
      <c r="I26" s="18">
        <v>10287651.99321473</v>
      </c>
      <c r="J26" s="18">
        <v>598164409.37529731</v>
      </c>
      <c r="K26" s="18">
        <v>1939848.9000946099</v>
      </c>
      <c r="L26" s="18">
        <v>25614859.359999999</v>
      </c>
      <c r="M26" s="18">
        <v>0</v>
      </c>
      <c r="N26" s="18">
        <v>255567030.13999999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384909587.87082124</v>
      </c>
      <c r="AA26" s="18">
        <v>26685079.289178774</v>
      </c>
      <c r="AB26" s="18">
        <v>0</v>
      </c>
      <c r="AC26" s="18">
        <v>0</v>
      </c>
      <c r="AD26" s="18">
        <v>198207953.64609894</v>
      </c>
      <c r="AE26" s="18">
        <v>61939760.473901078</v>
      </c>
      <c r="AF26" s="18">
        <v>0</v>
      </c>
      <c r="AG26" s="18">
        <v>0</v>
      </c>
      <c r="AH26" s="18">
        <v>0</v>
      </c>
      <c r="AI26" s="18">
        <v>0</v>
      </c>
      <c r="AJ26" s="18">
        <v>4594973789.057518</v>
      </c>
      <c r="AK26" s="18">
        <v>0</v>
      </c>
      <c r="AL26" s="18">
        <v>31221598.472481992</v>
      </c>
      <c r="AM26" s="18">
        <v>0</v>
      </c>
      <c r="AN26" s="18">
        <v>1276142212.22</v>
      </c>
      <c r="AO26" s="18">
        <v>0</v>
      </c>
      <c r="AP26" s="18">
        <v>1827473433.48</v>
      </c>
      <c r="AQ26" s="18">
        <v>0</v>
      </c>
      <c r="AR26" s="18">
        <v>5487.27</v>
      </c>
      <c r="AS26" s="18">
        <v>0</v>
      </c>
      <c r="AT26" s="18">
        <v>219485330.06299999</v>
      </c>
      <c r="AU26" s="18">
        <v>742510.10700000008</v>
      </c>
      <c r="AV26" s="18">
        <v>130303194.09942001</v>
      </c>
      <c r="AW26" s="18">
        <v>4905566.99058</v>
      </c>
      <c r="AX26" s="18">
        <v>0</v>
      </c>
      <c r="AY26" s="18">
        <v>0</v>
      </c>
      <c r="AZ26" s="18">
        <v>0</v>
      </c>
      <c r="BA26" s="18">
        <v>0</v>
      </c>
      <c r="BB26" s="18">
        <v>20714011.045103878</v>
      </c>
      <c r="BC26" s="18">
        <v>26598.584896119999</v>
      </c>
      <c r="BD26" s="18">
        <v>89466461.781892151</v>
      </c>
      <c r="BE26" s="18">
        <v>719546.15810783999</v>
      </c>
      <c r="BF26" s="18">
        <v>0</v>
      </c>
      <c r="BG26" s="18">
        <v>0</v>
      </c>
      <c r="BH26" s="18">
        <v>4151861.04</v>
      </c>
      <c r="BI26" s="18">
        <v>0</v>
      </c>
      <c r="BJ26" s="18">
        <v>2509849.87</v>
      </c>
      <c r="BK26" s="18">
        <v>0</v>
      </c>
      <c r="BL26" s="18">
        <v>603581.55000000005</v>
      </c>
      <c r="BM26" s="18">
        <v>0</v>
      </c>
      <c r="BN26" s="18">
        <v>117702.72</v>
      </c>
      <c r="BO26" s="18">
        <v>0</v>
      </c>
      <c r="BP26" s="18">
        <v>86764.25</v>
      </c>
      <c r="BQ26" s="18">
        <v>0</v>
      </c>
      <c r="BR26" s="18">
        <v>137922.22</v>
      </c>
      <c r="BS26" s="18">
        <v>0</v>
      </c>
      <c r="BT26" s="18">
        <v>0</v>
      </c>
      <c r="BU26" s="18">
        <v>0</v>
      </c>
      <c r="BV26" s="18">
        <v>16073062.390000001</v>
      </c>
      <c r="BW26" s="18">
        <v>0</v>
      </c>
      <c r="BX26" s="18">
        <v>60445.03</v>
      </c>
      <c r="BY26" s="18">
        <v>0</v>
      </c>
      <c r="BZ26" s="18">
        <v>0</v>
      </c>
      <c r="CA26" s="18">
        <v>0</v>
      </c>
      <c r="CB26" s="18">
        <v>9550275.8900000006</v>
      </c>
      <c r="CC26" s="18">
        <v>119600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166913696.02048302</v>
      </c>
      <c r="DE26" s="18">
        <v>273319.40951700002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206392582.87</v>
      </c>
      <c r="DY26" s="18">
        <v>0</v>
      </c>
      <c r="DZ26" s="18">
        <v>0</v>
      </c>
      <c r="EA26" s="18">
        <v>0</v>
      </c>
      <c r="EB26" s="18">
        <v>710730739.90810001</v>
      </c>
      <c r="EC26" s="18">
        <v>20315611.4219</v>
      </c>
      <c r="ED26" s="18">
        <v>148220791.80473086</v>
      </c>
      <c r="EE26" s="18">
        <v>24442188.425269119</v>
      </c>
      <c r="EF26" s="18">
        <v>621779568.60276151</v>
      </c>
      <c r="EG26" s="18">
        <v>33557584.337238602</v>
      </c>
      <c r="EH26" s="18">
        <v>480348782.77085596</v>
      </c>
      <c r="EI26" s="18">
        <v>17262814.319143999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1606625.92</v>
      </c>
      <c r="EY26" s="18">
        <v>0</v>
      </c>
      <c r="EZ26" s="18">
        <v>19728551.379999999</v>
      </c>
      <c r="FA26" s="18">
        <v>0</v>
      </c>
      <c r="FB26" s="18">
        <v>0</v>
      </c>
      <c r="FC26" s="18">
        <v>0</v>
      </c>
      <c r="FD26" s="18">
        <v>9836783.7100000009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20691</v>
      </c>
      <c r="FK26" s="18">
        <v>0</v>
      </c>
      <c r="FL26" s="18">
        <v>3635.37</v>
      </c>
      <c r="FM26" s="18">
        <v>0</v>
      </c>
      <c r="FN26" s="18">
        <v>0</v>
      </c>
      <c r="FO26" s="18">
        <v>0</v>
      </c>
      <c r="FP26" s="19">
        <v>9996492188.9899998</v>
      </c>
      <c r="FQ26" s="19">
        <v>0</v>
      </c>
      <c r="FR26" s="18">
        <v>2140611.1100000027</v>
      </c>
      <c r="FS26" s="18">
        <v>0</v>
      </c>
      <c r="FT26" s="18">
        <v>796005.89000000013</v>
      </c>
      <c r="FU26" s="18">
        <v>0</v>
      </c>
      <c r="FV26" s="19">
        <v>2745110720.3998218</v>
      </c>
      <c r="FW26" s="19">
        <v>0</v>
      </c>
      <c r="FX26" s="18">
        <v>58668218.719996907</v>
      </c>
      <c r="FY26" s="18">
        <v>0</v>
      </c>
      <c r="FZ26" s="18">
        <v>2686442501.6798248</v>
      </c>
      <c r="GA26" s="18">
        <v>0</v>
      </c>
      <c r="GB26" s="19">
        <v>7248444851.5901775</v>
      </c>
      <c r="GC26" s="19">
        <v>0</v>
      </c>
      <c r="GD26" s="18">
        <v>1558179224.3898675</v>
      </c>
      <c r="GE26" s="18">
        <v>0</v>
      </c>
      <c r="GF26" s="18">
        <v>5690265627.2003098</v>
      </c>
      <c r="GG26" s="18">
        <v>0</v>
      </c>
      <c r="GH26" s="18">
        <v>9858458.0300000329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26185997128.779865</v>
      </c>
      <c r="HW26" s="18">
        <v>203306368.91014588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643129828.29999995</v>
      </c>
      <c r="E27" s="19">
        <v>0</v>
      </c>
      <c r="F27" s="18">
        <v>150645786.03999999</v>
      </c>
      <c r="G27" s="18">
        <v>0</v>
      </c>
      <c r="H27" s="18">
        <v>209919993.94999999</v>
      </c>
      <c r="I27" s="18">
        <v>0</v>
      </c>
      <c r="J27" s="18">
        <v>282564048.31</v>
      </c>
      <c r="K27" s="18">
        <v>0</v>
      </c>
      <c r="L27" s="18">
        <v>26122569.300000001</v>
      </c>
      <c r="M27" s="18">
        <v>0</v>
      </c>
      <c r="N27" s="18">
        <v>712753684.52999997</v>
      </c>
      <c r="O27" s="18">
        <v>0</v>
      </c>
      <c r="P27" s="18">
        <v>0</v>
      </c>
      <c r="Q27" s="18">
        <v>0</v>
      </c>
      <c r="R27" s="18">
        <v>132000859.2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66562374.450000003</v>
      </c>
      <c r="AA27" s="18">
        <v>0</v>
      </c>
      <c r="AB27" s="18">
        <v>14399943.949999999</v>
      </c>
      <c r="AC27" s="18">
        <v>0</v>
      </c>
      <c r="AD27" s="18">
        <v>335407.32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11156368223.33</v>
      </c>
      <c r="AK27" s="18">
        <v>0</v>
      </c>
      <c r="AL27" s="18">
        <v>0</v>
      </c>
      <c r="AM27" s="18">
        <v>0</v>
      </c>
      <c r="AN27" s="18">
        <v>1345229897.99</v>
      </c>
      <c r="AO27" s="18">
        <v>0</v>
      </c>
      <c r="AP27" s="18">
        <v>6341276606.5500002</v>
      </c>
      <c r="AQ27" s="18">
        <v>0</v>
      </c>
      <c r="AR27" s="18">
        <v>0</v>
      </c>
      <c r="AS27" s="18">
        <v>0</v>
      </c>
      <c r="AT27" s="18">
        <v>193907989.84999999</v>
      </c>
      <c r="AU27" s="18">
        <v>0</v>
      </c>
      <c r="AV27" s="18">
        <v>332627805.98000002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15557900.810000001</v>
      </c>
      <c r="BC27" s="18">
        <v>0</v>
      </c>
      <c r="BD27" s="18">
        <v>28225134.170000002</v>
      </c>
      <c r="BE27" s="18">
        <v>0</v>
      </c>
      <c r="BF27" s="18">
        <v>0</v>
      </c>
      <c r="BG27" s="18">
        <v>0</v>
      </c>
      <c r="BH27" s="18">
        <v>14837055.609999999</v>
      </c>
      <c r="BI27" s="18">
        <v>0</v>
      </c>
      <c r="BJ27" s="18">
        <v>32527827.120000001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25750</v>
      </c>
      <c r="BS27" s="18">
        <v>0</v>
      </c>
      <c r="BT27" s="18">
        <v>0</v>
      </c>
      <c r="BU27" s="18">
        <v>0</v>
      </c>
      <c r="BV27" s="18">
        <v>38020207.75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55259395.170000002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1912312353.29</v>
      </c>
      <c r="CK27" s="18">
        <v>0</v>
      </c>
      <c r="CL27" s="18">
        <v>70584865.439999998</v>
      </c>
      <c r="CM27" s="18">
        <v>0</v>
      </c>
      <c r="CN27" s="18">
        <v>8781043.6099999994</v>
      </c>
      <c r="CO27" s="18">
        <v>0</v>
      </c>
      <c r="CP27" s="18">
        <v>0</v>
      </c>
      <c r="CQ27" s="18">
        <v>0</v>
      </c>
      <c r="CR27" s="18">
        <v>7946279.4500000002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1940720949.1900001</v>
      </c>
      <c r="DE27" s="18">
        <v>0</v>
      </c>
      <c r="DF27" s="18">
        <v>2149.2199999999998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4901191.1300000008</v>
      </c>
      <c r="DW27" s="18">
        <v>0</v>
      </c>
      <c r="DX27" s="18">
        <v>99361505.969999999</v>
      </c>
      <c r="DY27" s="18">
        <v>0</v>
      </c>
      <c r="DZ27" s="18">
        <v>0</v>
      </c>
      <c r="EA27" s="18">
        <v>0</v>
      </c>
      <c r="EB27" s="18">
        <v>893550179.86000001</v>
      </c>
      <c r="EC27" s="18">
        <v>0</v>
      </c>
      <c r="ED27" s="18">
        <v>10712589.460000001</v>
      </c>
      <c r="EE27" s="18">
        <v>0</v>
      </c>
      <c r="EF27" s="18">
        <v>319315079.99000001</v>
      </c>
      <c r="EG27" s="18">
        <v>0</v>
      </c>
      <c r="EH27" s="18">
        <v>538825852.84000003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310743.03000000003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24633885.32</v>
      </c>
      <c r="EY27" s="18">
        <v>0</v>
      </c>
      <c r="EZ27" s="18">
        <v>419440581.42000002</v>
      </c>
      <c r="FA27" s="18">
        <v>0</v>
      </c>
      <c r="FB27" s="18">
        <v>45895.39</v>
      </c>
      <c r="FC27" s="18">
        <v>0</v>
      </c>
      <c r="FD27" s="18">
        <v>112065554.03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392746.32</v>
      </c>
      <c r="FK27" s="18">
        <v>0</v>
      </c>
      <c r="FL27" s="18">
        <v>4401954.54</v>
      </c>
      <c r="FM27" s="18">
        <v>0</v>
      </c>
      <c r="FN27" s="18">
        <v>10148736.960000001</v>
      </c>
      <c r="FO27" s="18">
        <v>0</v>
      </c>
      <c r="FP27" s="19">
        <v>940527941.6500001</v>
      </c>
      <c r="FQ27" s="19">
        <v>0</v>
      </c>
      <c r="FR27" s="18">
        <v>996420.5</v>
      </c>
      <c r="FS27" s="18">
        <v>0</v>
      </c>
      <c r="FT27" s="18">
        <v>0</v>
      </c>
      <c r="FU27" s="18">
        <v>0</v>
      </c>
      <c r="FV27" s="19">
        <v>460728063.23000002</v>
      </c>
      <c r="FW27" s="19">
        <v>0</v>
      </c>
      <c r="FX27" s="18">
        <v>0</v>
      </c>
      <c r="FY27" s="18">
        <v>0</v>
      </c>
      <c r="FZ27" s="18">
        <v>460728063.23000002</v>
      </c>
      <c r="GA27" s="18">
        <v>0</v>
      </c>
      <c r="GB27" s="19">
        <v>478803457.92000002</v>
      </c>
      <c r="GC27" s="19">
        <v>0</v>
      </c>
      <c r="GD27" s="18">
        <v>0</v>
      </c>
      <c r="GE27" s="18">
        <v>0</v>
      </c>
      <c r="GF27" s="18">
        <v>478803457.92000002</v>
      </c>
      <c r="GG27" s="18">
        <v>0</v>
      </c>
      <c r="GH27" s="18">
        <v>16225523.810000001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28484376063.299995</v>
      </c>
      <c r="HW27" s="18">
        <v>0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466146643.5</v>
      </c>
      <c r="E28" s="19">
        <v>0</v>
      </c>
      <c r="F28" s="18">
        <v>9037681.9600000009</v>
      </c>
      <c r="G28" s="18">
        <v>0</v>
      </c>
      <c r="H28" s="18">
        <v>318964985.17000002</v>
      </c>
      <c r="I28" s="18">
        <v>0</v>
      </c>
      <c r="J28" s="18">
        <v>138143976.37</v>
      </c>
      <c r="K28" s="18">
        <v>0</v>
      </c>
      <c r="L28" s="18">
        <v>0</v>
      </c>
      <c r="M28" s="18">
        <v>0</v>
      </c>
      <c r="N28" s="18">
        <v>10906084.289999999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10760394.84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75525283.530000001</v>
      </c>
      <c r="AO28" s="18">
        <v>0</v>
      </c>
      <c r="AP28" s="18">
        <v>630106219.04999995</v>
      </c>
      <c r="AQ28" s="18">
        <v>0</v>
      </c>
      <c r="AR28" s="18">
        <v>0</v>
      </c>
      <c r="AS28" s="18">
        <v>0</v>
      </c>
      <c r="AT28" s="18">
        <v>9261699.7899999991</v>
      </c>
      <c r="AU28" s="18">
        <v>0</v>
      </c>
      <c r="AV28" s="18">
        <v>31442755.07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-170980.09</v>
      </c>
      <c r="BC28" s="18">
        <v>0</v>
      </c>
      <c r="BD28" s="18">
        <v>335397.98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3448314.54</v>
      </c>
      <c r="BK28" s="18">
        <v>0</v>
      </c>
      <c r="BL28" s="18">
        <v>0</v>
      </c>
      <c r="BM28" s="18">
        <v>0</v>
      </c>
      <c r="BN28" s="18">
        <v>183018.96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71527.55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93310782.75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35191.4</v>
      </c>
      <c r="DA28" s="18">
        <v>0</v>
      </c>
      <c r="DB28" s="18">
        <v>0</v>
      </c>
      <c r="DC28" s="18">
        <v>0</v>
      </c>
      <c r="DD28" s="18">
        <v>688672.87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12603895.74</v>
      </c>
      <c r="DW28" s="18">
        <v>0</v>
      </c>
      <c r="DX28" s="18">
        <v>15353858.210000001</v>
      </c>
      <c r="DY28" s="18">
        <v>0</v>
      </c>
      <c r="DZ28" s="18">
        <v>0</v>
      </c>
      <c r="EA28" s="18">
        <v>0</v>
      </c>
      <c r="EB28" s="18">
        <v>5276659.82</v>
      </c>
      <c r="EC28" s="18">
        <v>0</v>
      </c>
      <c r="ED28" s="18">
        <v>52927.65</v>
      </c>
      <c r="EE28" s="18">
        <v>0</v>
      </c>
      <c r="EF28" s="18">
        <v>13399098.629999999</v>
      </c>
      <c r="EG28" s="18">
        <v>0</v>
      </c>
      <c r="EH28" s="18">
        <v>11398474.9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1734253.72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1391870174.7000003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2097147162.4571004</v>
      </c>
      <c r="E29" s="19">
        <v>0</v>
      </c>
      <c r="F29" s="18">
        <v>203190369.77139345</v>
      </c>
      <c r="G29" s="18">
        <v>0</v>
      </c>
      <c r="H29" s="18">
        <v>1293677479.8458838</v>
      </c>
      <c r="I29" s="18">
        <v>0</v>
      </c>
      <c r="J29" s="18">
        <v>600279312.83982301</v>
      </c>
      <c r="K29" s="18">
        <v>0</v>
      </c>
      <c r="L29" s="18">
        <v>785087919.55369997</v>
      </c>
      <c r="M29" s="18">
        <v>0</v>
      </c>
      <c r="N29" s="18">
        <v>956718245.59000003</v>
      </c>
      <c r="O29" s="18">
        <v>0</v>
      </c>
      <c r="P29" s="18">
        <v>5587076.3600000003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9130206.4199999999</v>
      </c>
      <c r="W29" s="18">
        <v>0</v>
      </c>
      <c r="X29" s="18">
        <v>0</v>
      </c>
      <c r="Y29" s="18">
        <v>0</v>
      </c>
      <c r="Z29" s="18">
        <v>812309274.96949995</v>
      </c>
      <c r="AA29" s="18">
        <v>0</v>
      </c>
      <c r="AB29" s="18">
        <v>0</v>
      </c>
      <c r="AC29" s="18">
        <v>0</v>
      </c>
      <c r="AD29" s="18">
        <v>160111985.8994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12234466480.3643</v>
      </c>
      <c r="AK29" s="18">
        <v>0</v>
      </c>
      <c r="AL29" s="18">
        <v>4296865.3729999997</v>
      </c>
      <c r="AM29" s="18">
        <v>0</v>
      </c>
      <c r="AN29" s="18">
        <v>4292812089.8789997</v>
      </c>
      <c r="AO29" s="18">
        <v>0</v>
      </c>
      <c r="AP29" s="18">
        <v>6382363682.1099997</v>
      </c>
      <c r="AQ29" s="18">
        <v>0</v>
      </c>
      <c r="AR29" s="18">
        <v>194541.83</v>
      </c>
      <c r="AS29" s="18">
        <v>0</v>
      </c>
      <c r="AT29" s="18">
        <v>354180815.27249998</v>
      </c>
      <c r="AU29" s="18">
        <v>0</v>
      </c>
      <c r="AV29" s="18">
        <v>694361662.93929994</v>
      </c>
      <c r="AW29" s="18">
        <v>0</v>
      </c>
      <c r="AX29" s="18">
        <v>19839.89</v>
      </c>
      <c r="AY29" s="18">
        <v>0</v>
      </c>
      <c r="AZ29" s="18">
        <v>0</v>
      </c>
      <c r="BA29" s="18">
        <v>0</v>
      </c>
      <c r="BB29" s="18">
        <v>22284587.0526</v>
      </c>
      <c r="BC29" s="18">
        <v>0</v>
      </c>
      <c r="BD29" s="18">
        <v>101231045.8443</v>
      </c>
      <c r="BE29" s="18">
        <v>0</v>
      </c>
      <c r="BF29" s="18">
        <v>22000</v>
      </c>
      <c r="BG29" s="18">
        <v>0</v>
      </c>
      <c r="BH29" s="18">
        <v>26699783.59</v>
      </c>
      <c r="BI29" s="18">
        <v>0</v>
      </c>
      <c r="BJ29" s="18">
        <v>38065918.756499998</v>
      </c>
      <c r="BK29" s="18">
        <v>0</v>
      </c>
      <c r="BL29" s="18">
        <v>75937836.019899994</v>
      </c>
      <c r="BM29" s="18">
        <v>0</v>
      </c>
      <c r="BN29" s="18">
        <v>2328487.1508999998</v>
      </c>
      <c r="BO29" s="18">
        <v>0</v>
      </c>
      <c r="BP29" s="18">
        <v>2088815.54</v>
      </c>
      <c r="BQ29" s="18">
        <v>0</v>
      </c>
      <c r="BR29" s="18">
        <v>608965.19999999995</v>
      </c>
      <c r="BS29" s="18">
        <v>0</v>
      </c>
      <c r="BT29" s="18">
        <v>0</v>
      </c>
      <c r="BU29" s="18">
        <v>0</v>
      </c>
      <c r="BV29" s="18">
        <v>2763302.7623999999</v>
      </c>
      <c r="BW29" s="18">
        <v>0</v>
      </c>
      <c r="BX29" s="18">
        <v>2623616.5499999998</v>
      </c>
      <c r="BY29" s="18">
        <v>0</v>
      </c>
      <c r="BZ29" s="18">
        <v>0</v>
      </c>
      <c r="CA29" s="18">
        <v>0</v>
      </c>
      <c r="CB29" s="18">
        <v>11957537.686899999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5512064336.2262001</v>
      </c>
      <c r="CK29" s="18">
        <v>0</v>
      </c>
      <c r="CL29" s="18">
        <v>309668037.60509998</v>
      </c>
      <c r="CM29" s="18">
        <v>0</v>
      </c>
      <c r="CN29" s="18">
        <v>596492970.23699999</v>
      </c>
      <c r="CO29" s="18">
        <v>0</v>
      </c>
      <c r="CP29" s="18">
        <v>0</v>
      </c>
      <c r="CQ29" s="18">
        <v>0</v>
      </c>
      <c r="CR29" s="18">
        <v>275703599.56550002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118743229.24499999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1342272969.2093999</v>
      </c>
      <c r="DY29" s="18">
        <v>0</v>
      </c>
      <c r="DZ29" s="18">
        <v>0</v>
      </c>
      <c r="EA29" s="18">
        <v>0</v>
      </c>
      <c r="EB29" s="18">
        <v>876521693.42650008</v>
      </c>
      <c r="EC29" s="18">
        <v>0</v>
      </c>
      <c r="ED29" s="18">
        <v>213035852.55330002</v>
      </c>
      <c r="EE29" s="18">
        <v>0</v>
      </c>
      <c r="EF29" s="18">
        <v>1521146325.5505002</v>
      </c>
      <c r="EG29" s="18">
        <v>0</v>
      </c>
      <c r="EH29" s="18">
        <v>365626928.55589998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171139166.04640001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27400236.18</v>
      </c>
      <c r="EY29" s="18">
        <v>0</v>
      </c>
      <c r="EZ29" s="18">
        <v>1171542649.4400001</v>
      </c>
      <c r="FA29" s="18">
        <v>0</v>
      </c>
      <c r="FB29" s="18">
        <v>16736191.539999999</v>
      </c>
      <c r="FC29" s="18">
        <v>0</v>
      </c>
      <c r="FD29" s="18">
        <v>24494406.739999998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27220426.690000001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9">
        <v>701844131.36999416</v>
      </c>
      <c r="FQ29" s="19">
        <v>0</v>
      </c>
      <c r="FR29" s="18">
        <v>15640268.219994668</v>
      </c>
      <c r="FS29" s="18">
        <v>0</v>
      </c>
      <c r="FT29" s="18">
        <v>965326.55999999994</v>
      </c>
      <c r="FU29" s="18">
        <v>0</v>
      </c>
      <c r="FV29" s="19">
        <v>497748455.12999898</v>
      </c>
      <c r="FW29" s="19">
        <v>0</v>
      </c>
      <c r="FX29" s="18">
        <v>11818279.700000031</v>
      </c>
      <c r="FY29" s="18">
        <v>0</v>
      </c>
      <c r="FZ29" s="18">
        <v>485930175.42999893</v>
      </c>
      <c r="GA29" s="18">
        <v>0</v>
      </c>
      <c r="GB29" s="19">
        <v>187490081.46000057</v>
      </c>
      <c r="GC29" s="19">
        <v>0</v>
      </c>
      <c r="GD29" s="18">
        <v>47747072.199999936</v>
      </c>
      <c r="GE29" s="18">
        <v>0</v>
      </c>
      <c r="GF29" s="18">
        <v>139743009.26000065</v>
      </c>
      <c r="GG29" s="18">
        <v>0</v>
      </c>
      <c r="GH29" s="18">
        <v>14609957.349999785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42361662852.592102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48064021.519999996</v>
      </c>
      <c r="E30" s="19">
        <v>0</v>
      </c>
      <c r="F30" s="18">
        <v>15990655.84</v>
      </c>
      <c r="G30" s="18">
        <v>0</v>
      </c>
      <c r="H30" s="18">
        <v>16815897.84</v>
      </c>
      <c r="I30" s="18">
        <v>0</v>
      </c>
      <c r="J30" s="18">
        <v>15257467.84</v>
      </c>
      <c r="K30" s="18">
        <v>0</v>
      </c>
      <c r="L30" s="18">
        <v>3852316.2</v>
      </c>
      <c r="M30" s="18">
        <v>0</v>
      </c>
      <c r="N30" s="18">
        <v>43657975.460000001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111398438.34999999</v>
      </c>
      <c r="AA30" s="18">
        <v>0</v>
      </c>
      <c r="AB30" s="18">
        <v>0</v>
      </c>
      <c r="AC30" s="18">
        <v>0</v>
      </c>
      <c r="AD30" s="18">
        <v>1025899.6900000001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1967775572.0599999</v>
      </c>
      <c r="AK30" s="18">
        <v>0</v>
      </c>
      <c r="AL30" s="18">
        <v>5101067</v>
      </c>
      <c r="AM30" s="18">
        <v>0</v>
      </c>
      <c r="AN30" s="18">
        <v>532389043.46999997</v>
      </c>
      <c r="AO30" s="18">
        <v>0</v>
      </c>
      <c r="AP30" s="18">
        <v>193840621.51000002</v>
      </c>
      <c r="AQ30" s="18">
        <v>0</v>
      </c>
      <c r="AR30" s="18">
        <v>0</v>
      </c>
      <c r="AS30" s="18">
        <v>0</v>
      </c>
      <c r="AT30" s="18">
        <v>15230817.260000002</v>
      </c>
      <c r="AU30" s="18">
        <v>0</v>
      </c>
      <c r="AV30" s="18">
        <v>29692468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2023542.51</v>
      </c>
      <c r="BC30" s="18">
        <v>0</v>
      </c>
      <c r="BD30" s="18">
        <v>8053783.5300000003</v>
      </c>
      <c r="BE30" s="18">
        <v>0</v>
      </c>
      <c r="BF30" s="18">
        <v>0</v>
      </c>
      <c r="BG30" s="18">
        <v>0</v>
      </c>
      <c r="BH30" s="18">
        <v>300603.34000000003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203961.67</v>
      </c>
      <c r="BS30" s="18">
        <v>0</v>
      </c>
      <c r="BT30" s="18">
        <v>0</v>
      </c>
      <c r="BU30" s="18">
        <v>0</v>
      </c>
      <c r="BV30" s="18">
        <v>151683.74000000002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10178236.26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146942047.00999999</v>
      </c>
      <c r="CK30" s="18">
        <v>0</v>
      </c>
      <c r="CL30" s="18">
        <v>9456393.9100000001</v>
      </c>
      <c r="CM30" s="18">
        <v>0</v>
      </c>
      <c r="CN30" s="18">
        <v>13906195.220000001</v>
      </c>
      <c r="CO30" s="18">
        <v>0</v>
      </c>
      <c r="CP30" s="18">
        <v>0</v>
      </c>
      <c r="CQ30" s="18">
        <v>0</v>
      </c>
      <c r="CR30" s="18">
        <v>4844645.03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393229345.87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27854890.290000003</v>
      </c>
      <c r="DY30" s="18">
        <v>0</v>
      </c>
      <c r="DZ30" s="18">
        <v>0</v>
      </c>
      <c r="EA30" s="18">
        <v>0</v>
      </c>
      <c r="EB30" s="18">
        <v>22257114.850000001</v>
      </c>
      <c r="EC30" s="18">
        <v>0</v>
      </c>
      <c r="ED30" s="18">
        <v>949988.35</v>
      </c>
      <c r="EE30" s="18">
        <v>0</v>
      </c>
      <c r="EF30" s="18">
        <v>35858519.149999999</v>
      </c>
      <c r="EG30" s="18">
        <v>0</v>
      </c>
      <c r="EH30" s="18">
        <v>9295027.6699999999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724666.52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113591383.77000001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186479828.15000001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710567.86000001431</v>
      </c>
      <c r="FW30" s="19">
        <v>0</v>
      </c>
      <c r="FX30" s="18">
        <v>710567.86000001431</v>
      </c>
      <c r="FY30" s="18">
        <v>0</v>
      </c>
      <c r="FZ30" s="18">
        <v>0</v>
      </c>
      <c r="GA30" s="18">
        <v>0</v>
      </c>
      <c r="GB30" s="19">
        <v>185769260.28999999</v>
      </c>
      <c r="GC30" s="19">
        <v>0</v>
      </c>
      <c r="GD30" s="18">
        <v>0</v>
      </c>
      <c r="GE30" s="18">
        <v>0</v>
      </c>
      <c r="GF30" s="18">
        <v>185769260.28999999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3938330097.3600016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1371318565.593631</v>
      </c>
      <c r="E31" s="19">
        <v>0</v>
      </c>
      <c r="F31" s="18">
        <v>94632979.01573199</v>
      </c>
      <c r="G31" s="18">
        <v>0</v>
      </c>
      <c r="H31" s="18">
        <v>408437703.59379303</v>
      </c>
      <c r="I31" s="18">
        <v>0</v>
      </c>
      <c r="J31" s="18">
        <v>868247882.98410594</v>
      </c>
      <c r="K31" s="18">
        <v>0</v>
      </c>
      <c r="L31" s="18">
        <v>243805711.76246598</v>
      </c>
      <c r="M31" s="18">
        <v>0</v>
      </c>
      <c r="N31" s="18">
        <v>348481152.83999997</v>
      </c>
      <c r="O31" s="18">
        <v>0</v>
      </c>
      <c r="P31" s="18">
        <v>0</v>
      </c>
      <c r="Q31" s="18">
        <v>0</v>
      </c>
      <c r="R31" s="18">
        <v>51153274.100000001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591099129.3436861</v>
      </c>
      <c r="AA31" s="18">
        <v>0</v>
      </c>
      <c r="AB31" s="18">
        <v>0</v>
      </c>
      <c r="AC31" s="18">
        <v>0</v>
      </c>
      <c r="AD31" s="18">
        <v>349933637.97989404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19223797683.080002</v>
      </c>
      <c r="AK31" s="18">
        <v>0</v>
      </c>
      <c r="AL31" s="18">
        <v>86003543.135689005</v>
      </c>
      <c r="AM31" s="18">
        <v>0</v>
      </c>
      <c r="AN31" s="18">
        <v>2334825324.7784839</v>
      </c>
      <c r="AO31" s="18">
        <v>0</v>
      </c>
      <c r="AP31" s="18">
        <v>15079556866.20998</v>
      </c>
      <c r="AQ31" s="18">
        <v>0</v>
      </c>
      <c r="AR31" s="18">
        <v>6384121.6998469997</v>
      </c>
      <c r="AS31" s="18">
        <v>0</v>
      </c>
      <c r="AT31" s="18">
        <v>272769400.63522696</v>
      </c>
      <c r="AU31" s="18">
        <v>0</v>
      </c>
      <c r="AV31" s="18">
        <v>129853292.886077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33905497.967500001</v>
      </c>
      <c r="BC31" s="18">
        <v>0</v>
      </c>
      <c r="BD31" s="18">
        <v>207300544.94177097</v>
      </c>
      <c r="BE31" s="18">
        <v>0</v>
      </c>
      <c r="BF31" s="18">
        <v>232849.14999899999</v>
      </c>
      <c r="BG31" s="18">
        <v>0</v>
      </c>
      <c r="BH31" s="18">
        <v>25283937.900246002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3236570.72</v>
      </c>
      <c r="BQ31" s="18">
        <v>0</v>
      </c>
      <c r="BR31" s="18">
        <v>23738228.320096999</v>
      </c>
      <c r="BS31" s="18">
        <v>0</v>
      </c>
      <c r="BT31" s="18">
        <v>0</v>
      </c>
      <c r="BU31" s="18">
        <v>0</v>
      </c>
      <c r="BV31" s="18">
        <v>99754678.453545004</v>
      </c>
      <c r="BW31" s="18">
        <v>0</v>
      </c>
      <c r="BX31" s="18">
        <v>627991.05000100005</v>
      </c>
      <c r="BY31" s="18">
        <v>0</v>
      </c>
      <c r="BZ31" s="18">
        <v>2548939.6900030002</v>
      </c>
      <c r="CA31" s="18">
        <v>0</v>
      </c>
      <c r="CB31" s="18">
        <v>9819219.1940909997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4099360138.6435866</v>
      </c>
      <c r="CK31" s="18">
        <v>0</v>
      </c>
      <c r="CL31" s="18">
        <v>100534925.84492901</v>
      </c>
      <c r="CM31" s="18">
        <v>0</v>
      </c>
      <c r="CN31" s="18">
        <v>68234354.169016004</v>
      </c>
      <c r="CO31" s="18">
        <v>0</v>
      </c>
      <c r="CP31" s="18">
        <v>0</v>
      </c>
      <c r="CQ31" s="18">
        <v>0</v>
      </c>
      <c r="CR31" s="18">
        <v>64240472.120561004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207801698.50451103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3400861.3563709999</v>
      </c>
      <c r="DU31" s="18">
        <v>0</v>
      </c>
      <c r="DV31" s="18">
        <v>0</v>
      </c>
      <c r="DW31" s="18">
        <v>0</v>
      </c>
      <c r="DX31" s="18">
        <v>1392793720.3260479</v>
      </c>
      <c r="DY31" s="18">
        <v>0</v>
      </c>
      <c r="DZ31" s="18">
        <v>0</v>
      </c>
      <c r="EA31" s="18">
        <v>0</v>
      </c>
      <c r="EB31" s="18">
        <v>560888734.16522098</v>
      </c>
      <c r="EC31" s="18">
        <v>0</v>
      </c>
      <c r="ED31" s="18">
        <v>198846795.57316101</v>
      </c>
      <c r="EE31" s="18">
        <v>0</v>
      </c>
      <c r="EF31" s="18">
        <v>495548243.68021297</v>
      </c>
      <c r="EG31" s="18">
        <v>0</v>
      </c>
      <c r="EH31" s="18">
        <v>299682615.56938899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77712233.980866</v>
      </c>
      <c r="EO31" s="18">
        <v>0</v>
      </c>
      <c r="EP31" s="18">
        <v>0</v>
      </c>
      <c r="EQ31" s="18">
        <v>0</v>
      </c>
      <c r="ER31" s="18">
        <v>11124.42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19415978.710000001</v>
      </c>
      <c r="EY31" s="18">
        <v>0</v>
      </c>
      <c r="EZ31" s="18">
        <v>198749455.45000002</v>
      </c>
      <c r="FA31" s="18">
        <v>0</v>
      </c>
      <c r="FB31" s="18">
        <v>0</v>
      </c>
      <c r="FC31" s="18">
        <v>0</v>
      </c>
      <c r="FD31" s="18">
        <v>22634718.559999999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891436.68</v>
      </c>
      <c r="FM31" s="18">
        <v>0</v>
      </c>
      <c r="FN31" s="18">
        <v>2038338.58</v>
      </c>
      <c r="FO31" s="18">
        <v>0</v>
      </c>
      <c r="FP31" s="19">
        <v>1487841824.2951763</v>
      </c>
      <c r="FQ31" s="19">
        <v>0</v>
      </c>
      <c r="FR31" s="18">
        <v>3517893.136186</v>
      </c>
      <c r="FS31" s="18">
        <v>0</v>
      </c>
      <c r="FT31" s="18">
        <v>108469871.03</v>
      </c>
      <c r="FU31" s="18">
        <v>0</v>
      </c>
      <c r="FV31" s="19">
        <v>1332565966.3700001</v>
      </c>
      <c r="FW31" s="19">
        <v>0</v>
      </c>
      <c r="FX31" s="18">
        <v>33819759.020000003</v>
      </c>
      <c r="FY31" s="18">
        <v>0</v>
      </c>
      <c r="FZ31" s="18">
        <v>1298746207.3500001</v>
      </c>
      <c r="GA31" s="18">
        <v>0</v>
      </c>
      <c r="GB31" s="19">
        <v>43288093.758989997</v>
      </c>
      <c r="GC31" s="19">
        <v>0</v>
      </c>
      <c r="GD31" s="18">
        <v>42591278.968989998</v>
      </c>
      <c r="GE31" s="18">
        <v>0</v>
      </c>
      <c r="GF31" s="18">
        <v>696814.78999999992</v>
      </c>
      <c r="GG31" s="18">
        <v>0</v>
      </c>
      <c r="GH31" s="18">
        <v>162490840.478533</v>
      </c>
      <c r="GI31" s="18">
        <v>0</v>
      </c>
      <c r="GJ31" s="18">
        <v>0</v>
      </c>
      <c r="GK31" s="18">
        <v>0</v>
      </c>
      <c r="GL31" s="18">
        <v>128515.62999999999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49958677188.169807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1892718339.7199962</v>
      </c>
      <c r="E32" s="19">
        <v>0</v>
      </c>
      <c r="F32" s="18">
        <v>1378972617.0899789</v>
      </c>
      <c r="G32" s="18">
        <v>0</v>
      </c>
      <c r="H32" s="18">
        <v>221235303.52000004</v>
      </c>
      <c r="I32" s="18">
        <v>0</v>
      </c>
      <c r="J32" s="18">
        <v>292510419.1100173</v>
      </c>
      <c r="K32" s="18">
        <v>0</v>
      </c>
      <c r="L32" s="18">
        <v>6044750.6100000003</v>
      </c>
      <c r="M32" s="18">
        <v>0</v>
      </c>
      <c r="N32" s="18">
        <v>906574527.79008138</v>
      </c>
      <c r="O32" s="18">
        <v>0</v>
      </c>
      <c r="P32" s="18">
        <v>19048333.559999984</v>
      </c>
      <c r="Q32" s="18">
        <v>0</v>
      </c>
      <c r="R32" s="18">
        <v>11937879.720000014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801412730.68000329</v>
      </c>
      <c r="AA32" s="18">
        <v>0</v>
      </c>
      <c r="AB32" s="18">
        <v>0</v>
      </c>
      <c r="AC32" s="18">
        <v>0</v>
      </c>
      <c r="AD32" s="18">
        <v>46136997.880000018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10436170986.629337</v>
      </c>
      <c r="AK32" s="18">
        <v>0</v>
      </c>
      <c r="AL32" s="18">
        <v>50067468.189999796</v>
      </c>
      <c r="AM32" s="18">
        <v>0</v>
      </c>
      <c r="AN32" s="18">
        <v>3332410012.5599971</v>
      </c>
      <c r="AO32" s="18">
        <v>0</v>
      </c>
      <c r="AP32" s="18">
        <v>3674304617.2298636</v>
      </c>
      <c r="AQ32" s="18">
        <v>0</v>
      </c>
      <c r="AR32" s="18">
        <v>19538310.700000003</v>
      </c>
      <c r="AS32" s="18">
        <v>0</v>
      </c>
      <c r="AT32" s="18">
        <v>147713068.47999987</v>
      </c>
      <c r="AU32" s="18">
        <v>0</v>
      </c>
      <c r="AV32" s="18">
        <v>304922284.91999966</v>
      </c>
      <c r="AW32" s="18">
        <v>0</v>
      </c>
      <c r="AX32" s="18">
        <v>631044.78000000014</v>
      </c>
      <c r="AY32" s="18">
        <v>0</v>
      </c>
      <c r="AZ32" s="18">
        <v>0</v>
      </c>
      <c r="BA32" s="18">
        <v>0</v>
      </c>
      <c r="BB32" s="18">
        <v>12231760.499999968</v>
      </c>
      <c r="BC32" s="18">
        <v>0</v>
      </c>
      <c r="BD32" s="18">
        <v>67682690.599999964</v>
      </c>
      <c r="BE32" s="18">
        <v>0</v>
      </c>
      <c r="BF32" s="18">
        <v>111799.98000000001</v>
      </c>
      <c r="BG32" s="18">
        <v>0</v>
      </c>
      <c r="BH32" s="18">
        <v>3025706.61</v>
      </c>
      <c r="BI32" s="18">
        <v>0</v>
      </c>
      <c r="BJ32" s="18">
        <v>99084540.189999953</v>
      </c>
      <c r="BK32" s="18">
        <v>0</v>
      </c>
      <c r="BL32" s="18">
        <v>15390640.260000005</v>
      </c>
      <c r="BM32" s="18">
        <v>0</v>
      </c>
      <c r="BN32" s="18">
        <v>6339125.6700000018</v>
      </c>
      <c r="BO32" s="18">
        <v>0</v>
      </c>
      <c r="BP32" s="18">
        <v>36932.990000000005</v>
      </c>
      <c r="BQ32" s="18">
        <v>0</v>
      </c>
      <c r="BR32" s="18">
        <v>1008833.7400000006</v>
      </c>
      <c r="BS32" s="18">
        <v>0</v>
      </c>
      <c r="BT32" s="18">
        <v>0</v>
      </c>
      <c r="BU32" s="18">
        <v>0</v>
      </c>
      <c r="BV32" s="18">
        <v>51904.71</v>
      </c>
      <c r="BW32" s="18">
        <v>0</v>
      </c>
      <c r="BX32" s="18">
        <v>119500</v>
      </c>
      <c r="BY32" s="18">
        <v>0</v>
      </c>
      <c r="BZ32" s="18">
        <v>0</v>
      </c>
      <c r="CA32" s="18">
        <v>0</v>
      </c>
      <c r="CB32" s="18">
        <v>4048870.7099999976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2400144610.1399961</v>
      </c>
      <c r="CK32" s="18">
        <v>0</v>
      </c>
      <c r="CL32" s="18">
        <v>145496258.24000013</v>
      </c>
      <c r="CM32" s="18">
        <v>0</v>
      </c>
      <c r="CN32" s="18">
        <v>52697172.779999956</v>
      </c>
      <c r="CO32" s="18">
        <v>0</v>
      </c>
      <c r="CP32" s="18">
        <v>0</v>
      </c>
      <c r="CQ32" s="18">
        <v>0</v>
      </c>
      <c r="CR32" s="18">
        <v>114688951.37000014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102043697.18998587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32617512.109999981</v>
      </c>
      <c r="DY32" s="18">
        <v>0</v>
      </c>
      <c r="DZ32" s="18">
        <v>0</v>
      </c>
      <c r="EA32" s="18">
        <v>0</v>
      </c>
      <c r="EB32" s="18">
        <v>296020164.77999991</v>
      </c>
      <c r="EC32" s="18">
        <v>0</v>
      </c>
      <c r="ED32" s="18">
        <v>4021362.84</v>
      </c>
      <c r="EE32" s="18">
        <v>0</v>
      </c>
      <c r="EF32" s="18">
        <v>21973223.429999955</v>
      </c>
      <c r="EG32" s="18">
        <v>0</v>
      </c>
      <c r="EH32" s="18">
        <v>39809665.36999999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117253.69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68237175.919999987</v>
      </c>
      <c r="EY32" s="18">
        <v>0</v>
      </c>
      <c r="EZ32" s="18">
        <v>538241127.90000021</v>
      </c>
      <c r="FA32" s="18">
        <v>0</v>
      </c>
      <c r="FB32" s="18">
        <v>0</v>
      </c>
      <c r="FC32" s="18">
        <v>0</v>
      </c>
      <c r="FD32" s="18">
        <v>51834135.450000323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5170740.8600000003</v>
      </c>
      <c r="FK32" s="18">
        <v>0</v>
      </c>
      <c r="FL32" s="18">
        <v>3667036.2399999984</v>
      </c>
      <c r="FM32" s="18">
        <v>0</v>
      </c>
      <c r="FN32" s="18">
        <v>34984810.339797415</v>
      </c>
      <c r="FO32" s="18">
        <v>0</v>
      </c>
      <c r="FP32" s="19">
        <v>981893942.86999977</v>
      </c>
      <c r="FQ32" s="19">
        <v>0</v>
      </c>
      <c r="FR32" s="18">
        <v>17364698.920000043</v>
      </c>
      <c r="FS32" s="18">
        <v>0</v>
      </c>
      <c r="FT32" s="18">
        <v>8297156.5600000061</v>
      </c>
      <c r="FU32" s="18">
        <v>0</v>
      </c>
      <c r="FV32" s="19">
        <v>956232087.38999975</v>
      </c>
      <c r="FW32" s="19">
        <v>0</v>
      </c>
      <c r="FX32" s="18">
        <v>17475372.819999881</v>
      </c>
      <c r="FY32" s="18">
        <v>0</v>
      </c>
      <c r="FZ32" s="18">
        <v>938756714.56999981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14257967.500000261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26766680468.42905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88795130.189994201</v>
      </c>
      <c r="E33" s="19">
        <v>0</v>
      </c>
      <c r="F33" s="18">
        <v>47795149.019994184</v>
      </c>
      <c r="G33" s="18">
        <v>0</v>
      </c>
      <c r="H33" s="18">
        <v>1018123.21</v>
      </c>
      <c r="I33" s="18">
        <v>0</v>
      </c>
      <c r="J33" s="18">
        <v>39981857.960000016</v>
      </c>
      <c r="K33" s="18">
        <v>0</v>
      </c>
      <c r="L33" s="18">
        <v>669.84999999999991</v>
      </c>
      <c r="M33" s="18">
        <v>0</v>
      </c>
      <c r="N33" s="18">
        <v>353690294.39998555</v>
      </c>
      <c r="O33" s="18">
        <v>0</v>
      </c>
      <c r="P33" s="18">
        <v>0</v>
      </c>
      <c r="Q33" s="18">
        <v>0</v>
      </c>
      <c r="R33" s="18">
        <v>8606026.7599999793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23935361.670000065</v>
      </c>
      <c r="AA33" s="18">
        <v>0</v>
      </c>
      <c r="AB33" s="18">
        <v>12935423.91</v>
      </c>
      <c r="AC33" s="18">
        <v>0</v>
      </c>
      <c r="AD33" s="18">
        <v>50812.070000000007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2458597679.6610546</v>
      </c>
      <c r="AK33" s="18">
        <v>0</v>
      </c>
      <c r="AL33" s="18">
        <v>25672.290000000005</v>
      </c>
      <c r="AM33" s="18">
        <v>0</v>
      </c>
      <c r="AN33" s="18">
        <v>78903050.43002151</v>
      </c>
      <c r="AO33" s="18">
        <v>0</v>
      </c>
      <c r="AP33" s="18">
        <v>1437517955.7499366</v>
      </c>
      <c r="AQ33" s="18">
        <v>0</v>
      </c>
      <c r="AR33" s="18">
        <v>1220</v>
      </c>
      <c r="AS33" s="18">
        <v>0</v>
      </c>
      <c r="AT33" s="18">
        <v>2255899.3399999863</v>
      </c>
      <c r="AU33" s="18">
        <v>0</v>
      </c>
      <c r="AV33" s="18">
        <v>144894540.42008033</v>
      </c>
      <c r="AW33" s="18">
        <v>0</v>
      </c>
      <c r="AX33" s="18">
        <v>1897.48</v>
      </c>
      <c r="AY33" s="18">
        <v>0</v>
      </c>
      <c r="AZ33" s="18">
        <v>0</v>
      </c>
      <c r="BA33" s="18">
        <v>0</v>
      </c>
      <c r="BB33" s="18">
        <v>143967.94000000093</v>
      </c>
      <c r="BC33" s="18">
        <v>0</v>
      </c>
      <c r="BD33" s="18">
        <v>2117076.8099999763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71009</v>
      </c>
      <c r="BQ33" s="18">
        <v>0</v>
      </c>
      <c r="BR33" s="18">
        <v>135194.25000000009</v>
      </c>
      <c r="BS33" s="18">
        <v>0</v>
      </c>
      <c r="BT33" s="18">
        <v>0</v>
      </c>
      <c r="BU33" s="18">
        <v>0</v>
      </c>
      <c r="BV33" s="18">
        <v>2824824.030000289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7171.6100000000006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57601537.709999897</v>
      </c>
      <c r="CK33" s="18">
        <v>0</v>
      </c>
      <c r="CL33" s="18">
        <v>989146.15000000154</v>
      </c>
      <c r="CM33" s="18">
        <v>0</v>
      </c>
      <c r="CN33" s="18">
        <v>6633597.5900000203</v>
      </c>
      <c r="CO33" s="18">
        <v>0</v>
      </c>
      <c r="CP33" s="18">
        <v>0</v>
      </c>
      <c r="CQ33" s="18">
        <v>0</v>
      </c>
      <c r="CR33" s="18">
        <v>34480760.79000017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43558834.419985428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1085.01</v>
      </c>
      <c r="DW33" s="18">
        <v>0</v>
      </c>
      <c r="DX33" s="18">
        <v>90101436.449976996</v>
      </c>
      <c r="DY33" s="18">
        <v>0</v>
      </c>
      <c r="DZ33" s="18">
        <v>0</v>
      </c>
      <c r="EA33" s="18">
        <v>0</v>
      </c>
      <c r="EB33" s="18">
        <v>1130985.1800000002</v>
      </c>
      <c r="EC33" s="18">
        <v>0</v>
      </c>
      <c r="ED33" s="18">
        <v>0</v>
      </c>
      <c r="EE33" s="18">
        <v>0</v>
      </c>
      <c r="EF33" s="18">
        <v>93541.069999999978</v>
      </c>
      <c r="EG33" s="18">
        <v>0</v>
      </c>
      <c r="EH33" s="18">
        <v>787128.14000000036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21366.41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3922090.7999999993</v>
      </c>
      <c r="EY33" s="18">
        <v>0</v>
      </c>
      <c r="EZ33" s="18">
        <v>34502987.900000021</v>
      </c>
      <c r="FA33" s="18">
        <v>0</v>
      </c>
      <c r="FB33" s="18">
        <v>0</v>
      </c>
      <c r="FC33" s="18">
        <v>0</v>
      </c>
      <c r="FD33" s="18">
        <v>4621528.3099999977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14435.96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128895472.01999386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5022866811.7710295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198736297.33000001</v>
      </c>
      <c r="E34" s="19">
        <v>0</v>
      </c>
      <c r="F34" s="18">
        <v>54313719.530000001</v>
      </c>
      <c r="G34" s="18">
        <v>0</v>
      </c>
      <c r="H34" s="18">
        <v>144422577.80000001</v>
      </c>
      <c r="I34" s="18">
        <v>0</v>
      </c>
      <c r="J34" s="18">
        <v>0</v>
      </c>
      <c r="K34" s="18">
        <v>0</v>
      </c>
      <c r="L34" s="18">
        <v>462854702.74000001</v>
      </c>
      <c r="M34" s="18">
        <v>0</v>
      </c>
      <c r="N34" s="18">
        <v>67204641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451054158.76999998</v>
      </c>
      <c r="AA34" s="18">
        <v>0</v>
      </c>
      <c r="AB34" s="18">
        <v>0</v>
      </c>
      <c r="AC34" s="18">
        <v>0</v>
      </c>
      <c r="AD34" s="18">
        <v>52911388.359999999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459947.63</v>
      </c>
      <c r="AK34" s="18">
        <v>0</v>
      </c>
      <c r="AL34" s="18">
        <v>0</v>
      </c>
      <c r="AM34" s="18">
        <v>0</v>
      </c>
      <c r="AN34" s="18">
        <v>28415600.100000001</v>
      </c>
      <c r="AO34" s="18">
        <v>0</v>
      </c>
      <c r="AP34" s="18">
        <v>239114278.19999999</v>
      </c>
      <c r="AQ34" s="18">
        <v>0</v>
      </c>
      <c r="AR34" s="18">
        <v>0</v>
      </c>
      <c r="AS34" s="18">
        <v>0</v>
      </c>
      <c r="AT34" s="18">
        <v>220856384.71000001</v>
      </c>
      <c r="AU34" s="18">
        <v>0</v>
      </c>
      <c r="AV34" s="18">
        <v>100885527.95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38285778.189999998</v>
      </c>
      <c r="BC34" s="18">
        <v>0</v>
      </c>
      <c r="BD34" s="18">
        <v>68673187.530000001</v>
      </c>
      <c r="BE34" s="18">
        <v>0</v>
      </c>
      <c r="BF34" s="18">
        <v>0</v>
      </c>
      <c r="BG34" s="18">
        <v>0</v>
      </c>
      <c r="BH34" s="18">
        <v>5724037.7999999998</v>
      </c>
      <c r="BI34" s="18">
        <v>0</v>
      </c>
      <c r="BJ34" s="18">
        <v>0</v>
      </c>
      <c r="BK34" s="18">
        <v>0</v>
      </c>
      <c r="BL34" s="18">
        <v>18897564.870000001</v>
      </c>
      <c r="BM34" s="18">
        <v>0</v>
      </c>
      <c r="BN34" s="18">
        <v>0</v>
      </c>
      <c r="BO34" s="18">
        <v>0</v>
      </c>
      <c r="BP34" s="18">
        <v>1200</v>
      </c>
      <c r="BQ34" s="18">
        <v>0</v>
      </c>
      <c r="BR34" s="18">
        <v>61903.74</v>
      </c>
      <c r="BS34" s="18">
        <v>0</v>
      </c>
      <c r="BT34" s="18">
        <v>0</v>
      </c>
      <c r="BU34" s="18">
        <v>0</v>
      </c>
      <c r="BV34" s="18">
        <v>360018578.72000003</v>
      </c>
      <c r="BW34" s="18">
        <v>0</v>
      </c>
      <c r="BX34" s="18">
        <v>15912303.960000001</v>
      </c>
      <c r="BY34" s="18">
        <v>0</v>
      </c>
      <c r="BZ34" s="18">
        <v>-73029.63</v>
      </c>
      <c r="CA34" s="18">
        <v>0</v>
      </c>
      <c r="CB34" s="18">
        <v>29718027.379999999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853343524.73000002</v>
      </c>
      <c r="CK34" s="18">
        <v>0</v>
      </c>
      <c r="CL34" s="18">
        <v>57229865.109999999</v>
      </c>
      <c r="CM34" s="18">
        <v>0</v>
      </c>
      <c r="CN34" s="18">
        <v>45226299.469999999</v>
      </c>
      <c r="CO34" s="18">
        <v>0</v>
      </c>
      <c r="CP34" s="18">
        <v>0</v>
      </c>
      <c r="CQ34" s="18">
        <v>0</v>
      </c>
      <c r="CR34" s="18">
        <v>2415920.7599999998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153384020.66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528001.5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6214794.6399999997</v>
      </c>
      <c r="DY34" s="18">
        <v>0</v>
      </c>
      <c r="DZ34" s="18">
        <v>0</v>
      </c>
      <c r="EA34" s="18">
        <v>0</v>
      </c>
      <c r="EB34" s="18">
        <v>23339606.52</v>
      </c>
      <c r="EC34" s="18">
        <v>0</v>
      </c>
      <c r="ED34" s="18">
        <v>7781368.3399999999</v>
      </c>
      <c r="EE34" s="18">
        <v>0</v>
      </c>
      <c r="EF34" s="18">
        <v>3873677.61</v>
      </c>
      <c r="EG34" s="18">
        <v>0</v>
      </c>
      <c r="EH34" s="18">
        <v>3250857857.46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186544478.91999999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1006240.17</v>
      </c>
      <c r="FO34" s="18">
        <v>0</v>
      </c>
      <c r="FP34" s="19">
        <v>160197590.56</v>
      </c>
      <c r="FQ34" s="19">
        <v>0</v>
      </c>
      <c r="FR34" s="18">
        <v>209795.5</v>
      </c>
      <c r="FS34" s="18">
        <v>0</v>
      </c>
      <c r="FT34" s="18">
        <v>159987795.06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133964072.97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7245619798.7700014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76275464.75</v>
      </c>
      <c r="E35" s="19">
        <v>0</v>
      </c>
      <c r="F35" s="18">
        <v>16124016</v>
      </c>
      <c r="G35" s="18">
        <v>0</v>
      </c>
      <c r="H35" s="18">
        <v>22134282.75</v>
      </c>
      <c r="I35" s="18">
        <v>0</v>
      </c>
      <c r="J35" s="18">
        <v>38017166</v>
      </c>
      <c r="K35" s="18">
        <v>0</v>
      </c>
      <c r="L35" s="18">
        <v>0</v>
      </c>
      <c r="M35" s="18">
        <v>0</v>
      </c>
      <c r="N35" s="18">
        <v>51239579.5</v>
      </c>
      <c r="O35" s="18">
        <v>0</v>
      </c>
      <c r="P35" s="18">
        <v>84387615.449999988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135797812.84999999</v>
      </c>
      <c r="AA35" s="18">
        <v>0</v>
      </c>
      <c r="AB35" s="18">
        <v>0</v>
      </c>
      <c r="AC35" s="18">
        <v>0</v>
      </c>
      <c r="AD35" s="18">
        <v>1106891.8400000001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1004246756.2</v>
      </c>
      <c r="AK35" s="18">
        <v>0</v>
      </c>
      <c r="AL35" s="18">
        <v>2458635</v>
      </c>
      <c r="AM35" s="18">
        <v>0</v>
      </c>
      <c r="AN35" s="18">
        <v>241396720.90000001</v>
      </c>
      <c r="AO35" s="18">
        <v>0</v>
      </c>
      <c r="AP35" s="18">
        <v>912323917.53999996</v>
      </c>
      <c r="AQ35" s="18">
        <v>0</v>
      </c>
      <c r="AR35" s="18">
        <v>18945314.169999998</v>
      </c>
      <c r="AS35" s="18">
        <v>0</v>
      </c>
      <c r="AT35" s="18">
        <v>27342076.450000003</v>
      </c>
      <c r="AU35" s="18">
        <v>0</v>
      </c>
      <c r="AV35" s="18">
        <v>16169613.27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4439127.4400000004</v>
      </c>
      <c r="BC35" s="18">
        <v>0</v>
      </c>
      <c r="BD35" s="18">
        <v>8863872.3600000013</v>
      </c>
      <c r="BE35" s="18">
        <v>0</v>
      </c>
      <c r="BF35" s="18">
        <v>0</v>
      </c>
      <c r="BG35" s="18">
        <v>0</v>
      </c>
      <c r="BH35" s="18">
        <v>182973.4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1140950.69</v>
      </c>
      <c r="BQ35" s="18">
        <v>0</v>
      </c>
      <c r="BR35" s="18">
        <v>291771</v>
      </c>
      <c r="BS35" s="18">
        <v>0</v>
      </c>
      <c r="BT35" s="18">
        <v>0</v>
      </c>
      <c r="BU35" s="18">
        <v>0</v>
      </c>
      <c r="BV35" s="18">
        <v>17369990.099999998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190738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158341719.72999999</v>
      </c>
      <c r="CK35" s="18">
        <v>0</v>
      </c>
      <c r="CL35" s="18">
        <v>8513809.9800000004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87849028.230000004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18511984.890000001</v>
      </c>
      <c r="EC35" s="18">
        <v>0</v>
      </c>
      <c r="ED35" s="18">
        <v>492181</v>
      </c>
      <c r="EE35" s="18">
        <v>0</v>
      </c>
      <c r="EF35" s="18">
        <v>44116130.270000003</v>
      </c>
      <c r="EG35" s="18">
        <v>0</v>
      </c>
      <c r="EH35" s="18">
        <v>12454736.720000001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977386179.58000016</v>
      </c>
      <c r="FQ35" s="19">
        <v>0</v>
      </c>
      <c r="FR35" s="18">
        <v>0</v>
      </c>
      <c r="FS35" s="18">
        <v>0</v>
      </c>
      <c r="FT35" s="18">
        <v>86869613.870000005</v>
      </c>
      <c r="FU35" s="18">
        <v>0</v>
      </c>
      <c r="FV35" s="19">
        <v>890516565.71000016</v>
      </c>
      <c r="FW35" s="19">
        <v>0</v>
      </c>
      <c r="FX35" s="18">
        <v>0</v>
      </c>
      <c r="FY35" s="18">
        <v>0</v>
      </c>
      <c r="FZ35" s="18">
        <v>890516565.71000016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47632550.189999998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3959468141.499999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423334564.92000002</v>
      </c>
      <c r="AE36" s="18">
        <v>333880267.59000003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481430250.07999998</v>
      </c>
      <c r="CA36" s="18">
        <v>720834421.37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904764815</v>
      </c>
      <c r="HW36" s="18">
        <v>1054714688.96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2741102271.4596744</v>
      </c>
      <c r="E37" s="19">
        <v>22807066.309999973</v>
      </c>
      <c r="F37" s="18">
        <v>264470018.819722</v>
      </c>
      <c r="G37" s="18">
        <v>5267604.8999999696</v>
      </c>
      <c r="H37" s="18">
        <v>1922218258.0699503</v>
      </c>
      <c r="I37" s="18">
        <v>16199560.630000001</v>
      </c>
      <c r="J37" s="18">
        <v>554413994.57000196</v>
      </c>
      <c r="K37" s="18">
        <v>1339900.78</v>
      </c>
      <c r="L37" s="18">
        <v>8757257.7300000004</v>
      </c>
      <c r="M37" s="18">
        <v>34849.760000000002</v>
      </c>
      <c r="N37" s="18">
        <v>99076450.859999999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290086740.44</v>
      </c>
      <c r="AA37" s="18">
        <v>3712628.67</v>
      </c>
      <c r="AB37" s="18">
        <v>1409025.3</v>
      </c>
      <c r="AC37" s="18">
        <v>32500</v>
      </c>
      <c r="AD37" s="18">
        <v>24894406.809999999</v>
      </c>
      <c r="AE37" s="18">
        <v>78627.38</v>
      </c>
      <c r="AF37" s="18">
        <v>0</v>
      </c>
      <c r="AG37" s="18">
        <v>0</v>
      </c>
      <c r="AH37" s="18">
        <v>0</v>
      </c>
      <c r="AI37" s="18">
        <v>0</v>
      </c>
      <c r="AJ37" s="18">
        <v>5206649353.2199993</v>
      </c>
      <c r="AK37" s="18">
        <v>7241632.9800000004</v>
      </c>
      <c r="AL37" s="18">
        <v>0</v>
      </c>
      <c r="AM37" s="18">
        <v>0</v>
      </c>
      <c r="AN37" s="18">
        <v>918768283.45000005</v>
      </c>
      <c r="AO37" s="18">
        <v>26064</v>
      </c>
      <c r="AP37" s="18">
        <v>4465350031.7600002</v>
      </c>
      <c r="AQ37" s="18">
        <v>31630949.530000001</v>
      </c>
      <c r="AR37" s="18">
        <v>20400</v>
      </c>
      <c r="AS37" s="18">
        <v>0</v>
      </c>
      <c r="AT37" s="18">
        <v>152121674.18000001</v>
      </c>
      <c r="AU37" s="18">
        <v>674915.76</v>
      </c>
      <c r="AV37" s="18">
        <v>247868520.50999999</v>
      </c>
      <c r="AW37" s="18">
        <v>507188.08</v>
      </c>
      <c r="AX37" s="18">
        <v>0</v>
      </c>
      <c r="AY37" s="18">
        <v>0</v>
      </c>
      <c r="AZ37" s="18">
        <v>0</v>
      </c>
      <c r="BA37" s="18">
        <v>0</v>
      </c>
      <c r="BB37" s="18">
        <v>19024805.73</v>
      </c>
      <c r="BC37" s="18">
        <v>332412.94</v>
      </c>
      <c r="BD37" s="18">
        <v>53763213.670000002</v>
      </c>
      <c r="BE37" s="18">
        <v>1360960.98</v>
      </c>
      <c r="BF37" s="18">
        <v>5985491</v>
      </c>
      <c r="BG37" s="18">
        <v>0</v>
      </c>
      <c r="BH37" s="18">
        <v>13314449.609999999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275930.08</v>
      </c>
      <c r="BQ37" s="18">
        <v>0</v>
      </c>
      <c r="BR37" s="18">
        <v>813823.19</v>
      </c>
      <c r="BS37" s="18">
        <v>0</v>
      </c>
      <c r="BT37" s="18">
        <v>0</v>
      </c>
      <c r="BU37" s="18">
        <v>0</v>
      </c>
      <c r="BV37" s="18">
        <v>295116474.32999998</v>
      </c>
      <c r="BW37" s="18">
        <v>445568.01</v>
      </c>
      <c r="BX37" s="18">
        <v>0</v>
      </c>
      <c r="BY37" s="18">
        <v>0</v>
      </c>
      <c r="BZ37" s="18">
        <v>0</v>
      </c>
      <c r="CA37" s="18">
        <v>0</v>
      </c>
      <c r="CB37" s="18">
        <v>13226494.859999999</v>
      </c>
      <c r="CC37" s="18">
        <v>2498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445704703.74000001</v>
      </c>
      <c r="DE37" s="18">
        <v>10197243.26</v>
      </c>
      <c r="DF37" s="18">
        <v>-105899.7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42148163.560000002</v>
      </c>
      <c r="DY37" s="18">
        <v>139666.45000000001</v>
      </c>
      <c r="DZ37" s="18">
        <v>0</v>
      </c>
      <c r="EA37" s="18">
        <v>0</v>
      </c>
      <c r="EB37" s="18">
        <v>1231047173.6199999</v>
      </c>
      <c r="EC37" s="18">
        <v>795421.55</v>
      </c>
      <c r="ED37" s="18">
        <v>37719249.670000002</v>
      </c>
      <c r="EE37" s="18">
        <v>0</v>
      </c>
      <c r="EF37" s="18">
        <v>47100659.390000001</v>
      </c>
      <c r="EG37" s="18">
        <v>0</v>
      </c>
      <c r="EH37" s="18">
        <v>110572366.66</v>
      </c>
      <c r="EI37" s="18">
        <v>1798677.89</v>
      </c>
      <c r="EJ37" s="18">
        <v>0</v>
      </c>
      <c r="EK37" s="18">
        <v>0</v>
      </c>
      <c r="EL37" s="18">
        <v>0</v>
      </c>
      <c r="EM37" s="18">
        <v>0</v>
      </c>
      <c r="EN37" s="18">
        <v>132133465.15000001</v>
      </c>
      <c r="EO37" s="18">
        <v>62691.040000000001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215938.4</v>
      </c>
      <c r="EY37" s="18">
        <v>0</v>
      </c>
      <c r="EZ37" s="18">
        <v>48734674.090000004</v>
      </c>
      <c r="FA37" s="18">
        <v>0</v>
      </c>
      <c r="FB37" s="18">
        <v>0</v>
      </c>
      <c r="FC37" s="18">
        <v>0</v>
      </c>
      <c r="FD37" s="18">
        <v>3451661.44</v>
      </c>
      <c r="FE37" s="18">
        <v>0</v>
      </c>
      <c r="FF37" s="18">
        <v>7602397.6900000004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731591624.83967304</v>
      </c>
      <c r="FQ37" s="19">
        <v>3581171.88</v>
      </c>
      <c r="FR37" s="18">
        <v>25783.13</v>
      </c>
      <c r="FS37" s="18">
        <v>0</v>
      </c>
      <c r="FT37" s="18">
        <v>0</v>
      </c>
      <c r="FU37" s="18">
        <v>0</v>
      </c>
      <c r="FV37" s="19">
        <v>226486095.22</v>
      </c>
      <c r="FW37" s="19">
        <v>0</v>
      </c>
      <c r="FX37" s="18">
        <v>27016025.07</v>
      </c>
      <c r="FY37" s="18">
        <v>0</v>
      </c>
      <c r="FZ37" s="18">
        <v>199470070.15000001</v>
      </c>
      <c r="GA37" s="18">
        <v>0</v>
      </c>
      <c r="GB37" s="19">
        <v>505079746.48967302</v>
      </c>
      <c r="GC37" s="19">
        <v>3581171.88</v>
      </c>
      <c r="GD37" s="18">
        <v>0</v>
      </c>
      <c r="GE37" s="18">
        <v>0</v>
      </c>
      <c r="GF37" s="18">
        <v>505079746.48967302</v>
      </c>
      <c r="GG37" s="18">
        <v>3581171.88</v>
      </c>
      <c r="GH37" s="18">
        <v>6567911.0700000003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17402109187.809349</v>
      </c>
      <c r="HW37" s="18">
        <v>85462734.469999984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475195420.91000003</v>
      </c>
      <c r="E38" s="19">
        <v>0</v>
      </c>
      <c r="F38" s="18">
        <v>408355096.99000001</v>
      </c>
      <c r="G38" s="18">
        <v>0</v>
      </c>
      <c r="H38" s="18">
        <v>66840323.920000002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643442754.91999996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1000.04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9876841696.9099998</v>
      </c>
      <c r="AK38" s="18">
        <v>0</v>
      </c>
      <c r="AL38" s="18">
        <v>0</v>
      </c>
      <c r="AM38" s="18">
        <v>0</v>
      </c>
      <c r="AN38" s="18">
        <v>283769750.14999998</v>
      </c>
      <c r="AO38" s="18">
        <v>0</v>
      </c>
      <c r="AP38" s="18">
        <v>1877098470.8499999</v>
      </c>
      <c r="AQ38" s="18">
        <v>0</v>
      </c>
      <c r="AR38" s="18">
        <v>0</v>
      </c>
      <c r="AS38" s="18">
        <v>0</v>
      </c>
      <c r="AT38" s="18">
        <v>1898038.16</v>
      </c>
      <c r="AU38" s="18">
        <v>0</v>
      </c>
      <c r="AV38" s="18">
        <v>12563432.4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28128070.579999998</v>
      </c>
      <c r="BC38" s="18">
        <v>0</v>
      </c>
      <c r="BD38" s="18">
        <v>25651995.329999998</v>
      </c>
      <c r="BE38" s="18">
        <v>0</v>
      </c>
      <c r="BF38" s="18">
        <v>0</v>
      </c>
      <c r="BG38" s="18">
        <v>0</v>
      </c>
      <c r="BH38" s="18">
        <v>1000.04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2500.9699999999998</v>
      </c>
      <c r="CA38" s="18">
        <v>0</v>
      </c>
      <c r="CB38" s="18">
        <v>495946.63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865669280.26999998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384273891.43000001</v>
      </c>
      <c r="DY38" s="18">
        <v>0</v>
      </c>
      <c r="DZ38" s="18">
        <v>0</v>
      </c>
      <c r="EA38" s="18">
        <v>0</v>
      </c>
      <c r="EB38" s="18">
        <v>629605.23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8013835.6200000001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552529761.57999992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552529761.57999992</v>
      </c>
      <c r="FW38" s="19">
        <v>0</v>
      </c>
      <c r="FX38" s="18">
        <v>24561266.739999998</v>
      </c>
      <c r="FY38" s="18">
        <v>0</v>
      </c>
      <c r="FZ38" s="18">
        <v>527968494.83999997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3624414.49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15039830866.509998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72994711.920000002</v>
      </c>
      <c r="E39" s="19">
        <v>0</v>
      </c>
      <c r="F39" s="18">
        <v>12024030</v>
      </c>
      <c r="G39" s="18">
        <v>0</v>
      </c>
      <c r="H39" s="18">
        <v>41846307.700000003</v>
      </c>
      <c r="I39" s="18">
        <v>0</v>
      </c>
      <c r="J39" s="18">
        <v>19124374.219999999</v>
      </c>
      <c r="K39" s="18">
        <v>0</v>
      </c>
      <c r="L39" s="18">
        <v>210066.16</v>
      </c>
      <c r="M39" s="18">
        <v>0</v>
      </c>
      <c r="N39" s="18">
        <v>251165583.66</v>
      </c>
      <c r="O39" s="18">
        <v>0</v>
      </c>
      <c r="P39" s="18">
        <v>0</v>
      </c>
      <c r="Q39" s="18">
        <v>0</v>
      </c>
      <c r="R39" s="18">
        <v>86792544.799999997</v>
      </c>
      <c r="S39" s="18">
        <v>0</v>
      </c>
      <c r="T39" s="18">
        <v>0</v>
      </c>
      <c r="U39" s="18">
        <v>0</v>
      </c>
      <c r="V39" s="18">
        <v>4010118.05</v>
      </c>
      <c r="W39" s="18">
        <v>0</v>
      </c>
      <c r="X39" s="18">
        <v>17874584.030000001</v>
      </c>
      <c r="Y39" s="18">
        <v>0</v>
      </c>
      <c r="Z39" s="18">
        <v>35549392.219999999</v>
      </c>
      <c r="AA39" s="18">
        <v>0</v>
      </c>
      <c r="AB39" s="18">
        <v>0</v>
      </c>
      <c r="AC39" s="18">
        <v>0</v>
      </c>
      <c r="AD39" s="18">
        <v>3941371.48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27449139649.619999</v>
      </c>
      <c r="AK39" s="18">
        <v>0</v>
      </c>
      <c r="AL39" s="18">
        <v>1741164.9</v>
      </c>
      <c r="AM39" s="18">
        <v>0</v>
      </c>
      <c r="AN39" s="18">
        <v>5682467726.3500004</v>
      </c>
      <c r="AO39" s="18">
        <v>0</v>
      </c>
      <c r="AP39" s="18">
        <v>3228955628.73</v>
      </c>
      <c r="AQ39" s="18">
        <v>0</v>
      </c>
      <c r="AR39" s="18">
        <v>0</v>
      </c>
      <c r="AS39" s="18">
        <v>0</v>
      </c>
      <c r="AT39" s="18">
        <v>40419921.380000003</v>
      </c>
      <c r="AU39" s="18">
        <v>0</v>
      </c>
      <c r="AV39" s="18">
        <v>31999878.699999999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1120842.6000000001</v>
      </c>
      <c r="BC39" s="18">
        <v>0</v>
      </c>
      <c r="BD39" s="18">
        <v>4554109.4400000004</v>
      </c>
      <c r="BE39" s="18">
        <v>0</v>
      </c>
      <c r="BF39" s="18">
        <v>15000</v>
      </c>
      <c r="BG39" s="18">
        <v>0</v>
      </c>
      <c r="BH39" s="18">
        <v>2969860.15</v>
      </c>
      <c r="BI39" s="18">
        <v>0</v>
      </c>
      <c r="BJ39" s="18">
        <v>742264.98</v>
      </c>
      <c r="BK39" s="18">
        <v>0</v>
      </c>
      <c r="BL39" s="18">
        <v>10409371.99</v>
      </c>
      <c r="BM39" s="18">
        <v>0</v>
      </c>
      <c r="BN39" s="18">
        <v>0</v>
      </c>
      <c r="BO39" s="18">
        <v>0</v>
      </c>
      <c r="BP39" s="18">
        <v>3135580.88</v>
      </c>
      <c r="BQ39" s="18">
        <v>0</v>
      </c>
      <c r="BR39" s="18">
        <v>203506.93</v>
      </c>
      <c r="BS39" s="18">
        <v>0</v>
      </c>
      <c r="BT39" s="18">
        <v>0</v>
      </c>
      <c r="BU39" s="18">
        <v>0</v>
      </c>
      <c r="BV39" s="18">
        <v>3336087.21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51662.2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250788641.19999999</v>
      </c>
      <c r="CK39" s="18">
        <v>0</v>
      </c>
      <c r="CL39" s="18">
        <v>2426812.7599999998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2701917.63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48374242.490000002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20433.16</v>
      </c>
      <c r="DW39" s="18">
        <v>0</v>
      </c>
      <c r="DX39" s="18">
        <v>63513674.549999997</v>
      </c>
      <c r="DY39" s="18">
        <v>0</v>
      </c>
      <c r="DZ39" s="18">
        <v>0</v>
      </c>
      <c r="EA39" s="18">
        <v>0</v>
      </c>
      <c r="EB39" s="18">
        <v>73708362.109999999</v>
      </c>
      <c r="EC39" s="18">
        <v>0</v>
      </c>
      <c r="ED39" s="18">
        <v>41042754.450000003</v>
      </c>
      <c r="EE39" s="18">
        <v>0</v>
      </c>
      <c r="EF39" s="18">
        <v>136194454.55000001</v>
      </c>
      <c r="EG39" s="18">
        <v>0</v>
      </c>
      <c r="EH39" s="18">
        <v>14444046.689999999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23601.55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1466056.26</v>
      </c>
      <c r="EY39" s="18">
        <v>0</v>
      </c>
      <c r="EZ39" s="18">
        <v>36452979.43</v>
      </c>
      <c r="FA39" s="18">
        <v>0</v>
      </c>
      <c r="FB39" s="18">
        <v>0</v>
      </c>
      <c r="FC39" s="18">
        <v>0</v>
      </c>
      <c r="FD39" s="18">
        <v>11990381.460000001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604.79999999999995</v>
      </c>
      <c r="FK39" s="18">
        <v>0</v>
      </c>
      <c r="FL39" s="18">
        <v>638584.16</v>
      </c>
      <c r="FM39" s="18">
        <v>0</v>
      </c>
      <c r="FN39" s="18">
        <v>0</v>
      </c>
      <c r="FO39" s="18">
        <v>0</v>
      </c>
      <c r="FP39" s="19">
        <v>58950490.57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58950490.57</v>
      </c>
      <c r="FW39" s="19">
        <v>0</v>
      </c>
      <c r="FX39" s="18">
        <v>0</v>
      </c>
      <c r="FY39" s="18">
        <v>0</v>
      </c>
      <c r="FZ39" s="18">
        <v>58950490.57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88177367.269999996</v>
      </c>
      <c r="GI39" s="18">
        <v>0</v>
      </c>
      <c r="GJ39" s="18">
        <v>3010165806.52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40774881839.990005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35076086.030000001</v>
      </c>
      <c r="E40" s="19">
        <v>0</v>
      </c>
      <c r="F40" s="18">
        <v>4706035.7</v>
      </c>
      <c r="G40" s="18">
        <v>0</v>
      </c>
      <c r="H40" s="18">
        <v>15803271.51</v>
      </c>
      <c r="I40" s="18">
        <v>0</v>
      </c>
      <c r="J40" s="18">
        <v>14566778.82</v>
      </c>
      <c r="K40" s="18">
        <v>0</v>
      </c>
      <c r="L40" s="18">
        <v>637136.56999999995</v>
      </c>
      <c r="M40" s="18">
        <v>0</v>
      </c>
      <c r="N40" s="18">
        <v>26542195.390000001</v>
      </c>
      <c r="O40" s="18">
        <v>0</v>
      </c>
      <c r="P40" s="18">
        <v>0</v>
      </c>
      <c r="Q40" s="18">
        <v>0</v>
      </c>
      <c r="R40" s="18">
        <v>10450.92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79163361.599999994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96711279.469999999</v>
      </c>
      <c r="AO40" s="18">
        <v>0</v>
      </c>
      <c r="AP40" s="18">
        <v>649270319.63999999</v>
      </c>
      <c r="AQ40" s="18">
        <v>0</v>
      </c>
      <c r="AR40" s="18">
        <v>46478196.200000003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484489.44</v>
      </c>
      <c r="BC40" s="18">
        <v>0</v>
      </c>
      <c r="BD40" s="18">
        <v>708079.67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178888289.13</v>
      </c>
      <c r="CK40" s="18">
        <v>0</v>
      </c>
      <c r="CL40" s="18">
        <v>5712012.4500000002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18323612.52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43651652.469999999</v>
      </c>
      <c r="DY40" s="18">
        <v>0</v>
      </c>
      <c r="DZ40" s="18">
        <v>0</v>
      </c>
      <c r="EA40" s="18">
        <v>0</v>
      </c>
      <c r="EB40" s="18">
        <v>3458287.87</v>
      </c>
      <c r="EC40" s="18">
        <v>0</v>
      </c>
      <c r="ED40" s="18">
        <v>0</v>
      </c>
      <c r="EE40" s="18">
        <v>0</v>
      </c>
      <c r="EF40" s="18">
        <v>4415673.83</v>
      </c>
      <c r="EG40" s="18">
        <v>0</v>
      </c>
      <c r="EH40" s="18">
        <v>1564508.1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2394868.59</v>
      </c>
      <c r="GI40" s="18">
        <v>0</v>
      </c>
      <c r="GJ40" s="18">
        <v>24404.89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1193514904.7799997</v>
      </c>
      <c r="HW40" s="18">
        <v>0</v>
      </c>
    </row>
    <row r="41" spans="1:231" ht="12.75" customHeight="1">
      <c r="A41" s="55" t="s">
        <v>215</v>
      </c>
      <c r="B41" s="17">
        <v>1047</v>
      </c>
      <c r="C41" s="56" t="s">
        <v>147</v>
      </c>
      <c r="D41" s="19">
        <v>0</v>
      </c>
      <c r="E41" s="19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0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0</v>
      </c>
      <c r="EY41" s="18">
        <v>0</v>
      </c>
      <c r="EZ41" s="18">
        <v>0</v>
      </c>
      <c r="FA41" s="18">
        <v>0</v>
      </c>
      <c r="FB41" s="18">
        <v>0</v>
      </c>
      <c r="FC41" s="18">
        <v>0</v>
      </c>
      <c r="FD41" s="18">
        <v>0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0</v>
      </c>
      <c r="FK41" s="18">
        <v>0</v>
      </c>
      <c r="FL41" s="18">
        <v>0</v>
      </c>
      <c r="FM41" s="18">
        <v>0</v>
      </c>
      <c r="FN41" s="18">
        <v>0</v>
      </c>
      <c r="FO41" s="18">
        <v>0</v>
      </c>
      <c r="FP41" s="19">
        <v>0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0</v>
      </c>
      <c r="FW41" s="19">
        <v>0</v>
      </c>
      <c r="FX41" s="18">
        <v>0</v>
      </c>
      <c r="FY41" s="18">
        <v>0</v>
      </c>
      <c r="FZ41" s="18">
        <v>0</v>
      </c>
      <c r="GA41" s="18">
        <v>0</v>
      </c>
      <c r="GB41" s="19">
        <v>0</v>
      </c>
      <c r="GC41" s="19">
        <v>0</v>
      </c>
      <c r="GD41" s="18">
        <v>0</v>
      </c>
      <c r="GE41" s="18">
        <v>0</v>
      </c>
      <c r="GF41" s="18">
        <v>0</v>
      </c>
      <c r="GG41" s="18">
        <v>0</v>
      </c>
      <c r="GH41" s="18">
        <v>0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0</v>
      </c>
      <c r="HW41" s="18">
        <v>0</v>
      </c>
    </row>
    <row r="42" spans="1:231" ht="12.75" customHeight="1">
      <c r="A42" s="55" t="s">
        <v>217</v>
      </c>
      <c r="B42" s="17">
        <v>1048</v>
      </c>
      <c r="C42" s="56" t="s">
        <v>147</v>
      </c>
      <c r="D42" s="19">
        <v>183046397.19001222</v>
      </c>
      <c r="E42" s="19">
        <v>0</v>
      </c>
      <c r="F42" s="18">
        <v>93766133.250007689</v>
      </c>
      <c r="G42" s="18">
        <v>0</v>
      </c>
      <c r="H42" s="18">
        <v>32616185.380000111</v>
      </c>
      <c r="I42" s="18">
        <v>0</v>
      </c>
      <c r="J42" s="18">
        <v>56664078.560004398</v>
      </c>
      <c r="K42" s="18">
        <v>0</v>
      </c>
      <c r="L42" s="18">
        <v>0</v>
      </c>
      <c r="M42" s="18">
        <v>0</v>
      </c>
      <c r="N42" s="18">
        <v>166012628.62000147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13325181.87000001</v>
      </c>
      <c r="AA42" s="18">
        <v>0</v>
      </c>
      <c r="AB42" s="18">
        <v>0</v>
      </c>
      <c r="AC42" s="18">
        <v>0</v>
      </c>
      <c r="AD42" s="18">
        <v>434842.66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3014312973.6799998</v>
      </c>
      <c r="AK42" s="18">
        <v>0</v>
      </c>
      <c r="AL42" s="18">
        <v>0</v>
      </c>
      <c r="AM42" s="18">
        <v>0</v>
      </c>
      <c r="AN42" s="18">
        <v>379330672.14999735</v>
      </c>
      <c r="AO42" s="18">
        <v>0</v>
      </c>
      <c r="AP42" s="18">
        <v>2241582368.6999688</v>
      </c>
      <c r="AQ42" s="18">
        <v>0</v>
      </c>
      <c r="AR42" s="18">
        <v>0</v>
      </c>
      <c r="AS42" s="18">
        <v>0</v>
      </c>
      <c r="AT42" s="18">
        <v>13613419.279999999</v>
      </c>
      <c r="AU42" s="18">
        <v>0</v>
      </c>
      <c r="AV42" s="18">
        <v>11220975.149993526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5553482.2099998808</v>
      </c>
      <c r="BC42" s="18">
        <v>0</v>
      </c>
      <c r="BD42" s="18">
        <v>11991486.090000417</v>
      </c>
      <c r="BE42" s="18">
        <v>0</v>
      </c>
      <c r="BF42" s="18">
        <v>0</v>
      </c>
      <c r="BG42" s="18">
        <v>0</v>
      </c>
      <c r="BH42" s="18">
        <v>698.44</v>
      </c>
      <c r="BI42" s="18">
        <v>0</v>
      </c>
      <c r="BJ42" s="18">
        <v>4597232.47</v>
      </c>
      <c r="BK42" s="18">
        <v>0</v>
      </c>
      <c r="BL42" s="18">
        <v>2286552.08</v>
      </c>
      <c r="BM42" s="18">
        <v>0</v>
      </c>
      <c r="BN42" s="18">
        <v>292562.30000000005</v>
      </c>
      <c r="BO42" s="18">
        <v>0</v>
      </c>
      <c r="BP42" s="18">
        <v>0</v>
      </c>
      <c r="BQ42" s="18">
        <v>0</v>
      </c>
      <c r="BR42" s="18">
        <v>1854</v>
      </c>
      <c r="BS42" s="18">
        <v>0</v>
      </c>
      <c r="BT42" s="18">
        <v>0</v>
      </c>
      <c r="BU42" s="18">
        <v>0</v>
      </c>
      <c r="BV42" s="18">
        <v>71457.159999999989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770092.81999999983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1202101405.0099707</v>
      </c>
      <c r="CK42" s="18">
        <v>0</v>
      </c>
      <c r="CL42" s="18">
        <v>68841991.670007363</v>
      </c>
      <c r="CM42" s="18">
        <v>0</v>
      </c>
      <c r="CN42" s="18">
        <v>24560862.680000864</v>
      </c>
      <c r="CO42" s="18">
        <v>0</v>
      </c>
      <c r="CP42" s="18">
        <v>0</v>
      </c>
      <c r="CQ42" s="18">
        <v>0</v>
      </c>
      <c r="CR42" s="18">
        <v>556347916.5299685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1834195342.2500563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789352.39000080945</v>
      </c>
      <c r="DU42" s="18">
        <v>0</v>
      </c>
      <c r="DV42" s="18">
        <v>0</v>
      </c>
      <c r="DW42" s="18">
        <v>0</v>
      </c>
      <c r="DX42" s="18">
        <v>490541669.5397141</v>
      </c>
      <c r="DY42" s="18">
        <v>0</v>
      </c>
      <c r="DZ42" s="18">
        <v>0</v>
      </c>
      <c r="EA42" s="18">
        <v>0</v>
      </c>
      <c r="EB42" s="18">
        <v>206367924.97000119</v>
      </c>
      <c r="EC42" s="18">
        <v>0</v>
      </c>
      <c r="ED42" s="18">
        <v>0</v>
      </c>
      <c r="EE42" s="18">
        <v>0</v>
      </c>
      <c r="EF42" s="18">
        <v>1424312.6699999995</v>
      </c>
      <c r="EG42" s="18">
        <v>0</v>
      </c>
      <c r="EH42" s="18">
        <v>168280374.1899997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71457.159999999989</v>
      </c>
      <c r="EO42" s="18">
        <v>0</v>
      </c>
      <c r="EP42" s="18">
        <v>0</v>
      </c>
      <c r="EQ42" s="18">
        <v>0</v>
      </c>
      <c r="ER42" s="18">
        <v>144994.90000000002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25630813.909999996</v>
      </c>
      <c r="EY42" s="18">
        <v>0</v>
      </c>
      <c r="EZ42" s="18">
        <v>510656666.93000096</v>
      </c>
      <c r="FA42" s="18">
        <v>0</v>
      </c>
      <c r="FB42" s="18">
        <v>6438537.9500000002</v>
      </c>
      <c r="FC42" s="18">
        <v>0</v>
      </c>
      <c r="FD42" s="18">
        <v>137177851.47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5689899.0900000036</v>
      </c>
      <c r="FK42" s="18">
        <v>0</v>
      </c>
      <c r="FL42" s="18">
        <v>56619388.230000012</v>
      </c>
      <c r="FM42" s="18">
        <v>0</v>
      </c>
      <c r="FN42" s="18">
        <v>40945</v>
      </c>
      <c r="FO42" s="18">
        <v>0</v>
      </c>
      <c r="FP42" s="19">
        <v>310441361.64999998</v>
      </c>
      <c r="FQ42" s="19">
        <v>0</v>
      </c>
      <c r="FR42" s="18">
        <v>0</v>
      </c>
      <c r="FS42" s="18">
        <v>0</v>
      </c>
      <c r="FT42" s="18">
        <v>0</v>
      </c>
      <c r="FU42" s="18">
        <v>0</v>
      </c>
      <c r="FV42" s="19">
        <v>174375185.56</v>
      </c>
      <c r="FW42" s="19">
        <v>0</v>
      </c>
      <c r="FX42" s="18">
        <v>0</v>
      </c>
      <c r="FY42" s="18">
        <v>0</v>
      </c>
      <c r="FZ42" s="18">
        <v>174375185.56</v>
      </c>
      <c r="GA42" s="18">
        <v>0</v>
      </c>
      <c r="GB42" s="19">
        <v>136066176.09</v>
      </c>
      <c r="GC42" s="19">
        <v>0</v>
      </c>
      <c r="GD42" s="18">
        <v>0</v>
      </c>
      <c r="GE42" s="18">
        <v>0</v>
      </c>
      <c r="GF42" s="18">
        <v>136066176.09</v>
      </c>
      <c r="GG42" s="18">
        <v>0</v>
      </c>
      <c r="GH42" s="18">
        <v>947353.81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11655755298.869694</v>
      </c>
      <c r="HW42" s="18">
        <v>0</v>
      </c>
    </row>
    <row r="43" spans="1:231" ht="12.75" customHeight="1">
      <c r="A43" s="55" t="s">
        <v>219</v>
      </c>
      <c r="B43" s="17">
        <v>1049</v>
      </c>
      <c r="C43" s="56" t="s">
        <v>147</v>
      </c>
      <c r="D43" s="19">
        <v>28004408.660000108</v>
      </c>
      <c r="E43" s="19">
        <v>0</v>
      </c>
      <c r="F43" s="18">
        <v>18944158.110000137</v>
      </c>
      <c r="G43" s="18">
        <v>0</v>
      </c>
      <c r="H43" s="18">
        <v>0</v>
      </c>
      <c r="I43" s="18">
        <v>0</v>
      </c>
      <c r="J43" s="18">
        <v>9060250.5499999709</v>
      </c>
      <c r="K43" s="18">
        <v>0</v>
      </c>
      <c r="L43" s="18">
        <v>3258.24</v>
      </c>
      <c r="M43" s="18">
        <v>0</v>
      </c>
      <c r="N43" s="18">
        <v>99782809.320000291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26678291.490000196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2594754290.1200347</v>
      </c>
      <c r="AK43" s="18">
        <v>0</v>
      </c>
      <c r="AL43" s="18">
        <v>56073832.790000163</v>
      </c>
      <c r="AM43" s="18">
        <v>0</v>
      </c>
      <c r="AN43" s="18">
        <v>396473524.45019835</v>
      </c>
      <c r="AO43" s="18">
        <v>0</v>
      </c>
      <c r="AP43" s="18">
        <v>2263674365.4602165</v>
      </c>
      <c r="AQ43" s="18">
        <v>0</v>
      </c>
      <c r="AR43" s="18">
        <v>0</v>
      </c>
      <c r="AS43" s="18">
        <v>0</v>
      </c>
      <c r="AT43" s="18">
        <v>738584.69999999984</v>
      </c>
      <c r="AU43" s="18">
        <v>0</v>
      </c>
      <c r="AV43" s="18">
        <v>3392916.9100000057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4413780.8699999303</v>
      </c>
      <c r="BC43" s="18">
        <v>0</v>
      </c>
      <c r="BD43" s="18">
        <v>3235827.4699999625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89633.849999999991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98404255.250000298</v>
      </c>
      <c r="CK43" s="18">
        <v>0</v>
      </c>
      <c r="CL43" s="18">
        <v>2030513.2300000053</v>
      </c>
      <c r="CM43" s="18">
        <v>0</v>
      </c>
      <c r="CN43" s="18">
        <v>1638047.9600000102</v>
      </c>
      <c r="CO43" s="18">
        <v>0</v>
      </c>
      <c r="CP43" s="18">
        <v>0</v>
      </c>
      <c r="CQ43" s="18">
        <v>0</v>
      </c>
      <c r="CR43" s="18">
        <v>1630480.100000011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57275240.460086331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300818454.35971159</v>
      </c>
      <c r="DY43" s="18">
        <v>0</v>
      </c>
      <c r="DZ43" s="18">
        <v>0</v>
      </c>
      <c r="EA43" s="18">
        <v>0</v>
      </c>
      <c r="EB43" s="18">
        <v>4945342.9899999918</v>
      </c>
      <c r="EC43" s="18">
        <v>0</v>
      </c>
      <c r="ED43" s="18">
        <v>0</v>
      </c>
      <c r="EE43" s="18">
        <v>0</v>
      </c>
      <c r="EF43" s="18">
        <v>32510.050000000003</v>
      </c>
      <c r="EG43" s="18">
        <v>0</v>
      </c>
      <c r="EH43" s="18">
        <v>1737996.4899999795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3022.8100000000004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4467827.5200000005</v>
      </c>
      <c r="EY43" s="18">
        <v>0</v>
      </c>
      <c r="EZ43" s="18">
        <v>161753931.55000013</v>
      </c>
      <c r="FA43" s="18">
        <v>0</v>
      </c>
      <c r="FB43" s="18">
        <v>0</v>
      </c>
      <c r="FC43" s="18">
        <v>0</v>
      </c>
      <c r="FD43" s="18">
        <v>12221365.439999966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121838.68</v>
      </c>
      <c r="FM43" s="18">
        <v>0</v>
      </c>
      <c r="FN43" s="18">
        <v>0</v>
      </c>
      <c r="FO43" s="18">
        <v>0</v>
      </c>
      <c r="FP43" s="19">
        <v>194227040.29000062</v>
      </c>
      <c r="FQ43" s="19">
        <v>0</v>
      </c>
      <c r="FR43" s="18">
        <v>0</v>
      </c>
      <c r="FS43" s="18">
        <v>0</v>
      </c>
      <c r="FT43" s="18">
        <v>12011072.050000001</v>
      </c>
      <c r="FU43" s="18">
        <v>0</v>
      </c>
      <c r="FV43" s="19">
        <v>182215968.24000061</v>
      </c>
      <c r="FW43" s="19">
        <v>0</v>
      </c>
      <c r="FX43" s="18">
        <v>35507686.320000567</v>
      </c>
      <c r="FY43" s="18">
        <v>0</v>
      </c>
      <c r="FZ43" s="18">
        <v>146708281.92000005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7744929.0700002313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6326368320.5802498</v>
      </c>
      <c r="HW43" s="18">
        <v>0</v>
      </c>
    </row>
    <row r="44" spans="1:231" ht="12.75" customHeight="1">
      <c r="A44" s="55" t="s">
        <v>221</v>
      </c>
      <c r="B44" s="17">
        <v>1050</v>
      </c>
      <c r="C44" s="56" t="s">
        <v>147</v>
      </c>
      <c r="D44" s="19">
        <v>0</v>
      </c>
      <c r="E44" s="19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0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0</v>
      </c>
      <c r="FW44" s="19">
        <v>0</v>
      </c>
      <c r="FX44" s="18">
        <v>0</v>
      </c>
      <c r="FY44" s="18">
        <v>0</v>
      </c>
      <c r="FZ44" s="18">
        <v>0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0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0</v>
      </c>
      <c r="HW44" s="18">
        <v>0</v>
      </c>
    </row>
    <row r="45" spans="1:231" ht="12.75" customHeight="1">
      <c r="A45" s="55" t="s">
        <v>223</v>
      </c>
      <c r="B45" s="17">
        <v>1051</v>
      </c>
      <c r="C45" s="56" t="s">
        <v>147</v>
      </c>
      <c r="D45" s="19">
        <v>9364937.629999999</v>
      </c>
      <c r="E45" s="19">
        <v>0</v>
      </c>
      <c r="F45" s="18">
        <v>251789.69999999998</v>
      </c>
      <c r="G45" s="18">
        <v>0</v>
      </c>
      <c r="H45" s="18">
        <v>3210488.2299999995</v>
      </c>
      <c r="I45" s="18">
        <v>0</v>
      </c>
      <c r="J45" s="18">
        <v>5902659.6999999993</v>
      </c>
      <c r="K45" s="18">
        <v>0</v>
      </c>
      <c r="L45" s="18">
        <v>140957.28</v>
      </c>
      <c r="M45" s="18">
        <v>0</v>
      </c>
      <c r="N45" s="18">
        <v>358291.73</v>
      </c>
      <c r="O45" s="18">
        <v>0</v>
      </c>
      <c r="P45" s="18">
        <v>0</v>
      </c>
      <c r="Q45" s="18">
        <v>0</v>
      </c>
      <c r="R45" s="18">
        <v>63910880.869999997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33088452.120000001</v>
      </c>
      <c r="AA45" s="18">
        <v>0</v>
      </c>
      <c r="AB45" s="18">
        <v>0</v>
      </c>
      <c r="AC45" s="18">
        <v>0</v>
      </c>
      <c r="AD45" s="18">
        <v>8083530.7200000007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387112.24999999994</v>
      </c>
      <c r="AO45" s="18">
        <v>0</v>
      </c>
      <c r="AP45" s="18">
        <v>11663631.340000002</v>
      </c>
      <c r="AQ45" s="18">
        <v>0</v>
      </c>
      <c r="AR45" s="18">
        <v>53155.700000000004</v>
      </c>
      <c r="AS45" s="18">
        <v>0</v>
      </c>
      <c r="AT45" s="18">
        <v>4730983.79</v>
      </c>
      <c r="AU45" s="18">
        <v>0</v>
      </c>
      <c r="AV45" s="18">
        <v>15299820.769999996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36205.130000000005</v>
      </c>
      <c r="BC45" s="18">
        <v>0</v>
      </c>
      <c r="BD45" s="18">
        <v>-1223888.2900000003</v>
      </c>
      <c r="BE45" s="18">
        <v>0</v>
      </c>
      <c r="BF45" s="18">
        <v>0</v>
      </c>
      <c r="BG45" s="18">
        <v>0</v>
      </c>
      <c r="BH45" s="18">
        <v>16042.739999999998</v>
      </c>
      <c r="BI45" s="18">
        <v>0</v>
      </c>
      <c r="BJ45" s="18">
        <v>18354873.069999997</v>
      </c>
      <c r="BK45" s="18">
        <v>0</v>
      </c>
      <c r="BL45" s="18">
        <v>0</v>
      </c>
      <c r="BM45" s="18">
        <v>0</v>
      </c>
      <c r="BN45" s="18">
        <v>5394864.3200000003</v>
      </c>
      <c r="BO45" s="18">
        <v>0</v>
      </c>
      <c r="BP45" s="18">
        <v>118490.71</v>
      </c>
      <c r="BQ45" s="18">
        <v>0</v>
      </c>
      <c r="BR45" s="18">
        <v>1047.6199999999999</v>
      </c>
      <c r="BS45" s="18">
        <v>0</v>
      </c>
      <c r="BT45" s="18">
        <v>0</v>
      </c>
      <c r="BU45" s="18">
        <v>0</v>
      </c>
      <c r="BV45" s="18">
        <v>3984474.9299999997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178257.96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18651661.100000005</v>
      </c>
      <c r="CK45" s="18">
        <v>0</v>
      </c>
      <c r="CL45" s="18">
        <v>871782.67999999935</v>
      </c>
      <c r="CM45" s="18">
        <v>0</v>
      </c>
      <c r="CN45" s="18">
        <v>-52235.22</v>
      </c>
      <c r="CO45" s="18">
        <v>0</v>
      </c>
      <c r="CP45" s="18">
        <v>0</v>
      </c>
      <c r="CQ45" s="18">
        <v>0</v>
      </c>
      <c r="CR45" s="18">
        <v>-49138.359999999979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1018123.4000000001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499.88</v>
      </c>
      <c r="DU45" s="18">
        <v>0</v>
      </c>
      <c r="DV45" s="18">
        <v>0</v>
      </c>
      <c r="DW45" s="18">
        <v>0</v>
      </c>
      <c r="DX45" s="18">
        <v>1723458.4600000004</v>
      </c>
      <c r="DY45" s="18">
        <v>0</v>
      </c>
      <c r="DZ45" s="18">
        <v>0</v>
      </c>
      <c r="EA45" s="18">
        <v>0</v>
      </c>
      <c r="EB45" s="18">
        <v>9615556.379999999</v>
      </c>
      <c r="EC45" s="18">
        <v>0</v>
      </c>
      <c r="ED45" s="18">
        <v>1874.25</v>
      </c>
      <c r="EE45" s="18">
        <v>0</v>
      </c>
      <c r="EF45" s="18">
        <v>19272052.549999997</v>
      </c>
      <c r="EG45" s="18">
        <v>0</v>
      </c>
      <c r="EH45" s="18">
        <v>4213583.83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32131</v>
      </c>
      <c r="FO45" s="18">
        <v>0</v>
      </c>
      <c r="FP45" s="19">
        <v>7550627.9100000001</v>
      </c>
      <c r="FQ45" s="19">
        <v>0</v>
      </c>
      <c r="FR45" s="18">
        <v>0</v>
      </c>
      <c r="FS45" s="18">
        <v>0</v>
      </c>
      <c r="FT45" s="18">
        <v>7550627.9100000001</v>
      </c>
      <c r="FU45" s="18">
        <v>0</v>
      </c>
      <c r="FV45" s="19">
        <v>0</v>
      </c>
      <c r="FW45" s="19">
        <v>0</v>
      </c>
      <c r="FX45" s="18">
        <v>0</v>
      </c>
      <c r="FY45" s="18">
        <v>0</v>
      </c>
      <c r="FZ45" s="18">
        <v>0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7247666.5700000012</v>
      </c>
      <c r="GI45" s="18">
        <v>0</v>
      </c>
      <c r="GJ45" s="18">
        <v>0</v>
      </c>
      <c r="GK45" s="18">
        <v>0</v>
      </c>
      <c r="GL45" s="18">
        <v>0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244039766.81999999</v>
      </c>
      <c r="HW45" s="18">
        <v>0</v>
      </c>
    </row>
    <row r="46" spans="1:231" ht="12.75" customHeight="1">
      <c r="A46" s="55" t="s">
        <v>225</v>
      </c>
      <c r="B46" s="17">
        <v>1052</v>
      </c>
      <c r="C46" s="56" t="s">
        <v>147</v>
      </c>
      <c r="D46" s="19">
        <v>2278049.5300000007</v>
      </c>
      <c r="E46" s="19">
        <v>0</v>
      </c>
      <c r="F46" s="18">
        <v>120983.80999999994</v>
      </c>
      <c r="G46" s="18">
        <v>0</v>
      </c>
      <c r="H46" s="18">
        <v>0</v>
      </c>
      <c r="I46" s="18">
        <v>0</v>
      </c>
      <c r="J46" s="18">
        <v>2157065.7200000007</v>
      </c>
      <c r="K46" s="18">
        <v>0</v>
      </c>
      <c r="L46" s="18">
        <v>7882.34</v>
      </c>
      <c r="M46" s="18">
        <v>0</v>
      </c>
      <c r="N46" s="18">
        <v>3896781.7500000033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16366225.300000006</v>
      </c>
      <c r="AA46" s="18">
        <v>0</v>
      </c>
      <c r="AB46" s="18">
        <v>0</v>
      </c>
      <c r="AC46" s="18">
        <v>0</v>
      </c>
      <c r="AD46" s="18">
        <v>-2411.21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9559142.3400003109</v>
      </c>
      <c r="AO46" s="18">
        <v>0</v>
      </c>
      <c r="AP46" s="18">
        <v>47589782.19000005</v>
      </c>
      <c r="AQ46" s="18">
        <v>0</v>
      </c>
      <c r="AR46" s="18">
        <v>0</v>
      </c>
      <c r="AS46" s="18">
        <v>0</v>
      </c>
      <c r="AT46" s="18">
        <v>990359.32999999961</v>
      </c>
      <c r="AU46" s="18">
        <v>0</v>
      </c>
      <c r="AV46" s="18">
        <v>16747725.050000003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165590.49000000002</v>
      </c>
      <c r="BC46" s="18">
        <v>0</v>
      </c>
      <c r="BD46" s="18">
        <v>4979.630000000001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1613319.98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403345.17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995.38999999999965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39917709.279999986</v>
      </c>
      <c r="CK46" s="18">
        <v>0</v>
      </c>
      <c r="CL46" s="18">
        <v>401740.32000000007</v>
      </c>
      <c r="CM46" s="18">
        <v>0</v>
      </c>
      <c r="CN46" s="18">
        <v>147578.31000000006</v>
      </c>
      <c r="CO46" s="18">
        <v>0</v>
      </c>
      <c r="CP46" s="18">
        <v>0</v>
      </c>
      <c r="CQ46" s="18">
        <v>0</v>
      </c>
      <c r="CR46" s="18">
        <v>461.17999999999995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751776.22999999847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12431.620000000003</v>
      </c>
      <c r="DU46" s="18">
        <v>0</v>
      </c>
      <c r="DV46" s="18">
        <v>0</v>
      </c>
      <c r="DW46" s="18">
        <v>0</v>
      </c>
      <c r="DX46" s="18">
        <v>895094.35000000172</v>
      </c>
      <c r="DY46" s="18">
        <v>0</v>
      </c>
      <c r="DZ46" s="18">
        <v>0</v>
      </c>
      <c r="EA46" s="18">
        <v>0</v>
      </c>
      <c r="EB46" s="18">
        <v>806191.6599999998</v>
      </c>
      <c r="EC46" s="18">
        <v>0</v>
      </c>
      <c r="ED46" s="18">
        <v>0</v>
      </c>
      <c r="EE46" s="18">
        <v>0</v>
      </c>
      <c r="EF46" s="18">
        <v>2359880.5999999996</v>
      </c>
      <c r="EG46" s="18">
        <v>0</v>
      </c>
      <c r="EH46" s="18">
        <v>51004.159999999982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885353.11000000057</v>
      </c>
      <c r="FQ46" s="19">
        <v>0</v>
      </c>
      <c r="FR46" s="18">
        <v>0</v>
      </c>
      <c r="FS46" s="18">
        <v>0</v>
      </c>
      <c r="FT46" s="18">
        <v>66404.2</v>
      </c>
      <c r="FU46" s="18">
        <v>0</v>
      </c>
      <c r="FV46" s="19">
        <v>818948.91000000061</v>
      </c>
      <c r="FW46" s="19">
        <v>0</v>
      </c>
      <c r="FX46" s="18">
        <v>818948.91000000061</v>
      </c>
      <c r="FY46" s="18">
        <v>0</v>
      </c>
      <c r="FZ46" s="18">
        <v>0</v>
      </c>
      <c r="GA46" s="18">
        <v>0</v>
      </c>
      <c r="GB46" s="19">
        <v>0</v>
      </c>
      <c r="GC46" s="19">
        <v>0</v>
      </c>
      <c r="GD46" s="18">
        <v>0</v>
      </c>
      <c r="GE46" s="18">
        <v>0</v>
      </c>
      <c r="GF46" s="18">
        <v>0</v>
      </c>
      <c r="GG46" s="18">
        <v>0</v>
      </c>
      <c r="GH46" s="18">
        <v>1586452.5700000019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147437440.67000034</v>
      </c>
      <c r="HW46" s="18">
        <v>0</v>
      </c>
    </row>
    <row r="47" spans="1:231" ht="12.75" customHeight="1">
      <c r="A47" s="55" t="s">
        <v>227</v>
      </c>
      <c r="B47" s="17">
        <v>1053</v>
      </c>
      <c r="C47" s="56" t="s">
        <v>147</v>
      </c>
      <c r="D47" s="19">
        <v>32987968.730000004</v>
      </c>
      <c r="E47" s="19">
        <v>0</v>
      </c>
      <c r="F47" s="18">
        <v>32987968.730000004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435560919.53000003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13789743752.02</v>
      </c>
      <c r="AK47" s="18">
        <v>0</v>
      </c>
      <c r="AL47" s="18">
        <v>0</v>
      </c>
      <c r="AM47" s="18">
        <v>0</v>
      </c>
      <c r="AN47" s="18">
        <v>3348527540.7099996</v>
      </c>
      <c r="AO47" s="18">
        <v>0</v>
      </c>
      <c r="AP47" s="18">
        <v>6141457900.7999992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7618572.71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421103.91000000003</v>
      </c>
      <c r="BC47" s="18">
        <v>0</v>
      </c>
      <c r="BD47" s="18">
        <v>6443423.7199999997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93517699.609999999</v>
      </c>
      <c r="CK47" s="18">
        <v>0</v>
      </c>
      <c r="CL47" s="18">
        <v>2004361.4000000001</v>
      </c>
      <c r="CM47" s="18">
        <v>0</v>
      </c>
      <c r="CN47" s="18">
        <v>5998007.9000000004</v>
      </c>
      <c r="CO47" s="18">
        <v>0</v>
      </c>
      <c r="CP47" s="18">
        <v>0</v>
      </c>
      <c r="CQ47" s="18">
        <v>0</v>
      </c>
      <c r="CR47" s="18">
        <v>2175440.9700000002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377246958.88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2004361.4</v>
      </c>
      <c r="DU47" s="18">
        <v>0</v>
      </c>
      <c r="DV47" s="18">
        <v>0</v>
      </c>
      <c r="DW47" s="18">
        <v>0</v>
      </c>
      <c r="DX47" s="18">
        <v>379430700.33999997</v>
      </c>
      <c r="DY47" s="18">
        <v>0</v>
      </c>
      <c r="DZ47" s="18">
        <v>0</v>
      </c>
      <c r="EA47" s="18">
        <v>0</v>
      </c>
      <c r="EB47" s="18">
        <v>40816.789999999994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30619.339999999997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9">
        <v>1535081716.22</v>
      </c>
      <c r="FQ47" s="19">
        <v>0</v>
      </c>
      <c r="FR47" s="18">
        <v>0</v>
      </c>
      <c r="FS47" s="18">
        <v>0</v>
      </c>
      <c r="FT47" s="18">
        <v>103134684.36</v>
      </c>
      <c r="FU47" s="18">
        <v>0</v>
      </c>
      <c r="FV47" s="19">
        <v>1431947031.8600001</v>
      </c>
      <c r="FW47" s="19">
        <v>0</v>
      </c>
      <c r="FX47" s="18">
        <v>894743212.57000005</v>
      </c>
      <c r="FY47" s="18">
        <v>0</v>
      </c>
      <c r="FZ47" s="18">
        <v>537203819.28999996</v>
      </c>
      <c r="GA47" s="18">
        <v>0</v>
      </c>
      <c r="GB47" s="19">
        <v>0</v>
      </c>
      <c r="GC47" s="19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172240715.34</v>
      </c>
      <c r="GI47" s="18">
        <v>0</v>
      </c>
      <c r="GJ47" s="18">
        <v>0</v>
      </c>
      <c r="GK47" s="18">
        <v>0</v>
      </c>
      <c r="GL47" s="18">
        <v>-36173.550000000003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26332496406.770012</v>
      </c>
      <c r="HW47" s="18">
        <v>0</v>
      </c>
    </row>
    <row r="48" spans="1:231" ht="12.75" customHeight="1">
      <c r="A48" s="55" t="s">
        <v>229</v>
      </c>
      <c r="B48" s="17">
        <v>1054</v>
      </c>
      <c r="C48" s="56" t="s">
        <v>147</v>
      </c>
      <c r="D48" s="19">
        <v>0</v>
      </c>
      <c r="E48" s="19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0</v>
      </c>
      <c r="HW48" s="18">
        <v>0</v>
      </c>
    </row>
    <row r="49" spans="1:231" ht="12.75" customHeight="1">
      <c r="A49" s="55" t="s">
        <v>231</v>
      </c>
      <c r="B49" s="17">
        <v>1055</v>
      </c>
      <c r="C49" s="56" t="s">
        <v>147</v>
      </c>
      <c r="D49" s="19">
        <v>3618840.53</v>
      </c>
      <c r="E49" s="19">
        <v>0</v>
      </c>
      <c r="F49" s="18">
        <v>2119521.19</v>
      </c>
      <c r="G49" s="18">
        <v>0</v>
      </c>
      <c r="H49" s="18">
        <v>1436935.73</v>
      </c>
      <c r="I49" s="18">
        <v>0</v>
      </c>
      <c r="J49" s="18">
        <v>62383.61</v>
      </c>
      <c r="K49" s="18">
        <v>0</v>
      </c>
      <c r="L49" s="18">
        <v>5432.5199999999904</v>
      </c>
      <c r="M49" s="18">
        <v>0</v>
      </c>
      <c r="N49" s="18">
        <v>24845472.460000001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-8169389.0300000096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-21056854.34</v>
      </c>
      <c r="AO49" s="18">
        <v>0</v>
      </c>
      <c r="AP49" s="18">
        <v>-258619191.41999999</v>
      </c>
      <c r="AQ49" s="18">
        <v>0</v>
      </c>
      <c r="AR49" s="18">
        <v>0</v>
      </c>
      <c r="AS49" s="18">
        <v>0</v>
      </c>
      <c r="AT49" s="18">
        <v>1945529.17</v>
      </c>
      <c r="AU49" s="18">
        <v>0</v>
      </c>
      <c r="AV49" s="18">
        <v>1087714.6100000001</v>
      </c>
      <c r="AW49" s="18">
        <v>0</v>
      </c>
      <c r="AX49" s="18">
        <v>4741.95</v>
      </c>
      <c r="AY49" s="18">
        <v>0</v>
      </c>
      <c r="AZ49" s="18">
        <v>53685.54</v>
      </c>
      <c r="BA49" s="18">
        <v>0</v>
      </c>
      <c r="BB49" s="18">
        <v>232060.54</v>
      </c>
      <c r="BC49" s="18">
        <v>0</v>
      </c>
      <c r="BD49" s="18">
        <v>333694.59000000102</v>
      </c>
      <c r="BE49" s="18">
        <v>0</v>
      </c>
      <c r="BF49" s="18">
        <v>0</v>
      </c>
      <c r="BG49" s="18">
        <v>0</v>
      </c>
      <c r="BH49" s="18">
        <v>178054.07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2480</v>
      </c>
      <c r="BS49" s="18">
        <v>0</v>
      </c>
      <c r="BT49" s="18">
        <v>0</v>
      </c>
      <c r="BU49" s="18">
        <v>0</v>
      </c>
      <c r="BV49" s="18">
        <v>-52839.96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29831628.879999898</v>
      </c>
      <c r="CK49" s="18">
        <v>0</v>
      </c>
      <c r="CL49" s="18">
        <v>377415.18000000098</v>
      </c>
      <c r="CM49" s="18">
        <v>0</v>
      </c>
      <c r="CN49" s="18">
        <v>985461.55999999901</v>
      </c>
      <c r="CO49" s="18">
        <v>0</v>
      </c>
      <c r="CP49" s="18">
        <v>0</v>
      </c>
      <c r="CQ49" s="18">
        <v>0</v>
      </c>
      <c r="CR49" s="18">
        <v>329543.45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-501062.21000000101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4878465.5899999896</v>
      </c>
      <c r="DY49" s="18">
        <v>0</v>
      </c>
      <c r="DZ49" s="18">
        <v>0</v>
      </c>
      <c r="EA49" s="18">
        <v>0</v>
      </c>
      <c r="EB49" s="18">
        <v>230823.19999999899</v>
      </c>
      <c r="EC49" s="18">
        <v>0</v>
      </c>
      <c r="ED49" s="18">
        <v>0</v>
      </c>
      <c r="EE49" s="18">
        <v>0</v>
      </c>
      <c r="EF49" s="18">
        <v>16179279.68</v>
      </c>
      <c r="EG49" s="18">
        <v>0</v>
      </c>
      <c r="EH49" s="18">
        <v>806137.43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4559.95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520655.18</v>
      </c>
      <c r="EY49" s="18">
        <v>0</v>
      </c>
      <c r="EZ49" s="18">
        <v>81257753.359999999</v>
      </c>
      <c r="FA49" s="18">
        <v>0</v>
      </c>
      <c r="FB49" s="18">
        <v>0</v>
      </c>
      <c r="FC49" s="18">
        <v>0</v>
      </c>
      <c r="FD49" s="18">
        <v>4931784.1100000003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972431</v>
      </c>
      <c r="FK49" s="18">
        <v>0</v>
      </c>
      <c r="FL49" s="18">
        <v>369177.24</v>
      </c>
      <c r="FM49" s="18">
        <v>0</v>
      </c>
      <c r="FN49" s="18">
        <v>18582.93</v>
      </c>
      <c r="FO49" s="18">
        <v>0</v>
      </c>
      <c r="FP49" s="19">
        <v>-54402576.679996297</v>
      </c>
      <c r="FQ49" s="19">
        <v>0</v>
      </c>
      <c r="FR49" s="18">
        <v>-1760779.1899999899</v>
      </c>
      <c r="FS49" s="18">
        <v>0</v>
      </c>
      <c r="FT49" s="18">
        <v>0</v>
      </c>
      <c r="FU49" s="18">
        <v>0</v>
      </c>
      <c r="FV49" s="19">
        <v>-50780468.159996182</v>
      </c>
      <c r="FW49" s="19">
        <v>0</v>
      </c>
      <c r="FX49" s="18">
        <v>-16707.449999979799</v>
      </c>
      <c r="FY49" s="18">
        <v>0</v>
      </c>
      <c r="FZ49" s="18">
        <v>-50763760.709996201</v>
      </c>
      <c r="GA49" s="18">
        <v>0</v>
      </c>
      <c r="GB49" s="19">
        <v>-1861329.3300001272</v>
      </c>
      <c r="GC49" s="19">
        <v>0</v>
      </c>
      <c r="GD49" s="18">
        <v>349910.08000000298</v>
      </c>
      <c r="GE49" s="18">
        <v>0</v>
      </c>
      <c r="GF49" s="18">
        <v>-2211239.4100001301</v>
      </c>
      <c r="GG49" s="18">
        <v>0</v>
      </c>
      <c r="GH49" s="18">
        <v>5267126.66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-163533382.25999644</v>
      </c>
      <c r="HW49" s="18">
        <v>0</v>
      </c>
    </row>
    <row r="50" spans="1:231" ht="12.75" customHeight="1">
      <c r="A50" s="55" t="s">
        <v>233</v>
      </c>
      <c r="B50" s="17">
        <v>1056</v>
      </c>
      <c r="C50" s="56" t="s">
        <v>147</v>
      </c>
      <c r="D50" s="19">
        <v>11801863.899999999</v>
      </c>
      <c r="E50" s="19">
        <v>0</v>
      </c>
      <c r="F50" s="18">
        <v>11727399.739999998</v>
      </c>
      <c r="G50" s="18">
        <v>0</v>
      </c>
      <c r="H50" s="18">
        <v>48721.160000000011</v>
      </c>
      <c r="I50" s="18">
        <v>0</v>
      </c>
      <c r="J50" s="18">
        <v>25743</v>
      </c>
      <c r="K50" s="18">
        <v>0</v>
      </c>
      <c r="L50" s="18">
        <v>0</v>
      </c>
      <c r="M50" s="18">
        <v>0</v>
      </c>
      <c r="N50" s="18">
        <v>6002270.1699999999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2341166869.9003286</v>
      </c>
      <c r="AK50" s="18">
        <v>0</v>
      </c>
      <c r="AL50" s="18">
        <v>1884.99</v>
      </c>
      <c r="AM50" s="18">
        <v>0</v>
      </c>
      <c r="AN50" s="18">
        <v>310642982.09000391</v>
      </c>
      <c r="AO50" s="18">
        <v>0</v>
      </c>
      <c r="AP50" s="18">
        <v>830900.32000000007</v>
      </c>
      <c r="AQ50" s="18">
        <v>0</v>
      </c>
      <c r="AR50" s="18">
        <v>0</v>
      </c>
      <c r="AS50" s="18">
        <v>0</v>
      </c>
      <c r="AT50" s="18">
        <v>386335.41</v>
      </c>
      <c r="AU50" s="18">
        <v>0</v>
      </c>
      <c r="AV50" s="18">
        <v>386535.41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953433.54000000365</v>
      </c>
      <c r="BC50" s="18">
        <v>0</v>
      </c>
      <c r="BD50" s="18">
        <v>2796123.7600000058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17091.25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1531045.5299999998</v>
      </c>
      <c r="CK50" s="18">
        <v>0</v>
      </c>
      <c r="CL50" s="18">
        <v>407818.34000000445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407818.34000000457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132846515.56999999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152119481.22999433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935545.05999999982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3980326.0000000047</v>
      </c>
      <c r="FO50" s="18">
        <v>0</v>
      </c>
      <c r="FP50" s="19">
        <v>6370543.4999999953</v>
      </c>
      <c r="FQ50" s="19">
        <v>0</v>
      </c>
      <c r="FR50" s="18">
        <v>0</v>
      </c>
      <c r="FS50" s="18">
        <v>0</v>
      </c>
      <c r="FT50" s="18">
        <v>848488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5522055.4999999953</v>
      </c>
      <c r="GC50" s="19">
        <v>0</v>
      </c>
      <c r="GD50" s="18">
        <v>0</v>
      </c>
      <c r="GE50" s="18">
        <v>0</v>
      </c>
      <c r="GF50" s="18">
        <v>5522055.4999999953</v>
      </c>
      <c r="GG50" s="18">
        <v>0</v>
      </c>
      <c r="GH50" s="18">
        <v>752997628.5700891</v>
      </c>
      <c r="GI50" s="18">
        <v>0</v>
      </c>
      <c r="GJ50" s="18">
        <v>672984.11000003747</v>
      </c>
      <c r="GK50" s="18">
        <v>0</v>
      </c>
      <c r="GL50" s="18">
        <v>3597687.49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3730853684.4804168</v>
      </c>
      <c r="HW50" s="18">
        <v>0</v>
      </c>
    </row>
    <row r="51" spans="1:231" ht="12.75" customHeight="1">
      <c r="A51" s="55" t="s">
        <v>235</v>
      </c>
      <c r="B51" s="17">
        <v>1057</v>
      </c>
      <c r="C51" s="56" t="s">
        <v>147</v>
      </c>
      <c r="D51" s="19">
        <v>54407813.629999995</v>
      </c>
      <c r="E51" s="19">
        <v>0</v>
      </c>
      <c r="F51" s="18">
        <v>39772770.816057429</v>
      </c>
      <c r="G51" s="18">
        <v>0</v>
      </c>
      <c r="H51" s="18">
        <v>7964625.6938054981</v>
      </c>
      <c r="I51" s="18">
        <v>0</v>
      </c>
      <c r="J51" s="18">
        <v>6670417.1201370666</v>
      </c>
      <c r="K51" s="18">
        <v>0</v>
      </c>
      <c r="L51" s="18">
        <v>153905.46</v>
      </c>
      <c r="M51" s="18">
        <v>0</v>
      </c>
      <c r="N51" s="18">
        <v>39288047.68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2428596.5099999998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21599396.190000001</v>
      </c>
      <c r="AO51" s="18">
        <v>0</v>
      </c>
      <c r="AP51" s="18">
        <v>257935834.38</v>
      </c>
      <c r="AQ51" s="18">
        <v>0</v>
      </c>
      <c r="AR51" s="18">
        <v>0</v>
      </c>
      <c r="AS51" s="18">
        <v>0</v>
      </c>
      <c r="AT51" s="18">
        <v>178963869.28</v>
      </c>
      <c r="AU51" s="18">
        <v>0</v>
      </c>
      <c r="AV51" s="18">
        <v>44641168.899999999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2006668.03</v>
      </c>
      <c r="BC51" s="18">
        <v>0</v>
      </c>
      <c r="BD51" s="18">
        <v>13844708.43</v>
      </c>
      <c r="BE51" s="18">
        <v>0</v>
      </c>
      <c r="BF51" s="18">
        <v>0</v>
      </c>
      <c r="BG51" s="18">
        <v>0</v>
      </c>
      <c r="BH51" s="18">
        <v>3500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-300</v>
      </c>
      <c r="BQ51" s="18">
        <v>0</v>
      </c>
      <c r="BR51" s="18">
        <v>600</v>
      </c>
      <c r="BS51" s="18">
        <v>0</v>
      </c>
      <c r="BT51" s="18">
        <v>0</v>
      </c>
      <c r="BU51" s="18">
        <v>0</v>
      </c>
      <c r="BV51" s="18">
        <v>1082.5999999999999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12370381.65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117234161.23</v>
      </c>
      <c r="CK51" s="18">
        <v>0</v>
      </c>
      <c r="CL51" s="18">
        <v>2778864.94</v>
      </c>
      <c r="CM51" s="18">
        <v>0</v>
      </c>
      <c r="CN51" s="18">
        <v>10058822.51</v>
      </c>
      <c r="CO51" s="18">
        <v>0</v>
      </c>
      <c r="CP51" s="18">
        <v>0</v>
      </c>
      <c r="CQ51" s="18">
        <v>0</v>
      </c>
      <c r="CR51" s="18">
        <v>2188592.6100000003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63658913.07</v>
      </c>
      <c r="DE51" s="18">
        <v>0</v>
      </c>
      <c r="DF51" s="18">
        <v>273545.34000000003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266792612.85999998</v>
      </c>
      <c r="DY51" s="18">
        <v>0</v>
      </c>
      <c r="DZ51" s="18">
        <v>0</v>
      </c>
      <c r="EA51" s="18">
        <v>0</v>
      </c>
      <c r="EB51" s="18">
        <v>183219511.75999999</v>
      </c>
      <c r="EC51" s="18">
        <v>0</v>
      </c>
      <c r="ED51" s="18">
        <v>444184</v>
      </c>
      <c r="EE51" s="18">
        <v>0</v>
      </c>
      <c r="EF51" s="18">
        <v>3909853.12</v>
      </c>
      <c r="EG51" s="18">
        <v>0</v>
      </c>
      <c r="EH51" s="18">
        <v>50868095.579999998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160315.51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1329232745.2699997</v>
      </c>
      <c r="HW51" s="18">
        <v>0</v>
      </c>
    </row>
    <row r="52" spans="1:231" ht="12.75" customHeight="1">
      <c r="A52" s="55" t="s">
        <v>237</v>
      </c>
      <c r="B52" s="17">
        <v>1058</v>
      </c>
      <c r="C52" s="56" t="s">
        <v>147</v>
      </c>
      <c r="D52" s="19">
        <v>51732246</v>
      </c>
      <c r="E52" s="19">
        <v>0</v>
      </c>
      <c r="F52" s="18">
        <v>2087049.11</v>
      </c>
      <c r="G52" s="18">
        <v>0</v>
      </c>
      <c r="H52" s="18">
        <v>49669993.390000001</v>
      </c>
      <c r="I52" s="18">
        <v>0</v>
      </c>
      <c r="J52" s="18">
        <v>-24796.5</v>
      </c>
      <c r="K52" s="18">
        <v>0</v>
      </c>
      <c r="L52" s="18">
        <v>260</v>
      </c>
      <c r="M52" s="18">
        <v>0</v>
      </c>
      <c r="N52" s="18">
        <v>59201407.32</v>
      </c>
      <c r="O52" s="18">
        <v>0</v>
      </c>
      <c r="P52" s="18">
        <v>0</v>
      </c>
      <c r="Q52" s="18">
        <v>0</v>
      </c>
      <c r="R52" s="18">
        <v>28157070.890000001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2064197.3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128697602.06999999</v>
      </c>
      <c r="AQ52" s="18">
        <v>0</v>
      </c>
      <c r="AR52" s="18">
        <v>0</v>
      </c>
      <c r="AS52" s="18">
        <v>0</v>
      </c>
      <c r="AT52" s="18">
        <v>18227796.16</v>
      </c>
      <c r="AU52" s="18">
        <v>0</v>
      </c>
      <c r="AV52" s="18">
        <v>31920853.300000001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79991471.760000005</v>
      </c>
      <c r="BC52" s="18">
        <v>0</v>
      </c>
      <c r="BD52" s="18">
        <v>30758710.289999999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65262802.25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2438900.2799999998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25001748.649999999</v>
      </c>
      <c r="CK52" s="18">
        <v>0</v>
      </c>
      <c r="CL52" s="18">
        <v>31274986.239999998</v>
      </c>
      <c r="CM52" s="18">
        <v>0</v>
      </c>
      <c r="CN52" s="18">
        <v>1763752.55</v>
      </c>
      <c r="CO52" s="18">
        <v>0</v>
      </c>
      <c r="CP52" s="18">
        <v>0</v>
      </c>
      <c r="CQ52" s="18">
        <v>0</v>
      </c>
      <c r="CR52" s="18">
        <v>1564740.52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201330955.63999999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341.72</v>
      </c>
      <c r="DU52" s="18">
        <v>0</v>
      </c>
      <c r="DV52" s="18">
        <v>41998682.549999997</v>
      </c>
      <c r="DW52" s="18">
        <v>0</v>
      </c>
      <c r="DX52" s="18">
        <v>202056565.06</v>
      </c>
      <c r="DY52" s="18">
        <v>0</v>
      </c>
      <c r="DZ52" s="18">
        <v>0</v>
      </c>
      <c r="EA52" s="18">
        <v>0</v>
      </c>
      <c r="EB52" s="18">
        <v>3916098.83</v>
      </c>
      <c r="EC52" s="18">
        <v>0</v>
      </c>
      <c r="ED52" s="18">
        <v>66063847.5</v>
      </c>
      <c r="EE52" s="18">
        <v>0</v>
      </c>
      <c r="EF52" s="18">
        <v>27825</v>
      </c>
      <c r="EG52" s="18">
        <v>0</v>
      </c>
      <c r="EH52" s="18">
        <v>695488731.78999996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739797.89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299577197.54000002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299577197.54000002</v>
      </c>
      <c r="FW52" s="19">
        <v>0</v>
      </c>
      <c r="FX52" s="18">
        <v>299577197.54000002</v>
      </c>
      <c r="FY52" s="18">
        <v>0</v>
      </c>
      <c r="FZ52" s="18">
        <v>0</v>
      </c>
      <c r="GA52" s="18">
        <v>0</v>
      </c>
      <c r="GB52" s="19">
        <v>0</v>
      </c>
      <c r="GC52" s="19">
        <v>0</v>
      </c>
      <c r="GD52" s="18">
        <v>0</v>
      </c>
      <c r="GE52" s="18">
        <v>0</v>
      </c>
      <c r="GF52" s="18">
        <v>0</v>
      </c>
      <c r="GG52" s="18">
        <v>0</v>
      </c>
      <c r="GH52" s="18">
        <v>107981.96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2069366571.0600004</v>
      </c>
      <c r="HW52" s="18">
        <v>0</v>
      </c>
    </row>
    <row r="53" spans="1:231" ht="12.75" customHeight="1">
      <c r="A53" s="55" t="s">
        <v>239</v>
      </c>
      <c r="B53" s="17">
        <v>1059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259389.31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12509823.199999999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61741431.950000003</v>
      </c>
      <c r="DE53" s="18">
        <v>0</v>
      </c>
      <c r="DF53" s="18">
        <v>15749635.629999999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12509823.6</v>
      </c>
      <c r="DU53" s="18">
        <v>0</v>
      </c>
      <c r="DV53" s="18">
        <v>139217266.64999998</v>
      </c>
      <c r="DW53" s="18">
        <v>0</v>
      </c>
      <c r="DX53" s="18">
        <v>155491.06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747617675.34000003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187895774.26000002</v>
      </c>
      <c r="FO53" s="18">
        <v>0</v>
      </c>
      <c r="FP53" s="19">
        <v>0</v>
      </c>
      <c r="FQ53" s="19">
        <v>0</v>
      </c>
      <c r="FR53" s="18">
        <v>0</v>
      </c>
      <c r="FS53" s="18">
        <v>0</v>
      </c>
      <c r="FT53" s="18">
        <v>0</v>
      </c>
      <c r="FU53" s="18">
        <v>0</v>
      </c>
      <c r="FV53" s="19">
        <v>0</v>
      </c>
      <c r="FW53" s="19">
        <v>0</v>
      </c>
      <c r="FX53" s="18">
        <v>0</v>
      </c>
      <c r="FY53" s="18">
        <v>0</v>
      </c>
      <c r="FZ53" s="18">
        <v>0</v>
      </c>
      <c r="GA53" s="18">
        <v>0</v>
      </c>
      <c r="GB53" s="19">
        <v>0</v>
      </c>
      <c r="GC53" s="19">
        <v>0</v>
      </c>
      <c r="GD53" s="18">
        <v>0</v>
      </c>
      <c r="GE53" s="18">
        <v>0</v>
      </c>
      <c r="GF53" s="18">
        <v>0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1177656311</v>
      </c>
      <c r="HW53" s="18">
        <v>0</v>
      </c>
    </row>
    <row r="54" spans="1:231" ht="12.75" customHeight="1">
      <c r="A54" s="55" t="s">
        <v>241</v>
      </c>
      <c r="B54" s="17">
        <v>1060</v>
      </c>
      <c r="C54" s="56" t="s">
        <v>147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-14837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0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-14837</v>
      </c>
      <c r="HW54" s="18">
        <v>0</v>
      </c>
    </row>
    <row r="55" spans="1:231" ht="12.75" customHeight="1">
      <c r="A55" s="55" t="s">
        <v>243</v>
      </c>
      <c r="B55" s="17">
        <v>1061</v>
      </c>
      <c r="C55" s="56" t="s">
        <v>147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3714052.66</v>
      </c>
      <c r="FQ55" s="19">
        <v>0</v>
      </c>
      <c r="FR55" s="18">
        <v>0</v>
      </c>
      <c r="FS55" s="18">
        <v>0</v>
      </c>
      <c r="FT55" s="18">
        <v>0</v>
      </c>
      <c r="FU55" s="18">
        <v>0</v>
      </c>
      <c r="FV55" s="19">
        <v>0</v>
      </c>
      <c r="FW55" s="19">
        <v>0</v>
      </c>
      <c r="FX55" s="18">
        <v>0</v>
      </c>
      <c r="FY55" s="18">
        <v>0</v>
      </c>
      <c r="FZ55" s="18">
        <v>0</v>
      </c>
      <c r="GA55" s="18">
        <v>0</v>
      </c>
      <c r="GB55" s="19">
        <v>3714052.66</v>
      </c>
      <c r="GC55" s="19">
        <v>0</v>
      </c>
      <c r="GD55" s="18">
        <v>0</v>
      </c>
      <c r="GE55" s="18">
        <v>0</v>
      </c>
      <c r="GF55" s="18">
        <v>3714052.66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3714052.66</v>
      </c>
      <c r="HW55" s="18">
        <v>0</v>
      </c>
    </row>
    <row r="56" spans="1:231" ht="12.75" customHeight="1">
      <c r="A56" s="55" t="s">
        <v>245</v>
      </c>
      <c r="B56" s="17">
        <v>2001</v>
      </c>
      <c r="C56" s="56" t="s">
        <v>147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26584101417.442181</v>
      </c>
      <c r="FQ56" s="19">
        <v>0</v>
      </c>
      <c r="FR56" s="18">
        <v>9517195.6184999924</v>
      </c>
      <c r="FS56" s="18">
        <v>0</v>
      </c>
      <c r="FT56" s="18">
        <v>967261.3600000001</v>
      </c>
      <c r="FU56" s="18">
        <v>0</v>
      </c>
      <c r="FV56" s="19">
        <v>6507526397.3273516</v>
      </c>
      <c r="FW56" s="19">
        <v>0</v>
      </c>
      <c r="FX56" s="18">
        <v>55109830.60099642</v>
      </c>
      <c r="FY56" s="18">
        <v>0</v>
      </c>
      <c r="FZ56" s="18">
        <v>6452416566.7263556</v>
      </c>
      <c r="GA56" s="18">
        <v>0</v>
      </c>
      <c r="GB56" s="19">
        <v>20066090563.13633</v>
      </c>
      <c r="GC56" s="19">
        <v>0</v>
      </c>
      <c r="GD56" s="18">
        <v>1177500143.9735</v>
      </c>
      <c r="GE56" s="18">
        <v>0</v>
      </c>
      <c r="GF56" s="18">
        <v>18888590419.16283</v>
      </c>
      <c r="GG56" s="18">
        <v>0</v>
      </c>
      <c r="GH56" s="18">
        <v>3793761.91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26587895179.352192</v>
      </c>
      <c r="HW56" s="18">
        <v>0</v>
      </c>
    </row>
    <row r="57" spans="1:231" ht="12.75" customHeight="1">
      <c r="A57" s="55" t="s">
        <v>247</v>
      </c>
      <c r="B57" s="17">
        <v>2002</v>
      </c>
      <c r="C57" s="56" t="s">
        <v>248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363.48571428571427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236743080.10999998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236743443.59571427</v>
      </c>
      <c r="HW57" s="18">
        <v>0</v>
      </c>
    </row>
    <row r="58" spans="1:231" ht="12.75" customHeight="1">
      <c r="A58" s="55" t="s">
        <v>250</v>
      </c>
      <c r="B58" s="17">
        <v>2005</v>
      </c>
      <c r="C58" s="56" t="s">
        <v>248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6546053.0600002315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1274166210.6800001</v>
      </c>
      <c r="FQ58" s="19">
        <v>0</v>
      </c>
      <c r="FR58" s="18">
        <v>211845.95</v>
      </c>
      <c r="FS58" s="18">
        <v>0</v>
      </c>
      <c r="FT58" s="18">
        <v>109781193.51000001</v>
      </c>
      <c r="FU58" s="18">
        <v>0</v>
      </c>
      <c r="FV58" s="19">
        <v>527113424.14999998</v>
      </c>
      <c r="FW58" s="19">
        <v>0</v>
      </c>
      <c r="FX58" s="18">
        <v>2206405.7600000002</v>
      </c>
      <c r="FY58" s="18">
        <v>0</v>
      </c>
      <c r="FZ58" s="18">
        <v>524907018.38999999</v>
      </c>
      <c r="GA58" s="18">
        <v>0</v>
      </c>
      <c r="GB58" s="19">
        <v>637059747.07000005</v>
      </c>
      <c r="GC58" s="19">
        <v>0</v>
      </c>
      <c r="GD58" s="18">
        <v>102434127.26000004</v>
      </c>
      <c r="GE58" s="18">
        <v>0</v>
      </c>
      <c r="GF58" s="18">
        <v>534625619.81000006</v>
      </c>
      <c r="GG58" s="18">
        <v>0</v>
      </c>
      <c r="GH58" s="18">
        <v>146947593.93764305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312104.63000000047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1427971962.3076434</v>
      </c>
      <c r="HW58" s="18">
        <v>0</v>
      </c>
    </row>
    <row r="59" spans="1:231" ht="12.75" customHeight="1">
      <c r="A59" s="55" t="s">
        <v>252</v>
      </c>
      <c r="B59" s="17">
        <v>2006</v>
      </c>
      <c r="C59" s="56" t="s">
        <v>253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6093255.169999999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160886520.68000001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160886520.68000001</v>
      </c>
      <c r="FW59" s="19">
        <v>0</v>
      </c>
      <c r="FX59" s="18">
        <v>0</v>
      </c>
      <c r="FY59" s="18">
        <v>0</v>
      </c>
      <c r="FZ59" s="18">
        <v>160886520.68000001</v>
      </c>
      <c r="GA59" s="18">
        <v>0</v>
      </c>
      <c r="GB59" s="19">
        <v>0</v>
      </c>
      <c r="GC59" s="19">
        <v>0</v>
      </c>
      <c r="GD59" s="18">
        <v>0</v>
      </c>
      <c r="GE59" s="18">
        <v>0</v>
      </c>
      <c r="GF59" s="18">
        <v>0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0</v>
      </c>
      <c r="GO59" s="18">
        <v>0</v>
      </c>
      <c r="GP59" s="18">
        <v>478561463.55007184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645541239.40007162</v>
      </c>
      <c r="HW59" s="18">
        <v>0</v>
      </c>
    </row>
    <row r="60" spans="1:231" ht="12.75" customHeight="1">
      <c r="A60" s="55" t="s">
        <v>255</v>
      </c>
      <c r="B60" s="17">
        <v>2007</v>
      </c>
      <c r="C60" s="56" t="s">
        <v>248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2241879.5099996165</v>
      </c>
      <c r="DE60" s="18">
        <v>0</v>
      </c>
      <c r="DF60" s="18">
        <v>195454.48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250604451.13999897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253041785.12999859</v>
      </c>
      <c r="HW60" s="18">
        <v>0</v>
      </c>
    </row>
    <row r="61" spans="1:231" ht="12.75" customHeight="1">
      <c r="A61" s="55" t="s">
        <v>257</v>
      </c>
      <c r="B61" s="17">
        <v>2008</v>
      </c>
      <c r="C61" s="56" t="s">
        <v>248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3000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260591791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260594791</v>
      </c>
      <c r="HW61" s="18">
        <v>0</v>
      </c>
    </row>
    <row r="62" spans="1:231" ht="12.75" customHeight="1">
      <c r="A62" s="55" t="s">
        <v>259</v>
      </c>
      <c r="B62" s="17">
        <v>3001</v>
      </c>
      <c r="C62" s="56" t="s">
        <v>253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102750386.26643257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102750386.26643257</v>
      </c>
      <c r="GC62" s="19">
        <v>0</v>
      </c>
      <c r="GD62" s="18">
        <v>0</v>
      </c>
      <c r="GE62" s="18">
        <v>0</v>
      </c>
      <c r="GF62" s="18">
        <v>102750386.26643257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1.0000000000000001E-5</v>
      </c>
      <c r="GO62" s="18">
        <v>0</v>
      </c>
      <c r="GP62" s="18">
        <v>21542565551.559364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21645315937.825806</v>
      </c>
      <c r="HW62" s="18">
        <v>0</v>
      </c>
    </row>
    <row r="63" spans="1:231" ht="12.75" customHeight="1">
      <c r="A63" s="55" t="s">
        <v>261</v>
      </c>
      <c r="B63" s="17">
        <v>3002</v>
      </c>
      <c r="C63" s="56" t="s">
        <v>253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1054106.8099999998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2586041266.3100014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2587095373.1200013</v>
      </c>
      <c r="HW63" s="18">
        <v>0</v>
      </c>
    </row>
    <row r="64" spans="1:231" ht="12.75" customHeight="1">
      <c r="A64" s="55" t="s">
        <v>263</v>
      </c>
      <c r="B64" s="17">
        <v>3003</v>
      </c>
      <c r="C64" s="56" t="s">
        <v>253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256981.13000000003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0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0</v>
      </c>
      <c r="FW64" s="19">
        <v>0</v>
      </c>
      <c r="FX64" s="18">
        <v>0</v>
      </c>
      <c r="FY64" s="18">
        <v>0</v>
      </c>
      <c r="FZ64" s="18">
        <v>0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17080937499.709995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17081194480.839994</v>
      </c>
      <c r="HW64" s="18">
        <v>0</v>
      </c>
    </row>
    <row r="65" spans="1:231" ht="12.75" customHeight="1">
      <c r="A65" s="55" t="s">
        <v>265</v>
      </c>
      <c r="B65" s="17">
        <v>3004</v>
      </c>
      <c r="C65" s="56" t="s">
        <v>253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2662585.8499999992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87015349.549999967</v>
      </c>
      <c r="GO65" s="18">
        <v>9153698.3900000006</v>
      </c>
      <c r="GP65" s="18">
        <v>19944137785.03009</v>
      </c>
      <c r="GQ65" s="18">
        <v>633514134.99000013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20033815720.430092</v>
      </c>
      <c r="HW65" s="18">
        <v>642667833.38000011</v>
      </c>
    </row>
    <row r="66" spans="1:231" ht="12.75" customHeight="1">
      <c r="A66" s="55" t="s">
        <v>267</v>
      </c>
      <c r="B66" s="17">
        <v>3005</v>
      </c>
      <c r="C66" s="56" t="s">
        <v>253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198357765.81918836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1564885100.9297535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1763242866.7489419</v>
      </c>
      <c r="HW66" s="18">
        <v>0</v>
      </c>
    </row>
    <row r="67" spans="1:231" ht="12.75" customHeight="1">
      <c r="A67" s="55" t="s">
        <v>269</v>
      </c>
      <c r="B67" s="17">
        <v>3006</v>
      </c>
      <c r="C67" s="56" t="s">
        <v>253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292138610.81000006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5117081.87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5117081.87</v>
      </c>
      <c r="FW67" s="19">
        <v>0</v>
      </c>
      <c r="FX67" s="18">
        <v>0</v>
      </c>
      <c r="FY67" s="18">
        <v>0</v>
      </c>
      <c r="FZ67" s="18">
        <v>5117081.87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24073963540.559998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24371219233.239998</v>
      </c>
      <c r="HW67" s="18">
        <v>0</v>
      </c>
    </row>
    <row r="68" spans="1:231" ht="12.75" customHeight="1">
      <c r="A68" s="55" t="s">
        <v>271</v>
      </c>
      <c r="B68" s="17">
        <v>3007</v>
      </c>
      <c r="C68" s="56" t="s">
        <v>253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6247966.9699999997</v>
      </c>
      <c r="DE68" s="18">
        <v>18342.04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0</v>
      </c>
      <c r="FW68" s="19">
        <v>0</v>
      </c>
      <c r="FX68" s="18">
        <v>0</v>
      </c>
      <c r="FY68" s="18">
        <v>0</v>
      </c>
      <c r="FZ68" s="18">
        <v>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197799228.88</v>
      </c>
      <c r="GQ68" s="18">
        <v>12725884.720000001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204047195.84999999</v>
      </c>
      <c r="HW68" s="18">
        <v>12744226.76</v>
      </c>
    </row>
    <row r="69" spans="1:231" ht="12.75" customHeight="1">
      <c r="A69" s="55" t="s">
        <v>273</v>
      </c>
      <c r="B69" s="17">
        <v>3008</v>
      </c>
      <c r="C69" s="56" t="s">
        <v>253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178769339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0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0</v>
      </c>
      <c r="FW69" s="19">
        <v>0</v>
      </c>
      <c r="FX69" s="18">
        <v>0</v>
      </c>
      <c r="FY69" s="18">
        <v>0</v>
      </c>
      <c r="FZ69" s="18">
        <v>0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3157379127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3336148466</v>
      </c>
      <c r="HW69" s="18">
        <v>0</v>
      </c>
    </row>
    <row r="70" spans="1:231" ht="12.75" customHeight="1">
      <c r="A70" s="55" t="s">
        <v>275</v>
      </c>
      <c r="B70" s="17">
        <v>3009</v>
      </c>
      <c r="C70" s="56" t="s">
        <v>253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88555573.109999985</v>
      </c>
      <c r="DE70" s="18">
        <v>0</v>
      </c>
      <c r="DF70" s="18">
        <v>48804090.75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1194673045.9299998</v>
      </c>
      <c r="FQ70" s="19">
        <v>0</v>
      </c>
      <c r="FR70" s="18">
        <v>0</v>
      </c>
      <c r="FS70" s="18">
        <v>0</v>
      </c>
      <c r="FT70" s="18">
        <v>0</v>
      </c>
      <c r="FU70" s="18">
        <v>0</v>
      </c>
      <c r="FV70" s="19">
        <v>1194673045.9299998</v>
      </c>
      <c r="FW70" s="19">
        <v>0</v>
      </c>
      <c r="FX70" s="18">
        <v>258832896.86000001</v>
      </c>
      <c r="FY70" s="18">
        <v>0</v>
      </c>
      <c r="FZ70" s="18">
        <v>935840149.06999993</v>
      </c>
      <c r="GA70" s="18">
        <v>0</v>
      </c>
      <c r="GB70" s="19">
        <v>0</v>
      </c>
      <c r="GC70" s="19">
        <v>0</v>
      </c>
      <c r="GD70" s="18">
        <v>0</v>
      </c>
      <c r="GE70" s="18">
        <v>0</v>
      </c>
      <c r="GF70" s="18">
        <v>0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14626443632.13213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15958476341.922127</v>
      </c>
      <c r="HW70" s="18">
        <v>0</v>
      </c>
    </row>
    <row r="71" spans="1:231" ht="12.75" customHeight="1">
      <c r="A71" s="55" t="s">
        <v>277</v>
      </c>
      <c r="B71" s="17">
        <v>3011</v>
      </c>
      <c r="C71" s="56" t="s">
        <v>253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173154567.69811001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856240.04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856240.04</v>
      </c>
      <c r="FW71" s="19">
        <v>0</v>
      </c>
      <c r="FX71" s="18">
        <v>27161.73</v>
      </c>
      <c r="FY71" s="18">
        <v>0</v>
      </c>
      <c r="FZ71" s="18">
        <v>829078.31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4321202118.4594746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4495212926.1975842</v>
      </c>
      <c r="HW71" s="18">
        <v>0</v>
      </c>
    </row>
    <row r="72" spans="1:231" ht="12.75" customHeight="1">
      <c r="A72" s="55" t="s">
        <v>279</v>
      </c>
      <c r="B72" s="17">
        <v>3012</v>
      </c>
      <c r="C72" s="56" t="s">
        <v>253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48297.47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117065251.09000015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117065251.09000015</v>
      </c>
      <c r="FW72" s="19">
        <v>0</v>
      </c>
      <c r="FX72" s="18">
        <v>2022212.5899999996</v>
      </c>
      <c r="FY72" s="18">
        <v>0</v>
      </c>
      <c r="FZ72" s="18">
        <v>115043038.50000015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20003806424.490002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20120919973.050003</v>
      </c>
      <c r="HW72" s="18">
        <v>0</v>
      </c>
    </row>
    <row r="73" spans="1:231" ht="12.75" customHeight="1">
      <c r="A73" s="55" t="s">
        <v>281</v>
      </c>
      <c r="B73" s="17">
        <v>3016</v>
      </c>
      <c r="C73" s="56" t="s">
        <v>253</v>
      </c>
      <c r="D73" s="19">
        <v>0</v>
      </c>
      <c r="E73" s="19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v>0</v>
      </c>
      <c r="DC73" s="18">
        <v>0</v>
      </c>
      <c r="DD73" s="18">
        <v>505821920.95999676</v>
      </c>
      <c r="DE73" s="18">
        <v>0</v>
      </c>
      <c r="DF73" s="18">
        <v>102004487.20999999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v>0</v>
      </c>
      <c r="EP73" s="18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v>0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v>0</v>
      </c>
      <c r="FP73" s="19">
        <v>1884924111.390017</v>
      </c>
      <c r="FQ73" s="19">
        <v>0</v>
      </c>
      <c r="FR73" s="18">
        <v>24295226.439999998</v>
      </c>
      <c r="FS73" s="18">
        <v>0</v>
      </c>
      <c r="FT73" s="18">
        <v>1344043.3299999977</v>
      </c>
      <c r="FU73" s="18">
        <v>0</v>
      </c>
      <c r="FV73" s="19">
        <v>1013257688.6700249</v>
      </c>
      <c r="FW73" s="19">
        <v>0</v>
      </c>
      <c r="FX73" s="18">
        <v>7572362.6499999743</v>
      </c>
      <c r="FY73" s="18">
        <v>0</v>
      </c>
      <c r="FZ73" s="18">
        <v>1005685326.0200249</v>
      </c>
      <c r="GA73" s="18">
        <v>0</v>
      </c>
      <c r="GB73" s="19">
        <v>846027152.9499923</v>
      </c>
      <c r="GC73" s="19">
        <v>0</v>
      </c>
      <c r="GD73" s="18">
        <v>33730312.880000092</v>
      </c>
      <c r="GE73" s="18">
        <v>0</v>
      </c>
      <c r="GF73" s="18">
        <v>812296840.06999218</v>
      </c>
      <c r="GG73" s="18">
        <v>0</v>
      </c>
      <c r="GH73" s="18">
        <v>7520529.3500001747</v>
      </c>
      <c r="GI73" s="18">
        <v>0</v>
      </c>
      <c r="GJ73" s="18">
        <v>0</v>
      </c>
      <c r="GK73" s="18">
        <v>0</v>
      </c>
      <c r="GL73" s="18">
        <v>0</v>
      </c>
      <c r="GM73" s="18">
        <v>0</v>
      </c>
      <c r="GN73" s="18">
        <v>0</v>
      </c>
      <c r="GO73" s="18">
        <v>0</v>
      </c>
      <c r="GP73" s="18">
        <v>993030671.07011902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19">
        <v>0</v>
      </c>
      <c r="HC73" s="19">
        <v>0</v>
      </c>
      <c r="HD73" s="18">
        <v>0</v>
      </c>
      <c r="HE73" s="18">
        <v>0</v>
      </c>
      <c r="HF73" s="18">
        <v>0</v>
      </c>
      <c r="HG73" s="18">
        <v>0</v>
      </c>
      <c r="HH73" s="19">
        <v>0</v>
      </c>
      <c r="HI73" s="19">
        <v>0</v>
      </c>
      <c r="HJ73" s="18">
        <v>0</v>
      </c>
      <c r="HK73" s="18">
        <v>0</v>
      </c>
      <c r="HL73" s="18">
        <v>0</v>
      </c>
      <c r="HM73" s="18">
        <v>0</v>
      </c>
      <c r="HN73" s="19">
        <v>0</v>
      </c>
      <c r="HO73" s="19">
        <v>0</v>
      </c>
      <c r="HP73" s="18">
        <v>0</v>
      </c>
      <c r="HQ73" s="18">
        <v>0</v>
      </c>
      <c r="HR73" s="18">
        <v>0</v>
      </c>
      <c r="HS73" s="18">
        <v>0</v>
      </c>
      <c r="HT73" s="18">
        <v>0</v>
      </c>
      <c r="HU73" s="18">
        <v>0</v>
      </c>
      <c r="HV73" s="18">
        <v>3493301719.980134</v>
      </c>
      <c r="HW73" s="18">
        <v>0</v>
      </c>
    </row>
    <row r="74" spans="1:231" ht="12.75" customHeight="1">
      <c r="A74" s="55" t="s">
        <v>283</v>
      </c>
      <c r="B74" s="17">
        <v>3017</v>
      </c>
      <c r="C74" s="56" t="s">
        <v>253</v>
      </c>
      <c r="D74" s="19">
        <v>0</v>
      </c>
      <c r="E74" s="19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876568441.16173303</v>
      </c>
      <c r="DE74" s="18">
        <v>0</v>
      </c>
      <c r="DF74" s="18">
        <v>641986857.16003048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v>0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v>0</v>
      </c>
      <c r="FP74" s="19">
        <v>27365362.769999996</v>
      </c>
      <c r="FQ74" s="19">
        <v>0</v>
      </c>
      <c r="FR74" s="18">
        <v>0</v>
      </c>
      <c r="FS74" s="18">
        <v>0</v>
      </c>
      <c r="FT74" s="18">
        <v>0</v>
      </c>
      <c r="FU74" s="18">
        <v>0</v>
      </c>
      <c r="FV74" s="19">
        <v>27365362.769999996</v>
      </c>
      <c r="FW74" s="19">
        <v>0</v>
      </c>
      <c r="FX74" s="18">
        <v>1316378.7600000002</v>
      </c>
      <c r="FY74" s="18">
        <v>0</v>
      </c>
      <c r="FZ74" s="18">
        <v>26048984.009999994</v>
      </c>
      <c r="GA74" s="18">
        <v>0</v>
      </c>
      <c r="GB74" s="19">
        <v>0</v>
      </c>
      <c r="GC74" s="19">
        <v>0</v>
      </c>
      <c r="GD74" s="18">
        <v>0</v>
      </c>
      <c r="GE74" s="18">
        <v>0</v>
      </c>
      <c r="GF74" s="18">
        <v>0</v>
      </c>
      <c r="GG74" s="18">
        <v>0</v>
      </c>
      <c r="GH74" s="18">
        <v>0</v>
      </c>
      <c r="GI74" s="18">
        <v>0</v>
      </c>
      <c r="GJ74" s="18">
        <v>0</v>
      </c>
      <c r="GK74" s="18">
        <v>0</v>
      </c>
      <c r="GL74" s="18">
        <v>0</v>
      </c>
      <c r="GM74" s="18">
        <v>0</v>
      </c>
      <c r="GN74" s="18">
        <v>0</v>
      </c>
      <c r="GO74" s="18">
        <v>0</v>
      </c>
      <c r="GP74" s="18">
        <v>14373335206.978901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19">
        <v>0</v>
      </c>
      <c r="HC74" s="19">
        <v>0</v>
      </c>
      <c r="HD74" s="18">
        <v>0</v>
      </c>
      <c r="HE74" s="18">
        <v>0</v>
      </c>
      <c r="HF74" s="18">
        <v>0</v>
      </c>
      <c r="HG74" s="18">
        <v>0</v>
      </c>
      <c r="HH74" s="19">
        <v>0</v>
      </c>
      <c r="HI74" s="19">
        <v>0</v>
      </c>
      <c r="HJ74" s="18">
        <v>0</v>
      </c>
      <c r="HK74" s="18">
        <v>0</v>
      </c>
      <c r="HL74" s="18">
        <v>0</v>
      </c>
      <c r="HM74" s="18">
        <v>0</v>
      </c>
      <c r="HN74" s="19">
        <v>0</v>
      </c>
      <c r="HO74" s="19">
        <v>0</v>
      </c>
      <c r="HP74" s="18">
        <v>0</v>
      </c>
      <c r="HQ74" s="18">
        <v>0</v>
      </c>
      <c r="HR74" s="18">
        <v>0</v>
      </c>
      <c r="HS74" s="18">
        <v>0</v>
      </c>
      <c r="HT74" s="18">
        <v>0</v>
      </c>
      <c r="HU74" s="18">
        <v>0</v>
      </c>
      <c r="HV74" s="18">
        <v>15919255868.070663</v>
      </c>
      <c r="HW74" s="18">
        <v>0</v>
      </c>
    </row>
    <row r="75" spans="1:231" ht="12.75" customHeight="1">
      <c r="A75" s="55" t="s">
        <v>285</v>
      </c>
      <c r="B75" s="17">
        <v>3018</v>
      </c>
      <c r="C75" s="56" t="s">
        <v>253</v>
      </c>
      <c r="D75" s="19">
        <v>0</v>
      </c>
      <c r="E75" s="19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3925880.3600000255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>
        <v>0</v>
      </c>
      <c r="DO75" s="18">
        <v>0</v>
      </c>
      <c r="DP75" s="18">
        <v>0</v>
      </c>
      <c r="DQ75" s="18">
        <v>0</v>
      </c>
      <c r="DR75" s="18">
        <v>0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0</v>
      </c>
      <c r="EA75" s="18">
        <v>0</v>
      </c>
      <c r="EB75" s="18"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0</v>
      </c>
      <c r="EO75" s="18">
        <v>0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v>0</v>
      </c>
      <c r="FC75" s="18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v>0</v>
      </c>
      <c r="FP75" s="19">
        <v>0</v>
      </c>
      <c r="FQ75" s="19">
        <v>0</v>
      </c>
      <c r="FR75" s="18">
        <v>0</v>
      </c>
      <c r="FS75" s="18">
        <v>0</v>
      </c>
      <c r="FT75" s="18">
        <v>0</v>
      </c>
      <c r="FU75" s="18">
        <v>0</v>
      </c>
      <c r="FV75" s="19">
        <v>0</v>
      </c>
      <c r="FW75" s="19">
        <v>0</v>
      </c>
      <c r="FX75" s="18">
        <v>0</v>
      </c>
      <c r="FY75" s="18">
        <v>0</v>
      </c>
      <c r="FZ75" s="18">
        <v>0</v>
      </c>
      <c r="GA75" s="18">
        <v>0</v>
      </c>
      <c r="GB75" s="19">
        <v>0</v>
      </c>
      <c r="GC75" s="19">
        <v>0</v>
      </c>
      <c r="GD75" s="18">
        <v>0</v>
      </c>
      <c r="GE75" s="18">
        <v>0</v>
      </c>
      <c r="GF75" s="18">
        <v>0</v>
      </c>
      <c r="GG75" s="18">
        <v>0</v>
      </c>
      <c r="GH75" s="18">
        <v>0</v>
      </c>
      <c r="GI75" s="18">
        <v>0</v>
      </c>
      <c r="GJ75" s="18">
        <v>0</v>
      </c>
      <c r="GK75" s="18">
        <v>0</v>
      </c>
      <c r="GL75" s="18">
        <v>0</v>
      </c>
      <c r="GM75" s="18">
        <v>0</v>
      </c>
      <c r="GN75" s="18">
        <v>0</v>
      </c>
      <c r="GO75" s="18">
        <v>0</v>
      </c>
      <c r="GP75" s="18">
        <v>29251276010.73</v>
      </c>
      <c r="GQ75" s="18">
        <v>0</v>
      </c>
      <c r="GR75" s="18">
        <v>0</v>
      </c>
      <c r="GS75" s="18">
        <v>0</v>
      </c>
      <c r="GT75" s="18">
        <v>0</v>
      </c>
      <c r="GU75" s="18">
        <v>0</v>
      </c>
      <c r="GV75" s="18">
        <v>0</v>
      </c>
      <c r="GW75" s="18">
        <v>0</v>
      </c>
      <c r="GX75" s="18">
        <v>0</v>
      </c>
      <c r="GY75" s="18">
        <v>0</v>
      </c>
      <c r="GZ75" s="18">
        <v>0</v>
      </c>
      <c r="HA75" s="18">
        <v>0</v>
      </c>
      <c r="HB75" s="19">
        <v>0</v>
      </c>
      <c r="HC75" s="19">
        <v>0</v>
      </c>
      <c r="HD75" s="18">
        <v>0</v>
      </c>
      <c r="HE75" s="18">
        <v>0</v>
      </c>
      <c r="HF75" s="18">
        <v>0</v>
      </c>
      <c r="HG75" s="18">
        <v>0</v>
      </c>
      <c r="HH75" s="19">
        <v>0</v>
      </c>
      <c r="HI75" s="19">
        <v>0</v>
      </c>
      <c r="HJ75" s="18">
        <v>0</v>
      </c>
      <c r="HK75" s="18">
        <v>0</v>
      </c>
      <c r="HL75" s="18">
        <v>0</v>
      </c>
      <c r="HM75" s="18">
        <v>0</v>
      </c>
      <c r="HN75" s="19">
        <v>0</v>
      </c>
      <c r="HO75" s="19">
        <v>0</v>
      </c>
      <c r="HP75" s="18">
        <v>0</v>
      </c>
      <c r="HQ75" s="18">
        <v>0</v>
      </c>
      <c r="HR75" s="18">
        <v>0</v>
      </c>
      <c r="HS75" s="18">
        <v>0</v>
      </c>
      <c r="HT75" s="18">
        <v>0</v>
      </c>
      <c r="HU75" s="18">
        <v>0</v>
      </c>
      <c r="HV75" s="18">
        <v>29255201891.09</v>
      </c>
      <c r="HW75" s="18">
        <v>0</v>
      </c>
    </row>
    <row r="76" spans="1:231" ht="12.75" customHeight="1">
      <c r="A76" s="57" t="s">
        <v>287</v>
      </c>
      <c r="B76" s="47">
        <v>9000</v>
      </c>
      <c r="C76" s="56" t="s">
        <v>288</v>
      </c>
      <c r="D76" s="48">
        <v>100437924049.96786</v>
      </c>
      <c r="E76" s="48">
        <v>311547578.66341317</v>
      </c>
      <c r="F76" s="48">
        <v>23243333631.2598</v>
      </c>
      <c r="G76" s="48">
        <v>53965804.490775235</v>
      </c>
      <c r="H76" s="48">
        <v>38190057237.746445</v>
      </c>
      <c r="I76" s="48">
        <v>89321041.845588759</v>
      </c>
      <c r="J76" s="48">
        <v>39004533180.961609</v>
      </c>
      <c r="K76" s="48">
        <v>168260732.32704914</v>
      </c>
      <c r="L76" s="48">
        <v>5235694417.7937431</v>
      </c>
      <c r="M76" s="48">
        <v>2487844.6599999997</v>
      </c>
      <c r="N76" s="48">
        <v>18240577281.929916</v>
      </c>
      <c r="O76" s="48">
        <v>0</v>
      </c>
      <c r="P76" s="48">
        <v>232520678.62000009</v>
      </c>
      <c r="Q76" s="48">
        <v>0</v>
      </c>
      <c r="R76" s="48">
        <v>622900854.78708005</v>
      </c>
      <c r="S76" s="48">
        <v>0</v>
      </c>
      <c r="T76" s="48">
        <v>17506304.715758987</v>
      </c>
      <c r="U76" s="48">
        <v>0</v>
      </c>
      <c r="V76" s="48">
        <v>95390470.210000008</v>
      </c>
      <c r="W76" s="48">
        <v>0</v>
      </c>
      <c r="X76" s="48">
        <v>17874584.030000001</v>
      </c>
      <c r="Y76" s="48">
        <v>0</v>
      </c>
      <c r="Z76" s="48">
        <v>11849532218.824638</v>
      </c>
      <c r="AA76" s="48">
        <v>42209140.549178779</v>
      </c>
      <c r="AB76" s="48">
        <v>29669919.190000001</v>
      </c>
      <c r="AC76" s="48">
        <v>32500</v>
      </c>
      <c r="AD76" s="48">
        <v>6908247548.7496729</v>
      </c>
      <c r="AE76" s="48">
        <v>398975195.73390108</v>
      </c>
      <c r="AF76" s="48">
        <v>0</v>
      </c>
      <c r="AG76" s="48">
        <v>0</v>
      </c>
      <c r="AH76" s="48">
        <v>0</v>
      </c>
      <c r="AI76" s="48">
        <v>0</v>
      </c>
      <c r="AJ76" s="48">
        <v>241980740979.36093</v>
      </c>
      <c r="AK76" s="48">
        <v>9060627.9600000009</v>
      </c>
      <c r="AL76" s="48">
        <v>2157957538.6512079</v>
      </c>
      <c r="AM76" s="48">
        <v>0</v>
      </c>
      <c r="AN76" s="48">
        <v>47479439364.359024</v>
      </c>
      <c r="AO76" s="48">
        <v>96709788.510000467</v>
      </c>
      <c r="AP76" s="48">
        <v>146609729672.89313</v>
      </c>
      <c r="AQ76" s="48">
        <v>514177097.22000015</v>
      </c>
      <c r="AR76" s="48">
        <v>219846961.06984288</v>
      </c>
      <c r="AS76" s="48">
        <v>0</v>
      </c>
      <c r="AT76" s="48">
        <v>6255496769.3824863</v>
      </c>
      <c r="AU76" s="48">
        <v>4915589.4969999995</v>
      </c>
      <c r="AV76" s="48">
        <v>7151453782.6673908</v>
      </c>
      <c r="AW76" s="48">
        <v>15423060.74058</v>
      </c>
      <c r="AX76" s="48">
        <v>1943136.1599999995</v>
      </c>
      <c r="AY76" s="48">
        <v>2982.65</v>
      </c>
      <c r="AZ76" s="48">
        <v>20617444.059999999</v>
      </c>
      <c r="BA76" s="48">
        <v>0</v>
      </c>
      <c r="BB76" s="48">
        <v>713310007.48782885</v>
      </c>
      <c r="BC76" s="48">
        <v>5616194.2048961204</v>
      </c>
      <c r="BD76" s="48">
        <v>3737818630.940917</v>
      </c>
      <c r="BE76" s="48">
        <v>10928694.48810784</v>
      </c>
      <c r="BF76" s="48">
        <v>32010007.239999</v>
      </c>
      <c r="BG76" s="48">
        <v>0</v>
      </c>
      <c r="BH76" s="48">
        <v>517360677.38024592</v>
      </c>
      <c r="BI76" s="48">
        <v>0</v>
      </c>
      <c r="BJ76" s="48">
        <v>2247641642.3898797</v>
      </c>
      <c r="BK76" s="48">
        <v>0</v>
      </c>
      <c r="BL76" s="48">
        <v>1820933437.9701202</v>
      </c>
      <c r="BM76" s="48">
        <v>0</v>
      </c>
      <c r="BN76" s="48">
        <v>204481670.54089999</v>
      </c>
      <c r="BO76" s="48">
        <v>0</v>
      </c>
      <c r="BP76" s="48">
        <v>125033159.34000008</v>
      </c>
      <c r="BQ76" s="48">
        <v>0</v>
      </c>
      <c r="BR76" s="48">
        <v>44495395.250096992</v>
      </c>
      <c r="BS76" s="48">
        <v>0</v>
      </c>
      <c r="BT76" s="48">
        <v>0</v>
      </c>
      <c r="BU76" s="48">
        <v>0</v>
      </c>
      <c r="BV76" s="48">
        <v>2801057838.7059493</v>
      </c>
      <c r="BW76" s="48">
        <v>452822.59</v>
      </c>
      <c r="BX76" s="48">
        <v>32788038.940001</v>
      </c>
      <c r="BY76" s="48">
        <v>26055</v>
      </c>
      <c r="BZ76" s="48">
        <v>483908661.11000299</v>
      </c>
      <c r="CA76" s="48">
        <v>720834421.37</v>
      </c>
      <c r="CB76" s="48">
        <v>436351164.29099101</v>
      </c>
      <c r="CC76" s="48">
        <v>1078748.21</v>
      </c>
      <c r="CD76" s="48">
        <v>0</v>
      </c>
      <c r="CE76" s="48">
        <v>0</v>
      </c>
      <c r="CF76" s="48">
        <v>0</v>
      </c>
      <c r="CG76" s="48">
        <v>0</v>
      </c>
      <c r="CH76" s="48">
        <v>0</v>
      </c>
      <c r="CI76" s="48">
        <v>0</v>
      </c>
      <c r="CJ76" s="48">
        <v>33653229462.180607</v>
      </c>
      <c r="CK76" s="48">
        <v>76280977.370000005</v>
      </c>
      <c r="CL76" s="48">
        <v>2874777864.2935472</v>
      </c>
      <c r="CM76" s="48">
        <v>4297629.2699999996</v>
      </c>
      <c r="CN76" s="48">
        <v>976473358.05904269</v>
      </c>
      <c r="CO76" s="48">
        <v>0</v>
      </c>
      <c r="CP76" s="48">
        <v>0</v>
      </c>
      <c r="CQ76" s="48">
        <v>0</v>
      </c>
      <c r="CR76" s="48">
        <v>1175291075.1161509</v>
      </c>
      <c r="CS76" s="48">
        <v>109.46</v>
      </c>
      <c r="CT76" s="48">
        <v>0</v>
      </c>
      <c r="CU76" s="48">
        <v>0</v>
      </c>
      <c r="CV76" s="48">
        <v>0</v>
      </c>
      <c r="CW76" s="48">
        <v>0</v>
      </c>
      <c r="CX76" s="48">
        <v>0</v>
      </c>
      <c r="CY76" s="48">
        <v>0</v>
      </c>
      <c r="CZ76" s="48">
        <v>386190363.59999996</v>
      </c>
      <c r="DA76" s="48">
        <v>0</v>
      </c>
      <c r="DB76" s="48">
        <v>7402905.0199999996</v>
      </c>
      <c r="DC76" s="48">
        <v>4083.88</v>
      </c>
      <c r="DD76" s="48">
        <v>19146434428.037254</v>
      </c>
      <c r="DE76" s="48">
        <v>39827860.139517002</v>
      </c>
      <c r="DF76" s="48">
        <v>88364071.818571433</v>
      </c>
      <c r="DG76" s="48">
        <v>0</v>
      </c>
      <c r="DH76" s="48">
        <v>0</v>
      </c>
      <c r="DI76" s="48">
        <v>0</v>
      </c>
      <c r="DJ76" s="48">
        <v>0</v>
      </c>
      <c r="DK76" s="48">
        <v>0</v>
      </c>
      <c r="DL76" s="48">
        <v>5597997.75</v>
      </c>
      <c r="DM76" s="48">
        <v>66171.58</v>
      </c>
      <c r="DN76" s="48">
        <v>2175842329.7311554</v>
      </c>
      <c r="DO76" s="48">
        <v>89309976.150000006</v>
      </c>
      <c r="DP76" s="48">
        <v>59555221.74569501</v>
      </c>
      <c r="DQ76" s="48">
        <v>441824935.13390493</v>
      </c>
      <c r="DR76" s="48">
        <v>0</v>
      </c>
      <c r="DS76" s="48">
        <v>0</v>
      </c>
      <c r="DT76" s="48">
        <v>52745563.090563506</v>
      </c>
      <c r="DU76" s="48">
        <v>18062.73</v>
      </c>
      <c r="DV76" s="48">
        <v>715548181.5135206</v>
      </c>
      <c r="DW76" s="48">
        <v>0</v>
      </c>
      <c r="DX76" s="48">
        <v>10901569280.740665</v>
      </c>
      <c r="DY76" s="48">
        <v>242240.75</v>
      </c>
      <c r="DZ76" s="48">
        <v>0</v>
      </c>
      <c r="EA76" s="48">
        <v>0</v>
      </c>
      <c r="EB76" s="48">
        <v>17548434572.480717</v>
      </c>
      <c r="EC76" s="48">
        <v>34770797.731899992</v>
      </c>
      <c r="ED76" s="48">
        <v>1598079009.5629365</v>
      </c>
      <c r="EE76" s="48">
        <v>25389998.22526912</v>
      </c>
      <c r="EF76" s="48">
        <v>14348048469.560665</v>
      </c>
      <c r="EG76" s="48">
        <v>43055759.967238605</v>
      </c>
      <c r="EH76" s="48">
        <v>16815862947.67276</v>
      </c>
      <c r="EI76" s="48">
        <v>51885740.159143992</v>
      </c>
      <c r="EJ76" s="48">
        <v>0</v>
      </c>
      <c r="EK76" s="48">
        <v>0</v>
      </c>
      <c r="EL76" s="48">
        <v>189369.87</v>
      </c>
      <c r="EM76" s="48">
        <v>0</v>
      </c>
      <c r="EN76" s="48">
        <v>2248201203.2182059</v>
      </c>
      <c r="EO76" s="48">
        <v>169785.62</v>
      </c>
      <c r="EP76" s="48">
        <v>0</v>
      </c>
      <c r="EQ76" s="48">
        <v>0</v>
      </c>
      <c r="ER76" s="48">
        <v>75214394.49000001</v>
      </c>
      <c r="ES76" s="48">
        <v>0</v>
      </c>
      <c r="ET76" s="48">
        <v>0</v>
      </c>
      <c r="EU76" s="48">
        <v>0</v>
      </c>
      <c r="EV76" s="48">
        <v>0</v>
      </c>
      <c r="EW76" s="48">
        <v>0</v>
      </c>
      <c r="EX76" s="48">
        <v>2150272101.54</v>
      </c>
      <c r="EY76" s="48">
        <v>0</v>
      </c>
      <c r="EZ76" s="48">
        <v>27959517286.369831</v>
      </c>
      <c r="FA76" s="48">
        <v>0</v>
      </c>
      <c r="FB76" s="48">
        <v>382455525.10000002</v>
      </c>
      <c r="FC76" s="48">
        <v>0</v>
      </c>
      <c r="FD76" s="48">
        <v>12401856241.140007</v>
      </c>
      <c r="FE76" s="48">
        <v>0</v>
      </c>
      <c r="FF76" s="48">
        <v>13465728.260000002</v>
      </c>
      <c r="FG76" s="48">
        <v>0</v>
      </c>
      <c r="FH76" s="48">
        <v>0</v>
      </c>
      <c r="FI76" s="48">
        <v>0</v>
      </c>
      <c r="FJ76" s="48">
        <v>265808515.78000003</v>
      </c>
      <c r="FK76" s="48">
        <v>0</v>
      </c>
      <c r="FL76" s="48">
        <v>2114724329.4499998</v>
      </c>
      <c r="FM76" s="48">
        <v>0</v>
      </c>
      <c r="FN76" s="48">
        <v>1223233288.7402742</v>
      </c>
      <c r="FO76" s="48">
        <v>0.1</v>
      </c>
      <c r="FP76" s="48">
        <v>192920431568.00729</v>
      </c>
      <c r="FQ76" s="48">
        <v>101396950.73999999</v>
      </c>
      <c r="FR76" s="48">
        <v>1569523519.4646823</v>
      </c>
      <c r="FS76" s="48">
        <v>0</v>
      </c>
      <c r="FT76" s="48">
        <v>906065451.15999985</v>
      </c>
      <c r="FU76" s="48">
        <v>0</v>
      </c>
      <c r="FV76" s="48">
        <v>76847123761.078278</v>
      </c>
      <c r="FW76" s="48">
        <v>0</v>
      </c>
      <c r="FX76" s="48">
        <v>10150165790.30773</v>
      </c>
      <c r="FY76" s="48">
        <v>0</v>
      </c>
      <c r="FZ76" s="48">
        <v>66696957970.770554</v>
      </c>
      <c r="GA76" s="48">
        <v>0</v>
      </c>
      <c r="GB76" s="48">
        <v>113597718836.30441</v>
      </c>
      <c r="GC76" s="48">
        <v>101396950.73999999</v>
      </c>
      <c r="GD76" s="48">
        <v>26234742895.675816</v>
      </c>
      <c r="GE76" s="48">
        <v>16012276.039999999</v>
      </c>
      <c r="GF76" s="48">
        <v>87362975940.628601</v>
      </c>
      <c r="GG76" s="48">
        <v>85384674.699999988</v>
      </c>
      <c r="GH76" s="48">
        <v>2518985433.0652246</v>
      </c>
      <c r="GI76" s="48">
        <v>716014.45</v>
      </c>
      <c r="GJ76" s="48">
        <v>4055245348.0500002</v>
      </c>
      <c r="GK76" s="48">
        <v>0</v>
      </c>
      <c r="GL76" s="48">
        <v>3690029.5700000003</v>
      </c>
      <c r="GM76" s="48">
        <v>0</v>
      </c>
      <c r="GN76" s="48">
        <v>0</v>
      </c>
      <c r="GO76" s="48">
        <v>0</v>
      </c>
      <c r="GP76" s="48">
        <v>0</v>
      </c>
      <c r="GQ76" s="48">
        <v>0</v>
      </c>
      <c r="GR76" s="48">
        <v>0</v>
      </c>
      <c r="GS76" s="48">
        <v>0</v>
      </c>
      <c r="GT76" s="48">
        <v>0</v>
      </c>
      <c r="GU76" s="48">
        <v>0</v>
      </c>
      <c r="GV76" s="48">
        <v>0</v>
      </c>
      <c r="GW76" s="48">
        <v>0</v>
      </c>
      <c r="GX76" s="48">
        <v>0</v>
      </c>
      <c r="GY76" s="48">
        <v>0</v>
      </c>
      <c r="GZ76" s="48">
        <v>0</v>
      </c>
      <c r="HA76" s="48">
        <v>0</v>
      </c>
      <c r="HB76" s="48">
        <v>0</v>
      </c>
      <c r="HC76" s="48">
        <v>0</v>
      </c>
      <c r="HD76" s="48">
        <v>0</v>
      </c>
      <c r="HE76" s="48">
        <v>0</v>
      </c>
      <c r="HF76" s="48">
        <v>0</v>
      </c>
      <c r="HG76" s="48">
        <v>0</v>
      </c>
      <c r="HH76" s="48">
        <v>0</v>
      </c>
      <c r="HI76" s="48">
        <v>0</v>
      </c>
      <c r="HJ76" s="48">
        <v>0</v>
      </c>
      <c r="HK76" s="48">
        <v>0</v>
      </c>
      <c r="HL76" s="48">
        <v>0</v>
      </c>
      <c r="HM76" s="48">
        <v>0</v>
      </c>
      <c r="HN76" s="48">
        <v>0</v>
      </c>
      <c r="HO76" s="48">
        <v>0</v>
      </c>
      <c r="HP76" s="48">
        <v>0</v>
      </c>
      <c r="HQ76" s="48">
        <v>0</v>
      </c>
      <c r="HR76" s="48">
        <v>0</v>
      </c>
      <c r="HS76" s="48">
        <v>0</v>
      </c>
      <c r="HT76" s="48">
        <v>0</v>
      </c>
      <c r="HU76" s="48">
        <v>0</v>
      </c>
      <c r="HV76" s="48">
        <v>979624991773.63464</v>
      </c>
      <c r="HW76" s="48">
        <v>3043735435.5040512</v>
      </c>
    </row>
    <row r="77" spans="1:231" ht="12.75" customHeight="1">
      <c r="A77" s="57" t="s">
        <v>290</v>
      </c>
      <c r="B77" s="47">
        <v>9001</v>
      </c>
      <c r="C77" s="56" t="s">
        <v>291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8">
        <v>0</v>
      </c>
      <c r="CI77" s="48">
        <v>0</v>
      </c>
      <c r="CJ77" s="48">
        <v>0</v>
      </c>
      <c r="CK77" s="48">
        <v>0</v>
      </c>
      <c r="CL77" s="48">
        <v>0</v>
      </c>
      <c r="CM77" s="48">
        <v>0</v>
      </c>
      <c r="CN77" s="48">
        <v>0</v>
      </c>
      <c r="CO77" s="48">
        <v>0</v>
      </c>
      <c r="CP77" s="48">
        <v>0</v>
      </c>
      <c r="CQ77" s="48">
        <v>0</v>
      </c>
      <c r="CR77" s="48">
        <v>0</v>
      </c>
      <c r="CS77" s="48">
        <v>0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0</v>
      </c>
      <c r="DA77" s="48">
        <v>0</v>
      </c>
      <c r="DB77" s="48">
        <v>0</v>
      </c>
      <c r="DC77" s="48">
        <v>0</v>
      </c>
      <c r="DD77" s="48">
        <v>2342446224.8890281</v>
      </c>
      <c r="DE77" s="48">
        <v>18342.04</v>
      </c>
      <c r="DF77" s="48">
        <v>792990889.60003042</v>
      </c>
      <c r="DG77" s="48">
        <v>0</v>
      </c>
      <c r="DH77" s="48">
        <v>0</v>
      </c>
      <c r="DI77" s="48">
        <v>0</v>
      </c>
      <c r="DJ77" s="48">
        <v>0</v>
      </c>
      <c r="DK77" s="48">
        <v>0</v>
      </c>
      <c r="DL77" s="48">
        <v>0</v>
      </c>
      <c r="DM77" s="48">
        <v>0</v>
      </c>
      <c r="DN77" s="48">
        <v>0</v>
      </c>
      <c r="DO77" s="48">
        <v>0</v>
      </c>
      <c r="DP77" s="48">
        <v>0</v>
      </c>
      <c r="DQ77" s="48">
        <v>0</v>
      </c>
      <c r="DR77" s="48">
        <v>0</v>
      </c>
      <c r="DS77" s="48">
        <v>0</v>
      </c>
      <c r="DT77" s="48">
        <v>0</v>
      </c>
      <c r="DU77" s="48">
        <v>0</v>
      </c>
      <c r="DV77" s="48">
        <v>0</v>
      </c>
      <c r="DW77" s="48">
        <v>0</v>
      </c>
      <c r="DX77" s="48">
        <v>0</v>
      </c>
      <c r="DY77" s="48">
        <v>0</v>
      </c>
      <c r="DZ77" s="48">
        <v>0</v>
      </c>
      <c r="EA77" s="48">
        <v>0</v>
      </c>
      <c r="EB77" s="48">
        <v>0</v>
      </c>
      <c r="EC77" s="48">
        <v>0</v>
      </c>
      <c r="ED77" s="48">
        <v>0</v>
      </c>
      <c r="EE77" s="48">
        <v>0</v>
      </c>
      <c r="EF77" s="48">
        <v>0</v>
      </c>
      <c r="EG77" s="48">
        <v>0</v>
      </c>
      <c r="EH77" s="48">
        <v>0</v>
      </c>
      <c r="EI77" s="48">
        <v>0</v>
      </c>
      <c r="EJ77" s="48">
        <v>0</v>
      </c>
      <c r="EK77" s="48">
        <v>0</v>
      </c>
      <c r="EL77" s="48">
        <v>0</v>
      </c>
      <c r="EM77" s="48">
        <v>0</v>
      </c>
      <c r="EN77" s="48">
        <v>0</v>
      </c>
      <c r="EO77" s="48">
        <v>0</v>
      </c>
      <c r="EP77" s="48">
        <v>0</v>
      </c>
      <c r="EQ77" s="48">
        <v>0</v>
      </c>
      <c r="ER77" s="48">
        <v>0</v>
      </c>
      <c r="ES77" s="48">
        <v>0</v>
      </c>
      <c r="ET77" s="48">
        <v>0</v>
      </c>
      <c r="EU77" s="48">
        <v>0</v>
      </c>
      <c r="EV77" s="48">
        <v>0</v>
      </c>
      <c r="EW77" s="48">
        <v>0</v>
      </c>
      <c r="EX77" s="48">
        <v>0</v>
      </c>
      <c r="EY77" s="48">
        <v>0</v>
      </c>
      <c r="EZ77" s="48">
        <v>0</v>
      </c>
      <c r="FA77" s="48">
        <v>0</v>
      </c>
      <c r="FB77" s="48">
        <v>0</v>
      </c>
      <c r="FC77" s="48">
        <v>0</v>
      </c>
      <c r="FD77" s="48">
        <v>0</v>
      </c>
      <c r="FE77" s="48">
        <v>0</v>
      </c>
      <c r="FF77" s="48">
        <v>0</v>
      </c>
      <c r="FG77" s="48">
        <v>0</v>
      </c>
      <c r="FH77" s="48">
        <v>0</v>
      </c>
      <c r="FI77" s="48">
        <v>0</v>
      </c>
      <c r="FJ77" s="48">
        <v>0</v>
      </c>
      <c r="FK77" s="48">
        <v>0</v>
      </c>
      <c r="FL77" s="48">
        <v>0</v>
      </c>
      <c r="FM77" s="48">
        <v>0</v>
      </c>
      <c r="FN77" s="48">
        <v>363.48571428571427</v>
      </c>
      <c r="FO77" s="48">
        <v>0</v>
      </c>
      <c r="FP77" s="48">
        <v>4767804210.7164497</v>
      </c>
      <c r="FQ77" s="48">
        <v>0</v>
      </c>
      <c r="FR77" s="48">
        <v>24507072.389999997</v>
      </c>
      <c r="FS77" s="48">
        <v>0</v>
      </c>
      <c r="FT77" s="48">
        <v>111125236.84</v>
      </c>
      <c r="FU77" s="48">
        <v>0</v>
      </c>
      <c r="FV77" s="48">
        <v>3046334615.2000246</v>
      </c>
      <c r="FW77" s="48">
        <v>0</v>
      </c>
      <c r="FX77" s="48">
        <v>271977418.34999996</v>
      </c>
      <c r="FY77" s="48">
        <v>0</v>
      </c>
      <c r="FZ77" s="48">
        <v>2774357196.8500252</v>
      </c>
      <c r="GA77" s="48">
        <v>0</v>
      </c>
      <c r="GB77" s="48">
        <v>1585837286.2864249</v>
      </c>
      <c r="GC77" s="48">
        <v>0</v>
      </c>
      <c r="GD77" s="48">
        <v>136164440.14000013</v>
      </c>
      <c r="GE77" s="48">
        <v>0</v>
      </c>
      <c r="GF77" s="48">
        <v>1449672846.1464248</v>
      </c>
      <c r="GG77" s="48">
        <v>0</v>
      </c>
      <c r="GH77" s="48">
        <v>154468123.28764322</v>
      </c>
      <c r="GI77" s="48">
        <v>0</v>
      </c>
      <c r="GJ77" s="48">
        <v>0</v>
      </c>
      <c r="GK77" s="48">
        <v>0</v>
      </c>
      <c r="GL77" s="48">
        <v>0</v>
      </c>
      <c r="GM77" s="48">
        <v>0</v>
      </c>
      <c r="GN77" s="48">
        <v>87015349.550009966</v>
      </c>
      <c r="GO77" s="48">
        <v>9153698.3900000006</v>
      </c>
      <c r="GP77" s="48">
        <v>174943616054.26993</v>
      </c>
      <c r="GQ77" s="48">
        <v>646240019.71000016</v>
      </c>
      <c r="GR77" s="48">
        <v>0</v>
      </c>
      <c r="GS77" s="48">
        <v>0</v>
      </c>
      <c r="GT77" s="48">
        <v>0</v>
      </c>
      <c r="GU77" s="48">
        <v>0</v>
      </c>
      <c r="GV77" s="48">
        <v>0</v>
      </c>
      <c r="GW77" s="48">
        <v>0</v>
      </c>
      <c r="GX77" s="48">
        <v>0</v>
      </c>
      <c r="GY77" s="48">
        <v>0</v>
      </c>
      <c r="GZ77" s="48">
        <v>0</v>
      </c>
      <c r="HA77" s="48">
        <v>0</v>
      </c>
      <c r="HB77" s="48">
        <v>0</v>
      </c>
      <c r="HC77" s="48">
        <v>0</v>
      </c>
      <c r="HD77" s="48">
        <v>0</v>
      </c>
      <c r="HE77" s="48">
        <v>0</v>
      </c>
      <c r="HF77" s="48">
        <v>0</v>
      </c>
      <c r="HG77" s="48">
        <v>0</v>
      </c>
      <c r="HH77" s="48">
        <v>0</v>
      </c>
      <c r="HI77" s="48">
        <v>0</v>
      </c>
      <c r="HJ77" s="48">
        <v>0</v>
      </c>
      <c r="HK77" s="48">
        <v>0</v>
      </c>
      <c r="HL77" s="48">
        <v>0</v>
      </c>
      <c r="HM77" s="48">
        <v>0</v>
      </c>
      <c r="HN77" s="48">
        <v>0</v>
      </c>
      <c r="HO77" s="48">
        <v>0</v>
      </c>
      <c r="HP77" s="48">
        <v>0</v>
      </c>
      <c r="HQ77" s="48">
        <v>0</v>
      </c>
      <c r="HR77" s="48">
        <v>0</v>
      </c>
      <c r="HS77" s="48">
        <v>0</v>
      </c>
      <c r="HT77" s="48">
        <v>0</v>
      </c>
      <c r="HU77" s="48">
        <v>0</v>
      </c>
      <c r="HV77" s="48">
        <v>183088341215.79877</v>
      </c>
      <c r="HW77" s="48">
        <v>655412060.1400001</v>
      </c>
    </row>
    <row r="78" spans="1:231" ht="13.8">
      <c r="A78" s="57" t="s">
        <v>293</v>
      </c>
      <c r="B78" s="47">
        <v>9003</v>
      </c>
      <c r="C78" s="56" t="s">
        <v>294</v>
      </c>
      <c r="D78" s="48">
        <v>100437924049.96786</v>
      </c>
      <c r="E78" s="48">
        <v>311547578.66341317</v>
      </c>
      <c r="F78" s="48">
        <v>23243333631.2598</v>
      </c>
      <c r="G78" s="48">
        <v>53965804.490775235</v>
      </c>
      <c r="H78" s="48">
        <v>38190057237.746445</v>
      </c>
      <c r="I78" s="48">
        <v>89321041.845588759</v>
      </c>
      <c r="J78" s="48">
        <v>39004533180.961609</v>
      </c>
      <c r="K78" s="48">
        <v>168260732.32704914</v>
      </c>
      <c r="L78" s="48">
        <v>5235694417.7937431</v>
      </c>
      <c r="M78" s="48">
        <v>2487844.6599999997</v>
      </c>
      <c r="N78" s="48">
        <v>18240577281.929916</v>
      </c>
      <c r="O78" s="48">
        <v>0</v>
      </c>
      <c r="P78" s="48">
        <v>232520678.62000009</v>
      </c>
      <c r="Q78" s="48">
        <v>0</v>
      </c>
      <c r="R78" s="48">
        <v>622900854.78708005</v>
      </c>
      <c r="S78" s="48">
        <v>0</v>
      </c>
      <c r="T78" s="48">
        <v>17506304.715758987</v>
      </c>
      <c r="U78" s="48">
        <v>0</v>
      </c>
      <c r="V78" s="48">
        <v>95390470.210000008</v>
      </c>
      <c r="W78" s="48">
        <v>0</v>
      </c>
      <c r="X78" s="48">
        <v>17874584.030000001</v>
      </c>
      <c r="Y78" s="48">
        <v>0</v>
      </c>
      <c r="Z78" s="48">
        <v>11849532218.824638</v>
      </c>
      <c r="AA78" s="48">
        <v>42209140.549178779</v>
      </c>
      <c r="AB78" s="48">
        <v>29669919.190000001</v>
      </c>
      <c r="AC78" s="48">
        <v>32500</v>
      </c>
      <c r="AD78" s="48">
        <v>6908247548.7496729</v>
      </c>
      <c r="AE78" s="48">
        <v>398975195.73390108</v>
      </c>
      <c r="AF78" s="48">
        <v>0</v>
      </c>
      <c r="AG78" s="48">
        <v>0</v>
      </c>
      <c r="AH78" s="48">
        <v>0</v>
      </c>
      <c r="AI78" s="48">
        <v>0</v>
      </c>
      <c r="AJ78" s="48">
        <v>241980740979.36093</v>
      </c>
      <c r="AK78" s="48">
        <v>9060627.9600000009</v>
      </c>
      <c r="AL78" s="48">
        <v>2157957538.6512079</v>
      </c>
      <c r="AM78" s="48">
        <v>0</v>
      </c>
      <c r="AN78" s="48">
        <v>47479439364.359024</v>
      </c>
      <c r="AO78" s="48">
        <v>96709788.510000467</v>
      </c>
      <c r="AP78" s="48">
        <v>146609729672.89313</v>
      </c>
      <c r="AQ78" s="48">
        <v>514177097.22000015</v>
      </c>
      <c r="AR78" s="48">
        <v>219846961.06984288</v>
      </c>
      <c r="AS78" s="48">
        <v>0</v>
      </c>
      <c r="AT78" s="48">
        <v>6255496769.3824863</v>
      </c>
      <c r="AU78" s="48">
        <v>4915589.4969999995</v>
      </c>
      <c r="AV78" s="48">
        <v>7151453782.6673908</v>
      </c>
      <c r="AW78" s="48">
        <v>15423060.74058</v>
      </c>
      <c r="AX78" s="48">
        <v>1943136.1599999995</v>
      </c>
      <c r="AY78" s="48">
        <v>2982.65</v>
      </c>
      <c r="AZ78" s="48">
        <v>20617444.059999999</v>
      </c>
      <c r="BA78" s="48">
        <v>0</v>
      </c>
      <c r="BB78" s="48">
        <v>713310007.48782885</v>
      </c>
      <c r="BC78" s="48">
        <v>5616194.2048961204</v>
      </c>
      <c r="BD78" s="48">
        <v>3737818630.940917</v>
      </c>
      <c r="BE78" s="48">
        <v>10928694.48810784</v>
      </c>
      <c r="BF78" s="48">
        <v>32010007.239999</v>
      </c>
      <c r="BG78" s="48">
        <v>0</v>
      </c>
      <c r="BH78" s="48">
        <v>517360677.38024592</v>
      </c>
      <c r="BI78" s="48">
        <v>0</v>
      </c>
      <c r="BJ78" s="48">
        <v>2247641642.3898797</v>
      </c>
      <c r="BK78" s="48">
        <v>0</v>
      </c>
      <c r="BL78" s="48">
        <v>1820933437.9701202</v>
      </c>
      <c r="BM78" s="48">
        <v>0</v>
      </c>
      <c r="BN78" s="48">
        <v>204481670.54089999</v>
      </c>
      <c r="BO78" s="48">
        <v>0</v>
      </c>
      <c r="BP78" s="48">
        <v>125033159.34000008</v>
      </c>
      <c r="BQ78" s="48">
        <v>0</v>
      </c>
      <c r="BR78" s="48">
        <v>44495395.250096992</v>
      </c>
      <c r="BS78" s="48">
        <v>0</v>
      </c>
      <c r="BT78" s="48">
        <v>0</v>
      </c>
      <c r="BU78" s="48">
        <v>0</v>
      </c>
      <c r="BV78" s="48">
        <v>2801057838.7059493</v>
      </c>
      <c r="BW78" s="48">
        <v>452822.59</v>
      </c>
      <c r="BX78" s="48">
        <v>32788038.940001</v>
      </c>
      <c r="BY78" s="48">
        <v>26055</v>
      </c>
      <c r="BZ78" s="48">
        <v>483908661.11000299</v>
      </c>
      <c r="CA78" s="48">
        <v>720834421.37</v>
      </c>
      <c r="CB78" s="48">
        <v>436351164.29099101</v>
      </c>
      <c r="CC78" s="48">
        <v>1078748.21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0</v>
      </c>
      <c r="CJ78" s="48">
        <v>33653229462.180607</v>
      </c>
      <c r="CK78" s="48">
        <v>76280977.370000005</v>
      </c>
      <c r="CL78" s="48">
        <v>2874777864.2935472</v>
      </c>
      <c r="CM78" s="48">
        <v>4297629.2699999996</v>
      </c>
      <c r="CN78" s="48">
        <v>976473358.05904269</v>
      </c>
      <c r="CO78" s="48">
        <v>0</v>
      </c>
      <c r="CP78" s="48">
        <v>0</v>
      </c>
      <c r="CQ78" s="48">
        <v>0</v>
      </c>
      <c r="CR78" s="48">
        <v>1175291075.1161509</v>
      </c>
      <c r="CS78" s="48">
        <v>109.46</v>
      </c>
      <c r="CT78" s="48">
        <v>0</v>
      </c>
      <c r="CU78" s="48">
        <v>0</v>
      </c>
      <c r="CV78" s="48">
        <v>0</v>
      </c>
      <c r="CW78" s="48">
        <v>0</v>
      </c>
      <c r="CX78" s="48">
        <v>0</v>
      </c>
      <c r="CY78" s="48">
        <v>0</v>
      </c>
      <c r="CZ78" s="48">
        <v>386190363.59999996</v>
      </c>
      <c r="DA78" s="48">
        <v>0</v>
      </c>
      <c r="DB78" s="48">
        <v>7402905.0199999996</v>
      </c>
      <c r="DC78" s="48">
        <v>4083.88</v>
      </c>
      <c r="DD78" s="48">
        <v>21488880652.926281</v>
      </c>
      <c r="DE78" s="48">
        <v>39846202.179517001</v>
      </c>
      <c r="DF78" s="48">
        <v>881354961.41860187</v>
      </c>
      <c r="DG78" s="48">
        <v>0</v>
      </c>
      <c r="DH78" s="48">
        <v>0</v>
      </c>
      <c r="DI78" s="48">
        <v>0</v>
      </c>
      <c r="DJ78" s="48">
        <v>0</v>
      </c>
      <c r="DK78" s="48">
        <v>0</v>
      </c>
      <c r="DL78" s="48">
        <v>5597997.75</v>
      </c>
      <c r="DM78" s="48">
        <v>66171.58</v>
      </c>
      <c r="DN78" s="48">
        <v>2175842329.7311554</v>
      </c>
      <c r="DO78" s="48">
        <v>89309976.150000006</v>
      </c>
      <c r="DP78" s="48">
        <v>59555221.74569501</v>
      </c>
      <c r="DQ78" s="48">
        <v>441824935.13390493</v>
      </c>
      <c r="DR78" s="48">
        <v>0</v>
      </c>
      <c r="DS78" s="48">
        <v>0</v>
      </c>
      <c r="DT78" s="48">
        <v>52745563.090563506</v>
      </c>
      <c r="DU78" s="48">
        <v>18062.73</v>
      </c>
      <c r="DV78" s="48">
        <v>715548181.5135206</v>
      </c>
      <c r="DW78" s="48">
        <v>0</v>
      </c>
      <c r="DX78" s="48">
        <v>10901569280.740665</v>
      </c>
      <c r="DY78" s="48">
        <v>242240.75</v>
      </c>
      <c r="DZ78" s="48">
        <v>0</v>
      </c>
      <c r="EA78" s="48">
        <v>0</v>
      </c>
      <c r="EB78" s="48">
        <v>17548434572.480717</v>
      </c>
      <c r="EC78" s="48">
        <v>34770797.731899992</v>
      </c>
      <c r="ED78" s="48">
        <v>1598079009.5629365</v>
      </c>
      <c r="EE78" s="48">
        <v>25389998.22526912</v>
      </c>
      <c r="EF78" s="48">
        <v>14348048469.560665</v>
      </c>
      <c r="EG78" s="48">
        <v>43055759.967238605</v>
      </c>
      <c r="EH78" s="48">
        <v>16815862947.67276</v>
      </c>
      <c r="EI78" s="48">
        <v>51885740.159143992</v>
      </c>
      <c r="EJ78" s="48">
        <v>0</v>
      </c>
      <c r="EK78" s="48">
        <v>0</v>
      </c>
      <c r="EL78" s="48">
        <v>189369.87</v>
      </c>
      <c r="EM78" s="48">
        <v>0</v>
      </c>
      <c r="EN78" s="48">
        <v>2248201203.2182059</v>
      </c>
      <c r="EO78" s="48">
        <v>169785.62</v>
      </c>
      <c r="EP78" s="48">
        <v>0</v>
      </c>
      <c r="EQ78" s="48">
        <v>0</v>
      </c>
      <c r="ER78" s="48">
        <v>75214394.49000001</v>
      </c>
      <c r="ES78" s="48">
        <v>0</v>
      </c>
      <c r="ET78" s="48">
        <v>0</v>
      </c>
      <c r="EU78" s="48">
        <v>0</v>
      </c>
      <c r="EV78" s="48">
        <v>0</v>
      </c>
      <c r="EW78" s="48">
        <v>0</v>
      </c>
      <c r="EX78" s="48">
        <v>2150272101.54</v>
      </c>
      <c r="EY78" s="48">
        <v>0</v>
      </c>
      <c r="EZ78" s="48">
        <v>27959517286.369831</v>
      </c>
      <c r="FA78" s="48">
        <v>0</v>
      </c>
      <c r="FB78" s="48">
        <v>382455525.10000002</v>
      </c>
      <c r="FC78" s="48">
        <v>0</v>
      </c>
      <c r="FD78" s="48">
        <v>12401856241.140007</v>
      </c>
      <c r="FE78" s="48">
        <v>0</v>
      </c>
      <c r="FF78" s="48">
        <v>13465728.260000002</v>
      </c>
      <c r="FG78" s="48">
        <v>0</v>
      </c>
      <c r="FH78" s="48">
        <v>0</v>
      </c>
      <c r="FI78" s="48">
        <v>0</v>
      </c>
      <c r="FJ78" s="48">
        <v>265808515.78000003</v>
      </c>
      <c r="FK78" s="48">
        <v>0</v>
      </c>
      <c r="FL78" s="48">
        <v>2114724329.4499998</v>
      </c>
      <c r="FM78" s="48">
        <v>0</v>
      </c>
      <c r="FN78" s="48">
        <v>1223233652.2259884</v>
      </c>
      <c r="FO78" s="48">
        <v>0.1</v>
      </c>
      <c r="FP78" s="48">
        <v>197688235778.72375</v>
      </c>
      <c r="FQ78" s="48">
        <v>101396950.73999999</v>
      </c>
      <c r="FR78" s="48">
        <v>1594030591.8546824</v>
      </c>
      <c r="FS78" s="48">
        <v>0</v>
      </c>
      <c r="FT78" s="48">
        <v>1017190687.9999999</v>
      </c>
      <c r="FU78" s="48">
        <v>0</v>
      </c>
      <c r="FV78" s="48">
        <v>79893458376.278305</v>
      </c>
      <c r="FW78" s="48">
        <v>0</v>
      </c>
      <c r="FX78" s="48">
        <v>10422143208.65773</v>
      </c>
      <c r="FY78" s="48">
        <v>0</v>
      </c>
      <c r="FZ78" s="48">
        <v>69471315167.620575</v>
      </c>
      <c r="GA78" s="48">
        <v>0</v>
      </c>
      <c r="GB78" s="48">
        <v>115183556122.59084</v>
      </c>
      <c r="GC78" s="48">
        <v>101396950.73999999</v>
      </c>
      <c r="GD78" s="48">
        <v>26370907335.815815</v>
      </c>
      <c r="GE78" s="48">
        <v>16012276.039999999</v>
      </c>
      <c r="GF78" s="48">
        <v>88812648786.775024</v>
      </c>
      <c r="GG78" s="48">
        <v>85384674.699999988</v>
      </c>
      <c r="GH78" s="48">
        <v>2673453556.3528681</v>
      </c>
      <c r="GI78" s="48">
        <v>716014.45</v>
      </c>
      <c r="GJ78" s="48">
        <v>4055245348.0500002</v>
      </c>
      <c r="GK78" s="48">
        <v>0</v>
      </c>
      <c r="GL78" s="48">
        <v>3690029.5700000003</v>
      </c>
      <c r="GM78" s="48">
        <v>0</v>
      </c>
      <c r="GN78" s="48">
        <v>87015349.550009966</v>
      </c>
      <c r="GO78" s="48">
        <v>9153698.3900000006</v>
      </c>
      <c r="GP78" s="48">
        <v>174943616054.26993</v>
      </c>
      <c r="GQ78" s="48">
        <v>646240019.71000016</v>
      </c>
      <c r="GR78" s="48">
        <v>0</v>
      </c>
      <c r="GS78" s="48">
        <v>0</v>
      </c>
      <c r="GT78" s="48">
        <v>0</v>
      </c>
      <c r="GU78" s="48">
        <v>0</v>
      </c>
      <c r="GV78" s="48">
        <v>0</v>
      </c>
      <c r="GW78" s="48">
        <v>0</v>
      </c>
      <c r="GX78" s="48">
        <v>0</v>
      </c>
      <c r="GY78" s="48">
        <v>0</v>
      </c>
      <c r="GZ78" s="48">
        <v>0</v>
      </c>
      <c r="HA78" s="48">
        <v>0</v>
      </c>
      <c r="HB78" s="48">
        <v>0</v>
      </c>
      <c r="HC78" s="48">
        <v>0</v>
      </c>
      <c r="HD78" s="48">
        <v>0</v>
      </c>
      <c r="HE78" s="48">
        <v>0</v>
      </c>
      <c r="HF78" s="48">
        <v>0</v>
      </c>
      <c r="HG78" s="48">
        <v>0</v>
      </c>
      <c r="HH78" s="48">
        <v>0</v>
      </c>
      <c r="HI78" s="48">
        <v>0</v>
      </c>
      <c r="HJ78" s="48">
        <v>0</v>
      </c>
      <c r="HK78" s="48">
        <v>0</v>
      </c>
      <c r="HL78" s="48">
        <v>0</v>
      </c>
      <c r="HM78" s="48">
        <v>0</v>
      </c>
      <c r="HN78" s="48">
        <v>0</v>
      </c>
      <c r="HO78" s="48">
        <v>0</v>
      </c>
      <c r="HP78" s="48">
        <v>0</v>
      </c>
      <c r="HQ78" s="48">
        <v>0</v>
      </c>
      <c r="HR78" s="48">
        <v>0</v>
      </c>
      <c r="HS78" s="48">
        <v>0</v>
      </c>
      <c r="HT78" s="48">
        <v>0</v>
      </c>
      <c r="HU78" s="48">
        <v>0</v>
      </c>
      <c r="HV78" s="48">
        <v>1162713332989.4333</v>
      </c>
      <c r="HW78" s="48">
        <v>3699147495.6440516</v>
      </c>
    </row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9779-5D88-4DFC-8D4A-E32ACD079456}">
  <dimension ref="A1:HW144"/>
  <sheetViews>
    <sheetView showGridLines="0" zoomScale="80" zoomScaleNormal="80" workbookViewId="0">
      <pane xSplit="3" ySplit="6" topLeftCell="D7" activePane="bottomRight" state="frozen"/>
      <selection activeCell="H84" sqref="H84"/>
      <selection pane="topRight" activeCell="H84" sqref="H84"/>
      <selection pane="bottomLeft" activeCell="H84" sqref="H84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5</v>
      </c>
      <c r="B2" s="2"/>
      <c r="C2" s="2"/>
    </row>
    <row r="3" spans="1:231" ht="15" customHeight="1">
      <c r="A3" s="5" t="s">
        <v>365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364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172228688.72999999</v>
      </c>
      <c r="E7" s="19">
        <v>137479849.83000001</v>
      </c>
      <c r="F7" s="18">
        <v>0</v>
      </c>
      <c r="G7" s="18">
        <v>0</v>
      </c>
      <c r="H7" s="18">
        <v>0</v>
      </c>
      <c r="I7" s="18">
        <v>0</v>
      </c>
      <c r="J7" s="18">
        <v>172228688.72999999</v>
      </c>
      <c r="K7" s="18">
        <v>137479849.83000001</v>
      </c>
      <c r="L7" s="18">
        <v>16577887.039999999</v>
      </c>
      <c r="M7" s="18">
        <v>4933681.71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133236535.02</v>
      </c>
      <c r="AA7" s="18">
        <v>18449077.879999999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23455860.719999999</v>
      </c>
      <c r="AU7" s="18">
        <v>563100.1799999997</v>
      </c>
      <c r="AV7" s="18">
        <v>186772179.25999999</v>
      </c>
      <c r="AW7" s="18">
        <v>86443798.819999993</v>
      </c>
      <c r="AX7" s="18">
        <v>0</v>
      </c>
      <c r="AY7" s="18">
        <v>0</v>
      </c>
      <c r="AZ7" s="18">
        <v>1260346.5</v>
      </c>
      <c r="BA7" s="18">
        <v>9548005.2799999993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799934.35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73346248.079999998</v>
      </c>
      <c r="BW7" s="18">
        <v>19014399.07</v>
      </c>
      <c r="BX7" s="18">
        <v>0</v>
      </c>
      <c r="BY7" s="18">
        <v>0</v>
      </c>
      <c r="BZ7" s="18">
        <v>0</v>
      </c>
      <c r="CA7" s="18">
        <v>0</v>
      </c>
      <c r="CB7" s="18">
        <v>2023206.21</v>
      </c>
      <c r="CC7" s="18">
        <v>884125.28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23009288.52</v>
      </c>
      <c r="CK7" s="18">
        <v>16196630.1</v>
      </c>
      <c r="CL7" s="18">
        <v>7173928.7800000003</v>
      </c>
      <c r="CM7" s="18">
        <v>458427.1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2205215.39</v>
      </c>
      <c r="DE7" s="18">
        <v>936562.73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130546304.45999999</v>
      </c>
      <c r="EC7" s="18">
        <v>2839395.55</v>
      </c>
      <c r="ED7" s="18">
        <v>7718298.54</v>
      </c>
      <c r="EE7" s="18">
        <v>7479280.6299999999</v>
      </c>
      <c r="EF7" s="18">
        <v>126607822.18000001</v>
      </c>
      <c r="EG7" s="18">
        <v>158065626.75999999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29885723.949999999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208017.3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936847467.73000002</v>
      </c>
      <c r="HW7" s="18">
        <v>463499978.22000009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76862728.040000007</v>
      </c>
      <c r="E8" s="19">
        <v>0</v>
      </c>
      <c r="F8" s="18">
        <v>76862728.040000007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4527092.01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125820.54</v>
      </c>
      <c r="AA8" s="18">
        <v>0</v>
      </c>
      <c r="AB8" s="18">
        <v>0</v>
      </c>
      <c r="AC8" s="18">
        <v>0</v>
      </c>
      <c r="AD8" s="18">
        <v>2481116.09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194814420.02000001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-83.6</v>
      </c>
      <c r="BC8" s="18">
        <v>0</v>
      </c>
      <c r="BD8" s="18">
        <v>416543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2926165.71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636610.09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7018389.7300000004</v>
      </c>
      <c r="EC8" s="18">
        <v>0</v>
      </c>
      <c r="ED8" s="18">
        <v>94079.99</v>
      </c>
      <c r="EE8" s="18">
        <v>0</v>
      </c>
      <c r="EF8" s="18">
        <v>7774225.5700000003</v>
      </c>
      <c r="EG8" s="18">
        <v>0</v>
      </c>
      <c r="EH8" s="18">
        <v>12063.12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564463.46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15329497.83</v>
      </c>
      <c r="EY8" s="18">
        <v>0</v>
      </c>
      <c r="EZ8" s="18">
        <v>211489610.13</v>
      </c>
      <c r="FA8" s="18">
        <v>0</v>
      </c>
      <c r="FB8" s="18">
        <v>1951766.45</v>
      </c>
      <c r="FC8" s="18">
        <v>0</v>
      </c>
      <c r="FD8" s="18">
        <v>93051341.280000001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1993649.73</v>
      </c>
      <c r="FK8" s="18">
        <v>0</v>
      </c>
      <c r="FL8" s="18">
        <v>15873793.810000001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637943292.99999988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258396062.86000001</v>
      </c>
      <c r="E9" s="19">
        <v>3299088.75</v>
      </c>
      <c r="F9" s="18">
        <v>0</v>
      </c>
      <c r="G9" s="18">
        <v>0</v>
      </c>
      <c r="H9" s="18">
        <v>213549662.46999997</v>
      </c>
      <c r="I9" s="18">
        <v>0</v>
      </c>
      <c r="J9" s="18">
        <v>44846400.390000045</v>
      </c>
      <c r="K9" s="18">
        <v>3299088.75</v>
      </c>
      <c r="L9" s="18">
        <v>27951162.199999999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719784760.64999998</v>
      </c>
      <c r="AK9" s="18">
        <v>0</v>
      </c>
      <c r="AL9" s="18">
        <v>161346097.78999999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21484.98</v>
      </c>
      <c r="AU9" s="18">
        <v>0</v>
      </c>
      <c r="AV9" s="18">
        <v>27088925.120000001</v>
      </c>
      <c r="AW9" s="18">
        <v>37598.720000000001</v>
      </c>
      <c r="AX9" s="18">
        <v>0</v>
      </c>
      <c r="AY9" s="18">
        <v>0</v>
      </c>
      <c r="AZ9" s="18">
        <v>0</v>
      </c>
      <c r="BA9" s="18">
        <v>0</v>
      </c>
      <c r="BB9" s="18">
        <v>663333.11</v>
      </c>
      <c r="BC9" s="18">
        <v>0</v>
      </c>
      <c r="BD9" s="18">
        <v>332772.56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5141528.93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6229774.2599999998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40815925.789999999</v>
      </c>
      <c r="EC9" s="18">
        <v>0</v>
      </c>
      <c r="ED9" s="18">
        <v>1438549.22</v>
      </c>
      <c r="EE9" s="18">
        <v>0</v>
      </c>
      <c r="EF9" s="18">
        <v>1767384.64</v>
      </c>
      <c r="EG9" s="18">
        <v>40013698.560000002</v>
      </c>
      <c r="EH9" s="18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4897950</v>
      </c>
      <c r="EO9" s="18">
        <v>0</v>
      </c>
      <c r="EP9" s="18">
        <v>0</v>
      </c>
      <c r="EQ9" s="18">
        <v>0</v>
      </c>
      <c r="ER9" s="18">
        <v>20.63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2277.12</v>
      </c>
      <c r="EY9" s="18">
        <v>0</v>
      </c>
      <c r="EZ9" s="18">
        <v>-301489.90000000002</v>
      </c>
      <c r="FA9" s="18">
        <v>0</v>
      </c>
      <c r="FB9" s="18">
        <v>38176.78</v>
      </c>
      <c r="FC9" s="18">
        <v>0</v>
      </c>
      <c r="FD9" s="18">
        <v>361530.68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868.83</v>
      </c>
      <c r="FK9" s="18">
        <v>0</v>
      </c>
      <c r="FL9" s="18">
        <v>95007.89</v>
      </c>
      <c r="FM9" s="18">
        <v>0</v>
      </c>
      <c r="FN9" s="18">
        <v>0</v>
      </c>
      <c r="FO9" s="18">
        <v>0</v>
      </c>
      <c r="FP9" s="19">
        <v>-13227.36</v>
      </c>
      <c r="FQ9" s="19">
        <v>0</v>
      </c>
      <c r="FR9" s="18">
        <v>0</v>
      </c>
      <c r="FS9" s="18">
        <v>0</v>
      </c>
      <c r="FT9" s="18">
        <v>0</v>
      </c>
      <c r="FU9" s="18">
        <v>0</v>
      </c>
      <c r="FV9" s="19">
        <v>-13227.36</v>
      </c>
      <c r="FW9" s="19">
        <v>0</v>
      </c>
      <c r="FX9" s="18">
        <v>-13227.36</v>
      </c>
      <c r="FY9" s="18">
        <v>0</v>
      </c>
      <c r="FZ9" s="18">
        <v>0</v>
      </c>
      <c r="GA9" s="18">
        <v>0</v>
      </c>
      <c r="GB9" s="19">
        <v>0</v>
      </c>
      <c r="GC9" s="19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1256058876.78</v>
      </c>
      <c r="HW9" s="18">
        <v>43350386.030000001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212585073.86000001</v>
      </c>
      <c r="E10" s="19">
        <v>2726810982.9400001</v>
      </c>
      <c r="F10" s="18">
        <v>40519943.515777327</v>
      </c>
      <c r="G10" s="18">
        <v>450515272.18048638</v>
      </c>
      <c r="H10" s="18">
        <v>83791088.464635834</v>
      </c>
      <c r="I10" s="18">
        <v>1093342764.4847889</v>
      </c>
      <c r="J10" s="18">
        <v>88274041.879586861</v>
      </c>
      <c r="K10" s="18">
        <v>1182952946.2747247</v>
      </c>
      <c r="L10" s="18">
        <v>1688338.91</v>
      </c>
      <c r="M10" s="18">
        <v>1770201.5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24025185.280000001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70560191.340000004</v>
      </c>
      <c r="AA10" s="18">
        <v>111868064.59</v>
      </c>
      <c r="AB10" s="18">
        <v>0</v>
      </c>
      <c r="AC10" s="18">
        <v>0</v>
      </c>
      <c r="AD10" s="18">
        <v>7444982.4800000004</v>
      </c>
      <c r="AE10" s="18">
        <v>417195198.06</v>
      </c>
      <c r="AF10" s="18">
        <v>0</v>
      </c>
      <c r="AG10" s="18">
        <v>0</v>
      </c>
      <c r="AH10" s="18">
        <v>0</v>
      </c>
      <c r="AI10" s="18">
        <v>0</v>
      </c>
      <c r="AJ10" s="18">
        <v>961966667.28999996</v>
      </c>
      <c r="AK10" s="18">
        <v>162516.82999999801</v>
      </c>
      <c r="AL10" s="18">
        <v>517566448.81</v>
      </c>
      <c r="AM10" s="18">
        <v>0</v>
      </c>
      <c r="AN10" s="18">
        <v>0</v>
      </c>
      <c r="AO10" s="18">
        <v>571217842.38</v>
      </c>
      <c r="AP10" s="18">
        <v>0</v>
      </c>
      <c r="AQ10" s="18">
        <v>444293305.32999998</v>
      </c>
      <c r="AR10" s="18">
        <v>0</v>
      </c>
      <c r="AS10" s="18">
        <v>0</v>
      </c>
      <c r="AT10" s="18">
        <v>0</v>
      </c>
      <c r="AU10" s="18">
        <v>81631400.25</v>
      </c>
      <c r="AV10" s="18">
        <v>57251881.32</v>
      </c>
      <c r="AW10" s="18">
        <v>390242527.13</v>
      </c>
      <c r="AX10" s="18">
        <v>0</v>
      </c>
      <c r="AY10" s="18">
        <v>349494.77</v>
      </c>
      <c r="AZ10" s="18">
        <v>0</v>
      </c>
      <c r="BA10" s="18">
        <v>0</v>
      </c>
      <c r="BB10" s="18">
        <v>0</v>
      </c>
      <c r="BC10" s="18">
        <v>2808852.55</v>
      </c>
      <c r="BD10" s="18">
        <v>0</v>
      </c>
      <c r="BE10" s="18">
        <v>26480065.32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114586784.75</v>
      </c>
      <c r="BL10" s="18">
        <v>0</v>
      </c>
      <c r="BM10" s="18">
        <v>14508192.890000001</v>
      </c>
      <c r="BN10" s="18">
        <v>0</v>
      </c>
      <c r="BO10" s="18">
        <v>124431.3</v>
      </c>
      <c r="BP10" s="18">
        <v>23343469.170000002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0</v>
      </c>
      <c r="BW10" s="18">
        <v>232397807.63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451881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49105752.789999999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63783351.390000001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92437523.219999999</v>
      </c>
      <c r="DX10" s="18">
        <v>0</v>
      </c>
      <c r="DY10" s="18">
        <v>0</v>
      </c>
      <c r="DZ10" s="18">
        <v>0</v>
      </c>
      <c r="EA10" s="18">
        <v>0</v>
      </c>
      <c r="EB10" s="18">
        <v>0</v>
      </c>
      <c r="EC10" s="18">
        <v>27211937.899999999</v>
      </c>
      <c r="ED10" s="18">
        <v>0</v>
      </c>
      <c r="EE10" s="18">
        <v>3296811.42</v>
      </c>
      <c r="EF10" s="18">
        <v>72928978.170000002</v>
      </c>
      <c r="EG10" s="18">
        <v>83701767.540000007</v>
      </c>
      <c r="EH10" s="18">
        <v>0</v>
      </c>
      <c r="EI10" s="18">
        <v>12060167.1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19043.47</v>
      </c>
      <c r="EP10" s="18">
        <v>0</v>
      </c>
      <c r="EQ10" s="18">
        <v>0</v>
      </c>
      <c r="ER10" s="18">
        <v>1496501.37</v>
      </c>
      <c r="ES10" s="18">
        <v>0</v>
      </c>
      <c r="ET10" s="18">
        <v>0</v>
      </c>
      <c r="EU10" s="18">
        <v>0</v>
      </c>
      <c r="EV10" s="18">
        <v>0</v>
      </c>
      <c r="EW10" s="18">
        <v>158126872.50999999</v>
      </c>
      <c r="EX10" s="18">
        <v>43985446.560000002</v>
      </c>
      <c r="EY10" s="18">
        <v>0</v>
      </c>
      <c r="EZ10" s="18">
        <v>528045830.89999998</v>
      </c>
      <c r="FA10" s="18">
        <v>0</v>
      </c>
      <c r="FB10" s="18">
        <v>4453255.3099999996</v>
      </c>
      <c r="FC10" s="18">
        <v>0</v>
      </c>
      <c r="FD10" s="18">
        <v>270503681.14999998</v>
      </c>
      <c r="FE10" s="18">
        <v>0</v>
      </c>
      <c r="FF10" s="18">
        <v>0</v>
      </c>
      <c r="FG10" s="18">
        <v>31626565</v>
      </c>
      <c r="FH10" s="18">
        <v>0</v>
      </c>
      <c r="FI10" s="18">
        <v>0</v>
      </c>
      <c r="FJ10" s="18">
        <v>5841100.4800000004</v>
      </c>
      <c r="FK10" s="18">
        <v>0</v>
      </c>
      <c r="FL10" s="18">
        <v>45247305.630000003</v>
      </c>
      <c r="FM10" s="18">
        <v>0</v>
      </c>
      <c r="FN10" s="18">
        <v>0</v>
      </c>
      <c r="FO10" s="18">
        <v>0</v>
      </c>
      <c r="FP10" s="19">
        <v>0</v>
      </c>
      <c r="FQ10" s="19">
        <v>313376531.95999998</v>
      </c>
      <c r="FR10" s="18">
        <v>0</v>
      </c>
      <c r="FS10" s="18">
        <v>22880.959999999999</v>
      </c>
      <c r="FT10" s="18">
        <v>0</v>
      </c>
      <c r="FU10" s="18">
        <v>0</v>
      </c>
      <c r="FV10" s="19">
        <v>0</v>
      </c>
      <c r="FW10" s="19">
        <v>0</v>
      </c>
      <c r="FX10" s="18">
        <v>0</v>
      </c>
      <c r="FY10" s="18">
        <v>0</v>
      </c>
      <c r="FZ10" s="18">
        <v>0</v>
      </c>
      <c r="GA10" s="18">
        <v>0</v>
      </c>
      <c r="GB10" s="19">
        <v>0</v>
      </c>
      <c r="GC10" s="19">
        <v>313353651</v>
      </c>
      <c r="GD10" s="18">
        <v>0</v>
      </c>
      <c r="GE10" s="18">
        <v>58477625.899999999</v>
      </c>
      <c r="GF10" s="18">
        <v>0</v>
      </c>
      <c r="GG10" s="18">
        <v>254876025.10000002</v>
      </c>
      <c r="GH10" s="18">
        <v>0</v>
      </c>
      <c r="GI10" s="18">
        <v>2407557.62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2824909152.75</v>
      </c>
      <c r="HW10" s="18">
        <v>5998078616.4200029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582528600.10000002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1671176.4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563954.46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15350653.74</v>
      </c>
      <c r="EY11" s="18">
        <v>0</v>
      </c>
      <c r="EZ11" s="18">
        <v>212850710.88</v>
      </c>
      <c r="FA11" s="18">
        <v>0</v>
      </c>
      <c r="FB11" s="18">
        <v>1910857.78</v>
      </c>
      <c r="FC11" s="18">
        <v>0</v>
      </c>
      <c r="FD11" s="18">
        <v>92113763.790000007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2001770.08</v>
      </c>
      <c r="FK11" s="18">
        <v>0</v>
      </c>
      <c r="FL11" s="18">
        <v>15735097.949999999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924726585.18000007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165281281.91</v>
      </c>
      <c r="E13" s="19">
        <v>0</v>
      </c>
      <c r="F13" s="18">
        <v>0</v>
      </c>
      <c r="G13" s="18">
        <v>0</v>
      </c>
      <c r="H13" s="18">
        <v>80341048.719999999</v>
      </c>
      <c r="I13" s="18">
        <v>0</v>
      </c>
      <c r="J13" s="18">
        <v>84940233.189999998</v>
      </c>
      <c r="K13" s="18">
        <v>0</v>
      </c>
      <c r="L13" s="18">
        <v>9006361.2800000012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14113582.01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805012311.36000001</v>
      </c>
      <c r="AK13" s="18">
        <v>0</v>
      </c>
      <c r="AL13" s="18">
        <v>11120480.717405999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7266.52</v>
      </c>
      <c r="AU13" s="18">
        <v>0</v>
      </c>
      <c r="AV13" s="18">
        <v>877251.42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146422.03</v>
      </c>
      <c r="BC13" s="18">
        <v>0</v>
      </c>
      <c r="BD13" s="18">
        <v>16132075.65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1379780.68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0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686270.12999999989</v>
      </c>
      <c r="CM13" s="18">
        <v>0</v>
      </c>
      <c r="CN13" s="18">
        <v>124679.63</v>
      </c>
      <c r="CO13" s="18">
        <v>0</v>
      </c>
      <c r="CP13" s="18">
        <v>0</v>
      </c>
      <c r="CQ13" s="18">
        <v>0</v>
      </c>
      <c r="CR13" s="18">
        <v>149691.35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1266.8</v>
      </c>
      <c r="DY13" s="18">
        <v>0</v>
      </c>
      <c r="DZ13" s="18">
        <v>0</v>
      </c>
      <c r="EA13" s="18">
        <v>0</v>
      </c>
      <c r="EB13" s="18">
        <v>8195814.5</v>
      </c>
      <c r="EC13" s="18">
        <v>0</v>
      </c>
      <c r="ED13" s="18">
        <v>175434.21</v>
      </c>
      <c r="EE13" s="18">
        <v>0</v>
      </c>
      <c r="EF13" s="18">
        <v>30009058.739999998</v>
      </c>
      <c r="EG13" s="18">
        <v>0</v>
      </c>
      <c r="EH13" s="18">
        <v>13200071.630000001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0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1075619100.5674059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0</v>
      </c>
      <c r="E14" s="19">
        <v>1288275618</v>
      </c>
      <c r="F14" s="18">
        <v>0</v>
      </c>
      <c r="G14" s="18">
        <v>0</v>
      </c>
      <c r="H14" s="18">
        <v>0</v>
      </c>
      <c r="I14" s="18">
        <v>298673518.06364024</v>
      </c>
      <c r="J14" s="18">
        <v>0</v>
      </c>
      <c r="K14" s="18">
        <v>989602099.93635976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1369021697.5899999</v>
      </c>
      <c r="AK14" s="18">
        <v>0</v>
      </c>
      <c r="AL14" s="18">
        <v>101336123.86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4393402.3899999997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940263.47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25537837.600000001</v>
      </c>
      <c r="EY14" s="18">
        <v>0</v>
      </c>
      <c r="EZ14" s="18">
        <v>353843896.18000001</v>
      </c>
      <c r="FA14" s="18">
        <v>0</v>
      </c>
      <c r="FB14" s="18">
        <v>3212299.04</v>
      </c>
      <c r="FC14" s="18">
        <v>0</v>
      </c>
      <c r="FD14" s="18">
        <v>154102815.91999999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3363351.3</v>
      </c>
      <c r="FK14" s="18">
        <v>0</v>
      </c>
      <c r="FL14" s="18">
        <v>26304724.129999999</v>
      </c>
      <c r="FM14" s="18">
        <v>0</v>
      </c>
      <c r="FN14" s="18">
        <v>0</v>
      </c>
      <c r="FO14" s="18">
        <v>0</v>
      </c>
      <c r="FP14" s="19">
        <v>221696.71000003815</v>
      </c>
      <c r="FQ14" s="19">
        <v>0</v>
      </c>
      <c r="FR14" s="18">
        <v>221696.71000003815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2042278108.1900001</v>
      </c>
      <c r="HW14" s="18">
        <v>1288275618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962545.78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4853042.3899999997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5815588.1699999999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5978956.9350000024</v>
      </c>
      <c r="DO16" s="18">
        <v>0</v>
      </c>
      <c r="DP16" s="18">
        <v>0</v>
      </c>
      <c r="DQ16" s="18">
        <v>11985668.711431451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5978956.9350000024</v>
      </c>
      <c r="HW16" s="18">
        <v>11985668.711431451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305796315</v>
      </c>
      <c r="E17" s="19">
        <v>0</v>
      </c>
      <c r="F17" s="18">
        <v>-454963</v>
      </c>
      <c r="G17" s="18">
        <v>0</v>
      </c>
      <c r="H17" s="18">
        <v>192170668</v>
      </c>
      <c r="I17" s="18">
        <v>0</v>
      </c>
      <c r="J17" s="18">
        <v>114080610</v>
      </c>
      <c r="K17" s="18">
        <v>0</v>
      </c>
      <c r="L17" s="18">
        <v>38998730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9294437</v>
      </c>
      <c r="AA17" s="18">
        <v>0</v>
      </c>
      <c r="AB17" s="18">
        <v>0</v>
      </c>
      <c r="AC17" s="18">
        <v>0</v>
      </c>
      <c r="AD17" s="18">
        <v>1482832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195411241.41999999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8026780</v>
      </c>
      <c r="AU17" s="18">
        <v>0</v>
      </c>
      <c r="AV17" s="18">
        <v>19555825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1149831</v>
      </c>
      <c r="BC17" s="18">
        <v>0</v>
      </c>
      <c r="BD17" s="18">
        <v>5058799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1359303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2718971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1043482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452251136</v>
      </c>
      <c r="CK17" s="18">
        <v>0</v>
      </c>
      <c r="CL17" s="18">
        <v>27759663</v>
      </c>
      <c r="CM17" s="18">
        <v>0</v>
      </c>
      <c r="CN17" s="18">
        <v>42994208</v>
      </c>
      <c r="CO17" s="18">
        <v>0</v>
      </c>
      <c r="CP17" s="18">
        <v>0</v>
      </c>
      <c r="CQ17" s="18">
        <v>0</v>
      </c>
      <c r="CR17" s="18">
        <v>22938892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7267860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143519368</v>
      </c>
      <c r="DY17" s="18">
        <v>0</v>
      </c>
      <c r="DZ17" s="18">
        <v>0</v>
      </c>
      <c r="EA17" s="18">
        <v>0</v>
      </c>
      <c r="EB17" s="18">
        <v>19370124</v>
      </c>
      <c r="EC17" s="18">
        <v>0</v>
      </c>
      <c r="ED17" s="18">
        <v>642873</v>
      </c>
      <c r="EE17" s="18">
        <v>0</v>
      </c>
      <c r="EF17" s="18">
        <v>155345246</v>
      </c>
      <c r="EG17" s="18">
        <v>0</v>
      </c>
      <c r="EH17" s="18">
        <v>13372320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8643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0</v>
      </c>
      <c r="GI17" s="18">
        <v>0</v>
      </c>
      <c r="GJ17" s="18">
        <v>0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1475366879.4200001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14122985.817528758</v>
      </c>
      <c r="E18" s="19">
        <v>0</v>
      </c>
      <c r="F18" s="18">
        <v>312649.74615910224</v>
      </c>
      <c r="G18" s="18">
        <v>0</v>
      </c>
      <c r="H18" s="18">
        <v>9161825.5465753563</v>
      </c>
      <c r="I18" s="18">
        <v>0</v>
      </c>
      <c r="J18" s="18">
        <v>4648510.5247943001</v>
      </c>
      <c r="K18" s="18">
        <v>0</v>
      </c>
      <c r="L18" s="18">
        <v>4304289.72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1082186.8999999999</v>
      </c>
      <c r="AA18" s="18">
        <v>0</v>
      </c>
      <c r="AB18" s="18">
        <v>0</v>
      </c>
      <c r="AC18" s="18">
        <v>0</v>
      </c>
      <c r="AD18" s="18">
        <v>544614.68999999994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998465.34</v>
      </c>
      <c r="AU18" s="18">
        <v>1621774.42</v>
      </c>
      <c r="AV18" s="18">
        <v>25718.639999999999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113659.32</v>
      </c>
      <c r="BC18" s="18">
        <v>0</v>
      </c>
      <c r="BD18" s="18">
        <v>80596.289999999994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-26446.55</v>
      </c>
      <c r="BK18" s="18">
        <v>0</v>
      </c>
      <c r="BL18" s="18">
        <v>-224795.55</v>
      </c>
      <c r="BM18" s="18">
        <v>0</v>
      </c>
      <c r="BN18" s="18">
        <v>-13223.6</v>
      </c>
      <c r="BO18" s="18">
        <v>0</v>
      </c>
      <c r="BP18" s="18">
        <v>1126229.94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36849.4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34761212.479999997</v>
      </c>
      <c r="CK18" s="18">
        <v>0</v>
      </c>
      <c r="CL18" s="18">
        <v>6237620.3600000003</v>
      </c>
      <c r="CM18" s="18">
        <v>0</v>
      </c>
      <c r="CN18" s="18">
        <v>1586.97</v>
      </c>
      <c r="CO18" s="18">
        <v>0</v>
      </c>
      <c r="CP18" s="18">
        <v>0</v>
      </c>
      <c r="CQ18" s="18">
        <v>0</v>
      </c>
      <c r="CR18" s="18">
        <v>6810224.3799999999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v>0</v>
      </c>
      <c r="EB18" s="18">
        <v>2536970.4</v>
      </c>
      <c r="EC18" s="18">
        <v>0</v>
      </c>
      <c r="ED18" s="18">
        <v>21642823.109999999</v>
      </c>
      <c r="EE18" s="18">
        <v>12225107.220000001</v>
      </c>
      <c r="EF18" s="18">
        <v>19702800.149999999</v>
      </c>
      <c r="EG18" s="18">
        <v>5990571.9299999997</v>
      </c>
      <c r="EH18" s="18">
        <v>8711485.5800000001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1585187.44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0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124161041.22752874</v>
      </c>
      <c r="HW18" s="18">
        <v>19837453.57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347038.7</v>
      </c>
      <c r="E20" s="19">
        <v>0</v>
      </c>
      <c r="F20" s="18">
        <v>0</v>
      </c>
      <c r="G20" s="18">
        <v>0</v>
      </c>
      <c r="H20" s="18">
        <v>105588.39</v>
      </c>
      <c r="I20" s="18">
        <v>0</v>
      </c>
      <c r="J20" s="18">
        <v>241450.31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259367385.12</v>
      </c>
      <c r="AK20" s="18">
        <v>0</v>
      </c>
      <c r="AL20" s="18">
        <v>11211456.710000001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241.22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1219835.03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0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8">
        <v>0</v>
      </c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8">
        <v>80215.53</v>
      </c>
      <c r="EE20" s="18">
        <v>0</v>
      </c>
      <c r="EF20" s="18">
        <v>1875874.23</v>
      </c>
      <c r="EG20" s="18">
        <v>0</v>
      </c>
      <c r="EH20" s="18">
        <v>0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203061812.09</v>
      </c>
      <c r="EW20" s="18">
        <v>0</v>
      </c>
      <c r="EX20" s="18">
        <v>0</v>
      </c>
      <c r="EY20" s="18">
        <v>0</v>
      </c>
      <c r="EZ20" s="18">
        <v>0</v>
      </c>
      <c r="FA20" s="18">
        <v>0</v>
      </c>
      <c r="FB20" s="18">
        <v>0</v>
      </c>
      <c r="FC20" s="18">
        <v>0</v>
      </c>
      <c r="FD20" s="18">
        <v>0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0</v>
      </c>
      <c r="FK20" s="18">
        <v>0</v>
      </c>
      <c r="FL20" s="18">
        <v>0</v>
      </c>
      <c r="FM20" s="18">
        <v>0</v>
      </c>
      <c r="FN20" s="18">
        <v>0</v>
      </c>
      <c r="FO20" s="18">
        <v>0</v>
      </c>
      <c r="FP20" s="19">
        <v>84357167.269999996</v>
      </c>
      <c r="FQ20" s="19">
        <v>0</v>
      </c>
      <c r="FR20" s="18">
        <v>0</v>
      </c>
      <c r="FS20" s="18">
        <v>0</v>
      </c>
      <c r="FT20" s="18">
        <v>0</v>
      </c>
      <c r="FU20" s="18">
        <v>0</v>
      </c>
      <c r="FV20" s="19">
        <v>84357167.269999996</v>
      </c>
      <c r="FW20" s="19">
        <v>0</v>
      </c>
      <c r="FX20" s="18">
        <v>0</v>
      </c>
      <c r="FY20" s="18">
        <v>0</v>
      </c>
      <c r="FZ20" s="18">
        <v>84357167.269999996</v>
      </c>
      <c r="GA20" s="18">
        <v>0</v>
      </c>
      <c r="GB20" s="19">
        <v>0</v>
      </c>
      <c r="GC20" s="19">
        <v>0</v>
      </c>
      <c r="GD20" s="18">
        <v>0</v>
      </c>
      <c r="GE20" s="18">
        <v>0</v>
      </c>
      <c r="GF20" s="18">
        <v>0</v>
      </c>
      <c r="GG20" s="18">
        <v>0</v>
      </c>
      <c r="GH20" s="18">
        <v>0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561521025.89999998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2914843.75</v>
      </c>
      <c r="E21" s="19">
        <v>0</v>
      </c>
      <c r="F21" s="18">
        <v>0</v>
      </c>
      <c r="G21" s="18">
        <v>0</v>
      </c>
      <c r="H21" s="18">
        <v>2914843.75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269946094.30000001</v>
      </c>
      <c r="AK21" s="18">
        <v>0</v>
      </c>
      <c r="AL21" s="18">
        <v>7376465.21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189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1453704.59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8">
        <v>0</v>
      </c>
      <c r="FC21" s="18">
        <v>0</v>
      </c>
      <c r="FD21" s="18">
        <v>0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0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0</v>
      </c>
      <c r="FW21" s="19">
        <v>0</v>
      </c>
      <c r="FX21" s="18">
        <v>0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0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281691296.84999996</v>
      </c>
      <c r="HW21" s="18">
        <v>0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10146280.82</v>
      </c>
      <c r="E22" s="19">
        <v>43080.99</v>
      </c>
      <c r="F22" s="18">
        <v>0</v>
      </c>
      <c r="G22" s="18">
        <v>0</v>
      </c>
      <c r="H22" s="18">
        <v>2216090.4500000002</v>
      </c>
      <c r="I22" s="18">
        <v>0</v>
      </c>
      <c r="J22" s="18">
        <v>7930190.370000001</v>
      </c>
      <c r="K22" s="18">
        <v>43080.99</v>
      </c>
      <c r="L22" s="18">
        <v>32554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2497157.8199999998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802343677.88999987</v>
      </c>
      <c r="AK22" s="18">
        <v>0</v>
      </c>
      <c r="AL22" s="18">
        <v>717864216.19000006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19955997.789999999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85910.85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0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16929981.98</v>
      </c>
      <c r="CK22" s="18">
        <v>170587.46</v>
      </c>
      <c r="CL22" s="18">
        <v>539687.65</v>
      </c>
      <c r="CM22" s="18">
        <v>12359590.119999999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10.88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98.83</v>
      </c>
      <c r="DY22" s="18">
        <v>0</v>
      </c>
      <c r="DZ22" s="18">
        <v>0</v>
      </c>
      <c r="EA22" s="18">
        <v>0</v>
      </c>
      <c r="EB22" s="18">
        <v>46237.82</v>
      </c>
      <c r="EC22" s="18">
        <v>43954.98</v>
      </c>
      <c r="ED22" s="18">
        <v>0</v>
      </c>
      <c r="EE22" s="18">
        <v>0</v>
      </c>
      <c r="EF22" s="18">
        <v>5408604.96</v>
      </c>
      <c r="EG22" s="18">
        <v>0</v>
      </c>
      <c r="EH22" s="18">
        <v>79084.33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8465425.0199999996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230005935.38999999</v>
      </c>
      <c r="EY22" s="18">
        <v>0</v>
      </c>
      <c r="EZ22" s="18">
        <v>3176427846.2600002</v>
      </c>
      <c r="FA22" s="18">
        <v>0</v>
      </c>
      <c r="FB22" s="18">
        <v>29156538.77</v>
      </c>
      <c r="FC22" s="18">
        <v>0</v>
      </c>
      <c r="FD22" s="18">
        <v>1392483640.55</v>
      </c>
      <c r="FE22" s="18">
        <v>0</v>
      </c>
      <c r="FF22" s="18">
        <v>0</v>
      </c>
      <c r="FG22" s="18">
        <v>0</v>
      </c>
      <c r="FH22" s="18">
        <v>0</v>
      </c>
      <c r="FI22" s="18">
        <v>0</v>
      </c>
      <c r="FJ22" s="18">
        <v>29929107.190000001</v>
      </c>
      <c r="FK22" s="18">
        <v>0</v>
      </c>
      <c r="FL22" s="18">
        <v>237555352.69</v>
      </c>
      <c r="FM22" s="18">
        <v>0</v>
      </c>
      <c r="FN22" s="18">
        <v>0</v>
      </c>
      <c r="FO22" s="18">
        <v>0</v>
      </c>
      <c r="FP22" s="19">
        <v>173466494.22</v>
      </c>
      <c r="FQ22" s="19">
        <v>0</v>
      </c>
      <c r="FR22" s="18">
        <v>0</v>
      </c>
      <c r="FS22" s="18">
        <v>0</v>
      </c>
      <c r="FT22" s="18">
        <v>0</v>
      </c>
      <c r="FU22" s="18">
        <v>0</v>
      </c>
      <c r="FV22" s="19">
        <v>163798110.31</v>
      </c>
      <c r="FW22" s="19">
        <v>0</v>
      </c>
      <c r="FX22" s="18">
        <v>0</v>
      </c>
      <c r="FY22" s="18">
        <v>0</v>
      </c>
      <c r="FZ22" s="18">
        <v>163798110.31</v>
      </c>
      <c r="GA22" s="18">
        <v>0</v>
      </c>
      <c r="GB22" s="19">
        <v>9668383.9100000001</v>
      </c>
      <c r="GC22" s="19">
        <v>0</v>
      </c>
      <c r="GD22" s="18">
        <v>21295.25</v>
      </c>
      <c r="GE22" s="18">
        <v>0</v>
      </c>
      <c r="GF22" s="18">
        <v>9647088.6600000001</v>
      </c>
      <c r="GG22" s="18">
        <v>0</v>
      </c>
      <c r="GH22" s="18">
        <v>0</v>
      </c>
      <c r="GI22" s="18">
        <v>0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6853419841.8999996</v>
      </c>
      <c r="HW22" s="18">
        <v>12617213.549999999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126128432.76999998</v>
      </c>
      <c r="E23" s="19">
        <v>0</v>
      </c>
      <c r="F23" s="18">
        <v>0</v>
      </c>
      <c r="G23" s="18">
        <v>0</v>
      </c>
      <c r="H23" s="18">
        <v>71629390.827275902</v>
      </c>
      <c r="I23" s="18">
        <v>0</v>
      </c>
      <c r="J23" s="18">
        <v>54499041.942724079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26687602.18</v>
      </c>
      <c r="AA23" s="18">
        <v>0</v>
      </c>
      <c r="AB23" s="18">
        <v>0</v>
      </c>
      <c r="AC23" s="18">
        <v>0</v>
      </c>
      <c r="AD23" s="18">
        <v>3371416.92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1078035437.1900001</v>
      </c>
      <c r="AK23" s="18">
        <v>0</v>
      </c>
      <c r="AL23" s="18">
        <v>166244977.36000001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1617419.34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v>586288.4</v>
      </c>
      <c r="EC23" s="18">
        <v>0</v>
      </c>
      <c r="ED23" s="18">
        <v>147291.64000000001</v>
      </c>
      <c r="EE23" s="18">
        <v>0</v>
      </c>
      <c r="EF23" s="18">
        <v>16741712.449999999</v>
      </c>
      <c r="EG23" s="18">
        <v>0</v>
      </c>
      <c r="EH23" s="18">
        <v>3730125.48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v>0</v>
      </c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8">
        <v>0</v>
      </c>
      <c r="FO23" s="18">
        <v>0</v>
      </c>
      <c r="FP23" s="19">
        <v>0</v>
      </c>
      <c r="FQ23" s="19">
        <v>0</v>
      </c>
      <c r="FR23" s="18">
        <v>0</v>
      </c>
      <c r="FS23" s="18">
        <v>0</v>
      </c>
      <c r="FT23" s="18">
        <v>0</v>
      </c>
      <c r="FU23" s="18">
        <v>0</v>
      </c>
      <c r="FV23" s="19">
        <v>0</v>
      </c>
      <c r="FW23" s="19">
        <v>0</v>
      </c>
      <c r="FX23" s="18">
        <v>0</v>
      </c>
      <c r="FY23" s="18">
        <v>0</v>
      </c>
      <c r="FZ23" s="18">
        <v>0</v>
      </c>
      <c r="GA23" s="18">
        <v>0</v>
      </c>
      <c r="GB23" s="19">
        <v>0</v>
      </c>
      <c r="GC23" s="19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0</v>
      </c>
      <c r="GI23" s="18">
        <v>0</v>
      </c>
      <c r="GJ23" s="18">
        <v>0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1423290703.7300003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96529.24</v>
      </c>
      <c r="E24" s="19">
        <v>0</v>
      </c>
      <c r="F24" s="18">
        <v>0</v>
      </c>
      <c r="G24" s="18">
        <v>0</v>
      </c>
      <c r="H24" s="18">
        <v>1406.77</v>
      </c>
      <c r="I24" s="18">
        <v>0</v>
      </c>
      <c r="J24" s="18">
        <v>95122.47</v>
      </c>
      <c r="K24" s="18">
        <v>0</v>
      </c>
      <c r="L24" s="18">
        <v>-396028.08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-51568.31</v>
      </c>
      <c r="AA24" s="18">
        <v>0</v>
      </c>
      <c r="AB24" s="18">
        <v>0</v>
      </c>
      <c r="AC24" s="18">
        <v>0</v>
      </c>
      <c r="AD24" s="18">
        <v>104496.79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287140159.89999998</v>
      </c>
      <c r="AK24" s="18">
        <v>0</v>
      </c>
      <c r="AL24" s="18">
        <v>11128863.92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227949.81</v>
      </c>
      <c r="AU24" s="18">
        <v>0</v>
      </c>
      <c r="AV24" s="18">
        <v>20144.900000000001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7.8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1940314.2760624399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212256.76</v>
      </c>
      <c r="CK24" s="18">
        <v>0</v>
      </c>
      <c r="CL24" s="18">
        <v>6296.82</v>
      </c>
      <c r="CM24" s="18">
        <v>0</v>
      </c>
      <c r="CN24" s="18">
        <v>10.64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-1.09245945623115E-13</v>
      </c>
      <c r="DY24" s="18">
        <v>0</v>
      </c>
      <c r="DZ24" s="18">
        <v>0</v>
      </c>
      <c r="EA24" s="18">
        <v>0</v>
      </c>
      <c r="EB24" s="18">
        <v>2063.35</v>
      </c>
      <c r="EC24" s="18">
        <v>0</v>
      </c>
      <c r="ED24" s="18">
        <v>0</v>
      </c>
      <c r="EE24" s="18">
        <v>0</v>
      </c>
      <c r="EF24" s="18">
        <v>11824779.01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2633144.8629999999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71579968.413699999</v>
      </c>
      <c r="EY24" s="18">
        <v>0</v>
      </c>
      <c r="EZ24" s="18">
        <v>989673793.82640004</v>
      </c>
      <c r="FA24" s="18">
        <v>0</v>
      </c>
      <c r="FB24" s="18">
        <v>9026887.4495000001</v>
      </c>
      <c r="FC24" s="18">
        <v>0</v>
      </c>
      <c r="FD24" s="18">
        <v>432285486.57730001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9319939.4967500009</v>
      </c>
      <c r="FK24" s="18">
        <v>0</v>
      </c>
      <c r="FL24" s="18">
        <v>73777734.628600001</v>
      </c>
      <c r="FM24" s="18">
        <v>0</v>
      </c>
      <c r="FN24" s="18">
        <v>0</v>
      </c>
      <c r="FO24" s="18">
        <v>0</v>
      </c>
      <c r="FP24" s="19">
        <v>0</v>
      </c>
      <c r="FQ24" s="19">
        <v>0</v>
      </c>
      <c r="FR24" s="18">
        <v>0</v>
      </c>
      <c r="FS24" s="18">
        <v>0</v>
      </c>
      <c r="FT24" s="18">
        <v>0</v>
      </c>
      <c r="FU24" s="18">
        <v>0</v>
      </c>
      <c r="FV24" s="19">
        <v>0</v>
      </c>
      <c r="FW24" s="19">
        <v>0</v>
      </c>
      <c r="FX24" s="18">
        <v>0</v>
      </c>
      <c r="FY24" s="18">
        <v>0</v>
      </c>
      <c r="FZ24" s="18">
        <v>0</v>
      </c>
      <c r="GA24" s="18">
        <v>0</v>
      </c>
      <c r="GB24" s="19">
        <v>0</v>
      </c>
      <c r="GC24" s="19">
        <v>0</v>
      </c>
      <c r="GD24" s="18">
        <v>0</v>
      </c>
      <c r="GE24" s="18">
        <v>0</v>
      </c>
      <c r="GF24" s="18">
        <v>0</v>
      </c>
      <c r="GG24" s="18">
        <v>0</v>
      </c>
      <c r="GH24" s="18">
        <v>0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1900553232.0813127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5651909.2999999998</v>
      </c>
      <c r="E25" s="19">
        <v>0</v>
      </c>
      <c r="F25" s="18">
        <v>5651909.2999999998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932694.58000000007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149775402.41</v>
      </c>
      <c r="AK25" s="18">
        <v>0</v>
      </c>
      <c r="AL25" s="18">
        <v>38671314.229999997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214.44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44790.87</v>
      </c>
      <c r="BC25" s="18">
        <v>0</v>
      </c>
      <c r="BD25" s="18">
        <v>5042.4000000000005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2338969.71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6.87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2792433.7</v>
      </c>
      <c r="CK25" s="18">
        <v>0</v>
      </c>
      <c r="CL25" s="18">
        <v>12286.58</v>
      </c>
      <c r="CM25" s="18">
        <v>0</v>
      </c>
      <c r="CN25" s="18">
        <v>77500.990000000005</v>
      </c>
      <c r="CO25" s="18">
        <v>0</v>
      </c>
      <c r="CP25" s="18">
        <v>0</v>
      </c>
      <c r="CQ25" s="18">
        <v>0</v>
      </c>
      <c r="CR25" s="18">
        <v>4215.7700000000004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1208794.3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85509.46</v>
      </c>
      <c r="DY25" s="18">
        <v>0</v>
      </c>
      <c r="DZ25" s="18">
        <v>0</v>
      </c>
      <c r="EA25" s="18">
        <v>0</v>
      </c>
      <c r="EB25" s="18">
        <v>1036640.1299999999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236180.68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9">
        <v>0</v>
      </c>
      <c r="FQ25" s="19">
        <v>0</v>
      </c>
      <c r="FR25" s="18">
        <v>0</v>
      </c>
      <c r="FS25" s="18">
        <v>0</v>
      </c>
      <c r="FT25" s="18">
        <v>0</v>
      </c>
      <c r="FU25" s="18">
        <v>0</v>
      </c>
      <c r="FV25" s="19">
        <v>0</v>
      </c>
      <c r="FW25" s="19">
        <v>0</v>
      </c>
      <c r="FX25" s="18">
        <v>0</v>
      </c>
      <c r="FY25" s="18">
        <v>0</v>
      </c>
      <c r="FZ25" s="18">
        <v>0</v>
      </c>
      <c r="GA25" s="18">
        <v>0</v>
      </c>
      <c r="GB25" s="19">
        <v>0</v>
      </c>
      <c r="GC25" s="19">
        <v>0</v>
      </c>
      <c r="GD25" s="18">
        <v>0</v>
      </c>
      <c r="GE25" s="18">
        <v>0</v>
      </c>
      <c r="GF25" s="18">
        <v>0</v>
      </c>
      <c r="GG25" s="18">
        <v>0</v>
      </c>
      <c r="GH25" s="18">
        <v>0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202873906.42000005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0</v>
      </c>
      <c r="E26" s="19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281648331.23007303</v>
      </c>
      <c r="AK26" s="18">
        <v>0</v>
      </c>
      <c r="AL26" s="18">
        <v>27622614.739927001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1187968.99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8">
        <v>0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0</v>
      </c>
      <c r="FQ26" s="19">
        <v>0</v>
      </c>
      <c r="FR26" s="18">
        <v>0</v>
      </c>
      <c r="FS26" s="18">
        <v>0</v>
      </c>
      <c r="FT26" s="18">
        <v>0</v>
      </c>
      <c r="FU26" s="18">
        <v>0</v>
      </c>
      <c r="FV26" s="19">
        <v>0</v>
      </c>
      <c r="FW26" s="19">
        <v>0</v>
      </c>
      <c r="FX26" s="18">
        <v>0</v>
      </c>
      <c r="FY26" s="18">
        <v>0</v>
      </c>
      <c r="FZ26" s="18">
        <v>0</v>
      </c>
      <c r="GA26" s="18">
        <v>0</v>
      </c>
      <c r="GB26" s="19">
        <v>0</v>
      </c>
      <c r="GC26" s="19">
        <v>0</v>
      </c>
      <c r="GD26" s="18">
        <v>0</v>
      </c>
      <c r="GE26" s="18">
        <v>0</v>
      </c>
      <c r="GF26" s="18">
        <v>0</v>
      </c>
      <c r="GG26" s="18">
        <v>0</v>
      </c>
      <c r="GH26" s="18">
        <v>0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310458914.96000004</v>
      </c>
      <c r="HW26" s="18">
        <v>0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49793797.439999998</v>
      </c>
      <c r="E27" s="19">
        <v>594769604.55999994</v>
      </c>
      <c r="F27" s="18">
        <v>0</v>
      </c>
      <c r="G27" s="18">
        <v>0</v>
      </c>
      <c r="H27" s="18">
        <v>4405817.46</v>
      </c>
      <c r="I27" s="18">
        <v>0</v>
      </c>
      <c r="J27" s="18">
        <v>45387979.979999997</v>
      </c>
      <c r="K27" s="18">
        <v>594769604.55999994</v>
      </c>
      <c r="L27" s="18">
        <v>4089805.07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1428318.25</v>
      </c>
      <c r="AA27" s="18">
        <v>131265724.02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741692031.63</v>
      </c>
      <c r="AK27" s="18">
        <v>0</v>
      </c>
      <c r="AL27" s="18">
        <v>10931405.880000001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27151.78</v>
      </c>
      <c r="AU27" s="18">
        <v>0</v>
      </c>
      <c r="AV27" s="18">
        <v>19766.03</v>
      </c>
      <c r="AW27" s="18">
        <v>166686303.38</v>
      </c>
      <c r="AX27" s="18">
        <v>0</v>
      </c>
      <c r="AY27" s="18">
        <v>0</v>
      </c>
      <c r="AZ27" s="18">
        <v>0</v>
      </c>
      <c r="BA27" s="18">
        <v>0</v>
      </c>
      <c r="BB27" s="18">
        <v>18619.3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976229.64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0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35811376.840000004</v>
      </c>
      <c r="CK27" s="18">
        <v>0</v>
      </c>
      <c r="CL27" s="18">
        <v>6039986.6699999999</v>
      </c>
      <c r="CM27" s="18">
        <v>0</v>
      </c>
      <c r="CN27" s="18">
        <v>1446938.88</v>
      </c>
      <c r="CO27" s="18">
        <v>0</v>
      </c>
      <c r="CP27" s="18">
        <v>0</v>
      </c>
      <c r="CQ27" s="18">
        <v>0</v>
      </c>
      <c r="CR27" s="18">
        <v>1546773.7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0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0</v>
      </c>
      <c r="DW27" s="18">
        <v>243255389.53</v>
      </c>
      <c r="DX27" s="18">
        <v>519990.14</v>
      </c>
      <c r="DY27" s="18">
        <v>0</v>
      </c>
      <c r="DZ27" s="18">
        <v>0</v>
      </c>
      <c r="EA27" s="18">
        <v>0</v>
      </c>
      <c r="EB27" s="18">
        <v>11720262.779999999</v>
      </c>
      <c r="EC27" s="18">
        <v>0</v>
      </c>
      <c r="ED27" s="18">
        <v>304675.21000000002</v>
      </c>
      <c r="EE27" s="18">
        <v>0</v>
      </c>
      <c r="EF27" s="18">
        <v>21909498.760000002</v>
      </c>
      <c r="EG27" s="18">
        <v>1694570.85</v>
      </c>
      <c r="EH27" s="18">
        <v>1196926.23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335769.51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9924088.2699999996</v>
      </c>
      <c r="EY27" s="18">
        <v>0</v>
      </c>
      <c r="EZ27" s="18">
        <v>119037255.98999999</v>
      </c>
      <c r="FA27" s="18">
        <v>0</v>
      </c>
      <c r="FB27" s="18">
        <v>1028527.59</v>
      </c>
      <c r="FC27" s="18">
        <v>0</v>
      </c>
      <c r="FD27" s="18">
        <v>61172463.770000003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1313878.8400000001</v>
      </c>
      <c r="FK27" s="18">
        <v>0</v>
      </c>
      <c r="FL27" s="18">
        <v>10184570.17</v>
      </c>
      <c r="FM27" s="18">
        <v>0</v>
      </c>
      <c r="FN27" s="18">
        <v>0</v>
      </c>
      <c r="FO27" s="18">
        <v>0</v>
      </c>
      <c r="FP27" s="19">
        <v>0</v>
      </c>
      <c r="FQ27" s="19">
        <v>0</v>
      </c>
      <c r="FR27" s="18">
        <v>0</v>
      </c>
      <c r="FS27" s="18">
        <v>0</v>
      </c>
      <c r="FT27" s="18">
        <v>0</v>
      </c>
      <c r="FU27" s="18">
        <v>0</v>
      </c>
      <c r="FV27" s="19">
        <v>0</v>
      </c>
      <c r="FW27" s="19">
        <v>0</v>
      </c>
      <c r="FX27" s="18">
        <v>0</v>
      </c>
      <c r="FY27" s="18">
        <v>0</v>
      </c>
      <c r="FZ27" s="18">
        <v>0</v>
      </c>
      <c r="GA27" s="18">
        <v>0</v>
      </c>
      <c r="GB27" s="19">
        <v>0</v>
      </c>
      <c r="GC27" s="19">
        <v>0</v>
      </c>
      <c r="GD27" s="18">
        <v>0</v>
      </c>
      <c r="GE27" s="18">
        <v>0</v>
      </c>
      <c r="GF27" s="18">
        <v>0</v>
      </c>
      <c r="GG27" s="18">
        <v>0</v>
      </c>
      <c r="GH27" s="18">
        <v>0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1092470108.3699999</v>
      </c>
      <c r="HW27" s="18">
        <v>1137671592.3399999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0</v>
      </c>
      <c r="E28" s="19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1163247.8899999999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0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1163247.8899999999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0</v>
      </c>
      <c r="E29" s="19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802125105.88999999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2253747.5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159681.35999999999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564463.46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15329497.83</v>
      </c>
      <c r="EY29" s="18">
        <v>0</v>
      </c>
      <c r="EZ29" s="18">
        <v>211489610.13</v>
      </c>
      <c r="FA29" s="18">
        <v>0</v>
      </c>
      <c r="FB29" s="18">
        <v>1951766.45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1993649.73</v>
      </c>
      <c r="FI29" s="18">
        <v>0</v>
      </c>
      <c r="FJ29" s="18">
        <v>93051335.799999997</v>
      </c>
      <c r="FK29" s="18">
        <v>0</v>
      </c>
      <c r="FL29" s="18">
        <v>15873793.810000001</v>
      </c>
      <c r="FM29" s="18">
        <v>0</v>
      </c>
      <c r="FN29" s="18">
        <v>0</v>
      </c>
      <c r="FO29" s="18">
        <v>0</v>
      </c>
      <c r="FP29" s="19">
        <v>0</v>
      </c>
      <c r="FQ29" s="19">
        <v>0</v>
      </c>
      <c r="FR29" s="18">
        <v>0</v>
      </c>
      <c r="FS29" s="18">
        <v>0</v>
      </c>
      <c r="FT29" s="18">
        <v>0</v>
      </c>
      <c r="FU29" s="18">
        <v>0</v>
      </c>
      <c r="FV29" s="19">
        <v>0</v>
      </c>
      <c r="FW29" s="19">
        <v>0</v>
      </c>
      <c r="FX29" s="18">
        <v>0</v>
      </c>
      <c r="FY29" s="18">
        <v>0</v>
      </c>
      <c r="FZ29" s="18">
        <v>0</v>
      </c>
      <c r="GA29" s="18">
        <v>0</v>
      </c>
      <c r="GB29" s="19">
        <v>0</v>
      </c>
      <c r="GC29" s="19">
        <v>0</v>
      </c>
      <c r="GD29" s="18">
        <v>0</v>
      </c>
      <c r="GE29" s="18">
        <v>0</v>
      </c>
      <c r="GF29" s="18">
        <v>0</v>
      </c>
      <c r="GG29" s="18">
        <v>0</v>
      </c>
      <c r="GH29" s="18">
        <v>0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1144792651.96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0</v>
      </c>
      <c r="E30" s="19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112524615.11569643</v>
      </c>
      <c r="AK30" s="18">
        <v>0</v>
      </c>
      <c r="AL30" s="18">
        <v>6330681.7400000002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0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0</v>
      </c>
      <c r="FW30" s="19">
        <v>0</v>
      </c>
      <c r="FX30" s="18">
        <v>0</v>
      </c>
      <c r="FY30" s="18">
        <v>0</v>
      </c>
      <c r="FZ30" s="18">
        <v>0</v>
      </c>
      <c r="GA30" s="18">
        <v>0</v>
      </c>
      <c r="GB30" s="19">
        <v>0</v>
      </c>
      <c r="GC30" s="19">
        <v>0</v>
      </c>
      <c r="GD30" s="18">
        <v>0</v>
      </c>
      <c r="GE30" s="18">
        <v>0</v>
      </c>
      <c r="GF30" s="18">
        <v>0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118855296.85569642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6439091.6783720003</v>
      </c>
      <c r="E31" s="19">
        <v>0</v>
      </c>
      <c r="F31" s="18">
        <v>0</v>
      </c>
      <c r="G31" s="18">
        <v>0</v>
      </c>
      <c r="H31" s="18">
        <v>233866.23775299999</v>
      </c>
      <c r="I31" s="18">
        <v>0</v>
      </c>
      <c r="J31" s="18">
        <v>6205225.4406190002</v>
      </c>
      <c r="K31" s="18">
        <v>0</v>
      </c>
      <c r="L31" s="18">
        <v>1554084.0787219999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1255937592.46</v>
      </c>
      <c r="AK31" s="18">
        <v>0</v>
      </c>
      <c r="AL31" s="18">
        <v>41677363.550573997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672691.15448499995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2610641.58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569017.58788699994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15323791.581803</v>
      </c>
      <c r="CK31" s="18">
        <v>0</v>
      </c>
      <c r="CL31" s="18">
        <v>4797178.3189970003</v>
      </c>
      <c r="CM31" s="18">
        <v>0</v>
      </c>
      <c r="CN31" s="18">
        <v>93720.510431000002</v>
      </c>
      <c r="CO31" s="18">
        <v>0</v>
      </c>
      <c r="CP31" s="18">
        <v>0</v>
      </c>
      <c r="CQ31" s="18">
        <v>0</v>
      </c>
      <c r="CR31" s="18">
        <v>93720.510431000002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13846928.541061001</v>
      </c>
      <c r="EG31" s="18">
        <v>0</v>
      </c>
      <c r="EH31" s="18">
        <v>91343.280480000001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209.75</v>
      </c>
      <c r="EY31" s="18">
        <v>0</v>
      </c>
      <c r="EZ31" s="18">
        <v>-31296.15</v>
      </c>
      <c r="FA31" s="18">
        <v>0</v>
      </c>
      <c r="FB31" s="18">
        <v>374.44</v>
      </c>
      <c r="FC31" s="18">
        <v>0</v>
      </c>
      <c r="FD31" s="18">
        <v>126631.99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34533.120000000003</v>
      </c>
      <c r="FM31" s="18">
        <v>0</v>
      </c>
      <c r="FN31" s="18">
        <v>0</v>
      </c>
      <c r="FO31" s="18">
        <v>0</v>
      </c>
      <c r="FP31" s="19">
        <v>0</v>
      </c>
      <c r="FQ31" s="19">
        <v>0</v>
      </c>
      <c r="FR31" s="18">
        <v>0</v>
      </c>
      <c r="FS31" s="18">
        <v>0</v>
      </c>
      <c r="FT31" s="18">
        <v>0</v>
      </c>
      <c r="FU31" s="18">
        <v>0</v>
      </c>
      <c r="FV31" s="19">
        <v>0</v>
      </c>
      <c r="FW31" s="19">
        <v>0</v>
      </c>
      <c r="FX31" s="18">
        <v>0</v>
      </c>
      <c r="FY31" s="18">
        <v>0</v>
      </c>
      <c r="FZ31" s="18">
        <v>0</v>
      </c>
      <c r="GA31" s="18">
        <v>0</v>
      </c>
      <c r="GB31" s="19">
        <v>0</v>
      </c>
      <c r="GC31" s="19">
        <v>0</v>
      </c>
      <c r="GD31" s="18">
        <v>0</v>
      </c>
      <c r="GE31" s="18">
        <v>0</v>
      </c>
      <c r="GF31" s="18">
        <v>0</v>
      </c>
      <c r="GG31" s="18">
        <v>0</v>
      </c>
      <c r="GH31" s="18">
        <v>0</v>
      </c>
      <c r="GI31" s="18">
        <v>0</v>
      </c>
      <c r="GJ31" s="18">
        <v>0</v>
      </c>
      <c r="GK31" s="18">
        <v>0</v>
      </c>
      <c r="GL31" s="18">
        <v>0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1343837617.9832428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0</v>
      </c>
      <c r="E32" s="19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684049883.13999999</v>
      </c>
      <c r="AK32" s="18">
        <v>0</v>
      </c>
      <c r="AL32" s="18">
        <v>84746309.719999999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1136002.45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0</v>
      </c>
      <c r="EG32" s="18">
        <v>0</v>
      </c>
      <c r="EH32" s="18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376308.97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10219665.23</v>
      </c>
      <c r="EY32" s="18">
        <v>0</v>
      </c>
      <c r="EZ32" s="18">
        <v>140993028.78999999</v>
      </c>
      <c r="FA32" s="18">
        <v>0</v>
      </c>
      <c r="FB32" s="18">
        <v>1301441.25</v>
      </c>
      <c r="FC32" s="18">
        <v>0</v>
      </c>
      <c r="FD32" s="18">
        <v>61989164.07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1329099.8400000001</v>
      </c>
      <c r="FK32" s="18">
        <v>0</v>
      </c>
      <c r="FL32" s="18">
        <v>10569629.119999999</v>
      </c>
      <c r="FM32" s="18">
        <v>0</v>
      </c>
      <c r="FN32" s="18">
        <v>0</v>
      </c>
      <c r="FO32" s="18">
        <v>0</v>
      </c>
      <c r="FP32" s="19">
        <v>0</v>
      </c>
      <c r="FQ32" s="19">
        <v>0</v>
      </c>
      <c r="FR32" s="18">
        <v>0</v>
      </c>
      <c r="FS32" s="18">
        <v>0</v>
      </c>
      <c r="FT32" s="18">
        <v>0</v>
      </c>
      <c r="FU32" s="18">
        <v>0</v>
      </c>
      <c r="FV32" s="19">
        <v>0</v>
      </c>
      <c r="FW32" s="19">
        <v>0</v>
      </c>
      <c r="FX32" s="18">
        <v>0</v>
      </c>
      <c r="FY32" s="18">
        <v>0</v>
      </c>
      <c r="FZ32" s="18">
        <v>0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0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996710532.58000016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0</v>
      </c>
      <c r="E33" s="19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202479279.36000001</v>
      </c>
      <c r="AK33" s="18">
        <v>0</v>
      </c>
      <c r="AL33" s="18">
        <v>11109747.43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995949.87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214584976.66000003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107606869.18000001</v>
      </c>
      <c r="E34" s="19">
        <v>13933931.249999899</v>
      </c>
      <c r="F34" s="18">
        <v>0</v>
      </c>
      <c r="G34" s="18">
        <v>0</v>
      </c>
      <c r="H34" s="18">
        <v>107606869.18000001</v>
      </c>
      <c r="I34" s="18">
        <v>13933931.249999899</v>
      </c>
      <c r="J34" s="18">
        <v>0</v>
      </c>
      <c r="K34" s="18">
        <v>0</v>
      </c>
      <c r="L34" s="18">
        <v>24166087.390000001</v>
      </c>
      <c r="M34" s="18">
        <v>2836443.4600000302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6250290.9199999999</v>
      </c>
      <c r="AA34" s="18">
        <v>244904.169999998</v>
      </c>
      <c r="AB34" s="18">
        <v>0</v>
      </c>
      <c r="AC34" s="18">
        <v>0</v>
      </c>
      <c r="AD34" s="18">
        <v>214046.8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140.16999999999999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468270.26</v>
      </c>
      <c r="AU34" s="18">
        <v>879989.4</v>
      </c>
      <c r="AV34" s="18">
        <v>976293.59</v>
      </c>
      <c r="AW34" s="18">
        <v>204551.72</v>
      </c>
      <c r="AX34" s="18">
        <v>0</v>
      </c>
      <c r="AY34" s="18">
        <v>0</v>
      </c>
      <c r="AZ34" s="18">
        <v>0</v>
      </c>
      <c r="BA34" s="18">
        <v>0</v>
      </c>
      <c r="BB34" s="18">
        <v>291038.86</v>
      </c>
      <c r="BC34" s="18">
        <v>42403.44</v>
      </c>
      <c r="BD34" s="18">
        <v>1846402.96</v>
      </c>
      <c r="BE34" s="18">
        <v>27782.2599999999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1090928.01</v>
      </c>
      <c r="BR34" s="18">
        <v>0</v>
      </c>
      <c r="BS34" s="18">
        <v>0</v>
      </c>
      <c r="BT34" s="18">
        <v>0</v>
      </c>
      <c r="BU34" s="18">
        <v>0</v>
      </c>
      <c r="BV34" s="18">
        <v>498609.95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523774.41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258209563.03</v>
      </c>
      <c r="CK34" s="18">
        <v>49480621.149999999</v>
      </c>
      <c r="CL34" s="18">
        <v>5071916.66</v>
      </c>
      <c r="CM34" s="18">
        <v>616331.78000000096</v>
      </c>
      <c r="CN34" s="18">
        <v>6843630.2599999998</v>
      </c>
      <c r="CO34" s="18">
        <v>717699.11999999802</v>
      </c>
      <c r="CP34" s="18">
        <v>0</v>
      </c>
      <c r="CQ34" s="18">
        <v>0</v>
      </c>
      <c r="CR34" s="18">
        <v>5211630.76</v>
      </c>
      <c r="CS34" s="18">
        <v>717732.56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114378.29</v>
      </c>
      <c r="DE34" s="18">
        <v>-1.5716095091988801E-11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221.13</v>
      </c>
      <c r="DY34" s="18">
        <v>723.45</v>
      </c>
      <c r="DZ34" s="18">
        <v>0</v>
      </c>
      <c r="EA34" s="18">
        <v>0</v>
      </c>
      <c r="EB34" s="18">
        <v>1661396.37</v>
      </c>
      <c r="EC34" s="18">
        <v>790201.12000000104</v>
      </c>
      <c r="ED34" s="18">
        <v>0</v>
      </c>
      <c r="EE34" s="18">
        <v>0</v>
      </c>
      <c r="EF34" s="18">
        <v>4029091.48</v>
      </c>
      <c r="EG34" s="18">
        <v>876964.85</v>
      </c>
      <c r="EH34" s="18">
        <v>9495804.3000000007</v>
      </c>
      <c r="EI34" s="18">
        <v>41769.5600000005</v>
      </c>
      <c r="EJ34" s="18">
        <v>0</v>
      </c>
      <c r="EK34" s="18">
        <v>0</v>
      </c>
      <c r="EL34" s="18">
        <v>0</v>
      </c>
      <c r="EM34" s="18">
        <v>0</v>
      </c>
      <c r="EN34" s="18">
        <v>73590.02</v>
      </c>
      <c r="EO34" s="18">
        <v>4.65660843218529E-12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9">
        <v>0</v>
      </c>
      <c r="FQ34" s="19">
        <v>0</v>
      </c>
      <c r="FR34" s="18">
        <v>0</v>
      </c>
      <c r="FS34" s="18">
        <v>0</v>
      </c>
      <c r="FT34" s="18">
        <v>0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662678.21000000194</v>
      </c>
      <c r="GI34" s="18">
        <v>-662678.21000000194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434215725</v>
      </c>
      <c r="HW34" s="18">
        <v>71840299.089999929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0</v>
      </c>
      <c r="E35" s="19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45933436</v>
      </c>
      <c r="AK35" s="18">
        <v>0</v>
      </c>
      <c r="AL35" s="18">
        <v>11198259.23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2218349.79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0</v>
      </c>
      <c r="FQ35" s="19">
        <v>0</v>
      </c>
      <c r="FR35" s="18">
        <v>0</v>
      </c>
      <c r="FS35" s="18">
        <v>0</v>
      </c>
      <c r="FT35" s="18">
        <v>0</v>
      </c>
      <c r="FU35" s="18">
        <v>0</v>
      </c>
      <c r="FV35" s="19">
        <v>0</v>
      </c>
      <c r="FW35" s="19">
        <v>0</v>
      </c>
      <c r="FX35" s="18">
        <v>0</v>
      </c>
      <c r="FY35" s="18">
        <v>0</v>
      </c>
      <c r="FZ35" s="18">
        <v>0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59350045.020000003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333016376.05000001</v>
      </c>
      <c r="AE36" s="18">
        <v>619713125.04999995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903685.7</v>
      </c>
      <c r="CA36" s="18">
        <v>7559341.4299999997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333920061.75</v>
      </c>
      <c r="HW36" s="18">
        <v>627272466.4799999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764300001.67999995</v>
      </c>
      <c r="E37" s="19">
        <v>0</v>
      </c>
      <c r="F37" s="18">
        <v>0</v>
      </c>
      <c r="G37" s="18">
        <v>0</v>
      </c>
      <c r="H37" s="18">
        <v>542895369.53999996</v>
      </c>
      <c r="I37" s="18">
        <v>0</v>
      </c>
      <c r="J37" s="18">
        <v>221404632.13999999</v>
      </c>
      <c r="K37" s="18">
        <v>0</v>
      </c>
      <c r="L37" s="18">
        <v>1981768.89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3515062.87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335878803.59000003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862277.69</v>
      </c>
      <c r="AU37" s="18">
        <v>0</v>
      </c>
      <c r="AV37" s="18">
        <v>654732.07999999996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1631381.86</v>
      </c>
      <c r="BC37" s="18">
        <v>0</v>
      </c>
      <c r="BD37" s="18">
        <v>9128041.9199999999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1592522.36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3590363.86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1455183.14</v>
      </c>
      <c r="CC37" s="18">
        <v>762280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269864.68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589.79</v>
      </c>
      <c r="DY37" s="18">
        <v>0</v>
      </c>
      <c r="DZ37" s="18">
        <v>0</v>
      </c>
      <c r="EA37" s="18">
        <v>0</v>
      </c>
      <c r="EB37" s="18">
        <v>31670855.370000001</v>
      </c>
      <c r="EC37" s="18">
        <v>0</v>
      </c>
      <c r="ED37" s="18">
        <v>0</v>
      </c>
      <c r="EE37" s="18">
        <v>0</v>
      </c>
      <c r="EF37" s="18">
        <v>2040387.15</v>
      </c>
      <c r="EG37" s="18">
        <v>0</v>
      </c>
      <c r="EH37" s="18">
        <v>17631386.75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94062.68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632481.18000000005</v>
      </c>
      <c r="FQ37" s="19">
        <v>0</v>
      </c>
      <c r="FR37" s="18">
        <v>0</v>
      </c>
      <c r="FS37" s="18">
        <v>0</v>
      </c>
      <c r="FT37" s="18">
        <v>0</v>
      </c>
      <c r="FU37" s="18">
        <v>0</v>
      </c>
      <c r="FV37" s="19">
        <v>632481.18000000005</v>
      </c>
      <c r="FW37" s="19">
        <v>0</v>
      </c>
      <c r="FX37" s="18">
        <v>632481.18000000005</v>
      </c>
      <c r="FY37" s="18">
        <v>0</v>
      </c>
      <c r="FZ37" s="18">
        <v>0</v>
      </c>
      <c r="GA37" s="18">
        <v>0</v>
      </c>
      <c r="GB37" s="19">
        <v>0</v>
      </c>
      <c r="GC37" s="19">
        <v>0</v>
      </c>
      <c r="GD37" s="18">
        <v>0</v>
      </c>
      <c r="GE37" s="18">
        <v>0</v>
      </c>
      <c r="GF37" s="18">
        <v>0</v>
      </c>
      <c r="GG37" s="18">
        <v>0</v>
      </c>
      <c r="GH37" s="18">
        <v>0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1176929767.54</v>
      </c>
      <c r="HW37" s="18">
        <v>762280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0</v>
      </c>
      <c r="E38" s="19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611394365.24000001</v>
      </c>
      <c r="AK38" s="18">
        <v>0</v>
      </c>
      <c r="AL38" s="18">
        <v>11123769.74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1118229.58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0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0</v>
      </c>
      <c r="FW38" s="19">
        <v>0</v>
      </c>
      <c r="FX38" s="18">
        <v>0</v>
      </c>
      <c r="FY38" s="18">
        <v>0</v>
      </c>
      <c r="FZ38" s="18">
        <v>0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0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623636364.56000006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150391001.88</v>
      </c>
      <c r="E39" s="19">
        <v>0</v>
      </c>
      <c r="F39" s="18">
        <v>89617.19</v>
      </c>
      <c r="G39" s="18">
        <v>0</v>
      </c>
      <c r="H39" s="18">
        <v>56505461.799999997</v>
      </c>
      <c r="I39" s="18">
        <v>0</v>
      </c>
      <c r="J39" s="18">
        <v>93795922.890000001</v>
      </c>
      <c r="K39" s="18">
        <v>0</v>
      </c>
      <c r="L39" s="18">
        <v>55960.85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101769.84</v>
      </c>
      <c r="AA39" s="18">
        <v>0</v>
      </c>
      <c r="AB39" s="18">
        <v>0</v>
      </c>
      <c r="AC39" s="18">
        <v>0</v>
      </c>
      <c r="AD39" s="18">
        <v>12035385.58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1766893720.26</v>
      </c>
      <c r="AK39" s="18">
        <v>0</v>
      </c>
      <c r="AL39" s="18">
        <v>11198500.609999999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195933.25</v>
      </c>
      <c r="AU39" s="18">
        <v>0</v>
      </c>
      <c r="AV39" s="18">
        <v>1572476.45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37538.92</v>
      </c>
      <c r="BC39" s="18">
        <v>0</v>
      </c>
      <c r="BD39" s="18">
        <v>52033.87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3547.57</v>
      </c>
      <c r="BK39" s="18">
        <v>0</v>
      </c>
      <c r="BL39" s="18">
        <v>24458.12</v>
      </c>
      <c r="BM39" s="18">
        <v>0</v>
      </c>
      <c r="BN39" s="18">
        <v>0</v>
      </c>
      <c r="BO39" s="18">
        <v>0</v>
      </c>
      <c r="BP39" s="18">
        <v>5651355.2599999998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65506824.43</v>
      </c>
      <c r="CK39" s="18">
        <v>0</v>
      </c>
      <c r="CL39" s="18">
        <v>43809300.030000001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44071967.5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31657.61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8">
        <v>1166438.8600000001</v>
      </c>
      <c r="DY39" s="18">
        <v>0</v>
      </c>
      <c r="DZ39" s="18">
        <v>0</v>
      </c>
      <c r="EA39" s="18">
        <v>0</v>
      </c>
      <c r="EB39" s="18">
        <v>73897016.980000004</v>
      </c>
      <c r="EC39" s="18">
        <v>0</v>
      </c>
      <c r="ED39" s="18">
        <v>397378.33</v>
      </c>
      <c r="EE39" s="18">
        <v>0</v>
      </c>
      <c r="EF39" s="18">
        <v>29799417.43</v>
      </c>
      <c r="EG39" s="18">
        <v>0</v>
      </c>
      <c r="EH39" s="18">
        <v>1423206.1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8">
        <v>0</v>
      </c>
      <c r="FC39" s="18">
        <v>0</v>
      </c>
      <c r="FD39" s="18">
        <v>0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0</v>
      </c>
      <c r="FM39" s="18">
        <v>0</v>
      </c>
      <c r="FN39" s="18">
        <v>0</v>
      </c>
      <c r="FO39" s="18">
        <v>0</v>
      </c>
      <c r="FP39" s="19">
        <v>0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0</v>
      </c>
      <c r="FW39" s="19">
        <v>0</v>
      </c>
      <c r="FX39" s="18">
        <v>0</v>
      </c>
      <c r="FY39" s="18">
        <v>0</v>
      </c>
      <c r="FZ39" s="18">
        <v>0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2208316889.7299991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81733.240000000005</v>
      </c>
      <c r="E40" s="19">
        <v>0</v>
      </c>
      <c r="F40" s="18">
        <v>0</v>
      </c>
      <c r="G40" s="18">
        <v>0</v>
      </c>
      <c r="H40" s="18">
        <v>81720.89</v>
      </c>
      <c r="I40" s="18">
        <v>0</v>
      </c>
      <c r="J40" s="18">
        <v>12.35</v>
      </c>
      <c r="K40" s="18">
        <v>0</v>
      </c>
      <c r="L40" s="18">
        <v>12166.36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191.31</v>
      </c>
      <c r="BC40" s="18">
        <v>0</v>
      </c>
      <c r="BD40" s="18">
        <v>1025.07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730642.88</v>
      </c>
      <c r="CK40" s="18">
        <v>0</v>
      </c>
      <c r="CL40" s="18">
        <v>1762.91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2494.35</v>
      </c>
      <c r="EC40" s="18">
        <v>0</v>
      </c>
      <c r="ED40" s="18">
        <v>0</v>
      </c>
      <c r="EE40" s="18">
        <v>0</v>
      </c>
      <c r="EF40" s="18">
        <v>-1173.52</v>
      </c>
      <c r="EG40" s="18">
        <v>0</v>
      </c>
      <c r="EH40" s="18">
        <v>7123.74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0</v>
      </c>
      <c r="GI40" s="18">
        <v>0</v>
      </c>
      <c r="GJ40" s="18">
        <v>0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835966.34</v>
      </c>
      <c r="HW40" s="18">
        <v>0</v>
      </c>
    </row>
    <row r="41" spans="1:231" ht="12.75" customHeight="1">
      <c r="A41" s="55" t="s">
        <v>215</v>
      </c>
      <c r="B41" s="17">
        <v>1047</v>
      </c>
      <c r="C41" s="56" t="s">
        <v>147</v>
      </c>
      <c r="D41" s="19">
        <v>0</v>
      </c>
      <c r="E41" s="19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0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0</v>
      </c>
      <c r="EY41" s="18">
        <v>0</v>
      </c>
      <c r="EZ41" s="18">
        <v>0</v>
      </c>
      <c r="FA41" s="18">
        <v>0</v>
      </c>
      <c r="FB41" s="18">
        <v>0</v>
      </c>
      <c r="FC41" s="18">
        <v>0</v>
      </c>
      <c r="FD41" s="18">
        <v>0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0</v>
      </c>
      <c r="FK41" s="18">
        <v>0</v>
      </c>
      <c r="FL41" s="18">
        <v>0</v>
      </c>
      <c r="FM41" s="18">
        <v>0</v>
      </c>
      <c r="FN41" s="18">
        <v>0</v>
      </c>
      <c r="FO41" s="18">
        <v>0</v>
      </c>
      <c r="FP41" s="19">
        <v>0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0</v>
      </c>
      <c r="FW41" s="19">
        <v>0</v>
      </c>
      <c r="FX41" s="18">
        <v>0</v>
      </c>
      <c r="FY41" s="18">
        <v>0</v>
      </c>
      <c r="FZ41" s="18">
        <v>0</v>
      </c>
      <c r="GA41" s="18">
        <v>0</v>
      </c>
      <c r="GB41" s="19">
        <v>0</v>
      </c>
      <c r="GC41" s="19">
        <v>0</v>
      </c>
      <c r="GD41" s="18">
        <v>0</v>
      </c>
      <c r="GE41" s="18">
        <v>0</v>
      </c>
      <c r="GF41" s="18">
        <v>0</v>
      </c>
      <c r="GG41" s="18">
        <v>0</v>
      </c>
      <c r="GH41" s="18">
        <v>0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0</v>
      </c>
      <c r="HW41" s="18">
        <v>0</v>
      </c>
    </row>
    <row r="42" spans="1:231" ht="12.75" customHeight="1">
      <c r="A42" s="55" t="s">
        <v>217</v>
      </c>
      <c r="B42" s="17">
        <v>1048</v>
      </c>
      <c r="C42" s="56" t="s">
        <v>147</v>
      </c>
      <c r="D42" s="19">
        <v>0</v>
      </c>
      <c r="E42" s="19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185251129.31</v>
      </c>
      <c r="AK42" s="18">
        <v>0</v>
      </c>
      <c r="AL42" s="18">
        <v>25808224.870000001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1369106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0</v>
      </c>
      <c r="EH42" s="18">
        <v>0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752617.93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20439330.449999999</v>
      </c>
      <c r="EY42" s="18">
        <v>0</v>
      </c>
      <c r="EZ42" s="18">
        <v>281986057.55000001</v>
      </c>
      <c r="FA42" s="18">
        <v>0</v>
      </c>
      <c r="FB42" s="18">
        <v>2602882.5</v>
      </c>
      <c r="FC42" s="18">
        <v>0</v>
      </c>
      <c r="FD42" s="18">
        <v>123978328.16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2658199.67</v>
      </c>
      <c r="FK42" s="18">
        <v>0</v>
      </c>
      <c r="FL42" s="18">
        <v>21139258.27</v>
      </c>
      <c r="FM42" s="18">
        <v>0</v>
      </c>
      <c r="FN42" s="18">
        <v>0</v>
      </c>
      <c r="FO42" s="18">
        <v>0</v>
      </c>
      <c r="FP42" s="19">
        <v>0</v>
      </c>
      <c r="FQ42" s="19">
        <v>0</v>
      </c>
      <c r="FR42" s="18">
        <v>0</v>
      </c>
      <c r="FS42" s="18">
        <v>0</v>
      </c>
      <c r="FT42" s="18">
        <v>0</v>
      </c>
      <c r="FU42" s="18">
        <v>0</v>
      </c>
      <c r="FV42" s="19">
        <v>0</v>
      </c>
      <c r="FW42" s="19">
        <v>0</v>
      </c>
      <c r="FX42" s="18">
        <v>0</v>
      </c>
      <c r="FY42" s="18">
        <v>0</v>
      </c>
      <c r="FZ42" s="18">
        <v>0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0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665985134.70999992</v>
      </c>
      <c r="HW42" s="18">
        <v>0</v>
      </c>
    </row>
    <row r="43" spans="1:231" ht="12.75" customHeight="1">
      <c r="A43" s="55" t="s">
        <v>219</v>
      </c>
      <c r="B43" s="17">
        <v>1049</v>
      </c>
      <c r="C43" s="56" t="s">
        <v>147</v>
      </c>
      <c r="D43" s="19">
        <v>0</v>
      </c>
      <c r="E43" s="19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153496712.45000005</v>
      </c>
      <c r="AK43" s="18">
        <v>0</v>
      </c>
      <c r="AL43" s="18">
        <v>20887946.75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1304851.19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0</v>
      </c>
      <c r="CM43" s="18">
        <v>0</v>
      </c>
      <c r="CN43" s="18">
        <v>0</v>
      </c>
      <c r="CO43" s="18">
        <v>0</v>
      </c>
      <c r="CP43" s="18">
        <v>0</v>
      </c>
      <c r="CQ43" s="18">
        <v>0</v>
      </c>
      <c r="CR43" s="18">
        <v>0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0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175689510.39000005</v>
      </c>
      <c r="HW43" s="18">
        <v>0</v>
      </c>
    </row>
    <row r="44" spans="1:231" ht="12.75" customHeight="1">
      <c r="A44" s="55" t="s">
        <v>221</v>
      </c>
      <c r="B44" s="17">
        <v>1050</v>
      </c>
      <c r="C44" s="56" t="s">
        <v>147</v>
      </c>
      <c r="D44" s="19">
        <v>0</v>
      </c>
      <c r="E44" s="19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0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0</v>
      </c>
      <c r="FW44" s="19">
        <v>0</v>
      </c>
      <c r="FX44" s="18">
        <v>0</v>
      </c>
      <c r="FY44" s="18">
        <v>0</v>
      </c>
      <c r="FZ44" s="18">
        <v>0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0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0</v>
      </c>
      <c r="HW44" s="18">
        <v>0</v>
      </c>
    </row>
    <row r="45" spans="1:231" ht="12.75" customHeight="1">
      <c r="A45" s="55" t="s">
        <v>223</v>
      </c>
      <c r="B45" s="17">
        <v>1051</v>
      </c>
      <c r="C45" s="56" t="s">
        <v>147</v>
      </c>
      <c r="D45" s="19">
        <v>213228.12</v>
      </c>
      <c r="E45" s="19">
        <v>0</v>
      </c>
      <c r="F45" s="18">
        <v>0</v>
      </c>
      <c r="G45" s="18">
        <v>0</v>
      </c>
      <c r="H45" s="18">
        <v>213228.12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26403.74</v>
      </c>
      <c r="AU45" s="18">
        <v>0</v>
      </c>
      <c r="AV45" s="18">
        <v>23083.18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4.0299999999999994</v>
      </c>
      <c r="BC45" s="18">
        <v>0</v>
      </c>
      <c r="BD45" s="18">
        <v>296.90999999999997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1218478.8899999999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2177287.69</v>
      </c>
      <c r="CK45" s="18">
        <v>0</v>
      </c>
      <c r="CL45" s="18">
        <v>27881.79000000027</v>
      </c>
      <c r="CM45" s="18">
        <v>0</v>
      </c>
      <c r="CN45" s="18">
        <v>702.61000000010245</v>
      </c>
      <c r="CO45" s="18">
        <v>0</v>
      </c>
      <c r="CP45" s="18">
        <v>0</v>
      </c>
      <c r="CQ45" s="18">
        <v>0</v>
      </c>
      <c r="CR45" s="18">
        <v>702.99000000022352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1595.87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0</v>
      </c>
      <c r="EA45" s="18">
        <v>0</v>
      </c>
      <c r="EB45" s="18">
        <v>40656.79</v>
      </c>
      <c r="EC45" s="18">
        <v>0</v>
      </c>
      <c r="ED45" s="18">
        <v>0</v>
      </c>
      <c r="EE45" s="18">
        <v>0</v>
      </c>
      <c r="EF45" s="18">
        <v>182196.68</v>
      </c>
      <c r="EG45" s="18">
        <v>0</v>
      </c>
      <c r="EH45" s="18">
        <v>12098.24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0</v>
      </c>
      <c r="FQ45" s="19">
        <v>0</v>
      </c>
      <c r="FR45" s="18">
        <v>0</v>
      </c>
      <c r="FS45" s="18">
        <v>0</v>
      </c>
      <c r="FT45" s="18">
        <v>0</v>
      </c>
      <c r="FU45" s="18">
        <v>0</v>
      </c>
      <c r="FV45" s="19">
        <v>0</v>
      </c>
      <c r="FW45" s="19">
        <v>0</v>
      </c>
      <c r="FX45" s="18">
        <v>0</v>
      </c>
      <c r="FY45" s="18">
        <v>0</v>
      </c>
      <c r="FZ45" s="18">
        <v>0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0</v>
      </c>
      <c r="GI45" s="18">
        <v>0</v>
      </c>
      <c r="GJ45" s="18">
        <v>0</v>
      </c>
      <c r="GK45" s="18">
        <v>0</v>
      </c>
      <c r="GL45" s="18">
        <v>0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3924617.5300000007</v>
      </c>
      <c r="HW45" s="18">
        <v>0</v>
      </c>
    </row>
    <row r="46" spans="1:231" ht="12.75" customHeight="1">
      <c r="A46" s="55" t="s">
        <v>225</v>
      </c>
      <c r="B46" s="17">
        <v>1052</v>
      </c>
      <c r="C46" s="56" t="s">
        <v>147</v>
      </c>
      <c r="D46" s="19">
        <v>0</v>
      </c>
      <c r="E46" s="19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1123416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0</v>
      </c>
      <c r="FQ46" s="19">
        <v>0</v>
      </c>
      <c r="FR46" s="18">
        <v>0</v>
      </c>
      <c r="FS46" s="18">
        <v>0</v>
      </c>
      <c r="FT46" s="18">
        <v>0</v>
      </c>
      <c r="FU46" s="18">
        <v>0</v>
      </c>
      <c r="FV46" s="19">
        <v>0</v>
      </c>
      <c r="FW46" s="19">
        <v>0</v>
      </c>
      <c r="FX46" s="18">
        <v>0</v>
      </c>
      <c r="FY46" s="18">
        <v>0</v>
      </c>
      <c r="FZ46" s="18">
        <v>0</v>
      </c>
      <c r="GA46" s="18">
        <v>0</v>
      </c>
      <c r="GB46" s="19">
        <v>0</v>
      </c>
      <c r="GC46" s="19">
        <v>0</v>
      </c>
      <c r="GD46" s="18">
        <v>0</v>
      </c>
      <c r="GE46" s="18">
        <v>0</v>
      </c>
      <c r="GF46" s="18">
        <v>0</v>
      </c>
      <c r="GG46" s="18">
        <v>0</v>
      </c>
      <c r="GH46" s="18">
        <v>0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1123416</v>
      </c>
      <c r="HW46" s="18">
        <v>0</v>
      </c>
    </row>
    <row r="47" spans="1:231" ht="12.75" customHeight="1">
      <c r="A47" s="55" t="s">
        <v>227</v>
      </c>
      <c r="B47" s="17">
        <v>1053</v>
      </c>
      <c r="C47" s="56" t="s">
        <v>147</v>
      </c>
      <c r="D47" s="19">
        <v>0</v>
      </c>
      <c r="E47" s="19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892345252.34998262</v>
      </c>
      <c r="AK47" s="18">
        <v>0</v>
      </c>
      <c r="AL47" s="18">
        <v>8975249.5700090006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1143459.309999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9">
        <v>0</v>
      </c>
      <c r="FQ47" s="19">
        <v>0</v>
      </c>
      <c r="FR47" s="18">
        <v>0</v>
      </c>
      <c r="FS47" s="18">
        <v>0</v>
      </c>
      <c r="FT47" s="18">
        <v>0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0</v>
      </c>
      <c r="GC47" s="19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0</v>
      </c>
      <c r="GI47" s="18">
        <v>0</v>
      </c>
      <c r="GJ47" s="18">
        <v>0</v>
      </c>
      <c r="GK47" s="18">
        <v>0</v>
      </c>
      <c r="GL47" s="18">
        <v>0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902463961.2299906</v>
      </c>
      <c r="HW47" s="18">
        <v>0</v>
      </c>
    </row>
    <row r="48" spans="1:231" ht="12.75" customHeight="1">
      <c r="A48" s="55" t="s">
        <v>229</v>
      </c>
      <c r="B48" s="17">
        <v>1054</v>
      </c>
      <c r="C48" s="56" t="s">
        <v>147</v>
      </c>
      <c r="D48" s="19">
        <v>0</v>
      </c>
      <c r="E48" s="19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0</v>
      </c>
      <c r="HW48" s="18">
        <v>0</v>
      </c>
    </row>
    <row r="49" spans="1:231" ht="12.75" customHeight="1">
      <c r="A49" s="55" t="s">
        <v>231</v>
      </c>
      <c r="B49" s="17">
        <v>1055</v>
      </c>
      <c r="C49" s="56" t="s">
        <v>147</v>
      </c>
      <c r="D49" s="19">
        <v>0</v>
      </c>
      <c r="E49" s="19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1290098.2031736919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9">
        <v>0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0</v>
      </c>
      <c r="FW49" s="19">
        <v>0</v>
      </c>
      <c r="FX49" s="18">
        <v>0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0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1290098.2031736919</v>
      </c>
      <c r="HW49" s="18">
        <v>0</v>
      </c>
    </row>
    <row r="50" spans="1:231" ht="12.75" customHeight="1">
      <c r="A50" s="55" t="s">
        <v>233</v>
      </c>
      <c r="B50" s="17">
        <v>1056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136878122.03664398</v>
      </c>
      <c r="AK50" s="18">
        <v>0</v>
      </c>
      <c r="AL50" s="18">
        <v>11191706.452939002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999564.03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149069392.51958299</v>
      </c>
      <c r="HW50" s="18">
        <v>0</v>
      </c>
    </row>
    <row r="51" spans="1:231" ht="12.75" customHeight="1">
      <c r="A51" s="55" t="s">
        <v>235</v>
      </c>
      <c r="B51" s="17">
        <v>1057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1358470.31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1358470.31</v>
      </c>
      <c r="HW51" s="18">
        <v>0</v>
      </c>
    </row>
    <row r="52" spans="1:231" ht="12.75" customHeight="1">
      <c r="A52" s="55" t="s">
        <v>237</v>
      </c>
      <c r="B52" s="17">
        <v>1058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1061519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0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0</v>
      </c>
      <c r="FW52" s="19">
        <v>0</v>
      </c>
      <c r="FX52" s="18">
        <v>0</v>
      </c>
      <c r="FY52" s="18">
        <v>0</v>
      </c>
      <c r="FZ52" s="18">
        <v>0</v>
      </c>
      <c r="GA52" s="18">
        <v>0</v>
      </c>
      <c r="GB52" s="19">
        <v>0</v>
      </c>
      <c r="GC52" s="19">
        <v>0</v>
      </c>
      <c r="GD52" s="18">
        <v>0</v>
      </c>
      <c r="GE52" s="18">
        <v>0</v>
      </c>
      <c r="GF52" s="18">
        <v>0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1061519</v>
      </c>
      <c r="HW52" s="18">
        <v>0</v>
      </c>
    </row>
    <row r="53" spans="1:231" ht="12.75" customHeight="1">
      <c r="A53" s="55" t="s">
        <v>239</v>
      </c>
      <c r="B53" s="17">
        <v>1059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1296691.857954517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0</v>
      </c>
      <c r="FQ53" s="19">
        <v>0</v>
      </c>
      <c r="FR53" s="18">
        <v>0</v>
      </c>
      <c r="FS53" s="18">
        <v>0</v>
      </c>
      <c r="FT53" s="18">
        <v>0</v>
      </c>
      <c r="FU53" s="18">
        <v>0</v>
      </c>
      <c r="FV53" s="19">
        <v>0</v>
      </c>
      <c r="FW53" s="19">
        <v>0</v>
      </c>
      <c r="FX53" s="18">
        <v>0</v>
      </c>
      <c r="FY53" s="18">
        <v>0</v>
      </c>
      <c r="FZ53" s="18">
        <v>0</v>
      </c>
      <c r="GA53" s="18">
        <v>0</v>
      </c>
      <c r="GB53" s="19">
        <v>0</v>
      </c>
      <c r="GC53" s="19">
        <v>0</v>
      </c>
      <c r="GD53" s="18">
        <v>0</v>
      </c>
      <c r="GE53" s="18">
        <v>0</v>
      </c>
      <c r="GF53" s="18">
        <v>0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1296691.857954517</v>
      </c>
      <c r="HW53" s="18">
        <v>0</v>
      </c>
    </row>
    <row r="54" spans="1:231" ht="12.75" customHeight="1">
      <c r="A54" s="55" t="s">
        <v>241</v>
      </c>
      <c r="B54" s="17">
        <v>1060</v>
      </c>
      <c r="C54" s="56" t="s">
        <v>147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0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0</v>
      </c>
      <c r="HW54" s="18">
        <v>0</v>
      </c>
    </row>
    <row r="55" spans="1:231" ht="12.75" customHeight="1">
      <c r="A55" s="55" t="s">
        <v>243</v>
      </c>
      <c r="B55" s="17">
        <v>1061</v>
      </c>
      <c r="C55" s="56" t="s">
        <v>147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5544313146.1400032</v>
      </c>
      <c r="FQ55" s="19">
        <v>0</v>
      </c>
      <c r="FR55" s="18">
        <v>0</v>
      </c>
      <c r="FS55" s="18">
        <v>0</v>
      </c>
      <c r="FT55" s="18">
        <v>0</v>
      </c>
      <c r="FU55" s="18">
        <v>0</v>
      </c>
      <c r="FV55" s="19">
        <v>1863774364.8299999</v>
      </c>
      <c r="FW55" s="19">
        <v>0</v>
      </c>
      <c r="FX55" s="18">
        <v>108950551.87388974</v>
      </c>
      <c r="FY55" s="18">
        <v>0</v>
      </c>
      <c r="FZ55" s="18">
        <v>1754823812.9561102</v>
      </c>
      <c r="GA55" s="18">
        <v>0</v>
      </c>
      <c r="GB55" s="19">
        <v>3680538781.3100033</v>
      </c>
      <c r="GC55" s="19">
        <v>0</v>
      </c>
      <c r="GD55" s="18">
        <v>1051853712.7198334</v>
      </c>
      <c r="GE55" s="18">
        <v>0</v>
      </c>
      <c r="GF55" s="18">
        <v>2628685068.5901699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5544313146.1400032</v>
      </c>
      <c r="HW55" s="18">
        <v>0</v>
      </c>
    </row>
    <row r="56" spans="1:231" ht="12.75" customHeight="1">
      <c r="A56" s="55" t="s">
        <v>245</v>
      </c>
      <c r="B56" s="17">
        <v>2001</v>
      </c>
      <c r="C56" s="56" t="s">
        <v>147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3571392289.0499673</v>
      </c>
      <c r="FQ56" s="19">
        <v>0</v>
      </c>
      <c r="FR56" s="18">
        <v>0</v>
      </c>
      <c r="FS56" s="18">
        <v>0</v>
      </c>
      <c r="FT56" s="18">
        <v>366608.79999999993</v>
      </c>
      <c r="FU56" s="18">
        <v>0</v>
      </c>
      <c r="FV56" s="19">
        <v>1391968566.7890003</v>
      </c>
      <c r="FW56" s="19">
        <v>0</v>
      </c>
      <c r="FX56" s="18">
        <v>72548834.630993813</v>
      </c>
      <c r="FY56" s="18">
        <v>0</v>
      </c>
      <c r="FZ56" s="18">
        <v>1319419732.1580064</v>
      </c>
      <c r="GA56" s="18">
        <v>0</v>
      </c>
      <c r="GB56" s="19">
        <v>2179057113.4609671</v>
      </c>
      <c r="GC56" s="19">
        <v>0</v>
      </c>
      <c r="GD56" s="18">
        <v>756602505.70349932</v>
      </c>
      <c r="GE56" s="18">
        <v>0</v>
      </c>
      <c r="GF56" s="18">
        <v>1422454607.7574677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3571392289.0499682</v>
      </c>
      <c r="HW56" s="18">
        <v>0</v>
      </c>
    </row>
    <row r="57" spans="1:231" ht="12.75" customHeight="1">
      <c r="A57" s="55" t="s">
        <v>247</v>
      </c>
      <c r="B57" s="17">
        <v>2002</v>
      </c>
      <c r="C57" s="56" t="s">
        <v>248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5313287.2699999455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3102092825.06038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3107406112.33038</v>
      </c>
      <c r="HW57" s="18">
        <v>0</v>
      </c>
    </row>
    <row r="58" spans="1:231" ht="12.75" customHeight="1">
      <c r="A58" s="55" t="s">
        <v>250</v>
      </c>
      <c r="B58" s="17">
        <v>2005</v>
      </c>
      <c r="C58" s="56" t="s">
        <v>248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856240.04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856240.04</v>
      </c>
      <c r="FW58" s="19">
        <v>0</v>
      </c>
      <c r="FX58" s="18">
        <v>27161.73</v>
      </c>
      <c r="FY58" s="18">
        <v>0</v>
      </c>
      <c r="FZ58" s="18">
        <v>829078.31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856240.04</v>
      </c>
      <c r="HW58" s="18">
        <v>0</v>
      </c>
    </row>
    <row r="59" spans="1:231" ht="12.75" customHeight="1">
      <c r="A59" s="55" t="s">
        <v>252</v>
      </c>
      <c r="B59" s="17">
        <v>2006</v>
      </c>
      <c r="C59" s="56" t="s">
        <v>253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0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0</v>
      </c>
      <c r="GC59" s="19">
        <v>0</v>
      </c>
      <c r="GD59" s="18">
        <v>0</v>
      </c>
      <c r="GE59" s="18">
        <v>0</v>
      </c>
      <c r="GF59" s="18">
        <v>0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0</v>
      </c>
      <c r="GO59" s="18">
        <v>0</v>
      </c>
      <c r="GP59" s="18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0</v>
      </c>
      <c r="HW59" s="18">
        <v>0</v>
      </c>
    </row>
    <row r="60" spans="1:231" ht="12.75" customHeight="1">
      <c r="A60" s="55" t="s">
        <v>255</v>
      </c>
      <c r="B60" s="17">
        <v>2007</v>
      </c>
      <c r="C60" s="56" t="s">
        <v>248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</row>
    <row r="61" spans="1:231" ht="12.75" customHeight="1">
      <c r="A61" s="55" t="s">
        <v>257</v>
      </c>
      <c r="B61" s="17">
        <v>2008</v>
      </c>
      <c r="C61" s="56" t="s">
        <v>248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>
        <v>0</v>
      </c>
    </row>
    <row r="62" spans="1:231" ht="12.75" customHeight="1">
      <c r="A62" s="55" t="s">
        <v>259</v>
      </c>
      <c r="B62" s="17">
        <v>3001</v>
      </c>
      <c r="C62" s="56" t="s">
        <v>253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1E-4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1E-4</v>
      </c>
      <c r="GC62" s="19">
        <v>0</v>
      </c>
      <c r="GD62" s="18">
        <v>0</v>
      </c>
      <c r="GE62" s="18">
        <v>0</v>
      </c>
      <c r="GF62" s="18">
        <v>1E-4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0</v>
      </c>
      <c r="GO62" s="18">
        <v>0</v>
      </c>
      <c r="GP62" s="18">
        <v>0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1.0000000000000003E-4</v>
      </c>
      <c r="HW62" s="18">
        <v>0</v>
      </c>
    </row>
    <row r="63" spans="1:231" ht="12.75" customHeight="1">
      <c r="A63" s="55" t="s">
        <v>261</v>
      </c>
      <c r="B63" s="17">
        <v>3002</v>
      </c>
      <c r="C63" s="56" t="s">
        <v>253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</row>
    <row r="64" spans="1:231" ht="12.75" customHeight="1">
      <c r="A64" s="55" t="s">
        <v>263</v>
      </c>
      <c r="B64" s="17">
        <v>3003</v>
      </c>
      <c r="C64" s="56" t="s">
        <v>253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0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0</v>
      </c>
      <c r="FW64" s="19">
        <v>0</v>
      </c>
      <c r="FX64" s="18">
        <v>0</v>
      </c>
      <c r="FY64" s="18">
        <v>0</v>
      </c>
      <c r="FZ64" s="18">
        <v>0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</row>
    <row r="65" spans="1:231" ht="12.75" customHeight="1">
      <c r="A65" s="55" t="s">
        <v>265</v>
      </c>
      <c r="B65" s="17">
        <v>3004</v>
      </c>
      <c r="C65" s="56" t="s">
        <v>253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0</v>
      </c>
      <c r="GQ65" s="18">
        <v>0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0</v>
      </c>
      <c r="HW65" s="18">
        <v>0</v>
      </c>
    </row>
    <row r="66" spans="1:231" ht="12.75" customHeight="1">
      <c r="A66" s="55" t="s">
        <v>267</v>
      </c>
      <c r="B66" s="17">
        <v>3005</v>
      </c>
      <c r="C66" s="56" t="s">
        <v>253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>
        <v>0</v>
      </c>
    </row>
    <row r="67" spans="1:231" ht="12.75" customHeight="1">
      <c r="A67" s="55" t="s">
        <v>269</v>
      </c>
      <c r="B67" s="17">
        <v>3006</v>
      </c>
      <c r="C67" s="56" t="s">
        <v>253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0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0</v>
      </c>
      <c r="FW67" s="19">
        <v>0</v>
      </c>
      <c r="FX67" s="18">
        <v>0</v>
      </c>
      <c r="FY67" s="18">
        <v>0</v>
      </c>
      <c r="FZ67" s="18">
        <v>0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</row>
    <row r="68" spans="1:231" ht="12.75" customHeight="1">
      <c r="A68" s="55" t="s">
        <v>271</v>
      </c>
      <c r="B68" s="17">
        <v>3007</v>
      </c>
      <c r="C68" s="56" t="s">
        <v>253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0</v>
      </c>
      <c r="FW68" s="19">
        <v>0</v>
      </c>
      <c r="FX68" s="18">
        <v>0</v>
      </c>
      <c r="FY68" s="18">
        <v>0</v>
      </c>
      <c r="FZ68" s="18">
        <v>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</row>
    <row r="69" spans="1:231" ht="12.75" customHeight="1">
      <c r="A69" s="55" t="s">
        <v>273</v>
      </c>
      <c r="B69" s="17">
        <v>3008</v>
      </c>
      <c r="C69" s="56" t="s">
        <v>253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0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0</v>
      </c>
      <c r="FW69" s="19">
        <v>0</v>
      </c>
      <c r="FX69" s="18">
        <v>0</v>
      </c>
      <c r="FY69" s="18">
        <v>0</v>
      </c>
      <c r="FZ69" s="18">
        <v>0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</row>
    <row r="70" spans="1:231" ht="12.75" customHeight="1">
      <c r="A70" s="55" t="s">
        <v>275</v>
      </c>
      <c r="B70" s="17">
        <v>3009</v>
      </c>
      <c r="C70" s="56" t="s">
        <v>253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0</v>
      </c>
      <c r="FQ70" s="19">
        <v>0</v>
      </c>
      <c r="FR70" s="18">
        <v>0</v>
      </c>
      <c r="FS70" s="18">
        <v>0</v>
      </c>
      <c r="FT70" s="18">
        <v>0</v>
      </c>
      <c r="FU70" s="18">
        <v>0</v>
      </c>
      <c r="FV70" s="19">
        <v>0</v>
      </c>
      <c r="FW70" s="19">
        <v>0</v>
      </c>
      <c r="FX70" s="18">
        <v>0</v>
      </c>
      <c r="FY70" s="18">
        <v>0</v>
      </c>
      <c r="FZ70" s="18">
        <v>0</v>
      </c>
      <c r="GA70" s="18">
        <v>0</v>
      </c>
      <c r="GB70" s="19">
        <v>0</v>
      </c>
      <c r="GC70" s="19">
        <v>0</v>
      </c>
      <c r="GD70" s="18">
        <v>0</v>
      </c>
      <c r="GE70" s="18">
        <v>0</v>
      </c>
      <c r="GF70" s="18">
        <v>0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0</v>
      </c>
      <c r="HW70" s="18">
        <v>0</v>
      </c>
    </row>
    <row r="71" spans="1:231" ht="12.75" customHeight="1">
      <c r="A71" s="55" t="s">
        <v>277</v>
      </c>
      <c r="B71" s="17">
        <v>3011</v>
      </c>
      <c r="C71" s="56" t="s">
        <v>253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0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0</v>
      </c>
      <c r="FW71" s="19">
        <v>0</v>
      </c>
      <c r="FX71" s="18">
        <v>0</v>
      </c>
      <c r="FY71" s="18">
        <v>0</v>
      </c>
      <c r="FZ71" s="18">
        <v>0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</row>
    <row r="72" spans="1:231" ht="12.75" customHeight="1">
      <c r="A72" s="55" t="s">
        <v>279</v>
      </c>
      <c r="B72" s="17">
        <v>3012</v>
      </c>
      <c r="C72" s="56" t="s">
        <v>253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0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0</v>
      </c>
      <c r="HW72" s="18">
        <v>0</v>
      </c>
    </row>
    <row r="73" spans="1:231" ht="12.75" customHeight="1">
      <c r="A73" s="55" t="s">
        <v>281</v>
      </c>
      <c r="B73" s="17">
        <v>3016</v>
      </c>
      <c r="C73" s="56" t="s">
        <v>253</v>
      </c>
      <c r="D73" s="19">
        <v>0</v>
      </c>
      <c r="E73" s="19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v>0</v>
      </c>
      <c r="EP73" s="18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v>0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v>0</v>
      </c>
      <c r="FP73" s="19">
        <v>491163424.07999802</v>
      </c>
      <c r="FQ73" s="19">
        <v>0</v>
      </c>
      <c r="FR73" s="18">
        <v>0</v>
      </c>
      <c r="FS73" s="18">
        <v>0</v>
      </c>
      <c r="FT73" s="18">
        <v>0</v>
      </c>
      <c r="FU73" s="18">
        <v>0</v>
      </c>
      <c r="FV73" s="19">
        <v>13098242.76</v>
      </c>
      <c r="FW73" s="19">
        <v>0</v>
      </c>
      <c r="FX73" s="18">
        <v>3668.62</v>
      </c>
      <c r="FY73" s="18">
        <v>0</v>
      </c>
      <c r="FZ73" s="18">
        <v>13094574.140000001</v>
      </c>
      <c r="GA73" s="18">
        <v>0</v>
      </c>
      <c r="GB73" s="19">
        <v>478065181.31999803</v>
      </c>
      <c r="GC73" s="19">
        <v>0</v>
      </c>
      <c r="GD73" s="18">
        <v>0</v>
      </c>
      <c r="GE73" s="18">
        <v>0</v>
      </c>
      <c r="GF73" s="18">
        <v>478065181.31999803</v>
      </c>
      <c r="GG73" s="18">
        <v>0</v>
      </c>
      <c r="GH73" s="18">
        <v>0</v>
      </c>
      <c r="GI73" s="18">
        <v>0</v>
      </c>
      <c r="GJ73" s="18">
        <v>0</v>
      </c>
      <c r="GK73" s="18">
        <v>0</v>
      </c>
      <c r="GL73" s="18">
        <v>0</v>
      </c>
      <c r="GM73" s="18">
        <v>0</v>
      </c>
      <c r="GN73" s="18">
        <v>0</v>
      </c>
      <c r="GO73" s="18">
        <v>0</v>
      </c>
      <c r="GP73" s="18">
        <v>0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19">
        <v>0</v>
      </c>
      <c r="HC73" s="19">
        <v>0</v>
      </c>
      <c r="HD73" s="18">
        <v>0</v>
      </c>
      <c r="HE73" s="18">
        <v>0</v>
      </c>
      <c r="HF73" s="18">
        <v>0</v>
      </c>
      <c r="HG73" s="18">
        <v>0</v>
      </c>
      <c r="HH73" s="19">
        <v>0</v>
      </c>
      <c r="HI73" s="19">
        <v>0</v>
      </c>
      <c r="HJ73" s="18">
        <v>0</v>
      </c>
      <c r="HK73" s="18">
        <v>0</v>
      </c>
      <c r="HL73" s="18">
        <v>0</v>
      </c>
      <c r="HM73" s="18">
        <v>0</v>
      </c>
      <c r="HN73" s="19">
        <v>0</v>
      </c>
      <c r="HO73" s="19">
        <v>0</v>
      </c>
      <c r="HP73" s="18">
        <v>0</v>
      </c>
      <c r="HQ73" s="18">
        <v>0</v>
      </c>
      <c r="HR73" s="18">
        <v>0</v>
      </c>
      <c r="HS73" s="18">
        <v>0</v>
      </c>
      <c r="HT73" s="18">
        <v>0</v>
      </c>
      <c r="HU73" s="18">
        <v>0</v>
      </c>
      <c r="HV73" s="18">
        <v>491163424.07999802</v>
      </c>
      <c r="HW73" s="18">
        <v>0</v>
      </c>
    </row>
    <row r="74" spans="1:231" ht="12.75" customHeight="1">
      <c r="A74" s="55" t="s">
        <v>283</v>
      </c>
      <c r="B74" s="17">
        <v>3017</v>
      </c>
      <c r="C74" s="56" t="s">
        <v>253</v>
      </c>
      <c r="D74" s="19">
        <v>0</v>
      </c>
      <c r="E74" s="19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v>0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v>0</v>
      </c>
      <c r="FP74" s="19">
        <v>0</v>
      </c>
      <c r="FQ74" s="19">
        <v>0</v>
      </c>
      <c r="FR74" s="18">
        <v>0</v>
      </c>
      <c r="FS74" s="18">
        <v>0</v>
      </c>
      <c r="FT74" s="18">
        <v>0</v>
      </c>
      <c r="FU74" s="18">
        <v>0</v>
      </c>
      <c r="FV74" s="19">
        <v>0</v>
      </c>
      <c r="FW74" s="19">
        <v>0</v>
      </c>
      <c r="FX74" s="18">
        <v>0</v>
      </c>
      <c r="FY74" s="18">
        <v>0</v>
      </c>
      <c r="FZ74" s="18">
        <v>0</v>
      </c>
      <c r="GA74" s="18">
        <v>0</v>
      </c>
      <c r="GB74" s="19">
        <v>0</v>
      </c>
      <c r="GC74" s="19">
        <v>0</v>
      </c>
      <c r="GD74" s="18">
        <v>0</v>
      </c>
      <c r="GE74" s="18">
        <v>0</v>
      </c>
      <c r="GF74" s="18">
        <v>0</v>
      </c>
      <c r="GG74" s="18">
        <v>0</v>
      </c>
      <c r="GH74" s="18">
        <v>0</v>
      </c>
      <c r="GI74" s="18">
        <v>0</v>
      </c>
      <c r="GJ74" s="18">
        <v>0</v>
      </c>
      <c r="GK74" s="18">
        <v>0</v>
      </c>
      <c r="GL74" s="18">
        <v>0</v>
      </c>
      <c r="GM74" s="18">
        <v>0</v>
      </c>
      <c r="GN74" s="18">
        <v>0</v>
      </c>
      <c r="GO74" s="18">
        <v>0</v>
      </c>
      <c r="GP74" s="18">
        <v>0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19">
        <v>0</v>
      </c>
      <c r="HC74" s="19">
        <v>0</v>
      </c>
      <c r="HD74" s="18">
        <v>0</v>
      </c>
      <c r="HE74" s="18">
        <v>0</v>
      </c>
      <c r="HF74" s="18">
        <v>0</v>
      </c>
      <c r="HG74" s="18">
        <v>0</v>
      </c>
      <c r="HH74" s="19">
        <v>0</v>
      </c>
      <c r="HI74" s="19">
        <v>0</v>
      </c>
      <c r="HJ74" s="18">
        <v>0</v>
      </c>
      <c r="HK74" s="18">
        <v>0</v>
      </c>
      <c r="HL74" s="18">
        <v>0</v>
      </c>
      <c r="HM74" s="18">
        <v>0</v>
      </c>
      <c r="HN74" s="19">
        <v>0</v>
      </c>
      <c r="HO74" s="19">
        <v>0</v>
      </c>
      <c r="HP74" s="18">
        <v>0</v>
      </c>
      <c r="HQ74" s="18">
        <v>0</v>
      </c>
      <c r="HR74" s="18">
        <v>0</v>
      </c>
      <c r="HS74" s="18">
        <v>0</v>
      </c>
      <c r="HT74" s="18">
        <v>0</v>
      </c>
      <c r="HU74" s="18">
        <v>0</v>
      </c>
      <c r="HV74" s="18">
        <v>0</v>
      </c>
      <c r="HW74" s="18">
        <v>0</v>
      </c>
    </row>
    <row r="75" spans="1:231" ht="12.75" customHeight="1">
      <c r="A75" s="55" t="s">
        <v>285</v>
      </c>
      <c r="B75" s="17">
        <v>3018</v>
      </c>
      <c r="C75" s="56" t="s">
        <v>253</v>
      </c>
      <c r="D75" s="19">
        <v>0</v>
      </c>
      <c r="E75" s="19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>
        <v>0</v>
      </c>
      <c r="DO75" s="18">
        <v>0</v>
      </c>
      <c r="DP75" s="18">
        <v>0</v>
      </c>
      <c r="DQ75" s="18">
        <v>0</v>
      </c>
      <c r="DR75" s="18">
        <v>0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0</v>
      </c>
      <c r="EA75" s="18">
        <v>0</v>
      </c>
      <c r="EB75" s="18"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0</v>
      </c>
      <c r="EO75" s="18">
        <v>0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v>0</v>
      </c>
      <c r="FC75" s="18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v>0</v>
      </c>
      <c r="FP75" s="19">
        <v>0</v>
      </c>
      <c r="FQ75" s="19">
        <v>0</v>
      </c>
      <c r="FR75" s="18">
        <v>0</v>
      </c>
      <c r="FS75" s="18">
        <v>0</v>
      </c>
      <c r="FT75" s="18">
        <v>0</v>
      </c>
      <c r="FU75" s="18">
        <v>0</v>
      </c>
      <c r="FV75" s="19">
        <v>0</v>
      </c>
      <c r="FW75" s="19">
        <v>0</v>
      </c>
      <c r="FX75" s="18">
        <v>0</v>
      </c>
      <c r="FY75" s="18">
        <v>0</v>
      </c>
      <c r="FZ75" s="18">
        <v>0</v>
      </c>
      <c r="GA75" s="18">
        <v>0</v>
      </c>
      <c r="GB75" s="19">
        <v>0</v>
      </c>
      <c r="GC75" s="19">
        <v>0</v>
      </c>
      <c r="GD75" s="18">
        <v>0</v>
      </c>
      <c r="GE75" s="18">
        <v>0</v>
      </c>
      <c r="GF75" s="18">
        <v>0</v>
      </c>
      <c r="GG75" s="18">
        <v>0</v>
      </c>
      <c r="GH75" s="18">
        <v>0</v>
      </c>
      <c r="GI75" s="18">
        <v>0</v>
      </c>
      <c r="GJ75" s="18">
        <v>0</v>
      </c>
      <c r="GK75" s="18">
        <v>0</v>
      </c>
      <c r="GL75" s="18">
        <v>0</v>
      </c>
      <c r="GM75" s="18">
        <v>0</v>
      </c>
      <c r="GN75" s="18">
        <v>0</v>
      </c>
      <c r="GO75" s="18">
        <v>0</v>
      </c>
      <c r="GP75" s="18">
        <v>89309976.150000006</v>
      </c>
      <c r="GQ75" s="18">
        <v>0</v>
      </c>
      <c r="GR75" s="18">
        <v>0</v>
      </c>
      <c r="GS75" s="18">
        <v>0</v>
      </c>
      <c r="GT75" s="18">
        <v>0</v>
      </c>
      <c r="GU75" s="18">
        <v>0</v>
      </c>
      <c r="GV75" s="18">
        <v>0</v>
      </c>
      <c r="GW75" s="18">
        <v>0</v>
      </c>
      <c r="GX75" s="18">
        <v>0</v>
      </c>
      <c r="GY75" s="18">
        <v>0</v>
      </c>
      <c r="GZ75" s="18">
        <v>0</v>
      </c>
      <c r="HA75" s="18">
        <v>0</v>
      </c>
      <c r="HB75" s="19">
        <v>0</v>
      </c>
      <c r="HC75" s="19">
        <v>0</v>
      </c>
      <c r="HD75" s="18">
        <v>0</v>
      </c>
      <c r="HE75" s="18">
        <v>0</v>
      </c>
      <c r="HF75" s="18">
        <v>0</v>
      </c>
      <c r="HG75" s="18">
        <v>0</v>
      </c>
      <c r="HH75" s="19">
        <v>0</v>
      </c>
      <c r="HI75" s="19">
        <v>0</v>
      </c>
      <c r="HJ75" s="18">
        <v>0</v>
      </c>
      <c r="HK75" s="18">
        <v>0</v>
      </c>
      <c r="HL75" s="18">
        <v>0</v>
      </c>
      <c r="HM75" s="18">
        <v>0</v>
      </c>
      <c r="HN75" s="19">
        <v>0</v>
      </c>
      <c r="HO75" s="19">
        <v>0</v>
      </c>
      <c r="HP75" s="18">
        <v>0</v>
      </c>
      <c r="HQ75" s="18">
        <v>0</v>
      </c>
      <c r="HR75" s="18">
        <v>0</v>
      </c>
      <c r="HS75" s="18">
        <v>0</v>
      </c>
      <c r="HT75" s="18">
        <v>0</v>
      </c>
      <c r="HU75" s="18">
        <v>0</v>
      </c>
      <c r="HV75" s="18">
        <v>89309976.150000006</v>
      </c>
      <c r="HW75" s="18">
        <v>0</v>
      </c>
    </row>
    <row r="76" spans="1:231" ht="12.75" customHeight="1">
      <c r="A76" s="57" t="s">
        <v>287</v>
      </c>
      <c r="B76" s="47">
        <v>9000</v>
      </c>
      <c r="C76" s="56" t="s">
        <v>288</v>
      </c>
      <c r="D76" s="48">
        <v>2429383894.0159006</v>
      </c>
      <c r="E76" s="48">
        <v>4764612156.3199997</v>
      </c>
      <c r="F76" s="48">
        <v>122981884.79193644</v>
      </c>
      <c r="G76" s="48">
        <v>450515272.18048638</v>
      </c>
      <c r="H76" s="48">
        <v>1367823946.61624</v>
      </c>
      <c r="I76" s="48">
        <v>1405950213.798429</v>
      </c>
      <c r="J76" s="48">
        <v>938578062.60772431</v>
      </c>
      <c r="K76" s="48">
        <v>2908146670.341084</v>
      </c>
      <c r="L76" s="48">
        <v>134550259.71872199</v>
      </c>
      <c r="M76" s="48">
        <v>9540326.6700000297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24025185.280000001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267276923.14000002</v>
      </c>
      <c r="AA76" s="48">
        <v>261827770.66</v>
      </c>
      <c r="AB76" s="48">
        <v>0</v>
      </c>
      <c r="AC76" s="48">
        <v>0</v>
      </c>
      <c r="AD76" s="48">
        <v>363192425.21999997</v>
      </c>
      <c r="AE76" s="48">
        <v>1036908323.1099999</v>
      </c>
      <c r="AF76" s="48">
        <v>0</v>
      </c>
      <c r="AG76" s="48">
        <v>0</v>
      </c>
      <c r="AH76" s="48">
        <v>0</v>
      </c>
      <c r="AI76" s="48">
        <v>0</v>
      </c>
      <c r="AJ76" s="48">
        <v>15883676375.472397</v>
      </c>
      <c r="AK76" s="48">
        <v>162516.82999999801</v>
      </c>
      <c r="AL76" s="48">
        <v>2026668225.0808554</v>
      </c>
      <c r="AM76" s="48">
        <v>0</v>
      </c>
      <c r="AN76" s="48">
        <v>0</v>
      </c>
      <c r="AO76" s="48">
        <v>571217842.38</v>
      </c>
      <c r="AP76" s="48">
        <v>0</v>
      </c>
      <c r="AQ76" s="48">
        <v>444293305.32999998</v>
      </c>
      <c r="AR76" s="48">
        <v>0</v>
      </c>
      <c r="AS76" s="48">
        <v>0</v>
      </c>
      <c r="AT76" s="48">
        <v>34317844.090000004</v>
      </c>
      <c r="AU76" s="48">
        <v>84696264.250000015</v>
      </c>
      <c r="AV76" s="48">
        <v>294838491.42999989</v>
      </c>
      <c r="AW76" s="48">
        <v>643614779.76999998</v>
      </c>
      <c r="AX76" s="48">
        <v>0</v>
      </c>
      <c r="AY76" s="48">
        <v>349494.77</v>
      </c>
      <c r="AZ76" s="48">
        <v>1260346.5</v>
      </c>
      <c r="BA76" s="48">
        <v>9548005.2799999993</v>
      </c>
      <c r="BB76" s="48">
        <v>4096923.8099999996</v>
      </c>
      <c r="BC76" s="48">
        <v>2851255.9899999998</v>
      </c>
      <c r="BD76" s="48">
        <v>33726562.004484989</v>
      </c>
      <c r="BE76" s="48">
        <v>26507847.580000002</v>
      </c>
      <c r="BF76" s="48">
        <v>0</v>
      </c>
      <c r="BG76" s="48">
        <v>0</v>
      </c>
      <c r="BH76" s="48">
        <v>0</v>
      </c>
      <c r="BI76" s="48">
        <v>0</v>
      </c>
      <c r="BJ76" s="48">
        <v>-22898.98</v>
      </c>
      <c r="BK76" s="48">
        <v>114586784.75</v>
      </c>
      <c r="BL76" s="48">
        <v>-200337.43</v>
      </c>
      <c r="BM76" s="48">
        <v>14508192.890000001</v>
      </c>
      <c r="BN76" s="48">
        <v>-13223.6</v>
      </c>
      <c r="BO76" s="48">
        <v>124431.3</v>
      </c>
      <c r="BP76" s="48">
        <v>104699676.78718968</v>
      </c>
      <c r="BQ76" s="48">
        <v>1090928.01</v>
      </c>
      <c r="BR76" s="48">
        <v>0</v>
      </c>
      <c r="BS76" s="48">
        <v>0</v>
      </c>
      <c r="BT76" s="48">
        <v>0</v>
      </c>
      <c r="BU76" s="48">
        <v>0</v>
      </c>
      <c r="BV76" s="48">
        <v>86469878</v>
      </c>
      <c r="BW76" s="48">
        <v>251412206.69999999</v>
      </c>
      <c r="BX76" s="48">
        <v>0</v>
      </c>
      <c r="BY76" s="48">
        <v>0</v>
      </c>
      <c r="BZ76" s="48">
        <v>903685.7</v>
      </c>
      <c r="CA76" s="48">
        <v>7559341.4299999997</v>
      </c>
      <c r="CB76" s="48">
        <v>6288129.7078869995</v>
      </c>
      <c r="CC76" s="48">
        <v>2098286.2800000003</v>
      </c>
      <c r="CD76" s="48">
        <v>0</v>
      </c>
      <c r="CE76" s="48">
        <v>0</v>
      </c>
      <c r="CF76" s="48">
        <v>0</v>
      </c>
      <c r="CG76" s="48">
        <v>0</v>
      </c>
      <c r="CH76" s="48">
        <v>0</v>
      </c>
      <c r="CI76" s="48">
        <v>0</v>
      </c>
      <c r="CJ76" s="48">
        <v>907875477.25180292</v>
      </c>
      <c r="CK76" s="48">
        <v>65847838.710000001</v>
      </c>
      <c r="CL76" s="48">
        <v>102163779.69899701</v>
      </c>
      <c r="CM76" s="48">
        <v>13434349</v>
      </c>
      <c r="CN76" s="48">
        <v>51582978.490431003</v>
      </c>
      <c r="CO76" s="48">
        <v>717699.11999999802</v>
      </c>
      <c r="CP76" s="48">
        <v>0</v>
      </c>
      <c r="CQ76" s="48">
        <v>0</v>
      </c>
      <c r="CR76" s="48">
        <v>80827818.960430995</v>
      </c>
      <c r="CS76" s="48">
        <v>717732.56</v>
      </c>
      <c r="CT76" s="48">
        <v>0</v>
      </c>
      <c r="CU76" s="48">
        <v>0</v>
      </c>
      <c r="CV76" s="48">
        <v>0</v>
      </c>
      <c r="CW76" s="48">
        <v>0</v>
      </c>
      <c r="CX76" s="48">
        <v>0</v>
      </c>
      <c r="CY76" s="48">
        <v>0</v>
      </c>
      <c r="CZ76" s="48">
        <v>0</v>
      </c>
      <c r="DA76" s="48">
        <v>0</v>
      </c>
      <c r="DB76" s="48">
        <v>0</v>
      </c>
      <c r="DC76" s="48">
        <v>0</v>
      </c>
      <c r="DD76" s="48">
        <v>15950823.539999999</v>
      </c>
      <c r="DE76" s="48">
        <v>50042315.519999996</v>
      </c>
      <c r="DF76" s="48">
        <v>0</v>
      </c>
      <c r="DG76" s="48">
        <v>0</v>
      </c>
      <c r="DH76" s="48">
        <v>0</v>
      </c>
      <c r="DI76" s="48">
        <v>0</v>
      </c>
      <c r="DJ76" s="48">
        <v>0</v>
      </c>
      <c r="DK76" s="48">
        <v>0</v>
      </c>
      <c r="DL76" s="48">
        <v>0</v>
      </c>
      <c r="DM76" s="48">
        <v>0</v>
      </c>
      <c r="DN76" s="48">
        <v>5978956.9350000024</v>
      </c>
      <c r="DO76" s="48">
        <v>63783351.390000001</v>
      </c>
      <c r="DP76" s="48">
        <v>0</v>
      </c>
      <c r="DQ76" s="48">
        <v>11985668.711431451</v>
      </c>
      <c r="DR76" s="48">
        <v>0</v>
      </c>
      <c r="DS76" s="48">
        <v>0</v>
      </c>
      <c r="DT76" s="48">
        <v>1595.87</v>
      </c>
      <c r="DU76" s="48">
        <v>0</v>
      </c>
      <c r="DV76" s="48">
        <v>0</v>
      </c>
      <c r="DW76" s="48">
        <v>335692912.75</v>
      </c>
      <c r="DX76" s="48">
        <v>145293483.01000002</v>
      </c>
      <c r="DY76" s="48">
        <v>723.45</v>
      </c>
      <c r="DZ76" s="48">
        <v>0</v>
      </c>
      <c r="EA76" s="48">
        <v>0</v>
      </c>
      <c r="EB76" s="48">
        <v>329147441.22000003</v>
      </c>
      <c r="EC76" s="48">
        <v>30885489.550000001</v>
      </c>
      <c r="ED76" s="48">
        <v>32641618.780000001</v>
      </c>
      <c r="EE76" s="48">
        <v>23001199.270000003</v>
      </c>
      <c r="EF76" s="48">
        <v>521792832.62106097</v>
      </c>
      <c r="EG76" s="48">
        <v>290343200.49000007</v>
      </c>
      <c r="EH76" s="48">
        <v>69199219.460479975</v>
      </c>
      <c r="EI76" s="48">
        <v>12101936.66</v>
      </c>
      <c r="EJ76" s="48">
        <v>0</v>
      </c>
      <c r="EK76" s="48">
        <v>0</v>
      </c>
      <c r="EL76" s="48">
        <v>0</v>
      </c>
      <c r="EM76" s="48">
        <v>0</v>
      </c>
      <c r="EN76" s="48">
        <v>36451094.410000004</v>
      </c>
      <c r="EO76" s="48">
        <v>19043.470000000005</v>
      </c>
      <c r="EP76" s="48">
        <v>0</v>
      </c>
      <c r="EQ76" s="48">
        <v>0</v>
      </c>
      <c r="ER76" s="48">
        <v>16692933.143000001</v>
      </c>
      <c r="ES76" s="48">
        <v>0</v>
      </c>
      <c r="ET76" s="48">
        <v>0</v>
      </c>
      <c r="EU76" s="48">
        <v>0</v>
      </c>
      <c r="EV76" s="48">
        <v>203061812.09</v>
      </c>
      <c r="EW76" s="48">
        <v>158126872.50999999</v>
      </c>
      <c r="EX76" s="48">
        <v>457704408.18369997</v>
      </c>
      <c r="EY76" s="48">
        <v>0</v>
      </c>
      <c r="EZ76" s="48">
        <v>6225504854.586401</v>
      </c>
      <c r="FA76" s="48">
        <v>0</v>
      </c>
      <c r="FB76" s="48">
        <v>56634773.809500001</v>
      </c>
      <c r="FC76" s="48">
        <v>0</v>
      </c>
      <c r="FD76" s="48">
        <v>2682168847.9372997</v>
      </c>
      <c r="FE76" s="48">
        <v>0</v>
      </c>
      <c r="FF76" s="48">
        <v>94062.68</v>
      </c>
      <c r="FG76" s="48">
        <v>31626565</v>
      </c>
      <c r="FH76" s="48">
        <v>1993649.73</v>
      </c>
      <c r="FI76" s="48">
        <v>0</v>
      </c>
      <c r="FJ76" s="48">
        <v>150802301.25674999</v>
      </c>
      <c r="FK76" s="48">
        <v>0</v>
      </c>
      <c r="FL76" s="48">
        <v>472390801.21860003</v>
      </c>
      <c r="FM76" s="48">
        <v>0</v>
      </c>
      <c r="FN76" s="48">
        <v>0</v>
      </c>
      <c r="FO76" s="48">
        <v>0</v>
      </c>
      <c r="FP76" s="48">
        <v>9374370047.2099705</v>
      </c>
      <c r="FQ76" s="48">
        <v>313376531.95999998</v>
      </c>
      <c r="FR76" s="48">
        <v>221696.71000003815</v>
      </c>
      <c r="FS76" s="48">
        <v>22880.959999999999</v>
      </c>
      <c r="FT76" s="48">
        <v>366608.79999999993</v>
      </c>
      <c r="FU76" s="48">
        <v>0</v>
      </c>
      <c r="FV76" s="48">
        <v>3504517463.0190001</v>
      </c>
      <c r="FW76" s="48">
        <v>0</v>
      </c>
      <c r="FX76" s="48">
        <v>182118640.32488355</v>
      </c>
      <c r="FY76" s="48">
        <v>0</v>
      </c>
      <c r="FZ76" s="48">
        <v>3322398822.6941166</v>
      </c>
      <c r="GA76" s="48">
        <v>0</v>
      </c>
      <c r="GB76" s="48">
        <v>5869264278.6809702</v>
      </c>
      <c r="GC76" s="48">
        <v>313353651</v>
      </c>
      <c r="GD76" s="48">
        <v>1808477513.6733327</v>
      </c>
      <c r="GE76" s="48">
        <v>58477625.899999999</v>
      </c>
      <c r="GF76" s="48">
        <v>4060786765.0076375</v>
      </c>
      <c r="GG76" s="48">
        <v>254876025.10000002</v>
      </c>
      <c r="GH76" s="48">
        <v>662678.21000000194</v>
      </c>
      <c r="GI76" s="48">
        <v>1952896.7099999981</v>
      </c>
      <c r="GJ76" s="48">
        <v>0</v>
      </c>
      <c r="GK76" s="48">
        <v>0</v>
      </c>
      <c r="GL76" s="48">
        <v>0</v>
      </c>
      <c r="GM76" s="48">
        <v>0</v>
      </c>
      <c r="GN76" s="48">
        <v>0</v>
      </c>
      <c r="GO76" s="48">
        <v>0</v>
      </c>
      <c r="GP76" s="48">
        <v>0</v>
      </c>
      <c r="GQ76" s="48">
        <v>0</v>
      </c>
      <c r="GR76" s="48">
        <v>0</v>
      </c>
      <c r="GS76" s="48">
        <v>0</v>
      </c>
      <c r="GT76" s="48">
        <v>0</v>
      </c>
      <c r="GU76" s="48">
        <v>0</v>
      </c>
      <c r="GV76" s="48">
        <v>0</v>
      </c>
      <c r="GW76" s="48">
        <v>0</v>
      </c>
      <c r="GX76" s="48">
        <v>0</v>
      </c>
      <c r="GY76" s="48">
        <v>0</v>
      </c>
      <c r="GZ76" s="48">
        <v>0</v>
      </c>
      <c r="HA76" s="48">
        <v>0</v>
      </c>
      <c r="HB76" s="48">
        <v>0</v>
      </c>
      <c r="HC76" s="48">
        <v>0</v>
      </c>
      <c r="HD76" s="48">
        <v>0</v>
      </c>
      <c r="HE76" s="48">
        <v>0</v>
      </c>
      <c r="HF76" s="48">
        <v>0</v>
      </c>
      <c r="HG76" s="48">
        <v>0</v>
      </c>
      <c r="HH76" s="48">
        <v>0</v>
      </c>
      <c r="HI76" s="48">
        <v>0</v>
      </c>
      <c r="HJ76" s="48">
        <v>0</v>
      </c>
      <c r="HK76" s="48">
        <v>0</v>
      </c>
      <c r="HL76" s="48">
        <v>0</v>
      </c>
      <c r="HM76" s="48">
        <v>0</v>
      </c>
      <c r="HN76" s="48">
        <v>0</v>
      </c>
      <c r="HO76" s="48">
        <v>0</v>
      </c>
      <c r="HP76" s="48">
        <v>0</v>
      </c>
      <c r="HQ76" s="48">
        <v>0</v>
      </c>
      <c r="HR76" s="48">
        <v>0</v>
      </c>
      <c r="HS76" s="48">
        <v>0</v>
      </c>
      <c r="HT76" s="48">
        <v>0</v>
      </c>
      <c r="HU76" s="48">
        <v>0</v>
      </c>
      <c r="HV76" s="48">
        <v>43612101470.970863</v>
      </c>
      <c r="HW76" s="48">
        <v>9675191572.4114342</v>
      </c>
    </row>
    <row r="77" spans="1:231" ht="12.75" customHeight="1">
      <c r="A77" s="57" t="s">
        <v>290</v>
      </c>
      <c r="B77" s="47">
        <v>9001</v>
      </c>
      <c r="C77" s="56" t="s">
        <v>291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8">
        <v>0</v>
      </c>
      <c r="CI77" s="48">
        <v>0</v>
      </c>
      <c r="CJ77" s="48">
        <v>0</v>
      </c>
      <c r="CK77" s="48">
        <v>0</v>
      </c>
      <c r="CL77" s="48">
        <v>0</v>
      </c>
      <c r="CM77" s="48">
        <v>0</v>
      </c>
      <c r="CN77" s="48">
        <v>0</v>
      </c>
      <c r="CO77" s="48">
        <v>0</v>
      </c>
      <c r="CP77" s="48">
        <v>0</v>
      </c>
      <c r="CQ77" s="48">
        <v>0</v>
      </c>
      <c r="CR77" s="48">
        <v>0</v>
      </c>
      <c r="CS77" s="48">
        <v>0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0</v>
      </c>
      <c r="DA77" s="48">
        <v>0</v>
      </c>
      <c r="DB77" s="48">
        <v>0</v>
      </c>
      <c r="DC77" s="48">
        <v>0</v>
      </c>
      <c r="DD77" s="48">
        <v>0</v>
      </c>
      <c r="DE77" s="48">
        <v>0</v>
      </c>
      <c r="DF77" s="48">
        <v>5313287.2699999455</v>
      </c>
      <c r="DG77" s="48">
        <v>0</v>
      </c>
      <c r="DH77" s="48">
        <v>0</v>
      </c>
      <c r="DI77" s="48">
        <v>0</v>
      </c>
      <c r="DJ77" s="48">
        <v>0</v>
      </c>
      <c r="DK77" s="48">
        <v>0</v>
      </c>
      <c r="DL77" s="48">
        <v>0</v>
      </c>
      <c r="DM77" s="48">
        <v>0</v>
      </c>
      <c r="DN77" s="48">
        <v>0</v>
      </c>
      <c r="DO77" s="48">
        <v>0</v>
      </c>
      <c r="DP77" s="48">
        <v>0</v>
      </c>
      <c r="DQ77" s="48">
        <v>0</v>
      </c>
      <c r="DR77" s="48">
        <v>0</v>
      </c>
      <c r="DS77" s="48">
        <v>0</v>
      </c>
      <c r="DT77" s="48">
        <v>0</v>
      </c>
      <c r="DU77" s="48">
        <v>0</v>
      </c>
      <c r="DV77" s="48">
        <v>0</v>
      </c>
      <c r="DW77" s="48">
        <v>0</v>
      </c>
      <c r="DX77" s="48">
        <v>0</v>
      </c>
      <c r="DY77" s="48">
        <v>0</v>
      </c>
      <c r="DZ77" s="48">
        <v>0</v>
      </c>
      <c r="EA77" s="48">
        <v>0</v>
      </c>
      <c r="EB77" s="48">
        <v>0</v>
      </c>
      <c r="EC77" s="48">
        <v>0</v>
      </c>
      <c r="ED77" s="48">
        <v>0</v>
      </c>
      <c r="EE77" s="48">
        <v>0</v>
      </c>
      <c r="EF77" s="48">
        <v>0</v>
      </c>
      <c r="EG77" s="48">
        <v>0</v>
      </c>
      <c r="EH77" s="48">
        <v>0</v>
      </c>
      <c r="EI77" s="48">
        <v>0</v>
      </c>
      <c r="EJ77" s="48">
        <v>0</v>
      </c>
      <c r="EK77" s="48">
        <v>0</v>
      </c>
      <c r="EL77" s="48">
        <v>0</v>
      </c>
      <c r="EM77" s="48">
        <v>0</v>
      </c>
      <c r="EN77" s="48">
        <v>0</v>
      </c>
      <c r="EO77" s="48">
        <v>0</v>
      </c>
      <c r="EP77" s="48">
        <v>0</v>
      </c>
      <c r="EQ77" s="48">
        <v>0</v>
      </c>
      <c r="ER77" s="48">
        <v>0</v>
      </c>
      <c r="ES77" s="48">
        <v>0</v>
      </c>
      <c r="ET77" s="48">
        <v>0</v>
      </c>
      <c r="EU77" s="48">
        <v>0</v>
      </c>
      <c r="EV77" s="48">
        <v>0</v>
      </c>
      <c r="EW77" s="48">
        <v>0</v>
      </c>
      <c r="EX77" s="48">
        <v>0</v>
      </c>
      <c r="EY77" s="48">
        <v>0</v>
      </c>
      <c r="EZ77" s="48">
        <v>0</v>
      </c>
      <c r="FA77" s="48">
        <v>0</v>
      </c>
      <c r="FB77" s="48">
        <v>0</v>
      </c>
      <c r="FC77" s="48">
        <v>0</v>
      </c>
      <c r="FD77" s="48">
        <v>0</v>
      </c>
      <c r="FE77" s="48">
        <v>0</v>
      </c>
      <c r="FF77" s="48">
        <v>0</v>
      </c>
      <c r="FG77" s="48">
        <v>0</v>
      </c>
      <c r="FH77" s="48">
        <v>0</v>
      </c>
      <c r="FI77" s="48">
        <v>0</v>
      </c>
      <c r="FJ77" s="48">
        <v>0</v>
      </c>
      <c r="FK77" s="48">
        <v>0</v>
      </c>
      <c r="FL77" s="48">
        <v>0</v>
      </c>
      <c r="FM77" s="48">
        <v>0</v>
      </c>
      <c r="FN77" s="48">
        <v>0</v>
      </c>
      <c r="FO77" s="48">
        <v>0</v>
      </c>
      <c r="FP77" s="48">
        <v>492019664.12009805</v>
      </c>
      <c r="FQ77" s="48">
        <v>0</v>
      </c>
      <c r="FR77" s="48">
        <v>0</v>
      </c>
      <c r="FS77" s="48">
        <v>0</v>
      </c>
      <c r="FT77" s="48">
        <v>0</v>
      </c>
      <c r="FU77" s="48">
        <v>0</v>
      </c>
      <c r="FV77" s="48">
        <v>13954482.800000001</v>
      </c>
      <c r="FW77" s="48">
        <v>0</v>
      </c>
      <c r="FX77" s="48">
        <v>30830.35</v>
      </c>
      <c r="FY77" s="48">
        <v>0</v>
      </c>
      <c r="FZ77" s="48">
        <v>13923652.450000001</v>
      </c>
      <c r="GA77" s="48">
        <v>0</v>
      </c>
      <c r="GB77" s="48">
        <v>478065181.32009804</v>
      </c>
      <c r="GC77" s="48">
        <v>0</v>
      </c>
      <c r="GD77" s="48">
        <v>0</v>
      </c>
      <c r="GE77" s="48">
        <v>0</v>
      </c>
      <c r="GF77" s="48">
        <v>478065181.32009804</v>
      </c>
      <c r="GG77" s="48">
        <v>0</v>
      </c>
      <c r="GH77" s="48">
        <v>0</v>
      </c>
      <c r="GI77" s="48">
        <v>0</v>
      </c>
      <c r="GJ77" s="48">
        <v>0</v>
      </c>
      <c r="GK77" s="48">
        <v>0</v>
      </c>
      <c r="GL77" s="48">
        <v>0</v>
      </c>
      <c r="GM77" s="48">
        <v>0</v>
      </c>
      <c r="GN77" s="48">
        <v>0</v>
      </c>
      <c r="GO77" s="48">
        <v>0</v>
      </c>
      <c r="GP77" s="48">
        <v>3191402801.2103801</v>
      </c>
      <c r="GQ77" s="48">
        <v>0</v>
      </c>
      <c r="GR77" s="48">
        <v>0</v>
      </c>
      <c r="GS77" s="48">
        <v>0</v>
      </c>
      <c r="GT77" s="48">
        <v>0</v>
      </c>
      <c r="GU77" s="48">
        <v>0</v>
      </c>
      <c r="GV77" s="48">
        <v>0</v>
      </c>
      <c r="GW77" s="48">
        <v>0</v>
      </c>
      <c r="GX77" s="48">
        <v>0</v>
      </c>
      <c r="GY77" s="48">
        <v>0</v>
      </c>
      <c r="GZ77" s="48">
        <v>0</v>
      </c>
      <c r="HA77" s="48">
        <v>0</v>
      </c>
      <c r="HB77" s="48">
        <v>0</v>
      </c>
      <c r="HC77" s="48">
        <v>0</v>
      </c>
      <c r="HD77" s="48">
        <v>0</v>
      </c>
      <c r="HE77" s="48">
        <v>0</v>
      </c>
      <c r="HF77" s="48">
        <v>0</v>
      </c>
      <c r="HG77" s="48">
        <v>0</v>
      </c>
      <c r="HH77" s="48">
        <v>0</v>
      </c>
      <c r="HI77" s="48">
        <v>0</v>
      </c>
      <c r="HJ77" s="48">
        <v>0</v>
      </c>
      <c r="HK77" s="48">
        <v>0</v>
      </c>
      <c r="HL77" s="48">
        <v>0</v>
      </c>
      <c r="HM77" s="48">
        <v>0</v>
      </c>
      <c r="HN77" s="48">
        <v>0</v>
      </c>
      <c r="HO77" s="48">
        <v>0</v>
      </c>
      <c r="HP77" s="48">
        <v>0</v>
      </c>
      <c r="HQ77" s="48">
        <v>0</v>
      </c>
      <c r="HR77" s="48">
        <v>0</v>
      </c>
      <c r="HS77" s="48">
        <v>0</v>
      </c>
      <c r="HT77" s="48">
        <v>0</v>
      </c>
      <c r="HU77" s="48">
        <v>0</v>
      </c>
      <c r="HV77" s="48">
        <v>3688735752.6004782</v>
      </c>
      <c r="HW77" s="48">
        <v>0</v>
      </c>
    </row>
    <row r="78" spans="1:231" ht="13.8">
      <c r="A78" s="57" t="s">
        <v>293</v>
      </c>
      <c r="B78" s="47">
        <v>9003</v>
      </c>
      <c r="C78" s="56" t="s">
        <v>294</v>
      </c>
      <c r="D78" s="48">
        <v>2429383894.0159006</v>
      </c>
      <c r="E78" s="48">
        <v>4764612156.3199997</v>
      </c>
      <c r="F78" s="48">
        <v>122981884.79193644</v>
      </c>
      <c r="G78" s="48">
        <v>450515272.18048638</v>
      </c>
      <c r="H78" s="48">
        <v>1367823946.61624</v>
      </c>
      <c r="I78" s="48">
        <v>1405950213.798429</v>
      </c>
      <c r="J78" s="48">
        <v>938578062.60772431</v>
      </c>
      <c r="K78" s="48">
        <v>2908146670.341084</v>
      </c>
      <c r="L78" s="48">
        <v>134550259.71872199</v>
      </c>
      <c r="M78" s="48">
        <v>9540326.6700000297</v>
      </c>
      <c r="N78" s="48">
        <v>0</v>
      </c>
      <c r="O78" s="48">
        <v>0</v>
      </c>
      <c r="P78" s="48">
        <v>0</v>
      </c>
      <c r="Q78" s="48">
        <v>0</v>
      </c>
      <c r="R78" s="48">
        <v>0</v>
      </c>
      <c r="S78" s="48">
        <v>24025185.280000001</v>
      </c>
      <c r="T78" s="48">
        <v>0</v>
      </c>
      <c r="U78" s="48">
        <v>0</v>
      </c>
      <c r="V78" s="48">
        <v>0</v>
      </c>
      <c r="W78" s="48">
        <v>0</v>
      </c>
      <c r="X78" s="48">
        <v>0</v>
      </c>
      <c r="Y78" s="48">
        <v>0</v>
      </c>
      <c r="Z78" s="48">
        <v>267276923.14000002</v>
      </c>
      <c r="AA78" s="48">
        <v>261827770.66</v>
      </c>
      <c r="AB78" s="48">
        <v>0</v>
      </c>
      <c r="AC78" s="48">
        <v>0</v>
      </c>
      <c r="AD78" s="48">
        <v>363192425.21999997</v>
      </c>
      <c r="AE78" s="48">
        <v>1036908323.1099999</v>
      </c>
      <c r="AF78" s="48">
        <v>0</v>
      </c>
      <c r="AG78" s="48">
        <v>0</v>
      </c>
      <c r="AH78" s="48">
        <v>0</v>
      </c>
      <c r="AI78" s="48">
        <v>0</v>
      </c>
      <c r="AJ78" s="48">
        <v>15883676375.472397</v>
      </c>
      <c r="AK78" s="48">
        <v>162516.82999999801</v>
      </c>
      <c r="AL78" s="48">
        <v>2026668225.0808554</v>
      </c>
      <c r="AM78" s="48">
        <v>0</v>
      </c>
      <c r="AN78" s="48">
        <v>0</v>
      </c>
      <c r="AO78" s="48">
        <v>571217842.38</v>
      </c>
      <c r="AP78" s="48">
        <v>0</v>
      </c>
      <c r="AQ78" s="48">
        <v>444293305.32999998</v>
      </c>
      <c r="AR78" s="48">
        <v>0</v>
      </c>
      <c r="AS78" s="48">
        <v>0</v>
      </c>
      <c r="AT78" s="48">
        <v>34317844.090000004</v>
      </c>
      <c r="AU78" s="48">
        <v>84696264.250000015</v>
      </c>
      <c r="AV78" s="48">
        <v>294838491.42999989</v>
      </c>
      <c r="AW78" s="48">
        <v>643614779.76999998</v>
      </c>
      <c r="AX78" s="48">
        <v>0</v>
      </c>
      <c r="AY78" s="48">
        <v>349494.77</v>
      </c>
      <c r="AZ78" s="48">
        <v>1260346.5</v>
      </c>
      <c r="BA78" s="48">
        <v>9548005.2799999993</v>
      </c>
      <c r="BB78" s="48">
        <v>4096923.8099999996</v>
      </c>
      <c r="BC78" s="48">
        <v>2851255.9899999998</v>
      </c>
      <c r="BD78" s="48">
        <v>33726562.004484989</v>
      </c>
      <c r="BE78" s="48">
        <v>26507847.580000002</v>
      </c>
      <c r="BF78" s="48">
        <v>0</v>
      </c>
      <c r="BG78" s="48">
        <v>0</v>
      </c>
      <c r="BH78" s="48">
        <v>0</v>
      </c>
      <c r="BI78" s="48">
        <v>0</v>
      </c>
      <c r="BJ78" s="48">
        <v>-22898.98</v>
      </c>
      <c r="BK78" s="48">
        <v>114586784.75</v>
      </c>
      <c r="BL78" s="48">
        <v>-200337.43</v>
      </c>
      <c r="BM78" s="48">
        <v>14508192.890000001</v>
      </c>
      <c r="BN78" s="48">
        <v>-13223.6</v>
      </c>
      <c r="BO78" s="48">
        <v>124431.3</v>
      </c>
      <c r="BP78" s="48">
        <v>104699676.78718968</v>
      </c>
      <c r="BQ78" s="48">
        <v>1090928.01</v>
      </c>
      <c r="BR78" s="48">
        <v>0</v>
      </c>
      <c r="BS78" s="48">
        <v>0</v>
      </c>
      <c r="BT78" s="48">
        <v>0</v>
      </c>
      <c r="BU78" s="48">
        <v>0</v>
      </c>
      <c r="BV78" s="48">
        <v>86469878</v>
      </c>
      <c r="BW78" s="48">
        <v>251412206.69999999</v>
      </c>
      <c r="BX78" s="48">
        <v>0</v>
      </c>
      <c r="BY78" s="48">
        <v>0</v>
      </c>
      <c r="BZ78" s="48">
        <v>903685.7</v>
      </c>
      <c r="CA78" s="48">
        <v>7559341.4299999997</v>
      </c>
      <c r="CB78" s="48">
        <v>6288129.7078869995</v>
      </c>
      <c r="CC78" s="48">
        <v>2098286.2800000003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0</v>
      </c>
      <c r="CJ78" s="48">
        <v>907875477.25180292</v>
      </c>
      <c r="CK78" s="48">
        <v>65847838.710000001</v>
      </c>
      <c r="CL78" s="48">
        <v>102163779.69899701</v>
      </c>
      <c r="CM78" s="48">
        <v>13434349</v>
      </c>
      <c r="CN78" s="48">
        <v>51582978.490431003</v>
      </c>
      <c r="CO78" s="48">
        <v>717699.11999999802</v>
      </c>
      <c r="CP78" s="48">
        <v>0</v>
      </c>
      <c r="CQ78" s="48">
        <v>0</v>
      </c>
      <c r="CR78" s="48">
        <v>80827818.960430995</v>
      </c>
      <c r="CS78" s="48">
        <v>717732.56</v>
      </c>
      <c r="CT78" s="48">
        <v>0</v>
      </c>
      <c r="CU78" s="48">
        <v>0</v>
      </c>
      <c r="CV78" s="48">
        <v>0</v>
      </c>
      <c r="CW78" s="48">
        <v>0</v>
      </c>
      <c r="CX78" s="48">
        <v>0</v>
      </c>
      <c r="CY78" s="48">
        <v>0</v>
      </c>
      <c r="CZ78" s="48">
        <v>0</v>
      </c>
      <c r="DA78" s="48">
        <v>0</v>
      </c>
      <c r="DB78" s="48">
        <v>0</v>
      </c>
      <c r="DC78" s="48">
        <v>0</v>
      </c>
      <c r="DD78" s="48">
        <v>15950823.539999999</v>
      </c>
      <c r="DE78" s="48">
        <v>50042315.519999996</v>
      </c>
      <c r="DF78" s="48">
        <v>5313287.2699999455</v>
      </c>
      <c r="DG78" s="48">
        <v>0</v>
      </c>
      <c r="DH78" s="48">
        <v>0</v>
      </c>
      <c r="DI78" s="48">
        <v>0</v>
      </c>
      <c r="DJ78" s="48">
        <v>0</v>
      </c>
      <c r="DK78" s="48">
        <v>0</v>
      </c>
      <c r="DL78" s="48">
        <v>0</v>
      </c>
      <c r="DM78" s="48">
        <v>0</v>
      </c>
      <c r="DN78" s="48">
        <v>5978956.9350000024</v>
      </c>
      <c r="DO78" s="48">
        <v>63783351.390000001</v>
      </c>
      <c r="DP78" s="48">
        <v>0</v>
      </c>
      <c r="DQ78" s="48">
        <v>11985668.711431451</v>
      </c>
      <c r="DR78" s="48">
        <v>0</v>
      </c>
      <c r="DS78" s="48">
        <v>0</v>
      </c>
      <c r="DT78" s="48">
        <v>1595.87</v>
      </c>
      <c r="DU78" s="48">
        <v>0</v>
      </c>
      <c r="DV78" s="48">
        <v>0</v>
      </c>
      <c r="DW78" s="48">
        <v>335692912.75</v>
      </c>
      <c r="DX78" s="48">
        <v>145293483.01000002</v>
      </c>
      <c r="DY78" s="48">
        <v>723.45</v>
      </c>
      <c r="DZ78" s="48">
        <v>0</v>
      </c>
      <c r="EA78" s="48">
        <v>0</v>
      </c>
      <c r="EB78" s="48">
        <v>329147441.22000003</v>
      </c>
      <c r="EC78" s="48">
        <v>30885489.550000001</v>
      </c>
      <c r="ED78" s="48">
        <v>32641618.780000001</v>
      </c>
      <c r="EE78" s="48">
        <v>23001199.270000003</v>
      </c>
      <c r="EF78" s="48">
        <v>521792832.62106097</v>
      </c>
      <c r="EG78" s="48">
        <v>290343200.49000007</v>
      </c>
      <c r="EH78" s="48">
        <v>69199219.460479975</v>
      </c>
      <c r="EI78" s="48">
        <v>12101936.66</v>
      </c>
      <c r="EJ78" s="48">
        <v>0</v>
      </c>
      <c r="EK78" s="48">
        <v>0</v>
      </c>
      <c r="EL78" s="48">
        <v>0</v>
      </c>
      <c r="EM78" s="48">
        <v>0</v>
      </c>
      <c r="EN78" s="48">
        <v>36451094.410000004</v>
      </c>
      <c r="EO78" s="48">
        <v>19043.470000000005</v>
      </c>
      <c r="EP78" s="48">
        <v>0</v>
      </c>
      <c r="EQ78" s="48">
        <v>0</v>
      </c>
      <c r="ER78" s="48">
        <v>16692933.143000001</v>
      </c>
      <c r="ES78" s="48">
        <v>0</v>
      </c>
      <c r="ET78" s="48">
        <v>0</v>
      </c>
      <c r="EU78" s="48">
        <v>0</v>
      </c>
      <c r="EV78" s="48">
        <v>203061812.09</v>
      </c>
      <c r="EW78" s="48">
        <v>158126872.50999999</v>
      </c>
      <c r="EX78" s="48">
        <v>457704408.18369997</v>
      </c>
      <c r="EY78" s="48">
        <v>0</v>
      </c>
      <c r="EZ78" s="48">
        <v>6225504854.586401</v>
      </c>
      <c r="FA78" s="48">
        <v>0</v>
      </c>
      <c r="FB78" s="48">
        <v>56634773.809500001</v>
      </c>
      <c r="FC78" s="48">
        <v>0</v>
      </c>
      <c r="FD78" s="48">
        <v>2682168847.9372997</v>
      </c>
      <c r="FE78" s="48">
        <v>0</v>
      </c>
      <c r="FF78" s="48">
        <v>94062.68</v>
      </c>
      <c r="FG78" s="48">
        <v>31626565</v>
      </c>
      <c r="FH78" s="48">
        <v>1993649.73</v>
      </c>
      <c r="FI78" s="48">
        <v>0</v>
      </c>
      <c r="FJ78" s="48">
        <v>150802301.25674999</v>
      </c>
      <c r="FK78" s="48">
        <v>0</v>
      </c>
      <c r="FL78" s="48">
        <v>472390801.21860003</v>
      </c>
      <c r="FM78" s="48">
        <v>0</v>
      </c>
      <c r="FN78" s="48">
        <v>0</v>
      </c>
      <c r="FO78" s="48">
        <v>0</v>
      </c>
      <c r="FP78" s="48">
        <v>9866389711.3300686</v>
      </c>
      <c r="FQ78" s="48">
        <v>313376531.95999998</v>
      </c>
      <c r="FR78" s="48">
        <v>221696.71000003815</v>
      </c>
      <c r="FS78" s="48">
        <v>22880.959999999999</v>
      </c>
      <c r="FT78" s="48">
        <v>366608.79999999993</v>
      </c>
      <c r="FU78" s="48">
        <v>0</v>
      </c>
      <c r="FV78" s="48">
        <v>3518471945.8190002</v>
      </c>
      <c r="FW78" s="48">
        <v>0</v>
      </c>
      <c r="FX78" s="48">
        <v>182149470.67488354</v>
      </c>
      <c r="FY78" s="48">
        <v>0</v>
      </c>
      <c r="FZ78" s="48">
        <v>3336322475.1441164</v>
      </c>
      <c r="GA78" s="48">
        <v>0</v>
      </c>
      <c r="GB78" s="48">
        <v>6347329460.0010681</v>
      </c>
      <c r="GC78" s="48">
        <v>313353651</v>
      </c>
      <c r="GD78" s="48">
        <v>1808477513.6733327</v>
      </c>
      <c r="GE78" s="48">
        <v>58477625.899999999</v>
      </c>
      <c r="GF78" s="48">
        <v>4538851946.3277359</v>
      </c>
      <c r="GG78" s="48">
        <v>254876025.10000002</v>
      </c>
      <c r="GH78" s="48">
        <v>662678.21000000194</v>
      </c>
      <c r="GI78" s="48">
        <v>1952896.7099999981</v>
      </c>
      <c r="GJ78" s="48">
        <v>0</v>
      </c>
      <c r="GK78" s="48">
        <v>0</v>
      </c>
      <c r="GL78" s="48">
        <v>0</v>
      </c>
      <c r="GM78" s="48">
        <v>0</v>
      </c>
      <c r="GN78" s="48">
        <v>0</v>
      </c>
      <c r="GO78" s="48">
        <v>0</v>
      </c>
      <c r="GP78" s="48">
        <v>3191402801.2103801</v>
      </c>
      <c r="GQ78" s="48">
        <v>0</v>
      </c>
      <c r="GR78" s="48">
        <v>0</v>
      </c>
      <c r="GS78" s="48">
        <v>0</v>
      </c>
      <c r="GT78" s="48">
        <v>0</v>
      </c>
      <c r="GU78" s="48">
        <v>0</v>
      </c>
      <c r="GV78" s="48">
        <v>0</v>
      </c>
      <c r="GW78" s="48">
        <v>0</v>
      </c>
      <c r="GX78" s="48">
        <v>0</v>
      </c>
      <c r="GY78" s="48">
        <v>0</v>
      </c>
      <c r="GZ78" s="48">
        <v>0</v>
      </c>
      <c r="HA78" s="48">
        <v>0</v>
      </c>
      <c r="HB78" s="48">
        <v>0</v>
      </c>
      <c r="HC78" s="48">
        <v>0</v>
      </c>
      <c r="HD78" s="48">
        <v>0</v>
      </c>
      <c r="HE78" s="48">
        <v>0</v>
      </c>
      <c r="HF78" s="48">
        <v>0</v>
      </c>
      <c r="HG78" s="48">
        <v>0</v>
      </c>
      <c r="HH78" s="48">
        <v>0</v>
      </c>
      <c r="HI78" s="48">
        <v>0</v>
      </c>
      <c r="HJ78" s="48">
        <v>0</v>
      </c>
      <c r="HK78" s="48">
        <v>0</v>
      </c>
      <c r="HL78" s="48">
        <v>0</v>
      </c>
      <c r="HM78" s="48">
        <v>0</v>
      </c>
      <c r="HN78" s="48">
        <v>0</v>
      </c>
      <c r="HO78" s="48">
        <v>0</v>
      </c>
      <c r="HP78" s="48">
        <v>0</v>
      </c>
      <c r="HQ78" s="48">
        <v>0</v>
      </c>
      <c r="HR78" s="48">
        <v>0</v>
      </c>
      <c r="HS78" s="48">
        <v>0</v>
      </c>
      <c r="HT78" s="48">
        <v>0</v>
      </c>
      <c r="HU78" s="48">
        <v>0</v>
      </c>
      <c r="HV78" s="48">
        <v>47300837223.571342</v>
      </c>
      <c r="HW78" s="48">
        <v>9675191572.4114342</v>
      </c>
    </row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5759A-F661-4907-A496-BFC6AFD6ED1A}">
  <dimension ref="A1:HX144"/>
  <sheetViews>
    <sheetView showGridLines="0" zoomScale="80" zoomScaleNormal="80" workbookViewId="0">
      <pane xSplit="3" ySplit="6" topLeftCell="D7" activePane="bottomRight" state="frozen"/>
      <selection activeCell="H84" sqref="H84"/>
      <selection pane="topRight" activeCell="H84" sqref="H84"/>
      <selection pane="bottomLeft" activeCell="H84" sqref="H84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2" width="15.5546875" style="3" customWidth="1"/>
    <col min="233" max="233" width="14.5546875" style="3" customWidth="1"/>
    <col min="234" max="16384" width="9.109375" style="3"/>
  </cols>
  <sheetData>
    <row r="1" spans="1:232" ht="15" customHeight="1">
      <c r="A1" s="1" t="s">
        <v>0</v>
      </c>
      <c r="B1" s="2"/>
      <c r="C1" s="2"/>
    </row>
    <row r="2" spans="1:232" ht="15" customHeight="1">
      <c r="A2" s="1" t="s">
        <v>6</v>
      </c>
      <c r="B2" s="2"/>
      <c r="C2" s="2"/>
    </row>
    <row r="3" spans="1:232" ht="15" customHeight="1">
      <c r="A3" s="5" t="s">
        <v>365</v>
      </c>
      <c r="B3" s="2"/>
      <c r="C3" s="2"/>
    </row>
    <row r="4" spans="1:232" ht="15" customHeight="1"/>
    <row r="5" spans="1:232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364</v>
      </c>
      <c r="HW5" s="98"/>
    </row>
    <row r="6" spans="1:232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  <c r="HX6" s="77" t="s">
        <v>6</v>
      </c>
    </row>
    <row r="7" spans="1:232" ht="12.75" customHeight="1">
      <c r="A7" s="55" t="s">
        <v>146</v>
      </c>
      <c r="B7" s="17">
        <v>1001</v>
      </c>
      <c r="C7" s="56" t="s">
        <v>147</v>
      </c>
      <c r="D7" s="19">
        <v>371048351.81</v>
      </c>
      <c r="E7" s="19">
        <v>137479849.83000001</v>
      </c>
      <c r="F7" s="18">
        <v>0</v>
      </c>
      <c r="G7" s="18">
        <v>0</v>
      </c>
      <c r="H7" s="18">
        <v>0</v>
      </c>
      <c r="I7" s="18">
        <v>0</v>
      </c>
      <c r="J7" s="18">
        <v>371048351.81</v>
      </c>
      <c r="K7" s="18">
        <v>137479849.83000001</v>
      </c>
      <c r="L7" s="18">
        <v>38439867.420000002</v>
      </c>
      <c r="M7" s="18">
        <v>4933681.71</v>
      </c>
      <c r="N7" s="18">
        <v>0</v>
      </c>
      <c r="O7" s="18">
        <v>0</v>
      </c>
      <c r="P7" s="18">
        <v>5262913.84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268896731.04000002</v>
      </c>
      <c r="AA7" s="18">
        <v>18449077.879999999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44870512.340000004</v>
      </c>
      <c r="AU7" s="18">
        <v>563100.1799999997</v>
      </c>
      <c r="AV7" s="18">
        <v>488935368.19999999</v>
      </c>
      <c r="AW7" s="18">
        <v>86443798.819999993</v>
      </c>
      <c r="AX7" s="18">
        <v>0</v>
      </c>
      <c r="AY7" s="18">
        <v>0</v>
      </c>
      <c r="AZ7" s="18">
        <v>21715556.52</v>
      </c>
      <c r="BA7" s="18">
        <v>9548005.2799999993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799934.35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179122632.31</v>
      </c>
      <c r="BW7" s="18">
        <v>19014399.07</v>
      </c>
      <c r="BX7" s="18">
        <v>0</v>
      </c>
      <c r="BY7" s="18">
        <v>0</v>
      </c>
      <c r="BZ7" s="18">
        <v>0</v>
      </c>
      <c r="CA7" s="18">
        <v>0</v>
      </c>
      <c r="CB7" s="18">
        <v>6680665.5599999996</v>
      </c>
      <c r="CC7" s="18">
        <v>884125.28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32949927.5</v>
      </c>
      <c r="CK7" s="18">
        <v>16196630.1</v>
      </c>
      <c r="CL7" s="18">
        <v>7173928.7800000003</v>
      </c>
      <c r="CM7" s="18">
        <v>458427.1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109823444.84</v>
      </c>
      <c r="DE7" s="18">
        <v>936562.73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130546304.45999999</v>
      </c>
      <c r="EC7" s="18">
        <v>2839395.55</v>
      </c>
      <c r="ED7" s="18">
        <v>7840563.54</v>
      </c>
      <c r="EE7" s="18">
        <v>7479280.6299999999</v>
      </c>
      <c r="EF7" s="18">
        <v>126607822.18000001</v>
      </c>
      <c r="EG7" s="18">
        <v>158065626.75999999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35144943.629999995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3155957.14</v>
      </c>
      <c r="GI7" s="18">
        <v>208017.3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1879015425.46</v>
      </c>
      <c r="HW7" s="18">
        <v>463499978.22000009</v>
      </c>
      <c r="HX7" s="19">
        <v>2342515403.6800003</v>
      </c>
    </row>
    <row r="8" spans="1:232" ht="12.75" customHeight="1">
      <c r="A8" s="55" t="s">
        <v>149</v>
      </c>
      <c r="B8" s="17">
        <v>1003</v>
      </c>
      <c r="C8" s="56" t="s">
        <v>147</v>
      </c>
      <c r="D8" s="19">
        <v>8961362691.7199993</v>
      </c>
      <c r="E8" s="19">
        <v>0</v>
      </c>
      <c r="F8" s="18">
        <v>1696111768.5999999</v>
      </c>
      <c r="G8" s="18">
        <v>0</v>
      </c>
      <c r="H8" s="18">
        <v>4294096767.25</v>
      </c>
      <c r="I8" s="18">
        <v>0</v>
      </c>
      <c r="J8" s="18">
        <v>2971154155.8699985</v>
      </c>
      <c r="K8" s="18">
        <v>0</v>
      </c>
      <c r="L8" s="18">
        <v>1033431294.25</v>
      </c>
      <c r="M8" s="18">
        <v>0</v>
      </c>
      <c r="N8" s="18">
        <v>1708565669.78</v>
      </c>
      <c r="O8" s="18">
        <v>0</v>
      </c>
      <c r="P8" s="18">
        <v>30548918.940000001</v>
      </c>
      <c r="Q8" s="18">
        <v>0</v>
      </c>
      <c r="R8" s="18">
        <v>216678.99</v>
      </c>
      <c r="S8" s="18">
        <v>0</v>
      </c>
      <c r="T8" s="18">
        <v>0</v>
      </c>
      <c r="U8" s="18">
        <v>0</v>
      </c>
      <c r="V8" s="18">
        <v>1708130.14</v>
      </c>
      <c r="W8" s="18">
        <v>0</v>
      </c>
      <c r="X8" s="18">
        <v>0</v>
      </c>
      <c r="Y8" s="18">
        <v>0</v>
      </c>
      <c r="Z8" s="18">
        <v>471778489.85000002</v>
      </c>
      <c r="AA8" s="18">
        <v>0</v>
      </c>
      <c r="AB8" s="18">
        <v>0</v>
      </c>
      <c r="AC8" s="18">
        <v>0</v>
      </c>
      <c r="AD8" s="18">
        <v>389833902.84999996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3507714635</v>
      </c>
      <c r="AK8" s="18">
        <v>0</v>
      </c>
      <c r="AL8" s="18">
        <v>0</v>
      </c>
      <c r="AM8" s="18">
        <v>0</v>
      </c>
      <c r="AN8" s="18">
        <v>1221987194.28</v>
      </c>
      <c r="AO8" s="18">
        <v>0</v>
      </c>
      <c r="AP8" s="18">
        <v>3312842453.3600001</v>
      </c>
      <c r="AQ8" s="18">
        <v>0</v>
      </c>
      <c r="AR8" s="18">
        <v>685918.69</v>
      </c>
      <c r="AS8" s="18">
        <v>0</v>
      </c>
      <c r="AT8" s="18">
        <v>203683440.94999999</v>
      </c>
      <c r="AU8" s="18">
        <v>0</v>
      </c>
      <c r="AV8" s="18">
        <v>544349292.78999996</v>
      </c>
      <c r="AW8" s="18">
        <v>0</v>
      </c>
      <c r="AX8" s="18">
        <v>160559.56999999983</v>
      </c>
      <c r="AY8" s="18">
        <v>0</v>
      </c>
      <c r="AZ8" s="18">
        <v>0</v>
      </c>
      <c r="BA8" s="18">
        <v>0</v>
      </c>
      <c r="BB8" s="18">
        <v>103146800.87</v>
      </c>
      <c r="BC8" s="18">
        <v>0</v>
      </c>
      <c r="BD8" s="18">
        <v>529065951.30000001</v>
      </c>
      <c r="BE8" s="18">
        <v>0</v>
      </c>
      <c r="BF8" s="18">
        <v>0</v>
      </c>
      <c r="BG8" s="18">
        <v>0</v>
      </c>
      <c r="BH8" s="18">
        <v>38436819.350000001</v>
      </c>
      <c r="BI8" s="18">
        <v>0</v>
      </c>
      <c r="BJ8" s="18">
        <v>123759219.97</v>
      </c>
      <c r="BK8" s="18">
        <v>0</v>
      </c>
      <c r="BL8" s="18">
        <v>183454522.02000001</v>
      </c>
      <c r="BM8" s="18">
        <v>0</v>
      </c>
      <c r="BN8" s="18">
        <v>0</v>
      </c>
      <c r="BO8" s="18">
        <v>0</v>
      </c>
      <c r="BP8" s="18">
        <v>4067829.02</v>
      </c>
      <c r="BQ8" s="18">
        <v>0</v>
      </c>
      <c r="BR8" s="18">
        <v>643196.51</v>
      </c>
      <c r="BS8" s="18">
        <v>0</v>
      </c>
      <c r="BT8" s="18">
        <v>0</v>
      </c>
      <c r="BU8" s="18">
        <v>0</v>
      </c>
      <c r="BV8" s="18">
        <v>161378861.80000001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46190489.960000001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386155172.19999999</v>
      </c>
      <c r="DA8" s="18">
        <v>0</v>
      </c>
      <c r="DB8" s="18">
        <v>0</v>
      </c>
      <c r="DC8" s="18">
        <v>0</v>
      </c>
      <c r="DD8" s="18">
        <v>496356055.45999998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7343011.5499999998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267371318.75</v>
      </c>
      <c r="DW8" s="18">
        <v>0</v>
      </c>
      <c r="DX8" s="18">
        <v>15992128.890000001</v>
      </c>
      <c r="DY8" s="18">
        <v>0</v>
      </c>
      <c r="DZ8" s="18">
        <v>0</v>
      </c>
      <c r="EA8" s="18">
        <v>0</v>
      </c>
      <c r="EB8" s="18">
        <v>3389321024.8300037</v>
      </c>
      <c r="EC8" s="18">
        <v>0</v>
      </c>
      <c r="ED8" s="18">
        <v>17076796.989999998</v>
      </c>
      <c r="EE8" s="18">
        <v>0</v>
      </c>
      <c r="EF8" s="18">
        <v>556409178.7700001</v>
      </c>
      <c r="EG8" s="18">
        <v>0</v>
      </c>
      <c r="EH8" s="18">
        <v>524388213.64999998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114260794.09999999</v>
      </c>
      <c r="EO8" s="18">
        <v>0</v>
      </c>
      <c r="EP8" s="18">
        <v>0</v>
      </c>
      <c r="EQ8" s="18">
        <v>0</v>
      </c>
      <c r="ER8" s="18">
        <v>589212.76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19968205.640000001</v>
      </c>
      <c r="EY8" s="18">
        <v>0</v>
      </c>
      <c r="EZ8" s="18">
        <v>383335293.60000002</v>
      </c>
      <c r="FA8" s="18">
        <v>0</v>
      </c>
      <c r="FB8" s="18">
        <v>1951766.45</v>
      </c>
      <c r="FC8" s="18">
        <v>0</v>
      </c>
      <c r="FD8" s="18">
        <v>100046379.22</v>
      </c>
      <c r="FE8" s="18">
        <v>0</v>
      </c>
      <c r="FF8" s="18">
        <v>2625529.85</v>
      </c>
      <c r="FG8" s="18">
        <v>0</v>
      </c>
      <c r="FH8" s="18">
        <v>0</v>
      </c>
      <c r="FI8" s="18">
        <v>0</v>
      </c>
      <c r="FJ8" s="18">
        <v>3010943.2</v>
      </c>
      <c r="FK8" s="18">
        <v>0</v>
      </c>
      <c r="FL8" s="18">
        <v>16302800.800000001</v>
      </c>
      <c r="FM8" s="18">
        <v>0</v>
      </c>
      <c r="FN8" s="18">
        <v>587684916.1200006</v>
      </c>
      <c r="FO8" s="18">
        <v>0</v>
      </c>
      <c r="FP8" s="19">
        <v>5527899424.4300003</v>
      </c>
      <c r="FQ8" s="19">
        <v>0</v>
      </c>
      <c r="FR8" s="18">
        <v>4060543.0399999921</v>
      </c>
      <c r="FS8" s="18">
        <v>0</v>
      </c>
      <c r="FT8" s="18">
        <v>1941291.83</v>
      </c>
      <c r="FU8" s="18">
        <v>0</v>
      </c>
      <c r="FV8" s="19">
        <v>1855184628.4599993</v>
      </c>
      <c r="FW8" s="19">
        <v>0</v>
      </c>
      <c r="FX8" s="18">
        <v>107559811.14999995</v>
      </c>
      <c r="FY8" s="18">
        <v>0</v>
      </c>
      <c r="FZ8" s="18">
        <v>1747624817.3099995</v>
      </c>
      <c r="GA8" s="18">
        <v>0</v>
      </c>
      <c r="GB8" s="19">
        <v>3666712961.1000013</v>
      </c>
      <c r="GC8" s="19">
        <v>0</v>
      </c>
      <c r="GD8" s="18">
        <v>1053871838.5100029</v>
      </c>
      <c r="GE8" s="18">
        <v>0</v>
      </c>
      <c r="GF8" s="18">
        <v>2612841122.5899987</v>
      </c>
      <c r="GG8" s="18">
        <v>0</v>
      </c>
      <c r="GH8" s="18">
        <v>103920753.2699998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35101021882.48999</v>
      </c>
      <c r="HW8" s="18">
        <v>0</v>
      </c>
      <c r="HX8" s="19">
        <v>35101021882.48999</v>
      </c>
    </row>
    <row r="9" spans="1:232" ht="12.75" customHeight="1">
      <c r="A9" s="55" t="s">
        <v>151</v>
      </c>
      <c r="B9" s="17">
        <v>1004</v>
      </c>
      <c r="C9" s="56" t="s">
        <v>147</v>
      </c>
      <c r="D9" s="19">
        <v>7694075307.4459991</v>
      </c>
      <c r="E9" s="19">
        <v>3299088.75</v>
      </c>
      <c r="F9" s="18">
        <v>2544341150.1300006</v>
      </c>
      <c r="G9" s="18">
        <v>0</v>
      </c>
      <c r="H9" s="18">
        <v>3032055150.2459998</v>
      </c>
      <c r="I9" s="18">
        <v>0</v>
      </c>
      <c r="J9" s="18">
        <v>2117679007.0699997</v>
      </c>
      <c r="K9" s="18">
        <v>3299088.75</v>
      </c>
      <c r="L9" s="18">
        <v>609518356.31000006</v>
      </c>
      <c r="M9" s="18">
        <v>0</v>
      </c>
      <c r="N9" s="18">
        <v>1259019416.0599999</v>
      </c>
      <c r="O9" s="18">
        <v>0</v>
      </c>
      <c r="P9" s="18">
        <v>10553803.370000001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733207.44</v>
      </c>
      <c r="W9" s="18">
        <v>0</v>
      </c>
      <c r="X9" s="18">
        <v>0</v>
      </c>
      <c r="Y9" s="18">
        <v>0</v>
      </c>
      <c r="Z9" s="18">
        <v>668954698.61000001</v>
      </c>
      <c r="AA9" s="18">
        <v>0</v>
      </c>
      <c r="AB9" s="18">
        <v>0</v>
      </c>
      <c r="AC9" s="18">
        <v>0</v>
      </c>
      <c r="AD9" s="18">
        <v>362107551.09000003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12414340782.629997</v>
      </c>
      <c r="AK9" s="18">
        <v>0</v>
      </c>
      <c r="AL9" s="18">
        <v>304789667.32999998</v>
      </c>
      <c r="AM9" s="18">
        <v>0</v>
      </c>
      <c r="AN9" s="18">
        <v>2926363682.8399997</v>
      </c>
      <c r="AO9" s="18">
        <v>0</v>
      </c>
      <c r="AP9" s="18">
        <v>9884053183.8399982</v>
      </c>
      <c r="AQ9" s="18">
        <v>0</v>
      </c>
      <c r="AR9" s="18">
        <v>14729826.439999999</v>
      </c>
      <c r="AS9" s="18">
        <v>0</v>
      </c>
      <c r="AT9" s="18">
        <v>204539316.85999998</v>
      </c>
      <c r="AU9" s="18">
        <v>0</v>
      </c>
      <c r="AV9" s="18">
        <v>208293827.08999997</v>
      </c>
      <c r="AW9" s="18">
        <v>37598.720000000001</v>
      </c>
      <c r="AX9" s="18">
        <v>560282.12</v>
      </c>
      <c r="AY9" s="18">
        <v>0</v>
      </c>
      <c r="AZ9" s="18">
        <v>0</v>
      </c>
      <c r="BA9" s="18">
        <v>0</v>
      </c>
      <c r="BB9" s="18">
        <v>7410479.3500000006</v>
      </c>
      <c r="BC9" s="18">
        <v>0</v>
      </c>
      <c r="BD9" s="18">
        <v>297889490.28000003</v>
      </c>
      <c r="BE9" s="18">
        <v>0</v>
      </c>
      <c r="BF9" s="18">
        <v>0</v>
      </c>
      <c r="BG9" s="18">
        <v>0</v>
      </c>
      <c r="BH9" s="18">
        <v>141812515.24000001</v>
      </c>
      <c r="BI9" s="18">
        <v>0</v>
      </c>
      <c r="BJ9" s="18">
        <v>15475071.98</v>
      </c>
      <c r="BK9" s="18">
        <v>0</v>
      </c>
      <c r="BL9" s="18">
        <v>26668288.09</v>
      </c>
      <c r="BM9" s="18">
        <v>0</v>
      </c>
      <c r="BN9" s="18">
        <v>26758698.82</v>
      </c>
      <c r="BO9" s="18">
        <v>0</v>
      </c>
      <c r="BP9" s="18">
        <v>13790032.869999999</v>
      </c>
      <c r="BQ9" s="18">
        <v>0</v>
      </c>
      <c r="BR9" s="18">
        <v>727415.19</v>
      </c>
      <c r="BS9" s="18">
        <v>0</v>
      </c>
      <c r="BT9" s="18">
        <v>0</v>
      </c>
      <c r="BU9" s="18">
        <v>0</v>
      </c>
      <c r="BV9" s="18">
        <v>79845638.580000013</v>
      </c>
      <c r="BW9" s="18">
        <v>0</v>
      </c>
      <c r="BX9" s="18">
        <v>377336.67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672827667.35000002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27638271.510000002</v>
      </c>
      <c r="DW9" s="18">
        <v>0</v>
      </c>
      <c r="DX9" s="18">
        <v>4805190.8499999996</v>
      </c>
      <c r="DY9" s="18">
        <v>0</v>
      </c>
      <c r="DZ9" s="18">
        <v>0</v>
      </c>
      <c r="EA9" s="18">
        <v>0</v>
      </c>
      <c r="EB9" s="18">
        <v>1598592198.27</v>
      </c>
      <c r="EC9" s="18">
        <v>0</v>
      </c>
      <c r="ED9" s="18">
        <v>124228849.64999999</v>
      </c>
      <c r="EE9" s="18">
        <v>0</v>
      </c>
      <c r="EF9" s="18">
        <v>138355189.20999998</v>
      </c>
      <c r="EG9" s="18">
        <v>40013698.560000002</v>
      </c>
      <c r="EH9" s="18">
        <v>347475437.73999995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173580253.54999998</v>
      </c>
      <c r="EO9" s="18">
        <v>0</v>
      </c>
      <c r="EP9" s="18">
        <v>0</v>
      </c>
      <c r="EQ9" s="18">
        <v>0</v>
      </c>
      <c r="ER9" s="18">
        <v>9688.2699999999986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1885116.81</v>
      </c>
      <c r="EY9" s="18">
        <v>0</v>
      </c>
      <c r="EZ9" s="18">
        <v>90717021.729999989</v>
      </c>
      <c r="FA9" s="18">
        <v>0</v>
      </c>
      <c r="FB9" s="18">
        <v>2228885.7199999997</v>
      </c>
      <c r="FC9" s="18">
        <v>0</v>
      </c>
      <c r="FD9" s="18">
        <v>1814535.21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868.83</v>
      </c>
      <c r="FK9" s="18">
        <v>0</v>
      </c>
      <c r="FL9" s="18">
        <v>112246.6</v>
      </c>
      <c r="FM9" s="18">
        <v>0</v>
      </c>
      <c r="FN9" s="18">
        <v>0</v>
      </c>
      <c r="FO9" s="18">
        <v>0</v>
      </c>
      <c r="FP9" s="19">
        <v>74704658944.889999</v>
      </c>
      <c r="FQ9" s="19">
        <v>0</v>
      </c>
      <c r="FR9" s="18">
        <v>0</v>
      </c>
      <c r="FS9" s="18">
        <v>0</v>
      </c>
      <c r="FT9" s="18">
        <v>22533347.020000011</v>
      </c>
      <c r="FU9" s="18">
        <v>0</v>
      </c>
      <c r="FV9" s="19">
        <v>23126497463.182659</v>
      </c>
      <c r="FW9" s="19">
        <v>0</v>
      </c>
      <c r="FX9" s="18">
        <v>3590464583.8599644</v>
      </c>
      <c r="FY9" s="18">
        <v>0</v>
      </c>
      <c r="FZ9" s="18">
        <v>19536032879.322697</v>
      </c>
      <c r="GA9" s="18">
        <v>0</v>
      </c>
      <c r="GB9" s="19">
        <v>51555628134.687347</v>
      </c>
      <c r="GC9" s="19">
        <v>0</v>
      </c>
      <c r="GD9" s="18">
        <v>14112604891.930309</v>
      </c>
      <c r="GE9" s="18">
        <v>0</v>
      </c>
      <c r="GF9" s="18">
        <v>37443023242.757034</v>
      </c>
      <c r="GG9" s="18">
        <v>0</v>
      </c>
      <c r="GH9" s="18">
        <v>278856038.25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115341174280.98598</v>
      </c>
      <c r="HW9" s="18">
        <v>43350386.030000001</v>
      </c>
      <c r="HX9" s="19">
        <v>115384524667.01598</v>
      </c>
    </row>
    <row r="10" spans="1:232" ht="12.75" customHeight="1">
      <c r="A10" s="55" t="s">
        <v>153</v>
      </c>
      <c r="B10" s="17">
        <v>1005</v>
      </c>
      <c r="C10" s="56" t="s">
        <v>147</v>
      </c>
      <c r="D10" s="19">
        <v>15862859124.1996</v>
      </c>
      <c r="E10" s="19">
        <v>2726810982.9400001</v>
      </c>
      <c r="F10" s="18">
        <v>3023552613.738997</v>
      </c>
      <c r="G10" s="18">
        <v>450515272.18048638</v>
      </c>
      <c r="H10" s="18">
        <v>6252396784.2314262</v>
      </c>
      <c r="I10" s="18">
        <v>1093342764.4847889</v>
      </c>
      <c r="J10" s="18">
        <v>6586909726.2291775</v>
      </c>
      <c r="K10" s="18">
        <v>1182952946.2747247</v>
      </c>
      <c r="L10" s="18">
        <v>617003723.01999998</v>
      </c>
      <c r="M10" s="18">
        <v>1770201.5</v>
      </c>
      <c r="N10" s="18">
        <v>1648007128.6398499</v>
      </c>
      <c r="O10" s="18">
        <v>0</v>
      </c>
      <c r="P10" s="18">
        <v>69397602.950000107</v>
      </c>
      <c r="Q10" s="18">
        <v>0</v>
      </c>
      <c r="R10" s="18">
        <v>42137551.659999996</v>
      </c>
      <c r="S10" s="18">
        <v>24025185.280000001</v>
      </c>
      <c r="T10" s="18">
        <v>0</v>
      </c>
      <c r="U10" s="18">
        <v>0</v>
      </c>
      <c r="V10" s="18">
        <v>2091917.84</v>
      </c>
      <c r="W10" s="18">
        <v>0</v>
      </c>
      <c r="X10" s="18">
        <v>0</v>
      </c>
      <c r="Y10" s="18">
        <v>0</v>
      </c>
      <c r="Z10" s="18">
        <v>1689977189.1599798</v>
      </c>
      <c r="AA10" s="18">
        <v>111868064.59</v>
      </c>
      <c r="AB10" s="18">
        <v>630808.09</v>
      </c>
      <c r="AC10" s="18">
        <v>0</v>
      </c>
      <c r="AD10" s="18">
        <v>1964353674.8700001</v>
      </c>
      <c r="AE10" s="18">
        <v>417195198.06</v>
      </c>
      <c r="AF10" s="18">
        <v>0</v>
      </c>
      <c r="AG10" s="18">
        <v>0</v>
      </c>
      <c r="AH10" s="18">
        <v>0</v>
      </c>
      <c r="AI10" s="18">
        <v>0</v>
      </c>
      <c r="AJ10" s="18">
        <v>14878160060.6357</v>
      </c>
      <c r="AK10" s="18">
        <v>162516.82999999801</v>
      </c>
      <c r="AL10" s="18">
        <v>1017442317.180001</v>
      </c>
      <c r="AM10" s="18">
        <v>0</v>
      </c>
      <c r="AN10" s="18">
        <v>3096550208.4903498</v>
      </c>
      <c r="AO10" s="18">
        <v>571217842.38</v>
      </c>
      <c r="AP10" s="18">
        <v>18525426085.768902</v>
      </c>
      <c r="AQ10" s="18">
        <v>444293305.32999998</v>
      </c>
      <c r="AR10" s="18">
        <v>99638428.149995893</v>
      </c>
      <c r="AS10" s="18">
        <v>0</v>
      </c>
      <c r="AT10" s="18">
        <v>753404252.11999404</v>
      </c>
      <c r="AU10" s="18">
        <v>81631400.25</v>
      </c>
      <c r="AV10" s="18">
        <v>776366358.21166909</v>
      </c>
      <c r="AW10" s="18">
        <v>390242527.13</v>
      </c>
      <c r="AX10" s="18">
        <v>497843.82</v>
      </c>
      <c r="AY10" s="18">
        <v>349494.77</v>
      </c>
      <c r="AZ10" s="18">
        <v>0</v>
      </c>
      <c r="BA10" s="18">
        <v>0</v>
      </c>
      <c r="BB10" s="18">
        <v>128662940.85992</v>
      </c>
      <c r="BC10" s="18">
        <v>2808852.55</v>
      </c>
      <c r="BD10" s="18">
        <v>252853172.009803</v>
      </c>
      <c r="BE10" s="18">
        <v>26480065.32</v>
      </c>
      <c r="BF10" s="18">
        <v>18978737.25</v>
      </c>
      <c r="BG10" s="18">
        <v>0</v>
      </c>
      <c r="BH10" s="18">
        <v>100123870.18000001</v>
      </c>
      <c r="BI10" s="18">
        <v>0</v>
      </c>
      <c r="BJ10" s="18">
        <v>481112680.94999999</v>
      </c>
      <c r="BK10" s="18">
        <v>114586784.75</v>
      </c>
      <c r="BL10" s="18">
        <v>346695722.36000001</v>
      </c>
      <c r="BM10" s="18">
        <v>14508192.890000001</v>
      </c>
      <c r="BN10" s="18">
        <v>27640881.23</v>
      </c>
      <c r="BO10" s="18">
        <v>124431.3</v>
      </c>
      <c r="BP10" s="18">
        <v>60190762.300000101</v>
      </c>
      <c r="BQ10" s="18">
        <v>0</v>
      </c>
      <c r="BR10" s="18">
        <v>5215609.1399999904</v>
      </c>
      <c r="BS10" s="18">
        <v>0</v>
      </c>
      <c r="BT10" s="18">
        <v>0</v>
      </c>
      <c r="BU10" s="18">
        <v>0</v>
      </c>
      <c r="BV10" s="18">
        <v>339276704.440005</v>
      </c>
      <c r="BW10" s="18">
        <v>232397807.63</v>
      </c>
      <c r="BX10" s="18">
        <v>4786883.8600000003</v>
      </c>
      <c r="BY10" s="18">
        <v>0</v>
      </c>
      <c r="BZ10" s="18">
        <v>0</v>
      </c>
      <c r="CA10" s="18">
        <v>0</v>
      </c>
      <c r="CB10" s="18">
        <v>18947301.34</v>
      </c>
      <c r="CC10" s="18">
        <v>451881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1830539994.7434001</v>
      </c>
      <c r="DE10" s="18">
        <v>49105752.789999999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2771750.19</v>
      </c>
      <c r="DO10" s="18">
        <v>63783351.390000001</v>
      </c>
      <c r="DP10" s="18">
        <v>2900878.03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114276399.60999399</v>
      </c>
      <c r="DW10" s="18">
        <v>92437523.219999999</v>
      </c>
      <c r="DX10" s="18">
        <v>1541455866.54056</v>
      </c>
      <c r="DY10" s="18">
        <v>0</v>
      </c>
      <c r="DZ10" s="18">
        <v>0</v>
      </c>
      <c r="EA10" s="18">
        <v>0</v>
      </c>
      <c r="EB10" s="18">
        <v>1620386280.50159</v>
      </c>
      <c r="EC10" s="18">
        <v>27211937.899999999</v>
      </c>
      <c r="ED10" s="18">
        <v>66516885.279999897</v>
      </c>
      <c r="EE10" s="18">
        <v>3296811.42</v>
      </c>
      <c r="EF10" s="18">
        <v>762889453.62000096</v>
      </c>
      <c r="EG10" s="18">
        <v>83701767.540000007</v>
      </c>
      <c r="EH10" s="18">
        <v>598979297.06998301</v>
      </c>
      <c r="EI10" s="18">
        <v>12060167.1</v>
      </c>
      <c r="EJ10" s="18">
        <v>0</v>
      </c>
      <c r="EK10" s="18">
        <v>0</v>
      </c>
      <c r="EL10" s="18">
        <v>0</v>
      </c>
      <c r="EM10" s="18">
        <v>0</v>
      </c>
      <c r="EN10" s="18">
        <v>75921483.670000002</v>
      </c>
      <c r="EO10" s="18">
        <v>19043.47</v>
      </c>
      <c r="EP10" s="18">
        <v>0</v>
      </c>
      <c r="EQ10" s="18">
        <v>0</v>
      </c>
      <c r="ER10" s="18">
        <v>1837129.78</v>
      </c>
      <c r="ES10" s="18">
        <v>0</v>
      </c>
      <c r="ET10" s="18">
        <v>0</v>
      </c>
      <c r="EU10" s="18">
        <v>0</v>
      </c>
      <c r="EV10" s="18">
        <v>0</v>
      </c>
      <c r="EW10" s="18">
        <v>158126872.50999999</v>
      </c>
      <c r="EX10" s="18">
        <v>103626961.96000001</v>
      </c>
      <c r="EY10" s="18">
        <v>0</v>
      </c>
      <c r="EZ10" s="18">
        <v>1938778968.1500001</v>
      </c>
      <c r="FA10" s="18">
        <v>0</v>
      </c>
      <c r="FB10" s="18">
        <v>150044887.39000002</v>
      </c>
      <c r="FC10" s="18">
        <v>0</v>
      </c>
      <c r="FD10" s="18">
        <v>484486528.44999999</v>
      </c>
      <c r="FE10" s="18">
        <v>0</v>
      </c>
      <c r="FF10" s="18">
        <v>0</v>
      </c>
      <c r="FG10" s="18">
        <v>31626565</v>
      </c>
      <c r="FH10" s="18">
        <v>0</v>
      </c>
      <c r="FI10" s="18">
        <v>0</v>
      </c>
      <c r="FJ10" s="18">
        <v>6080733.1000000006</v>
      </c>
      <c r="FK10" s="18">
        <v>0</v>
      </c>
      <c r="FL10" s="18">
        <v>58731971.300000004</v>
      </c>
      <c r="FM10" s="18">
        <v>0</v>
      </c>
      <c r="FN10" s="18">
        <v>6722847.1899999501</v>
      </c>
      <c r="FO10" s="18">
        <v>0</v>
      </c>
      <c r="FP10" s="19">
        <v>19612978641.097641</v>
      </c>
      <c r="FQ10" s="19">
        <v>313376531.95999998</v>
      </c>
      <c r="FR10" s="18">
        <v>27391014.8899999</v>
      </c>
      <c r="FS10" s="18">
        <v>22880.959999999999</v>
      </c>
      <c r="FT10" s="18">
        <v>5505585.1599997999</v>
      </c>
      <c r="FU10" s="18">
        <v>0</v>
      </c>
      <c r="FV10" s="19">
        <v>8583609977.6784306</v>
      </c>
      <c r="FW10" s="19">
        <v>0</v>
      </c>
      <c r="FX10" s="18">
        <v>3828079593.6367707</v>
      </c>
      <c r="FY10" s="18">
        <v>0</v>
      </c>
      <c r="FZ10" s="18">
        <v>4755530384.0416603</v>
      </c>
      <c r="GA10" s="18">
        <v>0</v>
      </c>
      <c r="GB10" s="19">
        <v>10996472063.369209</v>
      </c>
      <c r="GC10" s="19">
        <v>313353651</v>
      </c>
      <c r="GD10" s="18">
        <v>4954487971.4031439</v>
      </c>
      <c r="GE10" s="18">
        <v>58477625.899999999</v>
      </c>
      <c r="GF10" s="18">
        <v>6041984091.9660664</v>
      </c>
      <c r="GG10" s="18">
        <v>254876025.10000002</v>
      </c>
      <c r="GH10" s="18">
        <v>76692266.490004897</v>
      </c>
      <c r="GI10" s="18">
        <v>2407557.62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91885048764.888947</v>
      </c>
      <c r="HW10" s="18">
        <v>5998078616.4200029</v>
      </c>
      <c r="HX10" s="19">
        <v>97883127381.308945</v>
      </c>
    </row>
    <row r="11" spans="1:232" ht="12.75" customHeight="1">
      <c r="A11" s="55" t="s">
        <v>155</v>
      </c>
      <c r="B11" s="17">
        <v>1006</v>
      </c>
      <c r="C11" s="56" t="s">
        <v>147</v>
      </c>
      <c r="D11" s="19">
        <v>51855640.378900006</v>
      </c>
      <c r="E11" s="19">
        <v>0</v>
      </c>
      <c r="F11" s="18">
        <v>19966946.580699999</v>
      </c>
      <c r="G11" s="18">
        <v>0</v>
      </c>
      <c r="H11" s="18">
        <v>20074793.0682</v>
      </c>
      <c r="I11" s="18">
        <v>0</v>
      </c>
      <c r="J11" s="18">
        <v>11813900.73</v>
      </c>
      <c r="K11" s="18">
        <v>0</v>
      </c>
      <c r="L11" s="18">
        <v>0</v>
      </c>
      <c r="M11" s="18">
        <v>0</v>
      </c>
      <c r="N11" s="18">
        <v>594220140.25</v>
      </c>
      <c r="O11" s="18">
        <v>0</v>
      </c>
      <c r="P11" s="18">
        <v>0</v>
      </c>
      <c r="Q11" s="18">
        <v>0</v>
      </c>
      <c r="R11" s="18">
        <v>55585691.93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378417.85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9343549150.0007</v>
      </c>
      <c r="AK11" s="18">
        <v>0</v>
      </c>
      <c r="AL11" s="18">
        <v>37814015.498300001</v>
      </c>
      <c r="AM11" s="18">
        <v>0</v>
      </c>
      <c r="AN11" s="18">
        <v>556457559.551</v>
      </c>
      <c r="AO11" s="18">
        <v>0</v>
      </c>
      <c r="AP11" s="18">
        <v>2126268943.2644</v>
      </c>
      <c r="AQ11" s="18">
        <v>0</v>
      </c>
      <c r="AR11" s="18">
        <v>3335</v>
      </c>
      <c r="AS11" s="18">
        <v>0</v>
      </c>
      <c r="AT11" s="18">
        <v>1197803.44</v>
      </c>
      <c r="AU11" s="18">
        <v>0</v>
      </c>
      <c r="AV11" s="18">
        <v>7454148.8600000003</v>
      </c>
      <c r="AW11" s="18">
        <v>0</v>
      </c>
      <c r="AX11" s="18">
        <v>1976.6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604592.40789999999</v>
      </c>
      <c r="BE11" s="18">
        <v>0</v>
      </c>
      <c r="BF11" s="18">
        <v>0</v>
      </c>
      <c r="BG11" s="18">
        <v>0</v>
      </c>
      <c r="BH11" s="18">
        <v>19158.900000000001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1671176.4</v>
      </c>
      <c r="BQ11" s="18">
        <v>0</v>
      </c>
      <c r="BR11" s="18">
        <v>971294.91</v>
      </c>
      <c r="BS11" s="18">
        <v>0</v>
      </c>
      <c r="BT11" s="18">
        <v>0</v>
      </c>
      <c r="BU11" s="18">
        <v>0</v>
      </c>
      <c r="BV11" s="18">
        <v>3947258.48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91172.5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161450594.46430001</v>
      </c>
      <c r="CK11" s="18">
        <v>0</v>
      </c>
      <c r="CL11" s="18">
        <v>2126045.1055000001</v>
      </c>
      <c r="CM11" s="18">
        <v>0</v>
      </c>
      <c r="CN11" s="18">
        <v>1528022.0079000001</v>
      </c>
      <c r="CO11" s="18">
        <v>0</v>
      </c>
      <c r="CP11" s="18">
        <v>0</v>
      </c>
      <c r="CQ11" s="18">
        <v>0</v>
      </c>
      <c r="CR11" s="18">
        <v>871798.9412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86979742.762500003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116808.8371</v>
      </c>
      <c r="DU11" s="18">
        <v>0</v>
      </c>
      <c r="DV11" s="18">
        <v>0</v>
      </c>
      <c r="DW11" s="18">
        <v>0</v>
      </c>
      <c r="DX11" s="18">
        <v>2140547714.4820001</v>
      </c>
      <c r="DY11" s="18">
        <v>0</v>
      </c>
      <c r="DZ11" s="18">
        <v>0</v>
      </c>
      <c r="EA11" s="18">
        <v>0</v>
      </c>
      <c r="EB11" s="18">
        <v>3661218.1515000002</v>
      </c>
      <c r="EC11" s="18">
        <v>0</v>
      </c>
      <c r="ED11" s="18">
        <v>3446575.32</v>
      </c>
      <c r="EE11" s="18">
        <v>0</v>
      </c>
      <c r="EF11" s="18">
        <v>1478415.64</v>
      </c>
      <c r="EG11" s="18">
        <v>0</v>
      </c>
      <c r="EH11" s="18">
        <v>4801239.6076999996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650054.87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34952961.859999999</v>
      </c>
      <c r="EY11" s="18">
        <v>0</v>
      </c>
      <c r="EZ11" s="18">
        <v>858304238.59000003</v>
      </c>
      <c r="FA11" s="18">
        <v>0</v>
      </c>
      <c r="FB11" s="18">
        <v>1910857.78</v>
      </c>
      <c r="FC11" s="18">
        <v>0</v>
      </c>
      <c r="FD11" s="18">
        <v>145814661.71000001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55696370.239999995</v>
      </c>
      <c r="FK11" s="18">
        <v>0</v>
      </c>
      <c r="FL11" s="18">
        <v>19418918.93</v>
      </c>
      <c r="FM11" s="18">
        <v>0</v>
      </c>
      <c r="FN11" s="18">
        <v>106745762.98999999</v>
      </c>
      <c r="FO11" s="18">
        <v>0</v>
      </c>
      <c r="FP11" s="19">
        <v>4751318004.7326994</v>
      </c>
      <c r="FQ11" s="19">
        <v>0</v>
      </c>
      <c r="FR11" s="18">
        <v>1271808594.3099999</v>
      </c>
      <c r="FS11" s="18">
        <v>0</v>
      </c>
      <c r="FT11" s="18">
        <v>172580496.75999999</v>
      </c>
      <c r="FU11" s="18">
        <v>0</v>
      </c>
      <c r="FV11" s="19">
        <v>3056490138.2399998</v>
      </c>
      <c r="FW11" s="19">
        <v>0</v>
      </c>
      <c r="FX11" s="18">
        <v>0</v>
      </c>
      <c r="FY11" s="18">
        <v>0</v>
      </c>
      <c r="FZ11" s="18">
        <v>3056490138.2399998</v>
      </c>
      <c r="GA11" s="18">
        <v>0</v>
      </c>
      <c r="GB11" s="19">
        <v>250438775.42269999</v>
      </c>
      <c r="GC11" s="19">
        <v>0</v>
      </c>
      <c r="GD11" s="18">
        <v>0</v>
      </c>
      <c r="GE11" s="18">
        <v>0</v>
      </c>
      <c r="GF11" s="18">
        <v>250438775.42269999</v>
      </c>
      <c r="GG11" s="18">
        <v>0</v>
      </c>
      <c r="GH11" s="18">
        <v>30409865.153900001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21194321348.397507</v>
      </c>
      <c r="HW11" s="18">
        <v>0</v>
      </c>
      <c r="HX11" s="19">
        <v>21194321348.397507</v>
      </c>
    </row>
    <row r="12" spans="1:232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754543804.90536654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754543804.90536654</v>
      </c>
      <c r="HW12" s="18">
        <v>0</v>
      </c>
      <c r="HX12" s="19">
        <v>754543804.90536654</v>
      </c>
    </row>
    <row r="13" spans="1:232" ht="12.75" customHeight="1">
      <c r="A13" s="55" t="s">
        <v>159</v>
      </c>
      <c r="B13" s="17">
        <v>1008</v>
      </c>
      <c r="C13" s="56" t="s">
        <v>147</v>
      </c>
      <c r="D13" s="19">
        <v>1331848898.5300002</v>
      </c>
      <c r="E13" s="19">
        <v>0</v>
      </c>
      <c r="F13" s="18">
        <v>128734058.08</v>
      </c>
      <c r="G13" s="18">
        <v>0</v>
      </c>
      <c r="H13" s="18">
        <v>688531145.59000003</v>
      </c>
      <c r="I13" s="18">
        <v>0</v>
      </c>
      <c r="J13" s="18">
        <v>514583694.86000001</v>
      </c>
      <c r="K13" s="18">
        <v>0</v>
      </c>
      <c r="L13" s="18">
        <v>69224530.75999999</v>
      </c>
      <c r="M13" s="18">
        <v>0</v>
      </c>
      <c r="N13" s="18">
        <v>266907884.73000002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164016495.03999999</v>
      </c>
      <c r="AA13" s="18">
        <v>0</v>
      </c>
      <c r="AB13" s="18">
        <v>0</v>
      </c>
      <c r="AC13" s="18">
        <v>0</v>
      </c>
      <c r="AD13" s="18">
        <v>35615811.859999999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13124392654.332933</v>
      </c>
      <c r="AK13" s="18">
        <v>0</v>
      </c>
      <c r="AL13" s="18">
        <v>11918988.204473998</v>
      </c>
      <c r="AM13" s="18">
        <v>0</v>
      </c>
      <c r="AN13" s="18">
        <v>527896499.78999996</v>
      </c>
      <c r="AO13" s="18">
        <v>0</v>
      </c>
      <c r="AP13" s="18">
        <v>4686164134.3699989</v>
      </c>
      <c r="AQ13" s="18">
        <v>0</v>
      </c>
      <c r="AR13" s="18">
        <v>0</v>
      </c>
      <c r="AS13" s="18">
        <v>0</v>
      </c>
      <c r="AT13" s="18">
        <v>120396283.87</v>
      </c>
      <c r="AU13" s="18">
        <v>0</v>
      </c>
      <c r="AV13" s="18">
        <v>141333045.58999997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3176933.4800000004</v>
      </c>
      <c r="BC13" s="18">
        <v>0</v>
      </c>
      <c r="BD13" s="18">
        <v>34243351.210000001</v>
      </c>
      <c r="BE13" s="18">
        <v>0</v>
      </c>
      <c r="BF13" s="18">
        <v>0</v>
      </c>
      <c r="BG13" s="18">
        <v>0</v>
      </c>
      <c r="BH13" s="18">
        <v>725891.86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1379780.68</v>
      </c>
      <c r="BQ13" s="18">
        <v>0</v>
      </c>
      <c r="BR13" s="18">
        <v>60864.33</v>
      </c>
      <c r="BS13" s="18">
        <v>0</v>
      </c>
      <c r="BT13" s="18">
        <v>0</v>
      </c>
      <c r="BU13" s="18">
        <v>0</v>
      </c>
      <c r="BV13" s="18">
        <v>210863897.52000001</v>
      </c>
      <c r="BW13" s="18">
        <v>0</v>
      </c>
      <c r="BX13" s="18">
        <v>165085.71</v>
      </c>
      <c r="BY13" s="18">
        <v>0</v>
      </c>
      <c r="BZ13" s="18">
        <v>0</v>
      </c>
      <c r="CA13" s="18">
        <v>0</v>
      </c>
      <c r="CB13" s="18">
        <v>926094.85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37549473.230000004</v>
      </c>
      <c r="CM13" s="18">
        <v>0</v>
      </c>
      <c r="CN13" s="18">
        <v>72140007.63000001</v>
      </c>
      <c r="CO13" s="18">
        <v>0</v>
      </c>
      <c r="CP13" s="18">
        <v>0</v>
      </c>
      <c r="CQ13" s="18">
        <v>0</v>
      </c>
      <c r="CR13" s="18">
        <v>36397737.550000004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130438466.73000002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-16318.07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20199178.870000001</v>
      </c>
      <c r="DY13" s="18">
        <v>0</v>
      </c>
      <c r="DZ13" s="18">
        <v>0</v>
      </c>
      <c r="EA13" s="18">
        <v>0</v>
      </c>
      <c r="EB13" s="18">
        <v>145476412.97999999</v>
      </c>
      <c r="EC13" s="18">
        <v>0</v>
      </c>
      <c r="ED13" s="18">
        <v>8950257.1000000015</v>
      </c>
      <c r="EE13" s="18">
        <v>0</v>
      </c>
      <c r="EF13" s="18">
        <v>468811246.48000002</v>
      </c>
      <c r="EG13" s="18">
        <v>0</v>
      </c>
      <c r="EH13" s="18">
        <v>154974155.53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274548620.59999996</v>
      </c>
      <c r="FO13" s="18">
        <v>0</v>
      </c>
      <c r="FP13" s="19">
        <v>41776973.089999959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31530047.849999961</v>
      </c>
      <c r="FW13" s="19">
        <v>0</v>
      </c>
      <c r="FX13" s="18">
        <v>18732427.739999954</v>
      </c>
      <c r="FY13" s="18">
        <v>0</v>
      </c>
      <c r="FZ13" s="18">
        <v>12797620.110000007</v>
      </c>
      <c r="GA13" s="18">
        <v>0</v>
      </c>
      <c r="GB13" s="19">
        <v>10246925.240000002</v>
      </c>
      <c r="GC13" s="19">
        <v>0</v>
      </c>
      <c r="GD13" s="18">
        <v>0</v>
      </c>
      <c r="GE13" s="18">
        <v>0</v>
      </c>
      <c r="GF13" s="18">
        <v>10246925.240000002</v>
      </c>
      <c r="GG13" s="18">
        <v>0</v>
      </c>
      <c r="GH13" s="18">
        <v>34227098.399999999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22156730436.837406</v>
      </c>
      <c r="HW13" s="18">
        <v>0</v>
      </c>
      <c r="HX13" s="19">
        <v>22156730436.837406</v>
      </c>
    </row>
    <row r="14" spans="1:232" ht="12.75" customHeight="1">
      <c r="A14" s="55" t="s">
        <v>161</v>
      </c>
      <c r="B14" s="17">
        <v>1009</v>
      </c>
      <c r="C14" s="56" t="s">
        <v>147</v>
      </c>
      <c r="D14" s="19">
        <v>18683807980.669991</v>
      </c>
      <c r="E14" s="19">
        <v>1543368764.8099999</v>
      </c>
      <c r="F14" s="18">
        <v>3263201914.1993275</v>
      </c>
      <c r="G14" s="18">
        <v>41679198.910671264</v>
      </c>
      <c r="H14" s="18">
        <v>3575109704.9376168</v>
      </c>
      <c r="I14" s="18">
        <v>348151357.84601426</v>
      </c>
      <c r="J14" s="18">
        <v>11845496361.533045</v>
      </c>
      <c r="K14" s="18">
        <v>1153538208.0533142</v>
      </c>
      <c r="L14" s="18">
        <v>1069928670.35</v>
      </c>
      <c r="M14" s="18">
        <v>2405632.6</v>
      </c>
      <c r="N14" s="18">
        <v>1364628513.6099999</v>
      </c>
      <c r="O14" s="18">
        <v>0</v>
      </c>
      <c r="P14" s="18">
        <v>2262917.71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1137773067.4699998</v>
      </c>
      <c r="AA14" s="18">
        <v>7265112.1699999999</v>
      </c>
      <c r="AB14" s="18">
        <v>0</v>
      </c>
      <c r="AC14" s="18">
        <v>0</v>
      </c>
      <c r="AD14" s="18">
        <v>518408557.56</v>
      </c>
      <c r="AE14" s="18">
        <v>3076540.29</v>
      </c>
      <c r="AF14" s="18">
        <v>0</v>
      </c>
      <c r="AG14" s="18">
        <v>0</v>
      </c>
      <c r="AH14" s="18">
        <v>0</v>
      </c>
      <c r="AI14" s="18">
        <v>0</v>
      </c>
      <c r="AJ14" s="18">
        <v>17576743088.609997</v>
      </c>
      <c r="AK14" s="18">
        <v>0</v>
      </c>
      <c r="AL14" s="18">
        <v>220480883.30000001</v>
      </c>
      <c r="AM14" s="18">
        <v>0</v>
      </c>
      <c r="AN14" s="18">
        <v>3408253237.9899993</v>
      </c>
      <c r="AO14" s="18">
        <v>60429687.290000454</v>
      </c>
      <c r="AP14" s="18">
        <v>14582696178.07</v>
      </c>
      <c r="AQ14" s="18">
        <v>318936128.33000022</v>
      </c>
      <c r="AR14" s="18">
        <v>283226.31</v>
      </c>
      <c r="AS14" s="18">
        <v>0</v>
      </c>
      <c r="AT14" s="18">
        <v>940978942.62</v>
      </c>
      <c r="AU14" s="18">
        <v>2493651.34</v>
      </c>
      <c r="AV14" s="18">
        <v>792896193.12</v>
      </c>
      <c r="AW14" s="18">
        <v>9621877.2699999996</v>
      </c>
      <c r="AX14" s="18">
        <v>26931.88</v>
      </c>
      <c r="AY14" s="18">
        <v>20.750000000000004</v>
      </c>
      <c r="AZ14" s="18">
        <v>0</v>
      </c>
      <c r="BA14" s="18">
        <v>0</v>
      </c>
      <c r="BB14" s="18">
        <v>97968286.169999987</v>
      </c>
      <c r="BC14" s="18">
        <v>5257182.68</v>
      </c>
      <c r="BD14" s="18">
        <v>519110677.41000003</v>
      </c>
      <c r="BE14" s="18">
        <v>4588853.63</v>
      </c>
      <c r="BF14" s="18">
        <v>178376.03</v>
      </c>
      <c r="BG14" s="18">
        <v>0</v>
      </c>
      <c r="BH14" s="18">
        <v>17351718.07</v>
      </c>
      <c r="BI14" s="18">
        <v>0</v>
      </c>
      <c r="BJ14" s="18">
        <v>352001.61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7888654.7599999998</v>
      </c>
      <c r="BQ14" s="18">
        <v>0</v>
      </c>
      <c r="BR14" s="18">
        <v>991936.37</v>
      </c>
      <c r="BS14" s="18">
        <v>0</v>
      </c>
      <c r="BT14" s="18">
        <v>0</v>
      </c>
      <c r="BU14" s="18">
        <v>0</v>
      </c>
      <c r="BV14" s="18">
        <v>79027491.159999996</v>
      </c>
      <c r="BW14" s="18">
        <v>6135.79</v>
      </c>
      <c r="BX14" s="18">
        <v>434534.34</v>
      </c>
      <c r="BY14" s="18">
        <v>0</v>
      </c>
      <c r="BZ14" s="18">
        <v>0</v>
      </c>
      <c r="CA14" s="18">
        <v>0</v>
      </c>
      <c r="CB14" s="18">
        <v>49667183.619999997</v>
      </c>
      <c r="CC14" s="18">
        <v>692216.8899999999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1103966496.46</v>
      </c>
      <c r="DE14" s="18">
        <v>3957887.3399999989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-106.85</v>
      </c>
      <c r="DU14" s="18">
        <v>0</v>
      </c>
      <c r="DV14" s="18">
        <v>7064178.0300000003</v>
      </c>
      <c r="DW14" s="18">
        <v>0</v>
      </c>
      <c r="DX14" s="18">
        <v>371933842.18000001</v>
      </c>
      <c r="DY14" s="18">
        <v>15221.62</v>
      </c>
      <c r="DZ14" s="18">
        <v>0</v>
      </c>
      <c r="EA14" s="18">
        <v>0</v>
      </c>
      <c r="EB14" s="18">
        <v>1353908288.9300001</v>
      </c>
      <c r="EC14" s="18">
        <v>10168267.229999999</v>
      </c>
      <c r="ED14" s="18">
        <v>260691478.00999999</v>
      </c>
      <c r="EE14" s="18">
        <v>486622.80000000005</v>
      </c>
      <c r="EF14" s="18">
        <v>1335686752.72</v>
      </c>
      <c r="EG14" s="18">
        <v>8754071.2000000011</v>
      </c>
      <c r="EH14" s="18">
        <v>1370454893.0799999</v>
      </c>
      <c r="EI14" s="18">
        <v>24667549.179999992</v>
      </c>
      <c r="EJ14" s="18">
        <v>0</v>
      </c>
      <c r="EK14" s="18">
        <v>0</v>
      </c>
      <c r="EL14" s="18">
        <v>0</v>
      </c>
      <c r="EM14" s="18">
        <v>0</v>
      </c>
      <c r="EN14" s="18">
        <v>1085137198.3000002</v>
      </c>
      <c r="EO14" s="18">
        <v>107094.58</v>
      </c>
      <c r="EP14" s="18">
        <v>0</v>
      </c>
      <c r="EQ14" s="18">
        <v>0</v>
      </c>
      <c r="ER14" s="18">
        <v>990389.59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47039746.109999999</v>
      </c>
      <c r="EY14" s="18">
        <v>0</v>
      </c>
      <c r="EZ14" s="18">
        <v>1810384583.02</v>
      </c>
      <c r="FA14" s="18">
        <v>0</v>
      </c>
      <c r="FB14" s="18">
        <v>8077787.1299999999</v>
      </c>
      <c r="FC14" s="18">
        <v>0</v>
      </c>
      <c r="FD14" s="18">
        <v>179510880.64999998</v>
      </c>
      <c r="FE14" s="18">
        <v>0</v>
      </c>
      <c r="FF14" s="18">
        <v>301260.99</v>
      </c>
      <c r="FG14" s="18">
        <v>0</v>
      </c>
      <c r="FH14" s="18">
        <v>0</v>
      </c>
      <c r="FI14" s="18">
        <v>0</v>
      </c>
      <c r="FJ14" s="18">
        <v>3369763.8</v>
      </c>
      <c r="FK14" s="18">
        <v>0</v>
      </c>
      <c r="FL14" s="18">
        <v>27144326.029999997</v>
      </c>
      <c r="FM14" s="18">
        <v>0</v>
      </c>
      <c r="FN14" s="18">
        <v>234570.59</v>
      </c>
      <c r="FO14" s="18">
        <v>0.1</v>
      </c>
      <c r="FP14" s="19">
        <v>18055349167.210018</v>
      </c>
      <c r="FQ14" s="19">
        <v>48683695.969999999</v>
      </c>
      <c r="FR14" s="18">
        <v>23511659.290000036</v>
      </c>
      <c r="FS14" s="18">
        <v>0</v>
      </c>
      <c r="FT14" s="18">
        <v>1523036.74</v>
      </c>
      <c r="FU14" s="18">
        <v>0</v>
      </c>
      <c r="FV14" s="19">
        <v>12331531278.880018</v>
      </c>
      <c r="FW14" s="19">
        <v>0</v>
      </c>
      <c r="FX14" s="18">
        <v>679993106.14999986</v>
      </c>
      <c r="FY14" s="18">
        <v>0</v>
      </c>
      <c r="FZ14" s="18">
        <v>11651538172.730019</v>
      </c>
      <c r="GA14" s="18">
        <v>0</v>
      </c>
      <c r="GB14" s="19">
        <v>5698783192.3000011</v>
      </c>
      <c r="GC14" s="19">
        <v>48683695.969999999</v>
      </c>
      <c r="GD14" s="18">
        <v>2419700224.4400001</v>
      </c>
      <c r="GE14" s="18">
        <v>14371413.569999998</v>
      </c>
      <c r="GF14" s="18">
        <v>3279082967.8600006</v>
      </c>
      <c r="GG14" s="18">
        <v>34312282.399999999</v>
      </c>
      <c r="GH14" s="18">
        <v>105866097.5</v>
      </c>
      <c r="GI14" s="18">
        <v>533572.86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88199250842.290009</v>
      </c>
      <c r="HW14" s="18">
        <v>2055515786.7200005</v>
      </c>
      <c r="HX14" s="19">
        <v>90254766629.01001</v>
      </c>
    </row>
    <row r="15" spans="1:232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4200015.8789800704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4884518.6610093545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962545.78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55336664.731349856</v>
      </c>
      <c r="DE15" s="18">
        <v>0</v>
      </c>
      <c r="DF15" s="18">
        <v>72338735.678571433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1608435.6770916951</v>
      </c>
      <c r="DU15" s="18">
        <v>0</v>
      </c>
      <c r="DV15" s="18">
        <v>91676612.503526643</v>
      </c>
      <c r="DW15" s="18">
        <v>0</v>
      </c>
      <c r="DX15" s="18">
        <v>827020.29327889648</v>
      </c>
      <c r="DY15" s="18">
        <v>0</v>
      </c>
      <c r="DZ15" s="18">
        <v>0</v>
      </c>
      <c r="EA15" s="18">
        <v>0</v>
      </c>
      <c r="EB15" s="18">
        <v>217661929.38000071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5304890165.0304766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5754386772.2047615</v>
      </c>
      <c r="HW15" s="18">
        <v>0</v>
      </c>
      <c r="HX15" s="19">
        <v>5754386772.2047615</v>
      </c>
    </row>
    <row r="16" spans="1:232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650108650.93542194</v>
      </c>
      <c r="DO16" s="18">
        <v>0</v>
      </c>
      <c r="DP16" s="18">
        <v>0</v>
      </c>
      <c r="DQ16" s="18">
        <v>453810603.84533638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650108650.93542194</v>
      </c>
      <c r="HW16" s="18">
        <v>453810603.84533638</v>
      </c>
      <c r="HX16" s="19">
        <v>1103919254.7807584</v>
      </c>
    </row>
    <row r="17" spans="1:232" ht="12.75" customHeight="1">
      <c r="A17" s="55" t="s">
        <v>167</v>
      </c>
      <c r="B17" s="17">
        <v>1012</v>
      </c>
      <c r="C17" s="56" t="s">
        <v>147</v>
      </c>
      <c r="D17" s="19">
        <v>454816209</v>
      </c>
      <c r="E17" s="19">
        <v>0</v>
      </c>
      <c r="F17" s="18">
        <v>2467232</v>
      </c>
      <c r="G17" s="18">
        <v>0</v>
      </c>
      <c r="H17" s="18">
        <v>235436546</v>
      </c>
      <c r="I17" s="18">
        <v>0</v>
      </c>
      <c r="J17" s="18">
        <v>216912431</v>
      </c>
      <c r="K17" s="18">
        <v>0</v>
      </c>
      <c r="L17" s="18">
        <v>91409980</v>
      </c>
      <c r="M17" s="18">
        <v>0</v>
      </c>
      <c r="N17" s="18">
        <v>25288207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197915442</v>
      </c>
      <c r="AA17" s="18">
        <v>0</v>
      </c>
      <c r="AB17" s="18">
        <v>0</v>
      </c>
      <c r="AC17" s="18">
        <v>0</v>
      </c>
      <c r="AD17" s="18">
        <v>101433688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3439661227.3600001</v>
      </c>
      <c r="AK17" s="18">
        <v>0</v>
      </c>
      <c r="AL17" s="18">
        <v>0</v>
      </c>
      <c r="AM17" s="18">
        <v>0</v>
      </c>
      <c r="AN17" s="18">
        <v>609817984.05999994</v>
      </c>
      <c r="AO17" s="18">
        <v>0</v>
      </c>
      <c r="AP17" s="18">
        <v>12437361</v>
      </c>
      <c r="AQ17" s="18">
        <v>0</v>
      </c>
      <c r="AR17" s="18">
        <v>20666</v>
      </c>
      <c r="AS17" s="18">
        <v>0</v>
      </c>
      <c r="AT17" s="18">
        <v>201696039</v>
      </c>
      <c r="AU17" s="18">
        <v>0</v>
      </c>
      <c r="AV17" s="18">
        <v>97765842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2402245</v>
      </c>
      <c r="BC17" s="18">
        <v>0</v>
      </c>
      <c r="BD17" s="18">
        <v>10755364</v>
      </c>
      <c r="BE17" s="18">
        <v>0</v>
      </c>
      <c r="BF17" s="18">
        <v>0</v>
      </c>
      <c r="BG17" s="18">
        <v>0</v>
      </c>
      <c r="BH17" s="18">
        <v>2049520</v>
      </c>
      <c r="BI17" s="18">
        <v>0</v>
      </c>
      <c r="BJ17" s="18">
        <v>1192859</v>
      </c>
      <c r="BK17" s="18">
        <v>0</v>
      </c>
      <c r="BL17" s="18">
        <v>1669550</v>
      </c>
      <c r="BM17" s="18">
        <v>0</v>
      </c>
      <c r="BN17" s="18">
        <v>0</v>
      </c>
      <c r="BO17" s="18">
        <v>0</v>
      </c>
      <c r="BP17" s="18">
        <v>1359303</v>
      </c>
      <c r="BQ17" s="18">
        <v>0</v>
      </c>
      <c r="BR17" s="18">
        <v>-174</v>
      </c>
      <c r="BS17" s="18">
        <v>0</v>
      </c>
      <c r="BT17" s="18">
        <v>0</v>
      </c>
      <c r="BU17" s="18">
        <v>0</v>
      </c>
      <c r="BV17" s="18">
        <v>23095508</v>
      </c>
      <c r="BW17" s="18">
        <v>0</v>
      </c>
      <c r="BX17" s="18">
        <v>410223</v>
      </c>
      <c r="BY17" s="18">
        <v>0</v>
      </c>
      <c r="BZ17" s="18">
        <v>0</v>
      </c>
      <c r="CA17" s="18">
        <v>0</v>
      </c>
      <c r="CB17" s="18">
        <v>5709545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986547103</v>
      </c>
      <c r="CK17" s="18">
        <v>0</v>
      </c>
      <c r="CL17" s="18">
        <v>38350849</v>
      </c>
      <c r="CM17" s="18">
        <v>0</v>
      </c>
      <c r="CN17" s="18">
        <v>51495724</v>
      </c>
      <c r="CO17" s="18">
        <v>0</v>
      </c>
      <c r="CP17" s="18">
        <v>0</v>
      </c>
      <c r="CQ17" s="18">
        <v>0</v>
      </c>
      <c r="CR17" s="18">
        <v>28023607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38699625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165822214</v>
      </c>
      <c r="DY17" s="18">
        <v>0</v>
      </c>
      <c r="DZ17" s="18">
        <v>0</v>
      </c>
      <c r="EA17" s="18">
        <v>0</v>
      </c>
      <c r="EB17" s="18">
        <v>273326533</v>
      </c>
      <c r="EC17" s="18">
        <v>0</v>
      </c>
      <c r="ED17" s="18">
        <v>13368979</v>
      </c>
      <c r="EE17" s="18">
        <v>0</v>
      </c>
      <c r="EF17" s="18">
        <v>704359392</v>
      </c>
      <c r="EG17" s="18">
        <v>0</v>
      </c>
      <c r="EH17" s="18">
        <v>45431084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36824238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229850</v>
      </c>
      <c r="GI17" s="18">
        <v>0</v>
      </c>
      <c r="GJ17" s="18">
        <v>373457282.87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8036843069.29</v>
      </c>
      <c r="HW17" s="18">
        <v>0</v>
      </c>
      <c r="HX17" s="19">
        <v>8036843069.29</v>
      </c>
    </row>
    <row r="18" spans="1:232" ht="12.75" customHeight="1">
      <c r="A18" s="55" t="s">
        <v>169</v>
      </c>
      <c r="B18" s="17">
        <v>1013</v>
      </c>
      <c r="C18" s="56" t="s">
        <v>147</v>
      </c>
      <c r="D18" s="19">
        <v>320607998.78390002</v>
      </c>
      <c r="E18" s="19">
        <v>0</v>
      </c>
      <c r="F18" s="18">
        <v>7097508.3266000003</v>
      </c>
      <c r="G18" s="18">
        <v>0</v>
      </c>
      <c r="H18" s="18">
        <v>207983962.57320002</v>
      </c>
      <c r="I18" s="18">
        <v>0</v>
      </c>
      <c r="J18" s="18">
        <v>105526527.88409999</v>
      </c>
      <c r="K18" s="18">
        <v>0</v>
      </c>
      <c r="L18" s="18">
        <v>62422727.710000001</v>
      </c>
      <c r="M18" s="18">
        <v>0</v>
      </c>
      <c r="N18" s="18">
        <v>13905849.140000001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164758516.63</v>
      </c>
      <c r="AA18" s="18">
        <v>0</v>
      </c>
      <c r="AB18" s="18">
        <v>0</v>
      </c>
      <c r="AC18" s="18">
        <v>0</v>
      </c>
      <c r="AD18" s="18">
        <v>2160451.4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154700790.22999999</v>
      </c>
      <c r="AU18" s="18">
        <v>1621774.42</v>
      </c>
      <c r="AV18" s="18">
        <v>60629525.160000004</v>
      </c>
      <c r="AW18" s="18">
        <v>0</v>
      </c>
      <c r="AX18" s="18">
        <v>1122</v>
      </c>
      <c r="AY18" s="18">
        <v>0</v>
      </c>
      <c r="AZ18" s="18">
        <v>0</v>
      </c>
      <c r="BA18" s="18">
        <v>0</v>
      </c>
      <c r="BB18" s="18">
        <v>3075519.6399999997</v>
      </c>
      <c r="BC18" s="18">
        <v>0</v>
      </c>
      <c r="BD18" s="18">
        <v>4321456.93</v>
      </c>
      <c r="BE18" s="18">
        <v>0</v>
      </c>
      <c r="BF18" s="18">
        <v>0</v>
      </c>
      <c r="BG18" s="18">
        <v>0</v>
      </c>
      <c r="BH18" s="18">
        <v>20141628.82</v>
      </c>
      <c r="BI18" s="18">
        <v>0</v>
      </c>
      <c r="BJ18" s="18">
        <v>-26446.55</v>
      </c>
      <c r="BK18" s="18">
        <v>0</v>
      </c>
      <c r="BL18" s="18">
        <v>-224795.55</v>
      </c>
      <c r="BM18" s="18">
        <v>0</v>
      </c>
      <c r="BN18" s="18">
        <v>-13223.6</v>
      </c>
      <c r="BO18" s="18">
        <v>0</v>
      </c>
      <c r="BP18" s="18">
        <v>1126229.94</v>
      </c>
      <c r="BQ18" s="18">
        <v>0</v>
      </c>
      <c r="BR18" s="18">
        <v>958825.54</v>
      </c>
      <c r="BS18" s="18">
        <v>0</v>
      </c>
      <c r="BT18" s="18">
        <v>0</v>
      </c>
      <c r="BU18" s="18">
        <v>0</v>
      </c>
      <c r="BV18" s="18">
        <v>47932024.810000002</v>
      </c>
      <c r="BW18" s="18">
        <v>0</v>
      </c>
      <c r="BX18" s="18">
        <v>219270</v>
      </c>
      <c r="BY18" s="18">
        <v>0</v>
      </c>
      <c r="BZ18" s="18">
        <v>0</v>
      </c>
      <c r="CA18" s="18">
        <v>0</v>
      </c>
      <c r="CB18" s="18">
        <v>1984268.45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682267745.85000002</v>
      </c>
      <c r="CK18" s="18">
        <v>0</v>
      </c>
      <c r="CL18" s="18">
        <v>67006562.839999996</v>
      </c>
      <c r="CM18" s="18">
        <v>0</v>
      </c>
      <c r="CN18" s="18">
        <v>37615.03</v>
      </c>
      <c r="CO18" s="18">
        <v>0</v>
      </c>
      <c r="CP18" s="18">
        <v>0</v>
      </c>
      <c r="CQ18" s="18">
        <v>0</v>
      </c>
      <c r="CR18" s="18">
        <v>66764545.539999999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65160998.240000002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373825.47</v>
      </c>
      <c r="DY18" s="18">
        <v>0</v>
      </c>
      <c r="DZ18" s="18">
        <v>0</v>
      </c>
      <c r="EA18" s="18">
        <v>0</v>
      </c>
      <c r="EB18" s="18">
        <v>294180763.88999999</v>
      </c>
      <c r="EC18" s="18">
        <v>0</v>
      </c>
      <c r="ED18" s="18">
        <v>64828237.740000002</v>
      </c>
      <c r="EE18" s="18">
        <v>12225107.220000001</v>
      </c>
      <c r="EF18" s="18">
        <v>324310039.08999997</v>
      </c>
      <c r="EG18" s="18">
        <v>5990571.9299999997</v>
      </c>
      <c r="EH18" s="18">
        <v>49378070.649999999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155997836.18000001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18581737.449999999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2647571786.3539</v>
      </c>
      <c r="HW18" s="18">
        <v>19837453.57</v>
      </c>
      <c r="HX18" s="19">
        <v>2667409239.9239001</v>
      </c>
    </row>
    <row r="19" spans="1:232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1830072.2370799999</v>
      </c>
      <c r="S19" s="18">
        <v>0</v>
      </c>
      <c r="T19" s="18">
        <v>17501804.715758987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706663945.60536706</v>
      </c>
      <c r="DO19" s="18">
        <v>0</v>
      </c>
      <c r="DP19" s="18">
        <v>55880883.835695006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781876706.39390111</v>
      </c>
      <c r="HW19" s="18">
        <v>0</v>
      </c>
      <c r="HX19" s="19">
        <v>781876706.39390111</v>
      </c>
    </row>
    <row r="20" spans="1:232" ht="12.75" customHeight="1">
      <c r="A20" s="55" t="s">
        <v>173</v>
      </c>
      <c r="B20" s="17">
        <v>1017</v>
      </c>
      <c r="C20" s="56" t="s">
        <v>147</v>
      </c>
      <c r="D20" s="19">
        <v>10682960018.460003</v>
      </c>
      <c r="E20" s="19">
        <v>0</v>
      </c>
      <c r="F20" s="18">
        <v>2242932588.2000012</v>
      </c>
      <c r="G20" s="18">
        <v>0</v>
      </c>
      <c r="H20" s="18">
        <v>4090654622.7499995</v>
      </c>
      <c r="I20" s="18">
        <v>0</v>
      </c>
      <c r="J20" s="18">
        <v>4349372807.5100002</v>
      </c>
      <c r="K20" s="18">
        <v>0</v>
      </c>
      <c r="L20" s="18">
        <v>9847732.3800000008</v>
      </c>
      <c r="M20" s="18">
        <v>0</v>
      </c>
      <c r="N20" s="18">
        <v>587193327.70000005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4500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417758765.69999999</v>
      </c>
      <c r="AA20" s="18">
        <v>0</v>
      </c>
      <c r="AB20" s="18">
        <v>294717.94</v>
      </c>
      <c r="AC20" s="18">
        <v>0</v>
      </c>
      <c r="AD20" s="18">
        <v>183504195.42000002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4359319294.0700006</v>
      </c>
      <c r="AK20" s="18">
        <v>0</v>
      </c>
      <c r="AL20" s="18">
        <v>12341353.210000001</v>
      </c>
      <c r="AM20" s="18">
        <v>0</v>
      </c>
      <c r="AN20" s="18">
        <v>835943702.98999989</v>
      </c>
      <c r="AO20" s="18">
        <v>0</v>
      </c>
      <c r="AP20" s="18">
        <v>3152602823.1500001</v>
      </c>
      <c r="AQ20" s="18">
        <v>0</v>
      </c>
      <c r="AR20" s="18">
        <v>397535.98</v>
      </c>
      <c r="AS20" s="18">
        <v>0</v>
      </c>
      <c r="AT20" s="18">
        <v>281138894.62</v>
      </c>
      <c r="AU20" s="18">
        <v>0</v>
      </c>
      <c r="AV20" s="18">
        <v>285767116.88</v>
      </c>
      <c r="AW20" s="18">
        <v>0</v>
      </c>
      <c r="AX20" s="18">
        <v>0</v>
      </c>
      <c r="AY20" s="18">
        <v>0</v>
      </c>
      <c r="AZ20" s="18">
        <v>108548.5</v>
      </c>
      <c r="BA20" s="18">
        <v>0</v>
      </c>
      <c r="BB20" s="18">
        <v>58941385.839999981</v>
      </c>
      <c r="BC20" s="18">
        <v>0</v>
      </c>
      <c r="BD20" s="18">
        <v>818629305.83999991</v>
      </c>
      <c r="BE20" s="18">
        <v>0</v>
      </c>
      <c r="BF20" s="18">
        <v>0</v>
      </c>
      <c r="BG20" s="18">
        <v>0</v>
      </c>
      <c r="BH20" s="18">
        <v>3591424.58</v>
      </c>
      <c r="BI20" s="18">
        <v>0</v>
      </c>
      <c r="BJ20" s="18">
        <v>41216983.109999999</v>
      </c>
      <c r="BK20" s="18">
        <v>0</v>
      </c>
      <c r="BL20" s="18">
        <v>18150116.07</v>
      </c>
      <c r="BM20" s="18">
        <v>0</v>
      </c>
      <c r="BN20" s="18">
        <v>6084423.1399999997</v>
      </c>
      <c r="BO20" s="18">
        <v>0</v>
      </c>
      <c r="BP20" s="18">
        <v>1399768.98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59355237.020000003</v>
      </c>
      <c r="BW20" s="18">
        <v>0</v>
      </c>
      <c r="BX20" s="18">
        <v>428851.39</v>
      </c>
      <c r="BY20" s="18">
        <v>0</v>
      </c>
      <c r="BZ20" s="18">
        <v>0</v>
      </c>
      <c r="CA20" s="18">
        <v>0</v>
      </c>
      <c r="CB20" s="18">
        <v>2361305.15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831354122.52999985</v>
      </c>
      <c r="DE20" s="18">
        <v>0</v>
      </c>
      <c r="DF20" s="18">
        <v>-310.08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4095983.12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4366100.1999999993</v>
      </c>
      <c r="DW20" s="18">
        <v>0</v>
      </c>
      <c r="DX20" s="18">
        <v>136279591.80000001</v>
      </c>
      <c r="DY20" s="18">
        <v>0</v>
      </c>
      <c r="DZ20" s="18">
        <v>0</v>
      </c>
      <c r="EA20" s="18">
        <v>0</v>
      </c>
      <c r="EB20" s="18">
        <v>922833626.28999996</v>
      </c>
      <c r="EC20" s="18">
        <v>0</v>
      </c>
      <c r="ED20" s="18">
        <v>109564429.51000001</v>
      </c>
      <c r="EE20" s="18">
        <v>0</v>
      </c>
      <c r="EF20" s="18">
        <v>358135028.88999999</v>
      </c>
      <c r="EG20" s="18">
        <v>0</v>
      </c>
      <c r="EH20" s="18">
        <v>225039578.82999998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203061812.09</v>
      </c>
      <c r="EW20" s="18">
        <v>0</v>
      </c>
      <c r="EX20" s="18">
        <v>6269631.5299999993</v>
      </c>
      <c r="EY20" s="18">
        <v>0</v>
      </c>
      <c r="EZ20" s="18">
        <v>276108707.63000005</v>
      </c>
      <c r="FA20" s="18">
        <v>0</v>
      </c>
      <c r="FB20" s="18">
        <v>4105319.98</v>
      </c>
      <c r="FC20" s="18">
        <v>0</v>
      </c>
      <c r="FD20" s="18">
        <v>63525717.170000002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15691901.24</v>
      </c>
      <c r="FK20" s="18">
        <v>0</v>
      </c>
      <c r="FL20" s="18">
        <v>1120787.94</v>
      </c>
      <c r="FM20" s="18">
        <v>0</v>
      </c>
      <c r="FN20" s="18">
        <v>1101598.2400000002</v>
      </c>
      <c r="FO20" s="18">
        <v>0</v>
      </c>
      <c r="FP20" s="19">
        <v>1147851270.3400002</v>
      </c>
      <c r="FQ20" s="19">
        <v>0</v>
      </c>
      <c r="FR20" s="18">
        <v>74020536.11999999</v>
      </c>
      <c r="FS20" s="18">
        <v>0</v>
      </c>
      <c r="FT20" s="18">
        <v>0</v>
      </c>
      <c r="FU20" s="18">
        <v>0</v>
      </c>
      <c r="FV20" s="19">
        <v>628019530.86000001</v>
      </c>
      <c r="FW20" s="19">
        <v>0</v>
      </c>
      <c r="FX20" s="18">
        <v>376252493.46000004</v>
      </c>
      <c r="FY20" s="18">
        <v>0</v>
      </c>
      <c r="FZ20" s="18">
        <v>251767037.39999998</v>
      </c>
      <c r="GA20" s="18">
        <v>0</v>
      </c>
      <c r="GB20" s="19">
        <v>445811203.36000001</v>
      </c>
      <c r="GC20" s="19">
        <v>0</v>
      </c>
      <c r="GD20" s="18">
        <v>74215907.330000013</v>
      </c>
      <c r="GE20" s="18">
        <v>0</v>
      </c>
      <c r="GF20" s="18">
        <v>371595296.02999997</v>
      </c>
      <c r="GG20" s="18">
        <v>0</v>
      </c>
      <c r="GH20" s="18">
        <v>39367513.860000007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26169213739.230007</v>
      </c>
      <c r="HW20" s="18">
        <v>0</v>
      </c>
      <c r="HX20" s="19">
        <v>26169213739.230007</v>
      </c>
    </row>
    <row r="21" spans="1:232" ht="12.75" customHeight="1">
      <c r="A21" s="55" t="s">
        <v>175</v>
      </c>
      <c r="B21" s="17">
        <v>1018</v>
      </c>
      <c r="C21" s="56" t="s">
        <v>147</v>
      </c>
      <c r="D21" s="19">
        <v>307282961.60000002</v>
      </c>
      <c r="E21" s="19">
        <v>0</v>
      </c>
      <c r="F21" s="18">
        <v>114461728.95</v>
      </c>
      <c r="G21" s="18">
        <v>0</v>
      </c>
      <c r="H21" s="18">
        <v>84212114.049999997</v>
      </c>
      <c r="I21" s="18">
        <v>0</v>
      </c>
      <c r="J21" s="18">
        <v>108609118.59999999</v>
      </c>
      <c r="K21" s="18">
        <v>0</v>
      </c>
      <c r="L21" s="18">
        <v>0</v>
      </c>
      <c r="M21" s="18">
        <v>0</v>
      </c>
      <c r="N21" s="18">
        <v>82107415.909999996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26131839.149999999</v>
      </c>
      <c r="AA21" s="18">
        <v>0</v>
      </c>
      <c r="AB21" s="18">
        <v>0</v>
      </c>
      <c r="AC21" s="18">
        <v>0</v>
      </c>
      <c r="AD21" s="18">
        <v>101893.38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4143653189.9700003</v>
      </c>
      <c r="AK21" s="18">
        <v>1818994.98</v>
      </c>
      <c r="AL21" s="18">
        <v>7376465.21</v>
      </c>
      <c r="AM21" s="18">
        <v>0</v>
      </c>
      <c r="AN21" s="18">
        <v>731798131.71000004</v>
      </c>
      <c r="AO21" s="18">
        <v>18788.77</v>
      </c>
      <c r="AP21" s="18">
        <v>353463757.73000002</v>
      </c>
      <c r="AQ21" s="18">
        <v>0</v>
      </c>
      <c r="AR21" s="18">
        <v>0</v>
      </c>
      <c r="AS21" s="18">
        <v>0</v>
      </c>
      <c r="AT21" s="18">
        <v>7836661.3399999999</v>
      </c>
      <c r="AU21" s="18">
        <v>0</v>
      </c>
      <c r="AV21" s="18">
        <v>18527442.77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2141167.44</v>
      </c>
      <c r="BC21" s="18">
        <v>0</v>
      </c>
      <c r="BD21" s="18">
        <v>634916.95000000007</v>
      </c>
      <c r="BE21" s="18">
        <v>0</v>
      </c>
      <c r="BF21" s="18">
        <v>0</v>
      </c>
      <c r="BG21" s="18">
        <v>0</v>
      </c>
      <c r="BH21" s="18">
        <v>54512.67</v>
      </c>
      <c r="BI21" s="18">
        <v>0</v>
      </c>
      <c r="BJ21" s="18">
        <v>3590098.47</v>
      </c>
      <c r="BK21" s="18">
        <v>0</v>
      </c>
      <c r="BL21" s="18">
        <v>822382.44</v>
      </c>
      <c r="BM21" s="18">
        <v>0</v>
      </c>
      <c r="BN21" s="18">
        <v>786962</v>
      </c>
      <c r="BO21" s="18">
        <v>0</v>
      </c>
      <c r="BP21" s="18">
        <v>1551017.09</v>
      </c>
      <c r="BQ21" s="18">
        <v>0</v>
      </c>
      <c r="BR21" s="18">
        <v>5253.46</v>
      </c>
      <c r="BS21" s="18">
        <v>0</v>
      </c>
      <c r="BT21" s="18">
        <v>0</v>
      </c>
      <c r="BU21" s="18">
        <v>0</v>
      </c>
      <c r="BV21" s="18">
        <v>18440009.309999999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589834.93000000005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54615951.490000002</v>
      </c>
      <c r="DE21" s="18">
        <v>783.39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3619.37</v>
      </c>
      <c r="DW21" s="18">
        <v>0</v>
      </c>
      <c r="DX21" s="18">
        <v>1014754.87</v>
      </c>
      <c r="DY21" s="18">
        <v>0</v>
      </c>
      <c r="DZ21" s="18">
        <v>0</v>
      </c>
      <c r="EA21" s="18">
        <v>0</v>
      </c>
      <c r="EB21" s="18">
        <v>31618707.609999999</v>
      </c>
      <c r="EC21" s="18">
        <v>0</v>
      </c>
      <c r="ED21" s="18">
        <v>3274187.99</v>
      </c>
      <c r="EE21" s="18">
        <v>0</v>
      </c>
      <c r="EF21" s="18">
        <v>12458392.99</v>
      </c>
      <c r="EG21" s="18">
        <v>0</v>
      </c>
      <c r="EH21" s="18">
        <v>9166661.5600000005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796563.44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5134169.76</v>
      </c>
      <c r="EY21" s="18">
        <v>0</v>
      </c>
      <c r="EZ21" s="18">
        <v>11042340.130000001</v>
      </c>
      <c r="FA21" s="18">
        <v>0</v>
      </c>
      <c r="FB21" s="18">
        <v>0</v>
      </c>
      <c r="FC21" s="18">
        <v>0</v>
      </c>
      <c r="FD21" s="18">
        <v>99005.17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272160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57907381.359999999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57907381.359999999</v>
      </c>
      <c r="FW21" s="19">
        <v>0</v>
      </c>
      <c r="FX21" s="18">
        <v>57907381.359999999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856256.54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5895156065.8099995</v>
      </c>
      <c r="HW21" s="18">
        <v>1838567.14</v>
      </c>
      <c r="HX21" s="19">
        <v>5896994632.9499998</v>
      </c>
    </row>
    <row r="22" spans="1:232" ht="12.75" customHeight="1">
      <c r="A22" s="55" t="s">
        <v>177</v>
      </c>
      <c r="B22" s="17">
        <v>1020</v>
      </c>
      <c r="C22" s="56" t="s">
        <v>147</v>
      </c>
      <c r="D22" s="19">
        <v>14958616334.02</v>
      </c>
      <c r="E22" s="19">
        <v>21374257.139999997</v>
      </c>
      <c r="F22" s="18">
        <v>5575504127.9200001</v>
      </c>
      <c r="G22" s="18">
        <v>6930312.1799999997</v>
      </c>
      <c r="H22" s="18">
        <v>4923705982.6899986</v>
      </c>
      <c r="I22" s="18">
        <v>13355989.439999999</v>
      </c>
      <c r="J22" s="18">
        <v>4459406223.4099998</v>
      </c>
      <c r="K22" s="18">
        <v>1087955.52</v>
      </c>
      <c r="L22" s="18">
        <v>152762401.93000001</v>
      </c>
      <c r="M22" s="18">
        <v>47362.3</v>
      </c>
      <c r="N22" s="18">
        <v>3560508427.2799997</v>
      </c>
      <c r="O22" s="18">
        <v>0</v>
      </c>
      <c r="P22" s="18">
        <v>151248.18</v>
      </c>
      <c r="Q22" s="18">
        <v>0</v>
      </c>
      <c r="R22" s="18">
        <v>114679589.42</v>
      </c>
      <c r="S22" s="18">
        <v>0</v>
      </c>
      <c r="T22" s="18">
        <v>0</v>
      </c>
      <c r="U22" s="18">
        <v>0</v>
      </c>
      <c r="V22" s="18">
        <v>76835081.900000006</v>
      </c>
      <c r="W22" s="18">
        <v>0</v>
      </c>
      <c r="X22" s="18">
        <v>0</v>
      </c>
      <c r="Y22" s="18">
        <v>0</v>
      </c>
      <c r="Z22" s="18">
        <v>1098149767.27</v>
      </c>
      <c r="AA22" s="18">
        <v>4546320.42</v>
      </c>
      <c r="AB22" s="18">
        <v>0</v>
      </c>
      <c r="AC22" s="18">
        <v>0</v>
      </c>
      <c r="AD22" s="18">
        <v>1902676724.8199999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13769007215.700001</v>
      </c>
      <c r="AK22" s="18">
        <v>0</v>
      </c>
      <c r="AL22" s="18">
        <v>1637606568.8200002</v>
      </c>
      <c r="AM22" s="18">
        <v>0</v>
      </c>
      <c r="AN22" s="18">
        <v>1714369774.21</v>
      </c>
      <c r="AO22" s="18">
        <v>36235248.450000003</v>
      </c>
      <c r="AP22" s="18">
        <v>16309257331.869999</v>
      </c>
      <c r="AQ22" s="18">
        <v>163610019.35999998</v>
      </c>
      <c r="AR22" s="18">
        <v>1483998.58</v>
      </c>
      <c r="AS22" s="18">
        <v>0</v>
      </c>
      <c r="AT22" s="18">
        <v>1133120547.0599999</v>
      </c>
      <c r="AU22" s="18">
        <v>1004512.29</v>
      </c>
      <c r="AV22" s="18">
        <v>1347122265.3100002</v>
      </c>
      <c r="AW22" s="18">
        <v>388428.4</v>
      </c>
      <c r="AX22" s="18">
        <v>37139.67</v>
      </c>
      <c r="AY22" s="18">
        <v>2961.9</v>
      </c>
      <c r="AZ22" s="18">
        <v>0</v>
      </c>
      <c r="BA22" s="18">
        <v>0</v>
      </c>
      <c r="BB22" s="18">
        <v>3727271.69</v>
      </c>
      <c r="BC22" s="18">
        <v>0</v>
      </c>
      <c r="BD22" s="18">
        <v>531579331.75999999</v>
      </c>
      <c r="BE22" s="18">
        <v>4259333.72</v>
      </c>
      <c r="BF22" s="18">
        <v>5506216.5</v>
      </c>
      <c r="BG22" s="18">
        <v>0</v>
      </c>
      <c r="BH22" s="18">
        <v>59427265.210000001</v>
      </c>
      <c r="BI22" s="18">
        <v>0</v>
      </c>
      <c r="BJ22" s="18">
        <v>1380339796.2199998</v>
      </c>
      <c r="BK22" s="18">
        <v>0</v>
      </c>
      <c r="BL22" s="18">
        <v>1116974291.22</v>
      </c>
      <c r="BM22" s="18">
        <v>0</v>
      </c>
      <c r="BN22" s="18">
        <v>128554944.22999999</v>
      </c>
      <c r="BO22" s="18">
        <v>0</v>
      </c>
      <c r="BP22" s="18">
        <v>82714897.00999999</v>
      </c>
      <c r="BQ22" s="18">
        <v>0</v>
      </c>
      <c r="BR22" s="18">
        <v>3128896.54</v>
      </c>
      <c r="BS22" s="18">
        <v>0</v>
      </c>
      <c r="BT22" s="18">
        <v>0</v>
      </c>
      <c r="BU22" s="18">
        <v>0</v>
      </c>
      <c r="BV22" s="18">
        <v>736789123.45000005</v>
      </c>
      <c r="BW22" s="18">
        <v>1118.79</v>
      </c>
      <c r="BX22" s="18">
        <v>6457380.3800000008</v>
      </c>
      <c r="BY22" s="18">
        <v>26055</v>
      </c>
      <c r="BZ22" s="18">
        <v>0</v>
      </c>
      <c r="CA22" s="18">
        <v>0</v>
      </c>
      <c r="CB22" s="18">
        <v>37114676.230000004</v>
      </c>
      <c r="CC22" s="18">
        <v>264433.32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13597578760.380001</v>
      </c>
      <c r="CK22" s="18">
        <v>76451564.829999998</v>
      </c>
      <c r="CL22" s="18">
        <v>1883182553.76</v>
      </c>
      <c r="CM22" s="18">
        <v>16657219.389999999</v>
      </c>
      <c r="CN22" s="18">
        <v>-106.99000000000001</v>
      </c>
      <c r="CO22" s="18">
        <v>0</v>
      </c>
      <c r="CP22" s="18">
        <v>0</v>
      </c>
      <c r="CQ22" s="18">
        <v>0</v>
      </c>
      <c r="CR22" s="18">
        <v>25501.78</v>
      </c>
      <c r="CS22" s="18">
        <v>109.46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7402905.0199999996</v>
      </c>
      <c r="DC22" s="18">
        <v>4083.88</v>
      </c>
      <c r="DD22" s="18">
        <v>5819025715.6799994</v>
      </c>
      <c r="DE22" s="18">
        <v>25398626.739999998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5597997.75</v>
      </c>
      <c r="DM22" s="18">
        <v>66171.58</v>
      </c>
      <c r="DN22" s="18">
        <v>55782456.930000007</v>
      </c>
      <c r="DO22" s="18">
        <v>89309976.150000006</v>
      </c>
      <c r="DP22" s="18">
        <v>773459.88</v>
      </c>
      <c r="DQ22" s="18">
        <v>0</v>
      </c>
      <c r="DR22" s="18">
        <v>0</v>
      </c>
      <c r="DS22" s="18">
        <v>0</v>
      </c>
      <c r="DT22" s="18">
        <v>32302753.460000001</v>
      </c>
      <c r="DU22" s="18">
        <v>18062.73</v>
      </c>
      <c r="DV22" s="18">
        <v>0</v>
      </c>
      <c r="DW22" s="18">
        <v>0</v>
      </c>
      <c r="DX22" s="18">
        <v>585215546.78000009</v>
      </c>
      <c r="DY22" s="18">
        <v>87352.68</v>
      </c>
      <c r="DZ22" s="18">
        <v>0</v>
      </c>
      <c r="EA22" s="18">
        <v>0</v>
      </c>
      <c r="EB22" s="18">
        <v>1773197568.78</v>
      </c>
      <c r="EC22" s="18">
        <v>3535452.51</v>
      </c>
      <c r="ED22" s="18">
        <v>125158125.04000001</v>
      </c>
      <c r="EE22" s="18">
        <v>461187</v>
      </c>
      <c r="EF22" s="18">
        <v>6334170718.750001</v>
      </c>
      <c r="EG22" s="18">
        <v>744104.42999999993</v>
      </c>
      <c r="EH22" s="18">
        <v>1083747621.5799999</v>
      </c>
      <c r="EI22" s="18">
        <v>8156698.7700000005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80632856.75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1803371833.98</v>
      </c>
      <c r="EY22" s="18">
        <v>0</v>
      </c>
      <c r="EZ22" s="18">
        <v>16755129046.02</v>
      </c>
      <c r="FA22" s="18">
        <v>0</v>
      </c>
      <c r="FB22" s="18">
        <v>226071795.78</v>
      </c>
      <c r="FC22" s="18">
        <v>0</v>
      </c>
      <c r="FD22" s="18">
        <v>12110321780.719999</v>
      </c>
      <c r="FE22" s="18">
        <v>0</v>
      </c>
      <c r="FF22" s="18">
        <v>111291.44</v>
      </c>
      <c r="FG22" s="18">
        <v>0</v>
      </c>
      <c r="FH22" s="18">
        <v>0</v>
      </c>
      <c r="FI22" s="18">
        <v>0</v>
      </c>
      <c r="FJ22" s="18">
        <v>157087510.26999998</v>
      </c>
      <c r="FK22" s="18">
        <v>0</v>
      </c>
      <c r="FL22" s="18">
        <v>2144470763.8800001</v>
      </c>
      <c r="FM22" s="18">
        <v>0</v>
      </c>
      <c r="FN22" s="18">
        <v>4911968.3</v>
      </c>
      <c r="FO22" s="18">
        <v>0</v>
      </c>
      <c r="FP22" s="19">
        <v>20091126192.840004</v>
      </c>
      <c r="FQ22" s="19">
        <v>49132082.890000001</v>
      </c>
      <c r="FR22" s="18">
        <v>24733590.170000002</v>
      </c>
      <c r="FS22" s="18">
        <v>0</v>
      </c>
      <c r="FT22" s="18">
        <v>4448668.43</v>
      </c>
      <c r="FU22" s="18">
        <v>0</v>
      </c>
      <c r="FV22" s="19">
        <v>9127782899.9699993</v>
      </c>
      <c r="FW22" s="19">
        <v>0</v>
      </c>
      <c r="FX22" s="18">
        <v>6181739.4800000004</v>
      </c>
      <c r="FY22" s="18">
        <v>0</v>
      </c>
      <c r="FZ22" s="18">
        <v>9121601160.4899998</v>
      </c>
      <c r="GA22" s="18">
        <v>0</v>
      </c>
      <c r="GB22" s="19">
        <v>10934161034.270004</v>
      </c>
      <c r="GC22" s="19">
        <v>49132082.890000001</v>
      </c>
      <c r="GD22" s="18">
        <v>67451020.180000007</v>
      </c>
      <c r="GE22" s="18">
        <v>1640862.47</v>
      </c>
      <c r="GF22" s="18">
        <v>10866710014.090004</v>
      </c>
      <c r="GG22" s="18">
        <v>47491220.420000002</v>
      </c>
      <c r="GH22" s="18">
        <v>70104007.340000004</v>
      </c>
      <c r="GI22" s="18">
        <v>182441.59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146615199132.37997</v>
      </c>
      <c r="HW22" s="18">
        <v>501965185.71999991</v>
      </c>
      <c r="HX22" s="19">
        <v>147117164318.09998</v>
      </c>
    </row>
    <row r="23" spans="1:232" ht="12.75" customHeight="1">
      <c r="A23" s="55" t="s">
        <v>179</v>
      </c>
      <c r="B23" s="17">
        <v>1022</v>
      </c>
      <c r="C23" s="56" t="s">
        <v>147</v>
      </c>
      <c r="D23" s="19">
        <v>5807818894.1900005</v>
      </c>
      <c r="E23" s="19">
        <v>0</v>
      </c>
      <c r="F23" s="18">
        <v>1229641799.3100004</v>
      </c>
      <c r="G23" s="18">
        <v>0</v>
      </c>
      <c r="H23" s="18">
        <v>2599985024.8170342</v>
      </c>
      <c r="I23" s="18">
        <v>0</v>
      </c>
      <c r="J23" s="18">
        <v>1978192070.0629647</v>
      </c>
      <c r="K23" s="18">
        <v>0</v>
      </c>
      <c r="L23" s="18">
        <v>0</v>
      </c>
      <c r="M23" s="18">
        <v>0</v>
      </c>
      <c r="N23" s="18">
        <v>1182556993.0899999</v>
      </c>
      <c r="O23" s="18">
        <v>0</v>
      </c>
      <c r="P23" s="18">
        <v>0</v>
      </c>
      <c r="Q23" s="18">
        <v>0</v>
      </c>
      <c r="R23" s="18">
        <v>13339490.77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1700700733.79</v>
      </c>
      <c r="AA23" s="18">
        <v>0</v>
      </c>
      <c r="AB23" s="18">
        <v>0</v>
      </c>
      <c r="AC23" s="18">
        <v>0</v>
      </c>
      <c r="AD23" s="18">
        <v>158858995.73999998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18022258526.109997</v>
      </c>
      <c r="AK23" s="18">
        <v>0</v>
      </c>
      <c r="AL23" s="18">
        <v>321510814.36000001</v>
      </c>
      <c r="AM23" s="18">
        <v>0</v>
      </c>
      <c r="AN23" s="18">
        <v>4683176289.46</v>
      </c>
      <c r="AO23" s="18">
        <v>0</v>
      </c>
      <c r="AP23" s="18">
        <v>11819540174.049999</v>
      </c>
      <c r="AQ23" s="18">
        <v>0</v>
      </c>
      <c r="AR23" s="18">
        <v>10983278.35</v>
      </c>
      <c r="AS23" s="18">
        <v>0</v>
      </c>
      <c r="AT23" s="18">
        <v>315394787.66000003</v>
      </c>
      <c r="AU23" s="18">
        <v>0</v>
      </c>
      <c r="AV23" s="18">
        <v>242668252.25</v>
      </c>
      <c r="AW23" s="18">
        <v>0</v>
      </c>
      <c r="AX23" s="18">
        <v>-243.6</v>
      </c>
      <c r="AY23" s="18">
        <v>0</v>
      </c>
      <c r="AZ23" s="18">
        <v>0</v>
      </c>
      <c r="BA23" s="18">
        <v>0</v>
      </c>
      <c r="BB23" s="18">
        <v>101164.13</v>
      </c>
      <c r="BC23" s="18">
        <v>0</v>
      </c>
      <c r="BD23" s="18">
        <v>9478659.5099999998</v>
      </c>
      <c r="BE23" s="18">
        <v>0</v>
      </c>
      <c r="BF23" s="18">
        <v>979537.33</v>
      </c>
      <c r="BG23" s="18">
        <v>0</v>
      </c>
      <c r="BH23" s="18">
        <v>16838938.210000001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1821106.3900000001</v>
      </c>
      <c r="BQ23" s="18">
        <v>0</v>
      </c>
      <c r="BR23" s="18">
        <v>4283979.58</v>
      </c>
      <c r="BS23" s="18">
        <v>0</v>
      </c>
      <c r="BT23" s="18">
        <v>0</v>
      </c>
      <c r="BU23" s="18">
        <v>0</v>
      </c>
      <c r="BV23" s="18">
        <v>7974680.3200000003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12365200.84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187147389.07000002</v>
      </c>
      <c r="DE23" s="18">
        <v>0</v>
      </c>
      <c r="DF23" s="18">
        <v>106215.73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212294870.56999999</v>
      </c>
      <c r="DY23" s="18">
        <v>0</v>
      </c>
      <c r="DZ23" s="18">
        <v>0</v>
      </c>
      <c r="EA23" s="18">
        <v>0</v>
      </c>
      <c r="EB23" s="18">
        <v>448592667.35999995</v>
      </c>
      <c r="EC23" s="18">
        <v>0</v>
      </c>
      <c r="ED23" s="18">
        <v>92515364.400000006</v>
      </c>
      <c r="EE23" s="18">
        <v>0</v>
      </c>
      <c r="EF23" s="18">
        <v>190975403.47999999</v>
      </c>
      <c r="EG23" s="18">
        <v>0</v>
      </c>
      <c r="EH23" s="18">
        <v>242592210.91999999</v>
      </c>
      <c r="EI23" s="18">
        <v>0</v>
      </c>
      <c r="EJ23" s="18">
        <v>0</v>
      </c>
      <c r="EK23" s="18">
        <v>0</v>
      </c>
      <c r="EL23" s="18">
        <v>189369.87</v>
      </c>
      <c r="EM23" s="18">
        <v>0</v>
      </c>
      <c r="EN23" s="18">
        <v>33775389.590000004</v>
      </c>
      <c r="EO23" s="18">
        <v>0</v>
      </c>
      <c r="EP23" s="18">
        <v>0</v>
      </c>
      <c r="EQ23" s="18">
        <v>0</v>
      </c>
      <c r="ER23" s="18">
        <v>104312.02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26814434.210000001</v>
      </c>
      <c r="EY23" s="18">
        <v>0</v>
      </c>
      <c r="EZ23" s="18">
        <v>1487806285.2</v>
      </c>
      <c r="FA23" s="18">
        <v>0</v>
      </c>
      <c r="FB23" s="18">
        <v>0</v>
      </c>
      <c r="FC23" s="18">
        <v>0</v>
      </c>
      <c r="FD23" s="18">
        <v>151134795.94999999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13070412.99</v>
      </c>
      <c r="FK23" s="18">
        <v>0</v>
      </c>
      <c r="FL23" s="18">
        <v>2574839.5</v>
      </c>
      <c r="FM23" s="18">
        <v>0</v>
      </c>
      <c r="FN23" s="18">
        <v>0</v>
      </c>
      <c r="FO23" s="18">
        <v>0</v>
      </c>
      <c r="FP23" s="19">
        <v>2391428383.3299999</v>
      </c>
      <c r="FQ23" s="19">
        <v>0</v>
      </c>
      <c r="FR23" s="18">
        <v>14692887.420001946</v>
      </c>
      <c r="FS23" s="18">
        <v>0</v>
      </c>
      <c r="FT23" s="18">
        <v>377689</v>
      </c>
      <c r="FU23" s="18">
        <v>0</v>
      </c>
      <c r="FV23" s="19">
        <v>1217892845.0099988</v>
      </c>
      <c r="FW23" s="19">
        <v>0</v>
      </c>
      <c r="FX23" s="18">
        <v>14762386.350000001</v>
      </c>
      <c r="FY23" s="18">
        <v>0</v>
      </c>
      <c r="FZ23" s="18">
        <v>1203130458.6599989</v>
      </c>
      <c r="GA23" s="18">
        <v>0</v>
      </c>
      <c r="GB23" s="19">
        <v>1158464961.8999991</v>
      </c>
      <c r="GC23" s="19">
        <v>0</v>
      </c>
      <c r="GD23" s="18">
        <v>725397376.25000012</v>
      </c>
      <c r="GE23" s="18">
        <v>0</v>
      </c>
      <c r="GF23" s="18">
        <v>433067585.6499989</v>
      </c>
      <c r="GG23" s="18">
        <v>0</v>
      </c>
      <c r="GH23" s="18">
        <v>155645590.30000001</v>
      </c>
      <c r="GI23" s="18">
        <v>0</v>
      </c>
      <c r="GJ23" s="18">
        <v>670924869.65999997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50640343056.680008</v>
      </c>
      <c r="HW23" s="18">
        <v>0</v>
      </c>
      <c r="HX23" s="19">
        <v>50640343056.680008</v>
      </c>
    </row>
    <row r="24" spans="1:232" ht="12.75" customHeight="1">
      <c r="A24" s="55" t="s">
        <v>181</v>
      </c>
      <c r="B24" s="17">
        <v>1025</v>
      </c>
      <c r="C24" s="56" t="s">
        <v>147</v>
      </c>
      <c r="D24" s="19">
        <v>845300910.51000118</v>
      </c>
      <c r="E24" s="19">
        <v>0</v>
      </c>
      <c r="F24" s="18">
        <v>107963440.11000033</v>
      </c>
      <c r="G24" s="18">
        <v>0</v>
      </c>
      <c r="H24" s="18">
        <v>388644962.25000089</v>
      </c>
      <c r="I24" s="18">
        <v>0</v>
      </c>
      <c r="J24" s="18">
        <v>348692508.15000004</v>
      </c>
      <c r="K24" s="18">
        <v>0</v>
      </c>
      <c r="L24" s="18">
        <v>19366412.530000005</v>
      </c>
      <c r="M24" s="18">
        <v>0</v>
      </c>
      <c r="N24" s="18">
        <v>274583244.23000008</v>
      </c>
      <c r="O24" s="18">
        <v>0</v>
      </c>
      <c r="P24" s="18">
        <v>5335085.26</v>
      </c>
      <c r="Q24" s="18">
        <v>0</v>
      </c>
      <c r="R24" s="18">
        <v>-2977680.78000001</v>
      </c>
      <c r="S24" s="18">
        <v>0</v>
      </c>
      <c r="T24" s="18">
        <v>0</v>
      </c>
      <c r="U24" s="18">
        <v>0</v>
      </c>
      <c r="V24" s="18">
        <v>881808.41999999993</v>
      </c>
      <c r="W24" s="18">
        <v>0</v>
      </c>
      <c r="X24" s="18">
        <v>0</v>
      </c>
      <c r="Y24" s="18">
        <v>0</v>
      </c>
      <c r="Z24" s="18">
        <v>71704352.359999806</v>
      </c>
      <c r="AA24" s="18">
        <v>0</v>
      </c>
      <c r="AB24" s="18">
        <v>0</v>
      </c>
      <c r="AC24" s="18">
        <v>0</v>
      </c>
      <c r="AD24" s="18">
        <v>24956918.719999999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5057130566.5325527</v>
      </c>
      <c r="AK24" s="18">
        <v>0</v>
      </c>
      <c r="AL24" s="18">
        <v>15285033.109999999</v>
      </c>
      <c r="AM24" s="18">
        <v>0</v>
      </c>
      <c r="AN24" s="18">
        <v>1182345809.0599701</v>
      </c>
      <c r="AO24" s="18">
        <v>0</v>
      </c>
      <c r="AP24" s="18">
        <v>1475092814.7599082</v>
      </c>
      <c r="AQ24" s="18">
        <v>0</v>
      </c>
      <c r="AR24" s="18">
        <v>0</v>
      </c>
      <c r="AS24" s="18">
        <v>0</v>
      </c>
      <c r="AT24" s="18">
        <v>27534615.380000118</v>
      </c>
      <c r="AU24" s="18">
        <v>0</v>
      </c>
      <c r="AV24" s="18">
        <v>61037722.109999135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10668141.830000291</v>
      </c>
      <c r="BC24" s="18">
        <v>0</v>
      </c>
      <c r="BD24" s="18">
        <v>9194471.23999984</v>
      </c>
      <c r="BE24" s="18">
        <v>0</v>
      </c>
      <c r="BF24" s="18">
        <v>0</v>
      </c>
      <c r="BG24" s="18">
        <v>0</v>
      </c>
      <c r="BH24" s="18">
        <v>20017849.949999999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3034445.5760624399</v>
      </c>
      <c r="BQ24" s="18">
        <v>0</v>
      </c>
      <c r="BR24" s="18">
        <v>270863.2</v>
      </c>
      <c r="BS24" s="18">
        <v>0</v>
      </c>
      <c r="BT24" s="18">
        <v>0</v>
      </c>
      <c r="BU24" s="18">
        <v>0</v>
      </c>
      <c r="BV24" s="18">
        <v>12746073.609999999</v>
      </c>
      <c r="BW24" s="18">
        <v>0</v>
      </c>
      <c r="BX24" s="18">
        <v>164617</v>
      </c>
      <c r="BY24" s="18">
        <v>0</v>
      </c>
      <c r="BZ24" s="18">
        <v>0</v>
      </c>
      <c r="CA24" s="18">
        <v>0</v>
      </c>
      <c r="CB24" s="18">
        <v>3783664.6100000003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1129731926.5999949</v>
      </c>
      <c r="CK24" s="18">
        <v>0</v>
      </c>
      <c r="CL24" s="18">
        <v>55087400.9900003</v>
      </c>
      <c r="CM24" s="18">
        <v>0</v>
      </c>
      <c r="CN24" s="18">
        <v>53092739.09999989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326000607.25989568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234187747.21998522</v>
      </c>
      <c r="DY24" s="18">
        <v>0</v>
      </c>
      <c r="DZ24" s="18">
        <v>0</v>
      </c>
      <c r="EA24" s="18">
        <v>0</v>
      </c>
      <c r="EB24" s="18">
        <v>387956791.70999992</v>
      </c>
      <c r="EC24" s="18">
        <v>0</v>
      </c>
      <c r="ED24" s="18">
        <v>0</v>
      </c>
      <c r="EE24" s="18">
        <v>0</v>
      </c>
      <c r="EF24" s="18">
        <v>108337633.94999999</v>
      </c>
      <c r="EG24" s="18">
        <v>0</v>
      </c>
      <c r="EH24" s="18">
        <v>55888329.739993058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4409926.5130000003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207827027.78369999</v>
      </c>
      <c r="EY24" s="18">
        <v>0</v>
      </c>
      <c r="EZ24" s="18">
        <v>6433239875.8962297</v>
      </c>
      <c r="FA24" s="18">
        <v>0</v>
      </c>
      <c r="FB24" s="18">
        <v>14593381.569499999</v>
      </c>
      <c r="FC24" s="18">
        <v>0</v>
      </c>
      <c r="FD24" s="18">
        <v>1174492565.1173069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24549030.456750002</v>
      </c>
      <c r="FK24" s="18">
        <v>0</v>
      </c>
      <c r="FL24" s="18">
        <v>192206917.3285996</v>
      </c>
      <c r="FM24" s="18">
        <v>0</v>
      </c>
      <c r="FN24" s="18">
        <v>251153.88</v>
      </c>
      <c r="FO24" s="18">
        <v>0</v>
      </c>
      <c r="FP24" s="19">
        <v>260741513.53000027</v>
      </c>
      <c r="FQ24" s="19">
        <v>0</v>
      </c>
      <c r="FR24" s="18">
        <v>81874503.989999995</v>
      </c>
      <c r="FS24" s="18">
        <v>0</v>
      </c>
      <c r="FT24" s="18">
        <v>0</v>
      </c>
      <c r="FU24" s="18">
        <v>0</v>
      </c>
      <c r="FV24" s="19">
        <v>169982158.8400003</v>
      </c>
      <c r="FW24" s="19">
        <v>0</v>
      </c>
      <c r="FX24" s="18">
        <v>0</v>
      </c>
      <c r="FY24" s="18">
        <v>0</v>
      </c>
      <c r="FZ24" s="18">
        <v>169982158.8400003</v>
      </c>
      <c r="GA24" s="18">
        <v>0</v>
      </c>
      <c r="GB24" s="19">
        <v>8884850.6999999993</v>
      </c>
      <c r="GC24" s="19">
        <v>0</v>
      </c>
      <c r="GD24" s="18">
        <v>505021.96</v>
      </c>
      <c r="GE24" s="18">
        <v>0</v>
      </c>
      <c r="GF24" s="18">
        <v>8379828.7399999993</v>
      </c>
      <c r="GG24" s="18">
        <v>0</v>
      </c>
      <c r="GH24" s="18">
        <v>1240407.06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19781292714.923454</v>
      </c>
      <c r="HW24" s="18">
        <v>0</v>
      </c>
      <c r="HX24" s="19">
        <v>19781292714.923454</v>
      </c>
    </row>
    <row r="25" spans="1:232" ht="12.75" customHeight="1">
      <c r="A25" s="55" t="s">
        <v>183</v>
      </c>
      <c r="B25" s="17">
        <v>1027</v>
      </c>
      <c r="C25" s="56" t="s">
        <v>147</v>
      </c>
      <c r="D25" s="19">
        <v>143590811.03000003</v>
      </c>
      <c r="E25" s="19">
        <v>0</v>
      </c>
      <c r="F25" s="18">
        <v>44330167.268886991</v>
      </c>
      <c r="G25" s="18">
        <v>0</v>
      </c>
      <c r="H25" s="18">
        <v>50129547.871070005</v>
      </c>
      <c r="I25" s="18">
        <v>0</v>
      </c>
      <c r="J25" s="18">
        <v>49131095.890043005</v>
      </c>
      <c r="K25" s="18">
        <v>0</v>
      </c>
      <c r="L25" s="18">
        <v>1729452.537577</v>
      </c>
      <c r="M25" s="18">
        <v>0</v>
      </c>
      <c r="N25" s="18">
        <v>110856846.25000001</v>
      </c>
      <c r="O25" s="18">
        <v>0</v>
      </c>
      <c r="P25" s="18">
        <v>0</v>
      </c>
      <c r="Q25" s="18">
        <v>0</v>
      </c>
      <c r="R25" s="18">
        <v>15520473.300000001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146797880.51064804</v>
      </c>
      <c r="AA25" s="18">
        <v>0</v>
      </c>
      <c r="AB25" s="18">
        <v>0</v>
      </c>
      <c r="AC25" s="18">
        <v>0</v>
      </c>
      <c r="AD25" s="18">
        <v>11654519.764281001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2670492740.1665344</v>
      </c>
      <c r="AK25" s="18">
        <v>0</v>
      </c>
      <c r="AL25" s="18">
        <v>78266145.084667996</v>
      </c>
      <c r="AM25" s="18">
        <v>0</v>
      </c>
      <c r="AN25" s="18">
        <v>1019249498.8099999</v>
      </c>
      <c r="AO25" s="18">
        <v>0</v>
      </c>
      <c r="AP25" s="18">
        <v>2596516520.3099999</v>
      </c>
      <c r="AQ25" s="18">
        <v>0</v>
      </c>
      <c r="AR25" s="18">
        <v>0</v>
      </c>
      <c r="AS25" s="18">
        <v>0</v>
      </c>
      <c r="AT25" s="18">
        <v>20701696.571766999</v>
      </c>
      <c r="AU25" s="18">
        <v>0</v>
      </c>
      <c r="AV25" s="18">
        <v>25798246.591873001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2058622.5227049999</v>
      </c>
      <c r="BC25" s="18">
        <v>0</v>
      </c>
      <c r="BD25" s="18">
        <v>1787782.2042400003</v>
      </c>
      <c r="BE25" s="18">
        <v>0</v>
      </c>
      <c r="BF25" s="18">
        <v>0</v>
      </c>
      <c r="BG25" s="18">
        <v>0</v>
      </c>
      <c r="BH25" s="18">
        <v>80000</v>
      </c>
      <c r="BI25" s="18">
        <v>0</v>
      </c>
      <c r="BJ25" s="18">
        <v>1272110.08338</v>
      </c>
      <c r="BK25" s="18">
        <v>0</v>
      </c>
      <c r="BL25" s="18">
        <v>1359699.0202200001</v>
      </c>
      <c r="BM25" s="18">
        <v>0</v>
      </c>
      <c r="BN25" s="18">
        <v>0</v>
      </c>
      <c r="BO25" s="18">
        <v>0</v>
      </c>
      <c r="BP25" s="18">
        <v>2713507.42</v>
      </c>
      <c r="BQ25" s="18">
        <v>0</v>
      </c>
      <c r="BR25" s="18">
        <v>1592.6</v>
      </c>
      <c r="BS25" s="18">
        <v>0</v>
      </c>
      <c r="BT25" s="18">
        <v>0</v>
      </c>
      <c r="BU25" s="18">
        <v>0</v>
      </c>
      <c r="BV25" s="18">
        <v>5911134.9899999993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204.28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396681201.47655904</v>
      </c>
      <c r="CK25" s="18">
        <v>0</v>
      </c>
      <c r="CL25" s="18">
        <v>7115202.4180100001</v>
      </c>
      <c r="CM25" s="18">
        <v>0</v>
      </c>
      <c r="CN25" s="18">
        <v>4305412.1851260001</v>
      </c>
      <c r="CO25" s="18">
        <v>0</v>
      </c>
      <c r="CP25" s="18">
        <v>0</v>
      </c>
      <c r="CQ25" s="18">
        <v>0</v>
      </c>
      <c r="CR25" s="18">
        <v>1492505.7489210004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31127202.190000005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4409127.3</v>
      </c>
      <c r="DW25" s="18">
        <v>0</v>
      </c>
      <c r="DX25" s="18">
        <v>68263386.079999983</v>
      </c>
      <c r="DY25" s="18">
        <v>0</v>
      </c>
      <c r="DZ25" s="18">
        <v>0</v>
      </c>
      <c r="EA25" s="18">
        <v>0</v>
      </c>
      <c r="EB25" s="18">
        <v>41115456.107797012</v>
      </c>
      <c r="EC25" s="18">
        <v>0</v>
      </c>
      <c r="ED25" s="18">
        <v>3172077.7917450001</v>
      </c>
      <c r="EE25" s="18">
        <v>0</v>
      </c>
      <c r="EF25" s="18">
        <v>67030378.467189997</v>
      </c>
      <c r="EG25" s="18">
        <v>0</v>
      </c>
      <c r="EH25" s="18">
        <v>24285729.228462003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4814539.3709399998</v>
      </c>
      <c r="EO25" s="18">
        <v>0</v>
      </c>
      <c r="EP25" s="18">
        <v>0</v>
      </c>
      <c r="EQ25" s="18">
        <v>0</v>
      </c>
      <c r="ER25" s="18">
        <v>17930.45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4064960.66</v>
      </c>
      <c r="EY25" s="18">
        <v>0</v>
      </c>
      <c r="EZ25" s="18">
        <v>165639765.83000001</v>
      </c>
      <c r="FA25" s="18">
        <v>0</v>
      </c>
      <c r="FB25" s="18">
        <v>0</v>
      </c>
      <c r="FC25" s="18">
        <v>0</v>
      </c>
      <c r="FD25" s="18">
        <v>30251481</v>
      </c>
      <c r="FE25" s="18">
        <v>0</v>
      </c>
      <c r="FF25" s="18">
        <v>2085450.4000000001</v>
      </c>
      <c r="FG25" s="18">
        <v>0</v>
      </c>
      <c r="FH25" s="18">
        <v>0</v>
      </c>
      <c r="FI25" s="18">
        <v>0</v>
      </c>
      <c r="FJ25" s="18">
        <v>-38931</v>
      </c>
      <c r="FK25" s="18">
        <v>0</v>
      </c>
      <c r="FL25" s="18">
        <v>502286.77</v>
      </c>
      <c r="FM25" s="18">
        <v>0</v>
      </c>
      <c r="FN25" s="18">
        <v>885837</v>
      </c>
      <c r="FO25" s="18">
        <v>0</v>
      </c>
      <c r="FP25" s="19">
        <v>872145563.89999998</v>
      </c>
      <c r="FQ25" s="19">
        <v>0</v>
      </c>
      <c r="FR25" s="18">
        <v>0</v>
      </c>
      <c r="FS25" s="18">
        <v>0</v>
      </c>
      <c r="FT25" s="18">
        <v>207191029.37</v>
      </c>
      <c r="FU25" s="18">
        <v>0</v>
      </c>
      <c r="FV25" s="19">
        <v>641578426.23000002</v>
      </c>
      <c r="FW25" s="19">
        <v>0</v>
      </c>
      <c r="FX25" s="18">
        <v>10409381.34</v>
      </c>
      <c r="FY25" s="18">
        <v>0</v>
      </c>
      <c r="FZ25" s="18">
        <v>631169044.88999999</v>
      </c>
      <c r="GA25" s="18">
        <v>0</v>
      </c>
      <c r="GB25" s="19">
        <v>23376108.300000001</v>
      </c>
      <c r="GC25" s="19">
        <v>0</v>
      </c>
      <c r="GD25" s="18">
        <v>162309.31</v>
      </c>
      <c r="GE25" s="18">
        <v>0</v>
      </c>
      <c r="GF25" s="18">
        <v>23213798.990000002</v>
      </c>
      <c r="GG25" s="18">
        <v>0</v>
      </c>
      <c r="GH25" s="18">
        <v>17304404.852704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8603030452.275341</v>
      </c>
      <c r="HW25" s="18">
        <v>0</v>
      </c>
      <c r="HX25" s="19">
        <v>8603030452.275341</v>
      </c>
    </row>
    <row r="26" spans="1:232" ht="12.75" customHeight="1">
      <c r="A26" s="55" t="s">
        <v>185</v>
      </c>
      <c r="B26" s="17">
        <v>1028</v>
      </c>
      <c r="C26" s="56" t="s">
        <v>147</v>
      </c>
      <c r="D26" s="19">
        <v>4726687618.9365864</v>
      </c>
      <c r="E26" s="19">
        <v>12316189.393413341</v>
      </c>
      <c r="F26" s="18">
        <v>503882925.21433109</v>
      </c>
      <c r="G26" s="18">
        <v>88688.500104000006</v>
      </c>
      <c r="H26" s="18">
        <v>3624640284.3469577</v>
      </c>
      <c r="I26" s="18">
        <v>10287651.99321473</v>
      </c>
      <c r="J26" s="18">
        <v>598164409.37529731</v>
      </c>
      <c r="K26" s="18">
        <v>1939848.9000946099</v>
      </c>
      <c r="L26" s="18">
        <v>25614859.359999999</v>
      </c>
      <c r="M26" s="18">
        <v>0</v>
      </c>
      <c r="N26" s="18">
        <v>255567030.13999999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384909587.87082124</v>
      </c>
      <c r="AA26" s="18">
        <v>26685079.289178774</v>
      </c>
      <c r="AB26" s="18">
        <v>0</v>
      </c>
      <c r="AC26" s="18">
        <v>0</v>
      </c>
      <c r="AD26" s="18">
        <v>198207953.64609894</v>
      </c>
      <c r="AE26" s="18">
        <v>61939760.473901078</v>
      </c>
      <c r="AF26" s="18">
        <v>0</v>
      </c>
      <c r="AG26" s="18">
        <v>0</v>
      </c>
      <c r="AH26" s="18">
        <v>0</v>
      </c>
      <c r="AI26" s="18">
        <v>0</v>
      </c>
      <c r="AJ26" s="18">
        <v>4876622120.287591</v>
      </c>
      <c r="AK26" s="18">
        <v>0</v>
      </c>
      <c r="AL26" s="18">
        <v>58844213.21240899</v>
      </c>
      <c r="AM26" s="18">
        <v>0</v>
      </c>
      <c r="AN26" s="18">
        <v>1276142212.22</v>
      </c>
      <c r="AO26" s="18">
        <v>0</v>
      </c>
      <c r="AP26" s="18">
        <v>1827473433.48</v>
      </c>
      <c r="AQ26" s="18">
        <v>0</v>
      </c>
      <c r="AR26" s="18">
        <v>5487.27</v>
      </c>
      <c r="AS26" s="18">
        <v>0</v>
      </c>
      <c r="AT26" s="18">
        <v>219485330.06299999</v>
      </c>
      <c r="AU26" s="18">
        <v>742510.10700000008</v>
      </c>
      <c r="AV26" s="18">
        <v>130303194.09942001</v>
      </c>
      <c r="AW26" s="18">
        <v>4905566.99058</v>
      </c>
      <c r="AX26" s="18">
        <v>0</v>
      </c>
      <c r="AY26" s="18">
        <v>0</v>
      </c>
      <c r="AZ26" s="18">
        <v>0</v>
      </c>
      <c r="BA26" s="18">
        <v>0</v>
      </c>
      <c r="BB26" s="18">
        <v>20714011.045103878</v>
      </c>
      <c r="BC26" s="18">
        <v>26598.584896119999</v>
      </c>
      <c r="BD26" s="18">
        <v>89466461.781892151</v>
      </c>
      <c r="BE26" s="18">
        <v>719546.15810783999</v>
      </c>
      <c r="BF26" s="18">
        <v>0</v>
      </c>
      <c r="BG26" s="18">
        <v>0</v>
      </c>
      <c r="BH26" s="18">
        <v>4151861.04</v>
      </c>
      <c r="BI26" s="18">
        <v>0</v>
      </c>
      <c r="BJ26" s="18">
        <v>2509849.87</v>
      </c>
      <c r="BK26" s="18">
        <v>0</v>
      </c>
      <c r="BL26" s="18">
        <v>603581.55000000005</v>
      </c>
      <c r="BM26" s="18">
        <v>0</v>
      </c>
      <c r="BN26" s="18">
        <v>117702.72</v>
      </c>
      <c r="BO26" s="18">
        <v>0</v>
      </c>
      <c r="BP26" s="18">
        <v>1274733.24</v>
      </c>
      <c r="BQ26" s="18">
        <v>0</v>
      </c>
      <c r="BR26" s="18">
        <v>137922.22</v>
      </c>
      <c r="BS26" s="18">
        <v>0</v>
      </c>
      <c r="BT26" s="18">
        <v>0</v>
      </c>
      <c r="BU26" s="18">
        <v>0</v>
      </c>
      <c r="BV26" s="18">
        <v>16073062.390000001</v>
      </c>
      <c r="BW26" s="18">
        <v>0</v>
      </c>
      <c r="BX26" s="18">
        <v>60445.03</v>
      </c>
      <c r="BY26" s="18">
        <v>0</v>
      </c>
      <c r="BZ26" s="18">
        <v>0</v>
      </c>
      <c r="CA26" s="18">
        <v>0</v>
      </c>
      <c r="CB26" s="18">
        <v>9550275.8900000006</v>
      </c>
      <c r="CC26" s="18">
        <v>119600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166913696.02048302</v>
      </c>
      <c r="DE26" s="18">
        <v>273319.40951700002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206392582.87</v>
      </c>
      <c r="DY26" s="18">
        <v>0</v>
      </c>
      <c r="DZ26" s="18">
        <v>0</v>
      </c>
      <c r="EA26" s="18">
        <v>0</v>
      </c>
      <c r="EB26" s="18">
        <v>710730739.90810001</v>
      </c>
      <c r="EC26" s="18">
        <v>20315611.4219</v>
      </c>
      <c r="ED26" s="18">
        <v>148220791.80473086</v>
      </c>
      <c r="EE26" s="18">
        <v>24442188.425269119</v>
      </c>
      <c r="EF26" s="18">
        <v>621779568.60276151</v>
      </c>
      <c r="EG26" s="18">
        <v>33557584.337238602</v>
      </c>
      <c r="EH26" s="18">
        <v>480348782.77085596</v>
      </c>
      <c r="EI26" s="18">
        <v>17262814.319143999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1606625.92</v>
      </c>
      <c r="EY26" s="18">
        <v>0</v>
      </c>
      <c r="EZ26" s="18">
        <v>19728551.379999999</v>
      </c>
      <c r="FA26" s="18">
        <v>0</v>
      </c>
      <c r="FB26" s="18">
        <v>0</v>
      </c>
      <c r="FC26" s="18">
        <v>0</v>
      </c>
      <c r="FD26" s="18">
        <v>9836783.7100000009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20691</v>
      </c>
      <c r="FK26" s="18">
        <v>0</v>
      </c>
      <c r="FL26" s="18">
        <v>3635.37</v>
      </c>
      <c r="FM26" s="18">
        <v>0</v>
      </c>
      <c r="FN26" s="18">
        <v>0</v>
      </c>
      <c r="FO26" s="18">
        <v>0</v>
      </c>
      <c r="FP26" s="19">
        <v>9996492188.9899998</v>
      </c>
      <c r="FQ26" s="19">
        <v>0</v>
      </c>
      <c r="FR26" s="18">
        <v>2140611.1100000027</v>
      </c>
      <c r="FS26" s="18">
        <v>0</v>
      </c>
      <c r="FT26" s="18">
        <v>796005.89000000013</v>
      </c>
      <c r="FU26" s="18">
        <v>0</v>
      </c>
      <c r="FV26" s="19">
        <v>2745110720.3998218</v>
      </c>
      <c r="FW26" s="19">
        <v>0</v>
      </c>
      <c r="FX26" s="18">
        <v>58668218.719996907</v>
      </c>
      <c r="FY26" s="18">
        <v>0</v>
      </c>
      <c r="FZ26" s="18">
        <v>2686442501.6798248</v>
      </c>
      <c r="GA26" s="18">
        <v>0</v>
      </c>
      <c r="GB26" s="19">
        <v>7248444851.5901775</v>
      </c>
      <c r="GC26" s="19">
        <v>0</v>
      </c>
      <c r="GD26" s="18">
        <v>1558179224.3898675</v>
      </c>
      <c r="GE26" s="18">
        <v>0</v>
      </c>
      <c r="GF26" s="18">
        <v>5690265627.2003098</v>
      </c>
      <c r="GG26" s="18">
        <v>0</v>
      </c>
      <c r="GH26" s="18">
        <v>9858458.0300000329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26496456043.739864</v>
      </c>
      <c r="HW26" s="18">
        <v>203306368.91014588</v>
      </c>
      <c r="HX26" s="19">
        <v>26699762412.650009</v>
      </c>
    </row>
    <row r="27" spans="1:232" ht="12.75" customHeight="1">
      <c r="A27" s="55" t="s">
        <v>187</v>
      </c>
      <c r="B27" s="17">
        <v>1030</v>
      </c>
      <c r="C27" s="56" t="s">
        <v>147</v>
      </c>
      <c r="D27" s="19">
        <v>692923625.74000001</v>
      </c>
      <c r="E27" s="19">
        <v>594769604.55999994</v>
      </c>
      <c r="F27" s="18">
        <v>150645786.03999999</v>
      </c>
      <c r="G27" s="18">
        <v>0</v>
      </c>
      <c r="H27" s="18">
        <v>214325811.41</v>
      </c>
      <c r="I27" s="18">
        <v>0</v>
      </c>
      <c r="J27" s="18">
        <v>327952028.29000002</v>
      </c>
      <c r="K27" s="18">
        <v>594769604.55999994</v>
      </c>
      <c r="L27" s="18">
        <v>30212374.370000001</v>
      </c>
      <c r="M27" s="18">
        <v>0</v>
      </c>
      <c r="N27" s="18">
        <v>712753684.52999997</v>
      </c>
      <c r="O27" s="18">
        <v>0</v>
      </c>
      <c r="P27" s="18">
        <v>0</v>
      </c>
      <c r="Q27" s="18">
        <v>0</v>
      </c>
      <c r="R27" s="18">
        <v>132000859.2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67990692.700000003</v>
      </c>
      <c r="AA27" s="18">
        <v>131265724.02</v>
      </c>
      <c r="AB27" s="18">
        <v>14399943.949999999</v>
      </c>
      <c r="AC27" s="18">
        <v>0</v>
      </c>
      <c r="AD27" s="18">
        <v>335407.32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11898060254.959999</v>
      </c>
      <c r="AK27" s="18">
        <v>0</v>
      </c>
      <c r="AL27" s="18">
        <v>10931405.880000001</v>
      </c>
      <c r="AM27" s="18">
        <v>0</v>
      </c>
      <c r="AN27" s="18">
        <v>1345229897.99</v>
      </c>
      <c r="AO27" s="18">
        <v>0</v>
      </c>
      <c r="AP27" s="18">
        <v>6341276606.5500002</v>
      </c>
      <c r="AQ27" s="18">
        <v>0</v>
      </c>
      <c r="AR27" s="18">
        <v>0</v>
      </c>
      <c r="AS27" s="18">
        <v>0</v>
      </c>
      <c r="AT27" s="18">
        <v>193935141.63</v>
      </c>
      <c r="AU27" s="18">
        <v>0</v>
      </c>
      <c r="AV27" s="18">
        <v>332647572.00999999</v>
      </c>
      <c r="AW27" s="18">
        <v>166686303.38</v>
      </c>
      <c r="AX27" s="18">
        <v>0</v>
      </c>
      <c r="AY27" s="18">
        <v>0</v>
      </c>
      <c r="AZ27" s="18">
        <v>0</v>
      </c>
      <c r="BA27" s="18">
        <v>0</v>
      </c>
      <c r="BB27" s="18">
        <v>15576520.110000001</v>
      </c>
      <c r="BC27" s="18">
        <v>0</v>
      </c>
      <c r="BD27" s="18">
        <v>28225134.170000002</v>
      </c>
      <c r="BE27" s="18">
        <v>0</v>
      </c>
      <c r="BF27" s="18">
        <v>0</v>
      </c>
      <c r="BG27" s="18">
        <v>0</v>
      </c>
      <c r="BH27" s="18">
        <v>14837055.609999999</v>
      </c>
      <c r="BI27" s="18">
        <v>0</v>
      </c>
      <c r="BJ27" s="18">
        <v>32527827.120000001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976229.64</v>
      </c>
      <c r="BQ27" s="18">
        <v>0</v>
      </c>
      <c r="BR27" s="18">
        <v>25750</v>
      </c>
      <c r="BS27" s="18">
        <v>0</v>
      </c>
      <c r="BT27" s="18">
        <v>0</v>
      </c>
      <c r="BU27" s="18">
        <v>0</v>
      </c>
      <c r="BV27" s="18">
        <v>38020207.75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55259395.170000002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1948123730.1299999</v>
      </c>
      <c r="CK27" s="18">
        <v>0</v>
      </c>
      <c r="CL27" s="18">
        <v>76624852.109999999</v>
      </c>
      <c r="CM27" s="18">
        <v>0</v>
      </c>
      <c r="CN27" s="18">
        <v>10227982.489999998</v>
      </c>
      <c r="CO27" s="18">
        <v>0</v>
      </c>
      <c r="CP27" s="18">
        <v>0</v>
      </c>
      <c r="CQ27" s="18">
        <v>0</v>
      </c>
      <c r="CR27" s="18">
        <v>9493053.1500000004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1940720949.1900001</v>
      </c>
      <c r="DE27" s="18">
        <v>0</v>
      </c>
      <c r="DF27" s="18">
        <v>2149.2199999999998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4901191.1300000008</v>
      </c>
      <c r="DW27" s="18">
        <v>243255389.53</v>
      </c>
      <c r="DX27" s="18">
        <v>99881496.109999999</v>
      </c>
      <c r="DY27" s="18">
        <v>0</v>
      </c>
      <c r="DZ27" s="18">
        <v>0</v>
      </c>
      <c r="EA27" s="18">
        <v>0</v>
      </c>
      <c r="EB27" s="18">
        <v>905270442.63999999</v>
      </c>
      <c r="EC27" s="18">
        <v>0</v>
      </c>
      <c r="ED27" s="18">
        <v>11017264.670000002</v>
      </c>
      <c r="EE27" s="18">
        <v>0</v>
      </c>
      <c r="EF27" s="18">
        <v>341224578.75</v>
      </c>
      <c r="EG27" s="18">
        <v>1694570.85</v>
      </c>
      <c r="EH27" s="18">
        <v>540022779.07000005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646512.54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34557973.590000004</v>
      </c>
      <c r="EY27" s="18">
        <v>0</v>
      </c>
      <c r="EZ27" s="18">
        <v>538477837.40999997</v>
      </c>
      <c r="FA27" s="18">
        <v>0</v>
      </c>
      <c r="FB27" s="18">
        <v>1074422.98</v>
      </c>
      <c r="FC27" s="18">
        <v>0</v>
      </c>
      <c r="FD27" s="18">
        <v>173238017.80000001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1706625.1600000001</v>
      </c>
      <c r="FK27" s="18">
        <v>0</v>
      </c>
      <c r="FL27" s="18">
        <v>14586524.710000001</v>
      </c>
      <c r="FM27" s="18">
        <v>0</v>
      </c>
      <c r="FN27" s="18">
        <v>10148736.960000001</v>
      </c>
      <c r="FO27" s="18">
        <v>0</v>
      </c>
      <c r="FP27" s="19">
        <v>940527941.6500001</v>
      </c>
      <c r="FQ27" s="19">
        <v>0</v>
      </c>
      <c r="FR27" s="18">
        <v>996420.5</v>
      </c>
      <c r="FS27" s="18">
        <v>0</v>
      </c>
      <c r="FT27" s="18">
        <v>0</v>
      </c>
      <c r="FU27" s="18">
        <v>0</v>
      </c>
      <c r="FV27" s="19">
        <v>460728063.23000002</v>
      </c>
      <c r="FW27" s="19">
        <v>0</v>
      </c>
      <c r="FX27" s="18">
        <v>0</v>
      </c>
      <c r="FY27" s="18">
        <v>0</v>
      </c>
      <c r="FZ27" s="18">
        <v>460728063.23000002</v>
      </c>
      <c r="GA27" s="18">
        <v>0</v>
      </c>
      <c r="GB27" s="19">
        <v>478803457.92000002</v>
      </c>
      <c r="GC27" s="19">
        <v>0</v>
      </c>
      <c r="GD27" s="18">
        <v>0</v>
      </c>
      <c r="GE27" s="18">
        <v>0</v>
      </c>
      <c r="GF27" s="18">
        <v>478803457.92000002</v>
      </c>
      <c r="GG27" s="18">
        <v>0</v>
      </c>
      <c r="GH27" s="18">
        <v>16225523.810000001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29576846171.669994</v>
      </c>
      <c r="HW27" s="18">
        <v>1137671592.3399999</v>
      </c>
      <c r="HX27" s="19">
        <v>30714517764.009995</v>
      </c>
    </row>
    <row r="28" spans="1:232" ht="12.75" customHeight="1">
      <c r="A28" s="55" t="s">
        <v>189</v>
      </c>
      <c r="B28" s="17">
        <v>1031</v>
      </c>
      <c r="C28" s="56" t="s">
        <v>147</v>
      </c>
      <c r="D28" s="19">
        <v>466146643.5</v>
      </c>
      <c r="E28" s="19">
        <v>0</v>
      </c>
      <c r="F28" s="18">
        <v>9037681.9600000009</v>
      </c>
      <c r="G28" s="18">
        <v>0</v>
      </c>
      <c r="H28" s="18">
        <v>318964985.17000002</v>
      </c>
      <c r="I28" s="18">
        <v>0</v>
      </c>
      <c r="J28" s="18">
        <v>138143976.37</v>
      </c>
      <c r="K28" s="18">
        <v>0</v>
      </c>
      <c r="L28" s="18">
        <v>0</v>
      </c>
      <c r="M28" s="18">
        <v>0</v>
      </c>
      <c r="N28" s="18">
        <v>10906084.289999999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10760394.84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75525283.530000001</v>
      </c>
      <c r="AO28" s="18">
        <v>0</v>
      </c>
      <c r="AP28" s="18">
        <v>630106219.04999995</v>
      </c>
      <c r="AQ28" s="18">
        <v>0</v>
      </c>
      <c r="AR28" s="18">
        <v>0</v>
      </c>
      <c r="AS28" s="18">
        <v>0</v>
      </c>
      <c r="AT28" s="18">
        <v>9261699.7899999991</v>
      </c>
      <c r="AU28" s="18">
        <v>0</v>
      </c>
      <c r="AV28" s="18">
        <v>31442755.07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-170980.09</v>
      </c>
      <c r="BC28" s="18">
        <v>0</v>
      </c>
      <c r="BD28" s="18">
        <v>335397.98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3448314.54</v>
      </c>
      <c r="BK28" s="18">
        <v>0</v>
      </c>
      <c r="BL28" s="18">
        <v>0</v>
      </c>
      <c r="BM28" s="18">
        <v>0</v>
      </c>
      <c r="BN28" s="18">
        <v>183018.96</v>
      </c>
      <c r="BO28" s="18">
        <v>0</v>
      </c>
      <c r="BP28" s="18">
        <v>1163247.8899999999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71527.55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93310782.75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35191.4</v>
      </c>
      <c r="DA28" s="18">
        <v>0</v>
      </c>
      <c r="DB28" s="18">
        <v>0</v>
      </c>
      <c r="DC28" s="18">
        <v>0</v>
      </c>
      <c r="DD28" s="18">
        <v>688672.87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12603895.74</v>
      </c>
      <c r="DW28" s="18">
        <v>0</v>
      </c>
      <c r="DX28" s="18">
        <v>15353858.210000001</v>
      </c>
      <c r="DY28" s="18">
        <v>0</v>
      </c>
      <c r="DZ28" s="18">
        <v>0</v>
      </c>
      <c r="EA28" s="18">
        <v>0</v>
      </c>
      <c r="EB28" s="18">
        <v>5276659.82</v>
      </c>
      <c r="EC28" s="18">
        <v>0</v>
      </c>
      <c r="ED28" s="18">
        <v>52927.65</v>
      </c>
      <c r="EE28" s="18">
        <v>0</v>
      </c>
      <c r="EF28" s="18">
        <v>13399098.629999999</v>
      </c>
      <c r="EG28" s="18">
        <v>0</v>
      </c>
      <c r="EH28" s="18">
        <v>11398474.9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1734253.72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1393033422.5900004</v>
      </c>
      <c r="HW28" s="18">
        <v>0</v>
      </c>
      <c r="HX28" s="19">
        <v>1393033422.5900004</v>
      </c>
    </row>
    <row r="29" spans="1:232" ht="12.75" customHeight="1">
      <c r="A29" s="55" t="s">
        <v>191</v>
      </c>
      <c r="B29" s="17">
        <v>1032</v>
      </c>
      <c r="C29" s="56" t="s">
        <v>147</v>
      </c>
      <c r="D29" s="19">
        <v>2097147162.4571004</v>
      </c>
      <c r="E29" s="19">
        <v>0</v>
      </c>
      <c r="F29" s="18">
        <v>203190369.77139345</v>
      </c>
      <c r="G29" s="18">
        <v>0</v>
      </c>
      <c r="H29" s="18">
        <v>1293677479.8458838</v>
      </c>
      <c r="I29" s="18">
        <v>0</v>
      </c>
      <c r="J29" s="18">
        <v>600279312.83982301</v>
      </c>
      <c r="K29" s="18">
        <v>0</v>
      </c>
      <c r="L29" s="18">
        <v>785087919.55369997</v>
      </c>
      <c r="M29" s="18">
        <v>0</v>
      </c>
      <c r="N29" s="18">
        <v>956718245.59000003</v>
      </c>
      <c r="O29" s="18">
        <v>0</v>
      </c>
      <c r="P29" s="18">
        <v>5587076.3600000003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9130206.4199999999</v>
      </c>
      <c r="W29" s="18">
        <v>0</v>
      </c>
      <c r="X29" s="18">
        <v>0</v>
      </c>
      <c r="Y29" s="18">
        <v>0</v>
      </c>
      <c r="Z29" s="18">
        <v>812309274.96949995</v>
      </c>
      <c r="AA29" s="18">
        <v>0</v>
      </c>
      <c r="AB29" s="18">
        <v>0</v>
      </c>
      <c r="AC29" s="18">
        <v>0</v>
      </c>
      <c r="AD29" s="18">
        <v>160111985.8994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13036591586.254299</v>
      </c>
      <c r="AK29" s="18">
        <v>0</v>
      </c>
      <c r="AL29" s="18">
        <v>4296865.3729999997</v>
      </c>
      <c r="AM29" s="18">
        <v>0</v>
      </c>
      <c r="AN29" s="18">
        <v>4292812089.8789997</v>
      </c>
      <c r="AO29" s="18">
        <v>0</v>
      </c>
      <c r="AP29" s="18">
        <v>6382363682.1099997</v>
      </c>
      <c r="AQ29" s="18">
        <v>0</v>
      </c>
      <c r="AR29" s="18">
        <v>194541.83</v>
      </c>
      <c r="AS29" s="18">
        <v>0</v>
      </c>
      <c r="AT29" s="18">
        <v>354180815.27249998</v>
      </c>
      <c r="AU29" s="18">
        <v>0</v>
      </c>
      <c r="AV29" s="18">
        <v>694361662.93929994</v>
      </c>
      <c r="AW29" s="18">
        <v>0</v>
      </c>
      <c r="AX29" s="18">
        <v>19839.89</v>
      </c>
      <c r="AY29" s="18">
        <v>0</v>
      </c>
      <c r="AZ29" s="18">
        <v>0</v>
      </c>
      <c r="BA29" s="18">
        <v>0</v>
      </c>
      <c r="BB29" s="18">
        <v>22284587.0526</v>
      </c>
      <c r="BC29" s="18">
        <v>0</v>
      </c>
      <c r="BD29" s="18">
        <v>101231045.8443</v>
      </c>
      <c r="BE29" s="18">
        <v>0</v>
      </c>
      <c r="BF29" s="18">
        <v>22000</v>
      </c>
      <c r="BG29" s="18">
        <v>0</v>
      </c>
      <c r="BH29" s="18">
        <v>26699783.59</v>
      </c>
      <c r="BI29" s="18">
        <v>0</v>
      </c>
      <c r="BJ29" s="18">
        <v>38065918.756499998</v>
      </c>
      <c r="BK29" s="18">
        <v>0</v>
      </c>
      <c r="BL29" s="18">
        <v>75937836.019899994</v>
      </c>
      <c r="BM29" s="18">
        <v>0</v>
      </c>
      <c r="BN29" s="18">
        <v>2328487.1508999998</v>
      </c>
      <c r="BO29" s="18">
        <v>0</v>
      </c>
      <c r="BP29" s="18">
        <v>4342563.04</v>
      </c>
      <c r="BQ29" s="18">
        <v>0</v>
      </c>
      <c r="BR29" s="18">
        <v>608965.19999999995</v>
      </c>
      <c r="BS29" s="18">
        <v>0</v>
      </c>
      <c r="BT29" s="18">
        <v>0</v>
      </c>
      <c r="BU29" s="18">
        <v>0</v>
      </c>
      <c r="BV29" s="18">
        <v>2763302.7623999999</v>
      </c>
      <c r="BW29" s="18">
        <v>0</v>
      </c>
      <c r="BX29" s="18">
        <v>2623616.5499999998</v>
      </c>
      <c r="BY29" s="18">
        <v>0</v>
      </c>
      <c r="BZ29" s="18">
        <v>0</v>
      </c>
      <c r="CA29" s="18">
        <v>0</v>
      </c>
      <c r="CB29" s="18">
        <v>11957537.686899999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5512224017.5861998</v>
      </c>
      <c r="CK29" s="18">
        <v>0</v>
      </c>
      <c r="CL29" s="18">
        <v>309668037.60509998</v>
      </c>
      <c r="CM29" s="18">
        <v>0</v>
      </c>
      <c r="CN29" s="18">
        <v>596492970.23699999</v>
      </c>
      <c r="CO29" s="18">
        <v>0</v>
      </c>
      <c r="CP29" s="18">
        <v>0</v>
      </c>
      <c r="CQ29" s="18">
        <v>0</v>
      </c>
      <c r="CR29" s="18">
        <v>275703599.56550002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118743229.24499999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1342272969.2093999</v>
      </c>
      <c r="DY29" s="18">
        <v>0</v>
      </c>
      <c r="DZ29" s="18">
        <v>0</v>
      </c>
      <c r="EA29" s="18">
        <v>0</v>
      </c>
      <c r="EB29" s="18">
        <v>876521693.42650008</v>
      </c>
      <c r="EC29" s="18">
        <v>0</v>
      </c>
      <c r="ED29" s="18">
        <v>213035852.55330002</v>
      </c>
      <c r="EE29" s="18">
        <v>0</v>
      </c>
      <c r="EF29" s="18">
        <v>1521146325.5505002</v>
      </c>
      <c r="EG29" s="18">
        <v>0</v>
      </c>
      <c r="EH29" s="18">
        <v>365626928.55589998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171139166.04640001</v>
      </c>
      <c r="EO29" s="18">
        <v>0</v>
      </c>
      <c r="EP29" s="18">
        <v>0</v>
      </c>
      <c r="EQ29" s="18">
        <v>0</v>
      </c>
      <c r="ER29" s="18">
        <v>564463.46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42729734.009999998</v>
      </c>
      <c r="EY29" s="18">
        <v>0</v>
      </c>
      <c r="EZ29" s="18">
        <v>1383032259.5700002</v>
      </c>
      <c r="FA29" s="18">
        <v>0</v>
      </c>
      <c r="FB29" s="18">
        <v>18687957.989999998</v>
      </c>
      <c r="FC29" s="18">
        <v>0</v>
      </c>
      <c r="FD29" s="18">
        <v>24494406.739999998</v>
      </c>
      <c r="FE29" s="18">
        <v>0</v>
      </c>
      <c r="FF29" s="18">
        <v>0</v>
      </c>
      <c r="FG29" s="18">
        <v>0</v>
      </c>
      <c r="FH29" s="18">
        <v>1993649.73</v>
      </c>
      <c r="FI29" s="18">
        <v>0</v>
      </c>
      <c r="FJ29" s="18">
        <v>120271762.48999999</v>
      </c>
      <c r="FK29" s="18">
        <v>0</v>
      </c>
      <c r="FL29" s="18">
        <v>15873793.810000001</v>
      </c>
      <c r="FM29" s="18">
        <v>0</v>
      </c>
      <c r="FN29" s="18">
        <v>0</v>
      </c>
      <c r="FO29" s="18">
        <v>0</v>
      </c>
      <c r="FP29" s="19">
        <v>701844131.36999416</v>
      </c>
      <c r="FQ29" s="19">
        <v>0</v>
      </c>
      <c r="FR29" s="18">
        <v>15640268.219994668</v>
      </c>
      <c r="FS29" s="18">
        <v>0</v>
      </c>
      <c r="FT29" s="18">
        <v>965326.55999999994</v>
      </c>
      <c r="FU29" s="18">
        <v>0</v>
      </c>
      <c r="FV29" s="19">
        <v>497748455.12999898</v>
      </c>
      <c r="FW29" s="19">
        <v>0</v>
      </c>
      <c r="FX29" s="18">
        <v>11818279.700000031</v>
      </c>
      <c r="FY29" s="18">
        <v>0</v>
      </c>
      <c r="FZ29" s="18">
        <v>485930175.42999893</v>
      </c>
      <c r="GA29" s="18">
        <v>0</v>
      </c>
      <c r="GB29" s="19">
        <v>187490081.46000057</v>
      </c>
      <c r="GC29" s="19">
        <v>0</v>
      </c>
      <c r="GD29" s="18">
        <v>47747072.199999936</v>
      </c>
      <c r="GE29" s="18">
        <v>0</v>
      </c>
      <c r="GF29" s="18">
        <v>139743009.26000065</v>
      </c>
      <c r="GG29" s="18">
        <v>0</v>
      </c>
      <c r="GH29" s="18">
        <v>14609957.349999785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43506455504.552101</v>
      </c>
      <c r="HW29" s="18">
        <v>0</v>
      </c>
      <c r="HX29" s="19">
        <v>43506455504.552101</v>
      </c>
    </row>
    <row r="30" spans="1:232" ht="12.75" customHeight="1">
      <c r="A30" s="55" t="s">
        <v>193</v>
      </c>
      <c r="B30" s="17">
        <v>1034</v>
      </c>
      <c r="C30" s="56" t="s">
        <v>147</v>
      </c>
      <c r="D30" s="19">
        <v>48064021.519999996</v>
      </c>
      <c r="E30" s="19">
        <v>0</v>
      </c>
      <c r="F30" s="18">
        <v>15990655.84</v>
      </c>
      <c r="G30" s="18">
        <v>0</v>
      </c>
      <c r="H30" s="18">
        <v>16815897.84</v>
      </c>
      <c r="I30" s="18">
        <v>0</v>
      </c>
      <c r="J30" s="18">
        <v>15257467.84</v>
      </c>
      <c r="K30" s="18">
        <v>0</v>
      </c>
      <c r="L30" s="18">
        <v>3852316.2</v>
      </c>
      <c r="M30" s="18">
        <v>0</v>
      </c>
      <c r="N30" s="18">
        <v>43657975.460000001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111398438.34999999</v>
      </c>
      <c r="AA30" s="18">
        <v>0</v>
      </c>
      <c r="AB30" s="18">
        <v>0</v>
      </c>
      <c r="AC30" s="18">
        <v>0</v>
      </c>
      <c r="AD30" s="18">
        <v>1025899.6900000001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2080300187.1756964</v>
      </c>
      <c r="AK30" s="18">
        <v>0</v>
      </c>
      <c r="AL30" s="18">
        <v>11431748.74</v>
      </c>
      <c r="AM30" s="18">
        <v>0</v>
      </c>
      <c r="AN30" s="18">
        <v>532389043.46999997</v>
      </c>
      <c r="AO30" s="18">
        <v>0</v>
      </c>
      <c r="AP30" s="18">
        <v>193840621.51000002</v>
      </c>
      <c r="AQ30" s="18">
        <v>0</v>
      </c>
      <c r="AR30" s="18">
        <v>0</v>
      </c>
      <c r="AS30" s="18">
        <v>0</v>
      </c>
      <c r="AT30" s="18">
        <v>15230817.260000002</v>
      </c>
      <c r="AU30" s="18">
        <v>0</v>
      </c>
      <c r="AV30" s="18">
        <v>29692468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2023542.51</v>
      </c>
      <c r="BC30" s="18">
        <v>0</v>
      </c>
      <c r="BD30" s="18">
        <v>8053783.5300000003</v>
      </c>
      <c r="BE30" s="18">
        <v>0</v>
      </c>
      <c r="BF30" s="18">
        <v>0</v>
      </c>
      <c r="BG30" s="18">
        <v>0</v>
      </c>
      <c r="BH30" s="18">
        <v>300603.34000000003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203961.67</v>
      </c>
      <c r="BS30" s="18">
        <v>0</v>
      </c>
      <c r="BT30" s="18">
        <v>0</v>
      </c>
      <c r="BU30" s="18">
        <v>0</v>
      </c>
      <c r="BV30" s="18">
        <v>151683.74000000002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10178236.26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146942047.00999999</v>
      </c>
      <c r="CK30" s="18">
        <v>0</v>
      </c>
      <c r="CL30" s="18">
        <v>9456393.9100000001</v>
      </c>
      <c r="CM30" s="18">
        <v>0</v>
      </c>
      <c r="CN30" s="18">
        <v>13906195.220000001</v>
      </c>
      <c r="CO30" s="18">
        <v>0</v>
      </c>
      <c r="CP30" s="18">
        <v>0</v>
      </c>
      <c r="CQ30" s="18">
        <v>0</v>
      </c>
      <c r="CR30" s="18">
        <v>4844645.03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393229345.87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27854890.290000003</v>
      </c>
      <c r="DY30" s="18">
        <v>0</v>
      </c>
      <c r="DZ30" s="18">
        <v>0</v>
      </c>
      <c r="EA30" s="18">
        <v>0</v>
      </c>
      <c r="EB30" s="18">
        <v>22257114.850000001</v>
      </c>
      <c r="EC30" s="18">
        <v>0</v>
      </c>
      <c r="ED30" s="18">
        <v>949988.35</v>
      </c>
      <c r="EE30" s="18">
        <v>0</v>
      </c>
      <c r="EF30" s="18">
        <v>35858519.149999999</v>
      </c>
      <c r="EG30" s="18">
        <v>0</v>
      </c>
      <c r="EH30" s="18">
        <v>9295027.6699999999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724666.52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113591383.77000001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186479828.15000001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710567.86000001431</v>
      </c>
      <c r="FW30" s="19">
        <v>0</v>
      </c>
      <c r="FX30" s="18">
        <v>710567.86000001431</v>
      </c>
      <c r="FY30" s="18">
        <v>0</v>
      </c>
      <c r="FZ30" s="18">
        <v>0</v>
      </c>
      <c r="GA30" s="18">
        <v>0</v>
      </c>
      <c r="GB30" s="19">
        <v>185769260.28999999</v>
      </c>
      <c r="GC30" s="19">
        <v>0</v>
      </c>
      <c r="GD30" s="18">
        <v>0</v>
      </c>
      <c r="GE30" s="18">
        <v>0</v>
      </c>
      <c r="GF30" s="18">
        <v>185769260.28999999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4057185394.2156978</v>
      </c>
      <c r="HW30" s="18">
        <v>0</v>
      </c>
      <c r="HX30" s="19">
        <v>4057185394.2156978</v>
      </c>
    </row>
    <row r="31" spans="1:232" ht="12.75" customHeight="1">
      <c r="A31" s="55" t="s">
        <v>195</v>
      </c>
      <c r="B31" s="17">
        <v>1035</v>
      </c>
      <c r="C31" s="56" t="s">
        <v>147</v>
      </c>
      <c r="D31" s="19">
        <v>1377757657.2720029</v>
      </c>
      <c r="E31" s="19">
        <v>0</v>
      </c>
      <c r="F31" s="18">
        <v>94632979.01573199</v>
      </c>
      <c r="G31" s="18">
        <v>0</v>
      </c>
      <c r="H31" s="18">
        <v>408671569.83154601</v>
      </c>
      <c r="I31" s="18">
        <v>0</v>
      </c>
      <c r="J31" s="18">
        <v>874453108.42472494</v>
      </c>
      <c r="K31" s="18">
        <v>0</v>
      </c>
      <c r="L31" s="18">
        <v>245359795.84118798</v>
      </c>
      <c r="M31" s="18">
        <v>0</v>
      </c>
      <c r="N31" s="18">
        <v>348481152.83999997</v>
      </c>
      <c r="O31" s="18">
        <v>0</v>
      </c>
      <c r="P31" s="18">
        <v>0</v>
      </c>
      <c r="Q31" s="18">
        <v>0</v>
      </c>
      <c r="R31" s="18">
        <v>51153274.100000001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591099129.3436861</v>
      </c>
      <c r="AA31" s="18">
        <v>0</v>
      </c>
      <c r="AB31" s="18">
        <v>0</v>
      </c>
      <c r="AC31" s="18">
        <v>0</v>
      </c>
      <c r="AD31" s="18">
        <v>349933637.97989404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20479735275.540001</v>
      </c>
      <c r="AK31" s="18">
        <v>0</v>
      </c>
      <c r="AL31" s="18">
        <v>127680906.686263</v>
      </c>
      <c r="AM31" s="18">
        <v>0</v>
      </c>
      <c r="AN31" s="18">
        <v>2334825324.7784839</v>
      </c>
      <c r="AO31" s="18">
        <v>0</v>
      </c>
      <c r="AP31" s="18">
        <v>15079556866.20998</v>
      </c>
      <c r="AQ31" s="18">
        <v>0</v>
      </c>
      <c r="AR31" s="18">
        <v>6384121.6998469997</v>
      </c>
      <c r="AS31" s="18">
        <v>0</v>
      </c>
      <c r="AT31" s="18">
        <v>272769400.63522696</v>
      </c>
      <c r="AU31" s="18">
        <v>0</v>
      </c>
      <c r="AV31" s="18">
        <v>129853292.886077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33905497.967500001</v>
      </c>
      <c r="BC31" s="18">
        <v>0</v>
      </c>
      <c r="BD31" s="18">
        <v>207973236.09625596</v>
      </c>
      <c r="BE31" s="18">
        <v>0</v>
      </c>
      <c r="BF31" s="18">
        <v>232849.14999899999</v>
      </c>
      <c r="BG31" s="18">
        <v>0</v>
      </c>
      <c r="BH31" s="18">
        <v>25283937.900246002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5847212.3000000007</v>
      </c>
      <c r="BQ31" s="18">
        <v>0</v>
      </c>
      <c r="BR31" s="18">
        <v>23738228.320096999</v>
      </c>
      <c r="BS31" s="18">
        <v>0</v>
      </c>
      <c r="BT31" s="18">
        <v>0</v>
      </c>
      <c r="BU31" s="18">
        <v>0</v>
      </c>
      <c r="BV31" s="18">
        <v>99754678.453545004</v>
      </c>
      <c r="BW31" s="18">
        <v>0</v>
      </c>
      <c r="BX31" s="18">
        <v>627991.05000100005</v>
      </c>
      <c r="BY31" s="18">
        <v>0</v>
      </c>
      <c r="BZ31" s="18">
        <v>2548939.6900030002</v>
      </c>
      <c r="CA31" s="18">
        <v>0</v>
      </c>
      <c r="CB31" s="18">
        <v>10388236.781978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4114683930.2253895</v>
      </c>
      <c r="CK31" s="18">
        <v>0</v>
      </c>
      <c r="CL31" s="18">
        <v>105332104.16392601</v>
      </c>
      <c r="CM31" s="18">
        <v>0</v>
      </c>
      <c r="CN31" s="18">
        <v>68328074.67944701</v>
      </c>
      <c r="CO31" s="18">
        <v>0</v>
      </c>
      <c r="CP31" s="18">
        <v>0</v>
      </c>
      <c r="CQ31" s="18">
        <v>0</v>
      </c>
      <c r="CR31" s="18">
        <v>64334192.630992003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207801698.50451103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3400861.3563709999</v>
      </c>
      <c r="DU31" s="18">
        <v>0</v>
      </c>
      <c r="DV31" s="18">
        <v>0</v>
      </c>
      <c r="DW31" s="18">
        <v>0</v>
      </c>
      <c r="DX31" s="18">
        <v>1392793720.3260479</v>
      </c>
      <c r="DY31" s="18">
        <v>0</v>
      </c>
      <c r="DZ31" s="18">
        <v>0</v>
      </c>
      <c r="EA31" s="18">
        <v>0</v>
      </c>
      <c r="EB31" s="18">
        <v>560888734.16522098</v>
      </c>
      <c r="EC31" s="18">
        <v>0</v>
      </c>
      <c r="ED31" s="18">
        <v>198846795.57316101</v>
      </c>
      <c r="EE31" s="18">
        <v>0</v>
      </c>
      <c r="EF31" s="18">
        <v>509395172.22127396</v>
      </c>
      <c r="EG31" s="18">
        <v>0</v>
      </c>
      <c r="EH31" s="18">
        <v>299773958.84986901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77712233.980866</v>
      </c>
      <c r="EO31" s="18">
        <v>0</v>
      </c>
      <c r="EP31" s="18">
        <v>0</v>
      </c>
      <c r="EQ31" s="18">
        <v>0</v>
      </c>
      <c r="ER31" s="18">
        <v>11124.42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19416188.460000001</v>
      </c>
      <c r="EY31" s="18">
        <v>0</v>
      </c>
      <c r="EZ31" s="18">
        <v>198718159.30000001</v>
      </c>
      <c r="FA31" s="18">
        <v>0</v>
      </c>
      <c r="FB31" s="18">
        <v>374.44</v>
      </c>
      <c r="FC31" s="18">
        <v>0</v>
      </c>
      <c r="FD31" s="18">
        <v>22761350.549999997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925969.8</v>
      </c>
      <c r="FM31" s="18">
        <v>0</v>
      </c>
      <c r="FN31" s="18">
        <v>2038338.58</v>
      </c>
      <c r="FO31" s="18">
        <v>0</v>
      </c>
      <c r="FP31" s="19">
        <v>1487841824.2951763</v>
      </c>
      <c r="FQ31" s="19">
        <v>0</v>
      </c>
      <c r="FR31" s="18">
        <v>3517893.136186</v>
      </c>
      <c r="FS31" s="18">
        <v>0</v>
      </c>
      <c r="FT31" s="18">
        <v>108469871.03</v>
      </c>
      <c r="FU31" s="18">
        <v>0</v>
      </c>
      <c r="FV31" s="19">
        <v>1332565966.3700001</v>
      </c>
      <c r="FW31" s="19">
        <v>0</v>
      </c>
      <c r="FX31" s="18">
        <v>33819759.020000003</v>
      </c>
      <c r="FY31" s="18">
        <v>0</v>
      </c>
      <c r="FZ31" s="18">
        <v>1298746207.3500001</v>
      </c>
      <c r="GA31" s="18">
        <v>0</v>
      </c>
      <c r="GB31" s="19">
        <v>43288093.758989997</v>
      </c>
      <c r="GC31" s="19">
        <v>0</v>
      </c>
      <c r="GD31" s="18">
        <v>42591278.968989998</v>
      </c>
      <c r="GE31" s="18">
        <v>0</v>
      </c>
      <c r="GF31" s="18">
        <v>696814.78999999992</v>
      </c>
      <c r="GG31" s="18">
        <v>0</v>
      </c>
      <c r="GH31" s="18">
        <v>162490840.478533</v>
      </c>
      <c r="GI31" s="18">
        <v>0</v>
      </c>
      <c r="GJ31" s="18">
        <v>0</v>
      </c>
      <c r="GK31" s="18">
        <v>0</v>
      </c>
      <c r="GL31" s="18">
        <v>128515.62999999999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51302514806.153053</v>
      </c>
      <c r="HW31" s="18">
        <v>0</v>
      </c>
      <c r="HX31" s="19">
        <v>51302514806.153053</v>
      </c>
    </row>
    <row r="32" spans="1:232" ht="12.75" customHeight="1">
      <c r="A32" s="55" t="s">
        <v>197</v>
      </c>
      <c r="B32" s="17">
        <v>1036</v>
      </c>
      <c r="C32" s="56" t="s">
        <v>147</v>
      </c>
      <c r="D32" s="19">
        <v>1892718339.7199962</v>
      </c>
      <c r="E32" s="19">
        <v>0</v>
      </c>
      <c r="F32" s="18">
        <v>1378972617.0899789</v>
      </c>
      <c r="G32" s="18">
        <v>0</v>
      </c>
      <c r="H32" s="18">
        <v>221235303.52000004</v>
      </c>
      <c r="I32" s="18">
        <v>0</v>
      </c>
      <c r="J32" s="18">
        <v>292510419.1100173</v>
      </c>
      <c r="K32" s="18">
        <v>0</v>
      </c>
      <c r="L32" s="18">
        <v>6044750.6100000003</v>
      </c>
      <c r="M32" s="18">
        <v>0</v>
      </c>
      <c r="N32" s="18">
        <v>906574527.79008138</v>
      </c>
      <c r="O32" s="18">
        <v>0</v>
      </c>
      <c r="P32" s="18">
        <v>19048333.559999984</v>
      </c>
      <c r="Q32" s="18">
        <v>0</v>
      </c>
      <c r="R32" s="18">
        <v>11937879.720000014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801412730.68000329</v>
      </c>
      <c r="AA32" s="18">
        <v>0</v>
      </c>
      <c r="AB32" s="18">
        <v>0</v>
      </c>
      <c r="AC32" s="18">
        <v>0</v>
      </c>
      <c r="AD32" s="18">
        <v>46136997.880000018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11120220869.769337</v>
      </c>
      <c r="AK32" s="18">
        <v>0</v>
      </c>
      <c r="AL32" s="18">
        <v>134813777.90999979</v>
      </c>
      <c r="AM32" s="18">
        <v>0</v>
      </c>
      <c r="AN32" s="18">
        <v>3332410012.5599971</v>
      </c>
      <c r="AO32" s="18">
        <v>0</v>
      </c>
      <c r="AP32" s="18">
        <v>3674304617.2298636</v>
      </c>
      <c r="AQ32" s="18">
        <v>0</v>
      </c>
      <c r="AR32" s="18">
        <v>19538310.700000003</v>
      </c>
      <c r="AS32" s="18">
        <v>0</v>
      </c>
      <c r="AT32" s="18">
        <v>147713068.47999987</v>
      </c>
      <c r="AU32" s="18">
        <v>0</v>
      </c>
      <c r="AV32" s="18">
        <v>304922284.91999966</v>
      </c>
      <c r="AW32" s="18">
        <v>0</v>
      </c>
      <c r="AX32" s="18">
        <v>631044.78000000014</v>
      </c>
      <c r="AY32" s="18">
        <v>0</v>
      </c>
      <c r="AZ32" s="18">
        <v>0</v>
      </c>
      <c r="BA32" s="18">
        <v>0</v>
      </c>
      <c r="BB32" s="18">
        <v>12231760.499999968</v>
      </c>
      <c r="BC32" s="18">
        <v>0</v>
      </c>
      <c r="BD32" s="18">
        <v>67682690.599999964</v>
      </c>
      <c r="BE32" s="18">
        <v>0</v>
      </c>
      <c r="BF32" s="18">
        <v>111799.98000000001</v>
      </c>
      <c r="BG32" s="18">
        <v>0</v>
      </c>
      <c r="BH32" s="18">
        <v>3025706.61</v>
      </c>
      <c r="BI32" s="18">
        <v>0</v>
      </c>
      <c r="BJ32" s="18">
        <v>99084540.189999953</v>
      </c>
      <c r="BK32" s="18">
        <v>0</v>
      </c>
      <c r="BL32" s="18">
        <v>15390640.260000005</v>
      </c>
      <c r="BM32" s="18">
        <v>0</v>
      </c>
      <c r="BN32" s="18">
        <v>6339125.6700000018</v>
      </c>
      <c r="BO32" s="18">
        <v>0</v>
      </c>
      <c r="BP32" s="18">
        <v>1172935.44</v>
      </c>
      <c r="BQ32" s="18">
        <v>0</v>
      </c>
      <c r="BR32" s="18">
        <v>1008833.7400000006</v>
      </c>
      <c r="BS32" s="18">
        <v>0</v>
      </c>
      <c r="BT32" s="18">
        <v>0</v>
      </c>
      <c r="BU32" s="18">
        <v>0</v>
      </c>
      <c r="BV32" s="18">
        <v>51904.71</v>
      </c>
      <c r="BW32" s="18">
        <v>0</v>
      </c>
      <c r="BX32" s="18">
        <v>119500</v>
      </c>
      <c r="BY32" s="18">
        <v>0</v>
      </c>
      <c r="BZ32" s="18">
        <v>0</v>
      </c>
      <c r="CA32" s="18">
        <v>0</v>
      </c>
      <c r="CB32" s="18">
        <v>4048870.7099999976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2400144610.1399961</v>
      </c>
      <c r="CK32" s="18">
        <v>0</v>
      </c>
      <c r="CL32" s="18">
        <v>145496258.24000013</v>
      </c>
      <c r="CM32" s="18">
        <v>0</v>
      </c>
      <c r="CN32" s="18">
        <v>52697172.779999956</v>
      </c>
      <c r="CO32" s="18">
        <v>0</v>
      </c>
      <c r="CP32" s="18">
        <v>0</v>
      </c>
      <c r="CQ32" s="18">
        <v>0</v>
      </c>
      <c r="CR32" s="18">
        <v>114688951.37000014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102043697.18998587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32617512.109999981</v>
      </c>
      <c r="DY32" s="18">
        <v>0</v>
      </c>
      <c r="DZ32" s="18">
        <v>0</v>
      </c>
      <c r="EA32" s="18">
        <v>0</v>
      </c>
      <c r="EB32" s="18">
        <v>296020164.77999991</v>
      </c>
      <c r="EC32" s="18">
        <v>0</v>
      </c>
      <c r="ED32" s="18">
        <v>4021362.84</v>
      </c>
      <c r="EE32" s="18">
        <v>0</v>
      </c>
      <c r="EF32" s="18">
        <v>21973223.429999955</v>
      </c>
      <c r="EG32" s="18">
        <v>0</v>
      </c>
      <c r="EH32" s="18">
        <v>39809665.36999999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493562.66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78456841.149999991</v>
      </c>
      <c r="EY32" s="18">
        <v>0</v>
      </c>
      <c r="EZ32" s="18">
        <v>679234156.69000018</v>
      </c>
      <c r="FA32" s="18">
        <v>0</v>
      </c>
      <c r="FB32" s="18">
        <v>1301441.25</v>
      </c>
      <c r="FC32" s="18">
        <v>0</v>
      </c>
      <c r="FD32" s="18">
        <v>113823299.52000032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6499840.7000000002</v>
      </c>
      <c r="FK32" s="18">
        <v>0</v>
      </c>
      <c r="FL32" s="18">
        <v>14236665.359999998</v>
      </c>
      <c r="FM32" s="18">
        <v>0</v>
      </c>
      <c r="FN32" s="18">
        <v>34984810.339797415</v>
      </c>
      <c r="FO32" s="18">
        <v>0</v>
      </c>
      <c r="FP32" s="19">
        <v>981893942.86999977</v>
      </c>
      <c r="FQ32" s="19">
        <v>0</v>
      </c>
      <c r="FR32" s="18">
        <v>17364698.920000043</v>
      </c>
      <c r="FS32" s="18">
        <v>0</v>
      </c>
      <c r="FT32" s="18">
        <v>8297156.5600000061</v>
      </c>
      <c r="FU32" s="18">
        <v>0</v>
      </c>
      <c r="FV32" s="19">
        <v>956232087.38999975</v>
      </c>
      <c r="FW32" s="19">
        <v>0</v>
      </c>
      <c r="FX32" s="18">
        <v>17475372.819999881</v>
      </c>
      <c r="FY32" s="18">
        <v>0</v>
      </c>
      <c r="FZ32" s="18">
        <v>938756714.56999981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14257967.500000261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27763391001.009052</v>
      </c>
      <c r="HW32" s="18">
        <v>0</v>
      </c>
      <c r="HX32" s="19">
        <v>27763391001.009052</v>
      </c>
    </row>
    <row r="33" spans="1:232" ht="12.75" customHeight="1">
      <c r="A33" s="55" t="s">
        <v>199</v>
      </c>
      <c r="B33" s="17">
        <v>1037</v>
      </c>
      <c r="C33" s="56" t="s">
        <v>147</v>
      </c>
      <c r="D33" s="19">
        <v>88795130.189994201</v>
      </c>
      <c r="E33" s="19">
        <v>0</v>
      </c>
      <c r="F33" s="18">
        <v>47795149.019994184</v>
      </c>
      <c r="G33" s="18">
        <v>0</v>
      </c>
      <c r="H33" s="18">
        <v>1018123.21</v>
      </c>
      <c r="I33" s="18">
        <v>0</v>
      </c>
      <c r="J33" s="18">
        <v>39981857.960000016</v>
      </c>
      <c r="K33" s="18">
        <v>0</v>
      </c>
      <c r="L33" s="18">
        <v>669.84999999999991</v>
      </c>
      <c r="M33" s="18">
        <v>0</v>
      </c>
      <c r="N33" s="18">
        <v>353690294.39998555</v>
      </c>
      <c r="O33" s="18">
        <v>0</v>
      </c>
      <c r="P33" s="18">
        <v>0</v>
      </c>
      <c r="Q33" s="18">
        <v>0</v>
      </c>
      <c r="R33" s="18">
        <v>8606026.7599999793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23935361.670000065</v>
      </c>
      <c r="AA33" s="18">
        <v>0</v>
      </c>
      <c r="AB33" s="18">
        <v>12935423.91</v>
      </c>
      <c r="AC33" s="18">
        <v>0</v>
      </c>
      <c r="AD33" s="18">
        <v>50812.070000000007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2661076959.0210547</v>
      </c>
      <c r="AK33" s="18">
        <v>0</v>
      </c>
      <c r="AL33" s="18">
        <v>11135419.719999999</v>
      </c>
      <c r="AM33" s="18">
        <v>0</v>
      </c>
      <c r="AN33" s="18">
        <v>78903050.43002151</v>
      </c>
      <c r="AO33" s="18">
        <v>0</v>
      </c>
      <c r="AP33" s="18">
        <v>1437517955.7499366</v>
      </c>
      <c r="AQ33" s="18">
        <v>0</v>
      </c>
      <c r="AR33" s="18">
        <v>1220</v>
      </c>
      <c r="AS33" s="18">
        <v>0</v>
      </c>
      <c r="AT33" s="18">
        <v>2255899.3399999863</v>
      </c>
      <c r="AU33" s="18">
        <v>0</v>
      </c>
      <c r="AV33" s="18">
        <v>144894540.42008033</v>
      </c>
      <c r="AW33" s="18">
        <v>0</v>
      </c>
      <c r="AX33" s="18">
        <v>1897.48</v>
      </c>
      <c r="AY33" s="18">
        <v>0</v>
      </c>
      <c r="AZ33" s="18">
        <v>0</v>
      </c>
      <c r="BA33" s="18">
        <v>0</v>
      </c>
      <c r="BB33" s="18">
        <v>143967.94000000093</v>
      </c>
      <c r="BC33" s="18">
        <v>0</v>
      </c>
      <c r="BD33" s="18">
        <v>2117076.8099999763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1066958.8700000001</v>
      </c>
      <c r="BQ33" s="18">
        <v>0</v>
      </c>
      <c r="BR33" s="18">
        <v>135194.25000000009</v>
      </c>
      <c r="BS33" s="18">
        <v>0</v>
      </c>
      <c r="BT33" s="18">
        <v>0</v>
      </c>
      <c r="BU33" s="18">
        <v>0</v>
      </c>
      <c r="BV33" s="18">
        <v>2824824.030000289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7171.6100000000006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57601537.709999897</v>
      </c>
      <c r="CK33" s="18">
        <v>0</v>
      </c>
      <c r="CL33" s="18">
        <v>989146.15000000154</v>
      </c>
      <c r="CM33" s="18">
        <v>0</v>
      </c>
      <c r="CN33" s="18">
        <v>6633597.5900000203</v>
      </c>
      <c r="CO33" s="18">
        <v>0</v>
      </c>
      <c r="CP33" s="18">
        <v>0</v>
      </c>
      <c r="CQ33" s="18">
        <v>0</v>
      </c>
      <c r="CR33" s="18">
        <v>34480760.79000017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43558834.419985428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1085.01</v>
      </c>
      <c r="DW33" s="18">
        <v>0</v>
      </c>
      <c r="DX33" s="18">
        <v>90101436.449976996</v>
      </c>
      <c r="DY33" s="18">
        <v>0</v>
      </c>
      <c r="DZ33" s="18">
        <v>0</v>
      </c>
      <c r="EA33" s="18">
        <v>0</v>
      </c>
      <c r="EB33" s="18">
        <v>1130985.1800000002</v>
      </c>
      <c r="EC33" s="18">
        <v>0</v>
      </c>
      <c r="ED33" s="18">
        <v>0</v>
      </c>
      <c r="EE33" s="18">
        <v>0</v>
      </c>
      <c r="EF33" s="18">
        <v>93541.069999999978</v>
      </c>
      <c r="EG33" s="18">
        <v>0</v>
      </c>
      <c r="EH33" s="18">
        <v>787128.14000000036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21366.41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3922090.7999999993</v>
      </c>
      <c r="EY33" s="18">
        <v>0</v>
      </c>
      <c r="EZ33" s="18">
        <v>34502987.900000021</v>
      </c>
      <c r="FA33" s="18">
        <v>0</v>
      </c>
      <c r="FB33" s="18">
        <v>0</v>
      </c>
      <c r="FC33" s="18">
        <v>0</v>
      </c>
      <c r="FD33" s="18">
        <v>4621528.3099999977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14435.96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128895472.01999386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5237451788.4310293</v>
      </c>
      <c r="HW33" s="18">
        <v>0</v>
      </c>
      <c r="HX33" s="19">
        <v>5237451788.4310293</v>
      </c>
    </row>
    <row r="34" spans="1:232" ht="12.75" customHeight="1">
      <c r="A34" s="55" t="s">
        <v>201</v>
      </c>
      <c r="B34" s="17">
        <v>1038</v>
      </c>
      <c r="C34" s="56" t="s">
        <v>147</v>
      </c>
      <c r="D34" s="19">
        <v>306343166.50999999</v>
      </c>
      <c r="E34" s="19">
        <v>13933931.249999899</v>
      </c>
      <c r="F34" s="18">
        <v>54313719.530000001</v>
      </c>
      <c r="G34" s="18">
        <v>0</v>
      </c>
      <c r="H34" s="18">
        <v>252029446.98000002</v>
      </c>
      <c r="I34" s="18">
        <v>13933931.249999899</v>
      </c>
      <c r="J34" s="18">
        <v>0</v>
      </c>
      <c r="K34" s="18">
        <v>0</v>
      </c>
      <c r="L34" s="18">
        <v>487020790.13</v>
      </c>
      <c r="M34" s="18">
        <v>2836443.4600000302</v>
      </c>
      <c r="N34" s="18">
        <v>67204641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457304449.69</v>
      </c>
      <c r="AA34" s="18">
        <v>244904.169999998</v>
      </c>
      <c r="AB34" s="18">
        <v>0</v>
      </c>
      <c r="AC34" s="18">
        <v>0</v>
      </c>
      <c r="AD34" s="18">
        <v>53125435.159999996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460087.8</v>
      </c>
      <c r="AK34" s="18">
        <v>0</v>
      </c>
      <c r="AL34" s="18">
        <v>0</v>
      </c>
      <c r="AM34" s="18">
        <v>0</v>
      </c>
      <c r="AN34" s="18">
        <v>28415600.100000001</v>
      </c>
      <c r="AO34" s="18">
        <v>0</v>
      </c>
      <c r="AP34" s="18">
        <v>239114278.19999999</v>
      </c>
      <c r="AQ34" s="18">
        <v>0</v>
      </c>
      <c r="AR34" s="18">
        <v>0</v>
      </c>
      <c r="AS34" s="18">
        <v>0</v>
      </c>
      <c r="AT34" s="18">
        <v>221324654.97</v>
      </c>
      <c r="AU34" s="18">
        <v>879989.4</v>
      </c>
      <c r="AV34" s="18">
        <v>101861821.54000001</v>
      </c>
      <c r="AW34" s="18">
        <v>204551.72</v>
      </c>
      <c r="AX34" s="18">
        <v>0</v>
      </c>
      <c r="AY34" s="18">
        <v>0</v>
      </c>
      <c r="AZ34" s="18">
        <v>0</v>
      </c>
      <c r="BA34" s="18">
        <v>0</v>
      </c>
      <c r="BB34" s="18">
        <v>38576817.049999997</v>
      </c>
      <c r="BC34" s="18">
        <v>42403.44</v>
      </c>
      <c r="BD34" s="18">
        <v>70519590.489999995</v>
      </c>
      <c r="BE34" s="18">
        <v>27782.2599999999</v>
      </c>
      <c r="BF34" s="18">
        <v>0</v>
      </c>
      <c r="BG34" s="18">
        <v>0</v>
      </c>
      <c r="BH34" s="18">
        <v>5724037.7999999998</v>
      </c>
      <c r="BI34" s="18">
        <v>0</v>
      </c>
      <c r="BJ34" s="18">
        <v>0</v>
      </c>
      <c r="BK34" s="18">
        <v>0</v>
      </c>
      <c r="BL34" s="18">
        <v>18897564.870000001</v>
      </c>
      <c r="BM34" s="18">
        <v>0</v>
      </c>
      <c r="BN34" s="18">
        <v>0</v>
      </c>
      <c r="BO34" s="18">
        <v>0</v>
      </c>
      <c r="BP34" s="18">
        <v>1200</v>
      </c>
      <c r="BQ34" s="18">
        <v>1090928.01</v>
      </c>
      <c r="BR34" s="18">
        <v>61903.74</v>
      </c>
      <c r="BS34" s="18">
        <v>0</v>
      </c>
      <c r="BT34" s="18">
        <v>0</v>
      </c>
      <c r="BU34" s="18">
        <v>0</v>
      </c>
      <c r="BV34" s="18">
        <v>360517188.67000002</v>
      </c>
      <c r="BW34" s="18">
        <v>0</v>
      </c>
      <c r="BX34" s="18">
        <v>15912303.960000001</v>
      </c>
      <c r="BY34" s="18">
        <v>0</v>
      </c>
      <c r="BZ34" s="18">
        <v>-73029.63</v>
      </c>
      <c r="CA34" s="18">
        <v>0</v>
      </c>
      <c r="CB34" s="18">
        <v>30241801.789999999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1111553087.76</v>
      </c>
      <c r="CK34" s="18">
        <v>49480621.149999999</v>
      </c>
      <c r="CL34" s="18">
        <v>62301781.769999996</v>
      </c>
      <c r="CM34" s="18">
        <v>616331.78000000096</v>
      </c>
      <c r="CN34" s="18">
        <v>52069929.729999997</v>
      </c>
      <c r="CO34" s="18">
        <v>717699.11999999802</v>
      </c>
      <c r="CP34" s="18">
        <v>0</v>
      </c>
      <c r="CQ34" s="18">
        <v>0</v>
      </c>
      <c r="CR34" s="18">
        <v>7627551.5199999996</v>
      </c>
      <c r="CS34" s="18">
        <v>717732.56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153498398.94999999</v>
      </c>
      <c r="DE34" s="18">
        <v>-1.5716095091988801E-11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528001.5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6215015.7699999996</v>
      </c>
      <c r="DY34" s="18">
        <v>723.45</v>
      </c>
      <c r="DZ34" s="18">
        <v>0</v>
      </c>
      <c r="EA34" s="18">
        <v>0</v>
      </c>
      <c r="EB34" s="18">
        <v>25001002.890000001</v>
      </c>
      <c r="EC34" s="18">
        <v>790201.12000000104</v>
      </c>
      <c r="ED34" s="18">
        <v>7781368.3399999999</v>
      </c>
      <c r="EE34" s="18">
        <v>0</v>
      </c>
      <c r="EF34" s="18">
        <v>7902769.0899999999</v>
      </c>
      <c r="EG34" s="18">
        <v>876964.85</v>
      </c>
      <c r="EH34" s="18">
        <v>3260353661.7600002</v>
      </c>
      <c r="EI34" s="18">
        <v>41769.5600000005</v>
      </c>
      <c r="EJ34" s="18">
        <v>0</v>
      </c>
      <c r="EK34" s="18">
        <v>0</v>
      </c>
      <c r="EL34" s="18">
        <v>0</v>
      </c>
      <c r="EM34" s="18">
        <v>0</v>
      </c>
      <c r="EN34" s="18">
        <v>186618068.94</v>
      </c>
      <c r="EO34" s="18">
        <v>4.65660843218529E-12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1006240.17</v>
      </c>
      <c r="FO34" s="18">
        <v>0</v>
      </c>
      <c r="FP34" s="19">
        <v>160197590.56</v>
      </c>
      <c r="FQ34" s="19">
        <v>0</v>
      </c>
      <c r="FR34" s="18">
        <v>209795.5</v>
      </c>
      <c r="FS34" s="18">
        <v>0</v>
      </c>
      <c r="FT34" s="18">
        <v>159987795.06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134626751.18000001</v>
      </c>
      <c r="GI34" s="18">
        <v>-662678.21000000194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7679835523.7700014</v>
      </c>
      <c r="HW34" s="18">
        <v>71840299.089999929</v>
      </c>
      <c r="HX34" s="19">
        <v>7751675822.8600016</v>
      </c>
    </row>
    <row r="35" spans="1:232" ht="12.75" customHeight="1">
      <c r="A35" s="55" t="s">
        <v>203</v>
      </c>
      <c r="B35" s="17">
        <v>1039</v>
      </c>
      <c r="C35" s="56" t="s">
        <v>147</v>
      </c>
      <c r="D35" s="19">
        <v>76275464.75</v>
      </c>
      <c r="E35" s="19">
        <v>0</v>
      </c>
      <c r="F35" s="18">
        <v>16124016</v>
      </c>
      <c r="G35" s="18">
        <v>0</v>
      </c>
      <c r="H35" s="18">
        <v>22134282.75</v>
      </c>
      <c r="I35" s="18">
        <v>0</v>
      </c>
      <c r="J35" s="18">
        <v>38017166</v>
      </c>
      <c r="K35" s="18">
        <v>0</v>
      </c>
      <c r="L35" s="18">
        <v>0</v>
      </c>
      <c r="M35" s="18">
        <v>0</v>
      </c>
      <c r="N35" s="18">
        <v>51239579.5</v>
      </c>
      <c r="O35" s="18">
        <v>0</v>
      </c>
      <c r="P35" s="18">
        <v>84387615.449999988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135797812.84999999</v>
      </c>
      <c r="AA35" s="18">
        <v>0</v>
      </c>
      <c r="AB35" s="18">
        <v>0</v>
      </c>
      <c r="AC35" s="18">
        <v>0</v>
      </c>
      <c r="AD35" s="18">
        <v>1106891.8400000001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1050180192.2</v>
      </c>
      <c r="AK35" s="18">
        <v>0</v>
      </c>
      <c r="AL35" s="18">
        <v>13656894.23</v>
      </c>
      <c r="AM35" s="18">
        <v>0</v>
      </c>
      <c r="AN35" s="18">
        <v>241396720.90000001</v>
      </c>
      <c r="AO35" s="18">
        <v>0</v>
      </c>
      <c r="AP35" s="18">
        <v>912323917.53999996</v>
      </c>
      <c r="AQ35" s="18">
        <v>0</v>
      </c>
      <c r="AR35" s="18">
        <v>18945314.169999998</v>
      </c>
      <c r="AS35" s="18">
        <v>0</v>
      </c>
      <c r="AT35" s="18">
        <v>27342076.450000003</v>
      </c>
      <c r="AU35" s="18">
        <v>0</v>
      </c>
      <c r="AV35" s="18">
        <v>16169613.27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4439127.4400000004</v>
      </c>
      <c r="BC35" s="18">
        <v>0</v>
      </c>
      <c r="BD35" s="18">
        <v>8863872.3600000013</v>
      </c>
      <c r="BE35" s="18">
        <v>0</v>
      </c>
      <c r="BF35" s="18">
        <v>0</v>
      </c>
      <c r="BG35" s="18">
        <v>0</v>
      </c>
      <c r="BH35" s="18">
        <v>182973.4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3359300.48</v>
      </c>
      <c r="BQ35" s="18">
        <v>0</v>
      </c>
      <c r="BR35" s="18">
        <v>291771</v>
      </c>
      <c r="BS35" s="18">
        <v>0</v>
      </c>
      <c r="BT35" s="18">
        <v>0</v>
      </c>
      <c r="BU35" s="18">
        <v>0</v>
      </c>
      <c r="BV35" s="18">
        <v>17369990.099999998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190738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158341719.72999999</v>
      </c>
      <c r="CK35" s="18">
        <v>0</v>
      </c>
      <c r="CL35" s="18">
        <v>8513809.9800000004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87849028.230000004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18511984.890000001</v>
      </c>
      <c r="EC35" s="18">
        <v>0</v>
      </c>
      <c r="ED35" s="18">
        <v>492181</v>
      </c>
      <c r="EE35" s="18">
        <v>0</v>
      </c>
      <c r="EF35" s="18">
        <v>44116130.270000003</v>
      </c>
      <c r="EG35" s="18">
        <v>0</v>
      </c>
      <c r="EH35" s="18">
        <v>12454736.720000001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977386179.58000016</v>
      </c>
      <c r="FQ35" s="19">
        <v>0</v>
      </c>
      <c r="FR35" s="18">
        <v>0</v>
      </c>
      <c r="FS35" s="18">
        <v>0</v>
      </c>
      <c r="FT35" s="18">
        <v>86869613.870000005</v>
      </c>
      <c r="FU35" s="18">
        <v>0</v>
      </c>
      <c r="FV35" s="19">
        <v>890516565.71000016</v>
      </c>
      <c r="FW35" s="19">
        <v>0</v>
      </c>
      <c r="FX35" s="18">
        <v>0</v>
      </c>
      <c r="FY35" s="18">
        <v>0</v>
      </c>
      <c r="FZ35" s="18">
        <v>890516565.71000016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47632550.189999998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4018818186.519999</v>
      </c>
      <c r="HW35" s="18">
        <v>0</v>
      </c>
      <c r="HX35" s="19">
        <v>4018818186.519999</v>
      </c>
    </row>
    <row r="36" spans="1:232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756350940.97000003</v>
      </c>
      <c r="AE36" s="18">
        <v>953593392.63999999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482333935.77999997</v>
      </c>
      <c r="CA36" s="18">
        <v>728393762.79999995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1238684876.75</v>
      </c>
      <c r="HW36" s="18">
        <v>1681987155.4400001</v>
      </c>
      <c r="HX36" s="19">
        <v>2920672032.1900001</v>
      </c>
    </row>
    <row r="37" spans="1:232" ht="12.75" customHeight="1">
      <c r="A37" s="55" t="s">
        <v>207</v>
      </c>
      <c r="B37" s="17">
        <v>1043</v>
      </c>
      <c r="C37" s="56" t="s">
        <v>147</v>
      </c>
      <c r="D37" s="19">
        <v>3505402273.1396742</v>
      </c>
      <c r="E37" s="19">
        <v>22807066.309999973</v>
      </c>
      <c r="F37" s="18">
        <v>264470018.819722</v>
      </c>
      <c r="G37" s="18">
        <v>5267604.8999999696</v>
      </c>
      <c r="H37" s="18">
        <v>2465113627.6099501</v>
      </c>
      <c r="I37" s="18">
        <v>16199560.630000001</v>
      </c>
      <c r="J37" s="18">
        <v>775818626.71000195</v>
      </c>
      <c r="K37" s="18">
        <v>1339900.78</v>
      </c>
      <c r="L37" s="18">
        <v>10739026.620000001</v>
      </c>
      <c r="M37" s="18">
        <v>34849.760000000002</v>
      </c>
      <c r="N37" s="18">
        <v>99076450.859999999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293601803.31</v>
      </c>
      <c r="AA37" s="18">
        <v>3712628.67</v>
      </c>
      <c r="AB37" s="18">
        <v>1409025.3</v>
      </c>
      <c r="AC37" s="18">
        <v>32500</v>
      </c>
      <c r="AD37" s="18">
        <v>24894406.809999999</v>
      </c>
      <c r="AE37" s="18">
        <v>78627.38</v>
      </c>
      <c r="AF37" s="18">
        <v>0</v>
      </c>
      <c r="AG37" s="18">
        <v>0</v>
      </c>
      <c r="AH37" s="18">
        <v>0</v>
      </c>
      <c r="AI37" s="18">
        <v>0</v>
      </c>
      <c r="AJ37" s="18">
        <v>5542528156.8099995</v>
      </c>
      <c r="AK37" s="18">
        <v>7241632.9800000004</v>
      </c>
      <c r="AL37" s="18">
        <v>0</v>
      </c>
      <c r="AM37" s="18">
        <v>0</v>
      </c>
      <c r="AN37" s="18">
        <v>918768283.45000005</v>
      </c>
      <c r="AO37" s="18">
        <v>26064</v>
      </c>
      <c r="AP37" s="18">
        <v>4465350031.7600002</v>
      </c>
      <c r="AQ37" s="18">
        <v>31630949.530000001</v>
      </c>
      <c r="AR37" s="18">
        <v>20400</v>
      </c>
      <c r="AS37" s="18">
        <v>0</v>
      </c>
      <c r="AT37" s="18">
        <v>152983951.87</v>
      </c>
      <c r="AU37" s="18">
        <v>674915.76</v>
      </c>
      <c r="AV37" s="18">
        <v>248523252.59</v>
      </c>
      <c r="AW37" s="18">
        <v>507188.08</v>
      </c>
      <c r="AX37" s="18">
        <v>0</v>
      </c>
      <c r="AY37" s="18">
        <v>0</v>
      </c>
      <c r="AZ37" s="18">
        <v>0</v>
      </c>
      <c r="BA37" s="18">
        <v>0</v>
      </c>
      <c r="BB37" s="18">
        <v>20656187.59</v>
      </c>
      <c r="BC37" s="18">
        <v>332412.94</v>
      </c>
      <c r="BD37" s="18">
        <v>62891255.590000004</v>
      </c>
      <c r="BE37" s="18">
        <v>1360960.98</v>
      </c>
      <c r="BF37" s="18">
        <v>5985491</v>
      </c>
      <c r="BG37" s="18">
        <v>0</v>
      </c>
      <c r="BH37" s="18">
        <v>13314449.609999999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1868452.4400000002</v>
      </c>
      <c r="BQ37" s="18">
        <v>0</v>
      </c>
      <c r="BR37" s="18">
        <v>813823.19</v>
      </c>
      <c r="BS37" s="18">
        <v>0</v>
      </c>
      <c r="BT37" s="18">
        <v>0</v>
      </c>
      <c r="BU37" s="18">
        <v>0</v>
      </c>
      <c r="BV37" s="18">
        <v>298706838.19</v>
      </c>
      <c r="BW37" s="18">
        <v>445568.01</v>
      </c>
      <c r="BX37" s="18">
        <v>0</v>
      </c>
      <c r="BY37" s="18">
        <v>0</v>
      </c>
      <c r="BZ37" s="18">
        <v>0</v>
      </c>
      <c r="CA37" s="18">
        <v>0</v>
      </c>
      <c r="CB37" s="18">
        <v>14681678</v>
      </c>
      <c r="CC37" s="18">
        <v>764778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445974568.42000002</v>
      </c>
      <c r="DE37" s="18">
        <v>10197243.26</v>
      </c>
      <c r="DF37" s="18">
        <v>-105899.7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42148753.350000001</v>
      </c>
      <c r="DY37" s="18">
        <v>139666.45000000001</v>
      </c>
      <c r="DZ37" s="18">
        <v>0</v>
      </c>
      <c r="EA37" s="18">
        <v>0</v>
      </c>
      <c r="EB37" s="18">
        <v>1262718028.9899998</v>
      </c>
      <c r="EC37" s="18">
        <v>795421.55</v>
      </c>
      <c r="ED37" s="18">
        <v>37719249.670000002</v>
      </c>
      <c r="EE37" s="18">
        <v>0</v>
      </c>
      <c r="EF37" s="18">
        <v>49141046.539999999</v>
      </c>
      <c r="EG37" s="18">
        <v>0</v>
      </c>
      <c r="EH37" s="18">
        <v>128203753.41</v>
      </c>
      <c r="EI37" s="18">
        <v>1798677.89</v>
      </c>
      <c r="EJ37" s="18">
        <v>0</v>
      </c>
      <c r="EK37" s="18">
        <v>0</v>
      </c>
      <c r="EL37" s="18">
        <v>0</v>
      </c>
      <c r="EM37" s="18">
        <v>0</v>
      </c>
      <c r="EN37" s="18">
        <v>132133465.15000001</v>
      </c>
      <c r="EO37" s="18">
        <v>62691.040000000001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215938.4</v>
      </c>
      <c r="EY37" s="18">
        <v>0</v>
      </c>
      <c r="EZ37" s="18">
        <v>48734674.090000004</v>
      </c>
      <c r="FA37" s="18">
        <v>0</v>
      </c>
      <c r="FB37" s="18">
        <v>0</v>
      </c>
      <c r="FC37" s="18">
        <v>0</v>
      </c>
      <c r="FD37" s="18">
        <v>3451661.44</v>
      </c>
      <c r="FE37" s="18">
        <v>0</v>
      </c>
      <c r="FF37" s="18">
        <v>7696460.3700000001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732224106.01967299</v>
      </c>
      <c r="FQ37" s="19">
        <v>3581171.88</v>
      </c>
      <c r="FR37" s="18">
        <v>25783.13</v>
      </c>
      <c r="FS37" s="18">
        <v>0</v>
      </c>
      <c r="FT37" s="18">
        <v>0</v>
      </c>
      <c r="FU37" s="18">
        <v>0</v>
      </c>
      <c r="FV37" s="19">
        <v>227118576.40000001</v>
      </c>
      <c r="FW37" s="19">
        <v>0</v>
      </c>
      <c r="FX37" s="18">
        <v>27648506.25</v>
      </c>
      <c r="FY37" s="18">
        <v>0</v>
      </c>
      <c r="FZ37" s="18">
        <v>199470070.15000001</v>
      </c>
      <c r="GA37" s="18">
        <v>0</v>
      </c>
      <c r="GB37" s="19">
        <v>505079746.48967302</v>
      </c>
      <c r="GC37" s="19">
        <v>3581171.88</v>
      </c>
      <c r="GD37" s="18">
        <v>0</v>
      </c>
      <c r="GE37" s="18">
        <v>0</v>
      </c>
      <c r="GF37" s="18">
        <v>505079746.48967302</v>
      </c>
      <c r="GG37" s="18">
        <v>3581171.88</v>
      </c>
      <c r="GH37" s="18">
        <v>6567911.0700000003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18579038955.34935</v>
      </c>
      <c r="HW37" s="18">
        <v>86225014.469999984</v>
      </c>
      <c r="HX37" s="19">
        <v>18665263969.819351</v>
      </c>
    </row>
    <row r="38" spans="1:232" ht="12.75" customHeight="1">
      <c r="A38" s="55" t="s">
        <v>209</v>
      </c>
      <c r="B38" s="17">
        <v>1044</v>
      </c>
      <c r="C38" s="56" t="s">
        <v>147</v>
      </c>
      <c r="D38" s="19">
        <v>475195420.91000003</v>
      </c>
      <c r="E38" s="19">
        <v>0</v>
      </c>
      <c r="F38" s="18">
        <v>408355096.99000001</v>
      </c>
      <c r="G38" s="18">
        <v>0</v>
      </c>
      <c r="H38" s="18">
        <v>66840323.920000002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643442754.91999996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1000.04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10488236062.15</v>
      </c>
      <c r="AK38" s="18">
        <v>0</v>
      </c>
      <c r="AL38" s="18">
        <v>11123769.74</v>
      </c>
      <c r="AM38" s="18">
        <v>0</v>
      </c>
      <c r="AN38" s="18">
        <v>283769750.14999998</v>
      </c>
      <c r="AO38" s="18">
        <v>0</v>
      </c>
      <c r="AP38" s="18">
        <v>1877098470.8499999</v>
      </c>
      <c r="AQ38" s="18">
        <v>0</v>
      </c>
      <c r="AR38" s="18">
        <v>0</v>
      </c>
      <c r="AS38" s="18">
        <v>0</v>
      </c>
      <c r="AT38" s="18">
        <v>1898038.16</v>
      </c>
      <c r="AU38" s="18">
        <v>0</v>
      </c>
      <c r="AV38" s="18">
        <v>12563432.4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28128070.579999998</v>
      </c>
      <c r="BC38" s="18">
        <v>0</v>
      </c>
      <c r="BD38" s="18">
        <v>25651995.329999998</v>
      </c>
      <c r="BE38" s="18">
        <v>0</v>
      </c>
      <c r="BF38" s="18">
        <v>0</v>
      </c>
      <c r="BG38" s="18">
        <v>0</v>
      </c>
      <c r="BH38" s="18">
        <v>1000.04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1118229.58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2500.9699999999998</v>
      </c>
      <c r="CA38" s="18">
        <v>0</v>
      </c>
      <c r="CB38" s="18">
        <v>495946.63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865669280.26999998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384273891.43000001</v>
      </c>
      <c r="DY38" s="18">
        <v>0</v>
      </c>
      <c r="DZ38" s="18">
        <v>0</v>
      </c>
      <c r="EA38" s="18">
        <v>0</v>
      </c>
      <c r="EB38" s="18">
        <v>629605.23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8013835.6200000001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552529761.57999992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552529761.57999992</v>
      </c>
      <c r="FW38" s="19">
        <v>0</v>
      </c>
      <c r="FX38" s="18">
        <v>24561266.739999998</v>
      </c>
      <c r="FY38" s="18">
        <v>0</v>
      </c>
      <c r="FZ38" s="18">
        <v>527968494.83999997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3624414.49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15663467231.069998</v>
      </c>
      <c r="HW38" s="18">
        <v>0</v>
      </c>
      <c r="HX38" s="19">
        <v>15663467231.069998</v>
      </c>
    </row>
    <row r="39" spans="1:232" ht="12.75" customHeight="1">
      <c r="A39" s="55" t="s">
        <v>211</v>
      </c>
      <c r="B39" s="17">
        <v>1045</v>
      </c>
      <c r="C39" s="56" t="s">
        <v>147</v>
      </c>
      <c r="D39" s="19">
        <v>223385713.80000001</v>
      </c>
      <c r="E39" s="19">
        <v>0</v>
      </c>
      <c r="F39" s="18">
        <v>12113647.189999999</v>
      </c>
      <c r="G39" s="18">
        <v>0</v>
      </c>
      <c r="H39" s="18">
        <v>98351769.5</v>
      </c>
      <c r="I39" s="18">
        <v>0</v>
      </c>
      <c r="J39" s="18">
        <v>112920297.11</v>
      </c>
      <c r="K39" s="18">
        <v>0</v>
      </c>
      <c r="L39" s="18">
        <v>266027.01</v>
      </c>
      <c r="M39" s="18">
        <v>0</v>
      </c>
      <c r="N39" s="18">
        <v>251165583.66</v>
      </c>
      <c r="O39" s="18">
        <v>0</v>
      </c>
      <c r="P39" s="18">
        <v>0</v>
      </c>
      <c r="Q39" s="18">
        <v>0</v>
      </c>
      <c r="R39" s="18">
        <v>86792544.799999997</v>
      </c>
      <c r="S39" s="18">
        <v>0</v>
      </c>
      <c r="T39" s="18">
        <v>0</v>
      </c>
      <c r="U39" s="18">
        <v>0</v>
      </c>
      <c r="V39" s="18">
        <v>4010118.05</v>
      </c>
      <c r="W39" s="18">
        <v>0</v>
      </c>
      <c r="X39" s="18">
        <v>17874584.030000001</v>
      </c>
      <c r="Y39" s="18">
        <v>0</v>
      </c>
      <c r="Z39" s="18">
        <v>35651162.060000002</v>
      </c>
      <c r="AA39" s="18">
        <v>0</v>
      </c>
      <c r="AB39" s="18">
        <v>0</v>
      </c>
      <c r="AC39" s="18">
        <v>0</v>
      </c>
      <c r="AD39" s="18">
        <v>15976757.060000001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29216033369.879997</v>
      </c>
      <c r="AK39" s="18">
        <v>0</v>
      </c>
      <c r="AL39" s="18">
        <v>12939665.51</v>
      </c>
      <c r="AM39" s="18">
        <v>0</v>
      </c>
      <c r="AN39" s="18">
        <v>5682467726.3500004</v>
      </c>
      <c r="AO39" s="18">
        <v>0</v>
      </c>
      <c r="AP39" s="18">
        <v>3228955628.73</v>
      </c>
      <c r="AQ39" s="18">
        <v>0</v>
      </c>
      <c r="AR39" s="18">
        <v>0</v>
      </c>
      <c r="AS39" s="18">
        <v>0</v>
      </c>
      <c r="AT39" s="18">
        <v>40615854.630000003</v>
      </c>
      <c r="AU39" s="18">
        <v>0</v>
      </c>
      <c r="AV39" s="18">
        <v>33572355.149999999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1158381.52</v>
      </c>
      <c r="BC39" s="18">
        <v>0</v>
      </c>
      <c r="BD39" s="18">
        <v>4606143.3100000005</v>
      </c>
      <c r="BE39" s="18">
        <v>0</v>
      </c>
      <c r="BF39" s="18">
        <v>15000</v>
      </c>
      <c r="BG39" s="18">
        <v>0</v>
      </c>
      <c r="BH39" s="18">
        <v>2969860.15</v>
      </c>
      <c r="BI39" s="18">
        <v>0</v>
      </c>
      <c r="BJ39" s="18">
        <v>745812.54999999993</v>
      </c>
      <c r="BK39" s="18">
        <v>0</v>
      </c>
      <c r="BL39" s="18">
        <v>10433830.109999999</v>
      </c>
      <c r="BM39" s="18">
        <v>0</v>
      </c>
      <c r="BN39" s="18">
        <v>0</v>
      </c>
      <c r="BO39" s="18">
        <v>0</v>
      </c>
      <c r="BP39" s="18">
        <v>8786936.1400000006</v>
      </c>
      <c r="BQ39" s="18">
        <v>0</v>
      </c>
      <c r="BR39" s="18">
        <v>203506.93</v>
      </c>
      <c r="BS39" s="18">
        <v>0</v>
      </c>
      <c r="BT39" s="18">
        <v>0</v>
      </c>
      <c r="BU39" s="18">
        <v>0</v>
      </c>
      <c r="BV39" s="18">
        <v>3336087.21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51662.2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316295465.63</v>
      </c>
      <c r="CK39" s="18">
        <v>0</v>
      </c>
      <c r="CL39" s="18">
        <v>46236112.789999999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46773885.130000003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48405900.100000001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20433.16</v>
      </c>
      <c r="DW39" s="18">
        <v>0</v>
      </c>
      <c r="DX39" s="18">
        <v>64680113.409999996</v>
      </c>
      <c r="DY39" s="18">
        <v>0</v>
      </c>
      <c r="DZ39" s="18">
        <v>0</v>
      </c>
      <c r="EA39" s="18">
        <v>0</v>
      </c>
      <c r="EB39" s="18">
        <v>147605379.09</v>
      </c>
      <c r="EC39" s="18">
        <v>0</v>
      </c>
      <c r="ED39" s="18">
        <v>41440132.780000001</v>
      </c>
      <c r="EE39" s="18">
        <v>0</v>
      </c>
      <c r="EF39" s="18">
        <v>165993871.98000002</v>
      </c>
      <c r="EG39" s="18">
        <v>0</v>
      </c>
      <c r="EH39" s="18">
        <v>15867252.789999999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23601.55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1466056.26</v>
      </c>
      <c r="EY39" s="18">
        <v>0</v>
      </c>
      <c r="EZ39" s="18">
        <v>36452979.43</v>
      </c>
      <c r="FA39" s="18">
        <v>0</v>
      </c>
      <c r="FB39" s="18">
        <v>0</v>
      </c>
      <c r="FC39" s="18">
        <v>0</v>
      </c>
      <c r="FD39" s="18">
        <v>11990381.460000001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604.79999999999995</v>
      </c>
      <c r="FK39" s="18">
        <v>0</v>
      </c>
      <c r="FL39" s="18">
        <v>638584.16</v>
      </c>
      <c r="FM39" s="18">
        <v>0</v>
      </c>
      <c r="FN39" s="18">
        <v>0</v>
      </c>
      <c r="FO39" s="18">
        <v>0</v>
      </c>
      <c r="FP39" s="19">
        <v>58950490.57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58950490.57</v>
      </c>
      <c r="FW39" s="19">
        <v>0</v>
      </c>
      <c r="FX39" s="18">
        <v>0</v>
      </c>
      <c r="FY39" s="18">
        <v>0</v>
      </c>
      <c r="FZ39" s="18">
        <v>58950490.57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88177367.269999996</v>
      </c>
      <c r="GI39" s="18">
        <v>0</v>
      </c>
      <c r="GJ39" s="18">
        <v>3010165806.52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42983198729.720001</v>
      </c>
      <c r="HW39" s="18">
        <v>0</v>
      </c>
      <c r="HX39" s="19">
        <v>42983198729.720001</v>
      </c>
    </row>
    <row r="40" spans="1:232" ht="12.75" customHeight="1">
      <c r="A40" s="55" t="s">
        <v>213</v>
      </c>
      <c r="B40" s="17">
        <v>1046</v>
      </c>
      <c r="C40" s="56" t="s">
        <v>147</v>
      </c>
      <c r="D40" s="19">
        <v>35157819.270000003</v>
      </c>
      <c r="E40" s="19">
        <v>0</v>
      </c>
      <c r="F40" s="18">
        <v>4706035.7</v>
      </c>
      <c r="G40" s="18">
        <v>0</v>
      </c>
      <c r="H40" s="18">
        <v>15884992.4</v>
      </c>
      <c r="I40" s="18">
        <v>0</v>
      </c>
      <c r="J40" s="18">
        <v>14566791.17</v>
      </c>
      <c r="K40" s="18">
        <v>0</v>
      </c>
      <c r="L40" s="18">
        <v>649302.92999999993</v>
      </c>
      <c r="M40" s="18">
        <v>0</v>
      </c>
      <c r="N40" s="18">
        <v>26542195.390000001</v>
      </c>
      <c r="O40" s="18">
        <v>0</v>
      </c>
      <c r="P40" s="18">
        <v>0</v>
      </c>
      <c r="Q40" s="18">
        <v>0</v>
      </c>
      <c r="R40" s="18">
        <v>10450.92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79163361.599999994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96711279.469999999</v>
      </c>
      <c r="AO40" s="18">
        <v>0</v>
      </c>
      <c r="AP40" s="18">
        <v>649270319.63999999</v>
      </c>
      <c r="AQ40" s="18">
        <v>0</v>
      </c>
      <c r="AR40" s="18">
        <v>46478196.200000003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484680.75</v>
      </c>
      <c r="BC40" s="18">
        <v>0</v>
      </c>
      <c r="BD40" s="18">
        <v>709104.74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179618932.00999999</v>
      </c>
      <c r="CK40" s="18">
        <v>0</v>
      </c>
      <c r="CL40" s="18">
        <v>5713775.3600000003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18323612.52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43651652.469999999</v>
      </c>
      <c r="DY40" s="18">
        <v>0</v>
      </c>
      <c r="DZ40" s="18">
        <v>0</v>
      </c>
      <c r="EA40" s="18">
        <v>0</v>
      </c>
      <c r="EB40" s="18">
        <v>3460782.22</v>
      </c>
      <c r="EC40" s="18">
        <v>0</v>
      </c>
      <c r="ED40" s="18">
        <v>0</v>
      </c>
      <c r="EE40" s="18">
        <v>0</v>
      </c>
      <c r="EF40" s="18">
        <v>4414500.3100000005</v>
      </c>
      <c r="EG40" s="18">
        <v>0</v>
      </c>
      <c r="EH40" s="18">
        <v>1571631.84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2394868.59</v>
      </c>
      <c r="GI40" s="18">
        <v>0</v>
      </c>
      <c r="GJ40" s="18">
        <v>24404.89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1194350871.1199996</v>
      </c>
      <c r="HW40" s="18">
        <v>0</v>
      </c>
      <c r="HX40" s="19">
        <v>1194350871.1199996</v>
      </c>
    </row>
    <row r="41" spans="1:232" ht="12.75" customHeight="1">
      <c r="A41" s="55" t="s">
        <v>215</v>
      </c>
      <c r="B41" s="17">
        <v>1047</v>
      </c>
      <c r="C41" s="56" t="s">
        <v>147</v>
      </c>
      <c r="D41" s="19">
        <v>0</v>
      </c>
      <c r="E41" s="19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0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0</v>
      </c>
      <c r="EY41" s="18">
        <v>0</v>
      </c>
      <c r="EZ41" s="18">
        <v>0</v>
      </c>
      <c r="FA41" s="18">
        <v>0</v>
      </c>
      <c r="FB41" s="18">
        <v>0</v>
      </c>
      <c r="FC41" s="18">
        <v>0</v>
      </c>
      <c r="FD41" s="18">
        <v>0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0</v>
      </c>
      <c r="FK41" s="18">
        <v>0</v>
      </c>
      <c r="FL41" s="18">
        <v>0</v>
      </c>
      <c r="FM41" s="18">
        <v>0</v>
      </c>
      <c r="FN41" s="18">
        <v>0</v>
      </c>
      <c r="FO41" s="18">
        <v>0</v>
      </c>
      <c r="FP41" s="19">
        <v>0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0</v>
      </c>
      <c r="FW41" s="19">
        <v>0</v>
      </c>
      <c r="FX41" s="18">
        <v>0</v>
      </c>
      <c r="FY41" s="18">
        <v>0</v>
      </c>
      <c r="FZ41" s="18">
        <v>0</v>
      </c>
      <c r="GA41" s="18">
        <v>0</v>
      </c>
      <c r="GB41" s="19">
        <v>0</v>
      </c>
      <c r="GC41" s="19">
        <v>0</v>
      </c>
      <c r="GD41" s="18">
        <v>0</v>
      </c>
      <c r="GE41" s="18">
        <v>0</v>
      </c>
      <c r="GF41" s="18">
        <v>0</v>
      </c>
      <c r="GG41" s="18">
        <v>0</v>
      </c>
      <c r="GH41" s="18">
        <v>0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0</v>
      </c>
      <c r="HW41" s="18">
        <v>0</v>
      </c>
      <c r="HX41" s="19">
        <v>0</v>
      </c>
    </row>
    <row r="42" spans="1:232" ht="12.75" customHeight="1">
      <c r="A42" s="55" t="s">
        <v>217</v>
      </c>
      <c r="B42" s="17">
        <v>1048</v>
      </c>
      <c r="C42" s="56" t="s">
        <v>147</v>
      </c>
      <c r="D42" s="19">
        <v>183046397.19001222</v>
      </c>
      <c r="E42" s="19">
        <v>0</v>
      </c>
      <c r="F42" s="18">
        <v>93766133.250007689</v>
      </c>
      <c r="G42" s="18">
        <v>0</v>
      </c>
      <c r="H42" s="18">
        <v>32616185.380000111</v>
      </c>
      <c r="I42" s="18">
        <v>0</v>
      </c>
      <c r="J42" s="18">
        <v>56664078.560004398</v>
      </c>
      <c r="K42" s="18">
        <v>0</v>
      </c>
      <c r="L42" s="18">
        <v>0</v>
      </c>
      <c r="M42" s="18">
        <v>0</v>
      </c>
      <c r="N42" s="18">
        <v>166012628.62000147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13325181.87000001</v>
      </c>
      <c r="AA42" s="18">
        <v>0</v>
      </c>
      <c r="AB42" s="18">
        <v>0</v>
      </c>
      <c r="AC42" s="18">
        <v>0</v>
      </c>
      <c r="AD42" s="18">
        <v>434842.66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3199564102.9899998</v>
      </c>
      <c r="AK42" s="18">
        <v>0</v>
      </c>
      <c r="AL42" s="18">
        <v>25808224.870000001</v>
      </c>
      <c r="AM42" s="18">
        <v>0</v>
      </c>
      <c r="AN42" s="18">
        <v>379330672.14999735</v>
      </c>
      <c r="AO42" s="18">
        <v>0</v>
      </c>
      <c r="AP42" s="18">
        <v>2241582368.6999688</v>
      </c>
      <c r="AQ42" s="18">
        <v>0</v>
      </c>
      <c r="AR42" s="18">
        <v>0</v>
      </c>
      <c r="AS42" s="18">
        <v>0</v>
      </c>
      <c r="AT42" s="18">
        <v>13613419.279999999</v>
      </c>
      <c r="AU42" s="18">
        <v>0</v>
      </c>
      <c r="AV42" s="18">
        <v>11220975.149993526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5553482.2099998808</v>
      </c>
      <c r="BC42" s="18">
        <v>0</v>
      </c>
      <c r="BD42" s="18">
        <v>11991486.090000417</v>
      </c>
      <c r="BE42" s="18">
        <v>0</v>
      </c>
      <c r="BF42" s="18">
        <v>0</v>
      </c>
      <c r="BG42" s="18">
        <v>0</v>
      </c>
      <c r="BH42" s="18">
        <v>698.44</v>
      </c>
      <c r="BI42" s="18">
        <v>0</v>
      </c>
      <c r="BJ42" s="18">
        <v>4597232.47</v>
      </c>
      <c r="BK42" s="18">
        <v>0</v>
      </c>
      <c r="BL42" s="18">
        <v>2286552.08</v>
      </c>
      <c r="BM42" s="18">
        <v>0</v>
      </c>
      <c r="BN42" s="18">
        <v>292562.30000000005</v>
      </c>
      <c r="BO42" s="18">
        <v>0</v>
      </c>
      <c r="BP42" s="18">
        <v>1369106</v>
      </c>
      <c r="BQ42" s="18">
        <v>0</v>
      </c>
      <c r="BR42" s="18">
        <v>1854</v>
      </c>
      <c r="BS42" s="18">
        <v>0</v>
      </c>
      <c r="BT42" s="18">
        <v>0</v>
      </c>
      <c r="BU42" s="18">
        <v>0</v>
      </c>
      <c r="BV42" s="18">
        <v>71457.159999999989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770092.81999999983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1202101405.0099707</v>
      </c>
      <c r="CK42" s="18">
        <v>0</v>
      </c>
      <c r="CL42" s="18">
        <v>68841991.670007363</v>
      </c>
      <c r="CM42" s="18">
        <v>0</v>
      </c>
      <c r="CN42" s="18">
        <v>24560862.680000864</v>
      </c>
      <c r="CO42" s="18">
        <v>0</v>
      </c>
      <c r="CP42" s="18">
        <v>0</v>
      </c>
      <c r="CQ42" s="18">
        <v>0</v>
      </c>
      <c r="CR42" s="18">
        <v>556347916.5299685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1834195342.2500563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789352.39000080945</v>
      </c>
      <c r="DU42" s="18">
        <v>0</v>
      </c>
      <c r="DV42" s="18">
        <v>0</v>
      </c>
      <c r="DW42" s="18">
        <v>0</v>
      </c>
      <c r="DX42" s="18">
        <v>490541669.5397141</v>
      </c>
      <c r="DY42" s="18">
        <v>0</v>
      </c>
      <c r="DZ42" s="18">
        <v>0</v>
      </c>
      <c r="EA42" s="18">
        <v>0</v>
      </c>
      <c r="EB42" s="18">
        <v>206367924.97000119</v>
      </c>
      <c r="EC42" s="18">
        <v>0</v>
      </c>
      <c r="ED42" s="18">
        <v>0</v>
      </c>
      <c r="EE42" s="18">
        <v>0</v>
      </c>
      <c r="EF42" s="18">
        <v>1424312.6699999995</v>
      </c>
      <c r="EG42" s="18">
        <v>0</v>
      </c>
      <c r="EH42" s="18">
        <v>168280374.1899997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71457.159999999989</v>
      </c>
      <c r="EO42" s="18">
        <v>0</v>
      </c>
      <c r="EP42" s="18">
        <v>0</v>
      </c>
      <c r="EQ42" s="18">
        <v>0</v>
      </c>
      <c r="ER42" s="18">
        <v>897612.83000000007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46070144.359999999</v>
      </c>
      <c r="EY42" s="18">
        <v>0</v>
      </c>
      <c r="EZ42" s="18">
        <v>792642724.48000097</v>
      </c>
      <c r="FA42" s="18">
        <v>0</v>
      </c>
      <c r="FB42" s="18">
        <v>9041420.4499999993</v>
      </c>
      <c r="FC42" s="18">
        <v>0</v>
      </c>
      <c r="FD42" s="18">
        <v>261156179.63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8348098.7600000035</v>
      </c>
      <c r="FK42" s="18">
        <v>0</v>
      </c>
      <c r="FL42" s="18">
        <v>77758646.500000015</v>
      </c>
      <c r="FM42" s="18">
        <v>0</v>
      </c>
      <c r="FN42" s="18">
        <v>40945</v>
      </c>
      <c r="FO42" s="18">
        <v>0</v>
      </c>
      <c r="FP42" s="19">
        <v>310441361.64999998</v>
      </c>
      <c r="FQ42" s="19">
        <v>0</v>
      </c>
      <c r="FR42" s="18">
        <v>0</v>
      </c>
      <c r="FS42" s="18">
        <v>0</v>
      </c>
      <c r="FT42" s="18">
        <v>0</v>
      </c>
      <c r="FU42" s="18">
        <v>0</v>
      </c>
      <c r="FV42" s="19">
        <v>174375185.56</v>
      </c>
      <c r="FW42" s="19">
        <v>0</v>
      </c>
      <c r="FX42" s="18">
        <v>0</v>
      </c>
      <c r="FY42" s="18">
        <v>0</v>
      </c>
      <c r="FZ42" s="18">
        <v>174375185.56</v>
      </c>
      <c r="GA42" s="18">
        <v>0</v>
      </c>
      <c r="GB42" s="19">
        <v>136066176.09</v>
      </c>
      <c r="GC42" s="19">
        <v>0</v>
      </c>
      <c r="GD42" s="18">
        <v>0</v>
      </c>
      <c r="GE42" s="18">
        <v>0</v>
      </c>
      <c r="GF42" s="18">
        <v>136066176.09</v>
      </c>
      <c r="GG42" s="18">
        <v>0</v>
      </c>
      <c r="GH42" s="18">
        <v>947353.81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12321740433.579693</v>
      </c>
      <c r="HW42" s="18">
        <v>0</v>
      </c>
      <c r="HX42" s="19">
        <v>12321740433.579693</v>
      </c>
    </row>
    <row r="43" spans="1:232" ht="12.75" customHeight="1">
      <c r="A43" s="55" t="s">
        <v>219</v>
      </c>
      <c r="B43" s="17">
        <v>1049</v>
      </c>
      <c r="C43" s="56" t="s">
        <v>147</v>
      </c>
      <c r="D43" s="19">
        <v>28004408.660000108</v>
      </c>
      <c r="E43" s="19">
        <v>0</v>
      </c>
      <c r="F43" s="18">
        <v>18944158.110000137</v>
      </c>
      <c r="G43" s="18">
        <v>0</v>
      </c>
      <c r="H43" s="18">
        <v>0</v>
      </c>
      <c r="I43" s="18">
        <v>0</v>
      </c>
      <c r="J43" s="18">
        <v>9060250.5499999709</v>
      </c>
      <c r="K43" s="18">
        <v>0</v>
      </c>
      <c r="L43" s="18">
        <v>3258.24</v>
      </c>
      <c r="M43" s="18">
        <v>0</v>
      </c>
      <c r="N43" s="18">
        <v>99782809.320000291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26678291.490000196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2748251002.570035</v>
      </c>
      <c r="AK43" s="18">
        <v>0</v>
      </c>
      <c r="AL43" s="18">
        <v>76961779.54000017</v>
      </c>
      <c r="AM43" s="18">
        <v>0</v>
      </c>
      <c r="AN43" s="18">
        <v>396473524.45019835</v>
      </c>
      <c r="AO43" s="18">
        <v>0</v>
      </c>
      <c r="AP43" s="18">
        <v>2263674365.4602165</v>
      </c>
      <c r="AQ43" s="18">
        <v>0</v>
      </c>
      <c r="AR43" s="18">
        <v>0</v>
      </c>
      <c r="AS43" s="18">
        <v>0</v>
      </c>
      <c r="AT43" s="18">
        <v>738584.69999999984</v>
      </c>
      <c r="AU43" s="18">
        <v>0</v>
      </c>
      <c r="AV43" s="18">
        <v>3392916.9100000057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4413780.8699999303</v>
      </c>
      <c r="BC43" s="18">
        <v>0</v>
      </c>
      <c r="BD43" s="18">
        <v>3235827.4699999625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1304851.19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89633.849999999991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98404255.250000298</v>
      </c>
      <c r="CK43" s="18">
        <v>0</v>
      </c>
      <c r="CL43" s="18">
        <v>2030513.2300000053</v>
      </c>
      <c r="CM43" s="18">
        <v>0</v>
      </c>
      <c r="CN43" s="18">
        <v>1638047.9600000102</v>
      </c>
      <c r="CO43" s="18">
        <v>0</v>
      </c>
      <c r="CP43" s="18">
        <v>0</v>
      </c>
      <c r="CQ43" s="18">
        <v>0</v>
      </c>
      <c r="CR43" s="18">
        <v>1630480.100000011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57275240.460086331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300818454.35971159</v>
      </c>
      <c r="DY43" s="18">
        <v>0</v>
      </c>
      <c r="DZ43" s="18">
        <v>0</v>
      </c>
      <c r="EA43" s="18">
        <v>0</v>
      </c>
      <c r="EB43" s="18">
        <v>4945342.9899999918</v>
      </c>
      <c r="EC43" s="18">
        <v>0</v>
      </c>
      <c r="ED43" s="18">
        <v>0</v>
      </c>
      <c r="EE43" s="18">
        <v>0</v>
      </c>
      <c r="EF43" s="18">
        <v>32510.050000000003</v>
      </c>
      <c r="EG43" s="18">
        <v>0</v>
      </c>
      <c r="EH43" s="18">
        <v>1737996.4899999795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3022.8100000000004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4467827.5200000005</v>
      </c>
      <c r="EY43" s="18">
        <v>0</v>
      </c>
      <c r="EZ43" s="18">
        <v>161753931.55000013</v>
      </c>
      <c r="FA43" s="18">
        <v>0</v>
      </c>
      <c r="FB43" s="18">
        <v>0</v>
      </c>
      <c r="FC43" s="18">
        <v>0</v>
      </c>
      <c r="FD43" s="18">
        <v>12221365.439999966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121838.68</v>
      </c>
      <c r="FM43" s="18">
        <v>0</v>
      </c>
      <c r="FN43" s="18">
        <v>0</v>
      </c>
      <c r="FO43" s="18">
        <v>0</v>
      </c>
      <c r="FP43" s="19">
        <v>194227040.29000062</v>
      </c>
      <c r="FQ43" s="19">
        <v>0</v>
      </c>
      <c r="FR43" s="18">
        <v>0</v>
      </c>
      <c r="FS43" s="18">
        <v>0</v>
      </c>
      <c r="FT43" s="18">
        <v>12011072.050000001</v>
      </c>
      <c r="FU43" s="18">
        <v>0</v>
      </c>
      <c r="FV43" s="19">
        <v>182215968.24000061</v>
      </c>
      <c r="FW43" s="19">
        <v>0</v>
      </c>
      <c r="FX43" s="18">
        <v>35507686.320000567</v>
      </c>
      <c r="FY43" s="18">
        <v>0</v>
      </c>
      <c r="FZ43" s="18">
        <v>146708281.92000005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7744929.0700002313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6502057830.9702501</v>
      </c>
      <c r="HW43" s="18">
        <v>0</v>
      </c>
      <c r="HX43" s="19">
        <v>6502057830.9702501</v>
      </c>
    </row>
    <row r="44" spans="1:232" ht="12.75" customHeight="1">
      <c r="A44" s="55" t="s">
        <v>221</v>
      </c>
      <c r="B44" s="17">
        <v>1050</v>
      </c>
      <c r="C44" s="56" t="s">
        <v>147</v>
      </c>
      <c r="D44" s="19">
        <v>0</v>
      </c>
      <c r="E44" s="19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0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0</v>
      </c>
      <c r="FW44" s="19">
        <v>0</v>
      </c>
      <c r="FX44" s="18">
        <v>0</v>
      </c>
      <c r="FY44" s="18">
        <v>0</v>
      </c>
      <c r="FZ44" s="18">
        <v>0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0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0</v>
      </c>
      <c r="HW44" s="18">
        <v>0</v>
      </c>
      <c r="HX44" s="19">
        <v>0</v>
      </c>
    </row>
    <row r="45" spans="1:232" ht="12.75" customHeight="1">
      <c r="A45" s="55" t="s">
        <v>223</v>
      </c>
      <c r="B45" s="17">
        <v>1051</v>
      </c>
      <c r="C45" s="56" t="s">
        <v>147</v>
      </c>
      <c r="D45" s="19">
        <v>9578165.7499999981</v>
      </c>
      <c r="E45" s="19">
        <v>0</v>
      </c>
      <c r="F45" s="18">
        <v>251789.69999999998</v>
      </c>
      <c r="G45" s="18">
        <v>0</v>
      </c>
      <c r="H45" s="18">
        <v>3423716.3499999996</v>
      </c>
      <c r="I45" s="18">
        <v>0</v>
      </c>
      <c r="J45" s="18">
        <v>5902659.6999999993</v>
      </c>
      <c r="K45" s="18">
        <v>0</v>
      </c>
      <c r="L45" s="18">
        <v>140957.28</v>
      </c>
      <c r="M45" s="18">
        <v>0</v>
      </c>
      <c r="N45" s="18">
        <v>358291.73</v>
      </c>
      <c r="O45" s="18">
        <v>0</v>
      </c>
      <c r="P45" s="18">
        <v>0</v>
      </c>
      <c r="Q45" s="18">
        <v>0</v>
      </c>
      <c r="R45" s="18">
        <v>63910880.869999997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33088452.120000001</v>
      </c>
      <c r="AA45" s="18">
        <v>0</v>
      </c>
      <c r="AB45" s="18">
        <v>0</v>
      </c>
      <c r="AC45" s="18">
        <v>0</v>
      </c>
      <c r="AD45" s="18">
        <v>8083530.7200000007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387112.24999999994</v>
      </c>
      <c r="AO45" s="18">
        <v>0</v>
      </c>
      <c r="AP45" s="18">
        <v>11663631.340000002</v>
      </c>
      <c r="AQ45" s="18">
        <v>0</v>
      </c>
      <c r="AR45" s="18">
        <v>53155.700000000004</v>
      </c>
      <c r="AS45" s="18">
        <v>0</v>
      </c>
      <c r="AT45" s="18">
        <v>4757387.53</v>
      </c>
      <c r="AU45" s="18">
        <v>0</v>
      </c>
      <c r="AV45" s="18">
        <v>15322903.949999996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36209.160000000003</v>
      </c>
      <c r="BC45" s="18">
        <v>0</v>
      </c>
      <c r="BD45" s="18">
        <v>-1223591.3800000004</v>
      </c>
      <c r="BE45" s="18">
        <v>0</v>
      </c>
      <c r="BF45" s="18">
        <v>0</v>
      </c>
      <c r="BG45" s="18">
        <v>0</v>
      </c>
      <c r="BH45" s="18">
        <v>16042.739999999998</v>
      </c>
      <c r="BI45" s="18">
        <v>0</v>
      </c>
      <c r="BJ45" s="18">
        <v>18354873.069999997</v>
      </c>
      <c r="BK45" s="18">
        <v>0</v>
      </c>
      <c r="BL45" s="18">
        <v>0</v>
      </c>
      <c r="BM45" s="18">
        <v>0</v>
      </c>
      <c r="BN45" s="18">
        <v>5394864.3200000003</v>
      </c>
      <c r="BO45" s="18">
        <v>0</v>
      </c>
      <c r="BP45" s="18">
        <v>1336969.5999999999</v>
      </c>
      <c r="BQ45" s="18">
        <v>0</v>
      </c>
      <c r="BR45" s="18">
        <v>1047.6199999999999</v>
      </c>
      <c r="BS45" s="18">
        <v>0</v>
      </c>
      <c r="BT45" s="18">
        <v>0</v>
      </c>
      <c r="BU45" s="18">
        <v>0</v>
      </c>
      <c r="BV45" s="18">
        <v>3984474.9299999997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178257.96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20828948.790000007</v>
      </c>
      <c r="CK45" s="18">
        <v>0</v>
      </c>
      <c r="CL45" s="18">
        <v>899664.46999999962</v>
      </c>
      <c r="CM45" s="18">
        <v>0</v>
      </c>
      <c r="CN45" s="18">
        <v>-51532.609999999899</v>
      </c>
      <c r="CO45" s="18">
        <v>0</v>
      </c>
      <c r="CP45" s="18">
        <v>0</v>
      </c>
      <c r="CQ45" s="18">
        <v>0</v>
      </c>
      <c r="CR45" s="18">
        <v>-48435.369999999755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1018123.4000000001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2095.75</v>
      </c>
      <c r="DU45" s="18">
        <v>0</v>
      </c>
      <c r="DV45" s="18">
        <v>0</v>
      </c>
      <c r="DW45" s="18">
        <v>0</v>
      </c>
      <c r="DX45" s="18">
        <v>1723458.4600000004</v>
      </c>
      <c r="DY45" s="18">
        <v>0</v>
      </c>
      <c r="DZ45" s="18">
        <v>0</v>
      </c>
      <c r="EA45" s="18">
        <v>0</v>
      </c>
      <c r="EB45" s="18">
        <v>9656213.1699999981</v>
      </c>
      <c r="EC45" s="18">
        <v>0</v>
      </c>
      <c r="ED45" s="18">
        <v>1874.25</v>
      </c>
      <c r="EE45" s="18">
        <v>0</v>
      </c>
      <c r="EF45" s="18">
        <v>19454249.229999997</v>
      </c>
      <c r="EG45" s="18">
        <v>0</v>
      </c>
      <c r="EH45" s="18">
        <v>4225682.07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32131</v>
      </c>
      <c r="FO45" s="18">
        <v>0</v>
      </c>
      <c r="FP45" s="19">
        <v>7550627.9100000001</v>
      </c>
      <c r="FQ45" s="19">
        <v>0</v>
      </c>
      <c r="FR45" s="18">
        <v>0</v>
      </c>
      <c r="FS45" s="18">
        <v>0</v>
      </c>
      <c r="FT45" s="18">
        <v>7550627.9100000001</v>
      </c>
      <c r="FU45" s="18">
        <v>0</v>
      </c>
      <c r="FV45" s="19">
        <v>0</v>
      </c>
      <c r="FW45" s="19">
        <v>0</v>
      </c>
      <c r="FX45" s="18">
        <v>0</v>
      </c>
      <c r="FY45" s="18">
        <v>0</v>
      </c>
      <c r="FZ45" s="18">
        <v>0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7247666.5700000012</v>
      </c>
      <c r="GI45" s="18">
        <v>0</v>
      </c>
      <c r="GJ45" s="18">
        <v>0</v>
      </c>
      <c r="GK45" s="18">
        <v>0</v>
      </c>
      <c r="GL45" s="18">
        <v>0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247964384.34999999</v>
      </c>
      <c r="HW45" s="18">
        <v>0</v>
      </c>
      <c r="HX45" s="19">
        <v>247964384.34999999</v>
      </c>
    </row>
    <row r="46" spans="1:232" ht="12.75" customHeight="1">
      <c r="A46" s="55" t="s">
        <v>225</v>
      </c>
      <c r="B46" s="17">
        <v>1052</v>
      </c>
      <c r="C46" s="56" t="s">
        <v>147</v>
      </c>
      <c r="D46" s="19">
        <v>2278049.5300000007</v>
      </c>
      <c r="E46" s="19">
        <v>0</v>
      </c>
      <c r="F46" s="18">
        <v>120983.80999999994</v>
      </c>
      <c r="G46" s="18">
        <v>0</v>
      </c>
      <c r="H46" s="18">
        <v>0</v>
      </c>
      <c r="I46" s="18">
        <v>0</v>
      </c>
      <c r="J46" s="18">
        <v>2157065.7200000007</v>
      </c>
      <c r="K46" s="18">
        <v>0</v>
      </c>
      <c r="L46" s="18">
        <v>7882.34</v>
      </c>
      <c r="M46" s="18">
        <v>0</v>
      </c>
      <c r="N46" s="18">
        <v>3896781.7500000033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16366225.300000006</v>
      </c>
      <c r="AA46" s="18">
        <v>0</v>
      </c>
      <c r="AB46" s="18">
        <v>0</v>
      </c>
      <c r="AC46" s="18">
        <v>0</v>
      </c>
      <c r="AD46" s="18">
        <v>-2411.21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9559142.3400003109</v>
      </c>
      <c r="AO46" s="18">
        <v>0</v>
      </c>
      <c r="AP46" s="18">
        <v>47589782.19000005</v>
      </c>
      <c r="AQ46" s="18">
        <v>0</v>
      </c>
      <c r="AR46" s="18">
        <v>0</v>
      </c>
      <c r="AS46" s="18">
        <v>0</v>
      </c>
      <c r="AT46" s="18">
        <v>990359.32999999961</v>
      </c>
      <c r="AU46" s="18">
        <v>0</v>
      </c>
      <c r="AV46" s="18">
        <v>16747725.050000003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165590.49000000002</v>
      </c>
      <c r="BC46" s="18">
        <v>0</v>
      </c>
      <c r="BD46" s="18">
        <v>4979.630000000001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1613319.98</v>
      </c>
      <c r="BM46" s="18">
        <v>0</v>
      </c>
      <c r="BN46" s="18">
        <v>0</v>
      </c>
      <c r="BO46" s="18">
        <v>0</v>
      </c>
      <c r="BP46" s="18">
        <v>1123416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403345.17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995.38999999999965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39917709.279999986</v>
      </c>
      <c r="CK46" s="18">
        <v>0</v>
      </c>
      <c r="CL46" s="18">
        <v>401740.32000000007</v>
      </c>
      <c r="CM46" s="18">
        <v>0</v>
      </c>
      <c r="CN46" s="18">
        <v>147578.31000000006</v>
      </c>
      <c r="CO46" s="18">
        <v>0</v>
      </c>
      <c r="CP46" s="18">
        <v>0</v>
      </c>
      <c r="CQ46" s="18">
        <v>0</v>
      </c>
      <c r="CR46" s="18">
        <v>461.17999999999995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751776.22999999847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12431.620000000003</v>
      </c>
      <c r="DU46" s="18">
        <v>0</v>
      </c>
      <c r="DV46" s="18">
        <v>0</v>
      </c>
      <c r="DW46" s="18">
        <v>0</v>
      </c>
      <c r="DX46" s="18">
        <v>895094.35000000172</v>
      </c>
      <c r="DY46" s="18">
        <v>0</v>
      </c>
      <c r="DZ46" s="18">
        <v>0</v>
      </c>
      <c r="EA46" s="18">
        <v>0</v>
      </c>
      <c r="EB46" s="18">
        <v>806191.6599999998</v>
      </c>
      <c r="EC46" s="18">
        <v>0</v>
      </c>
      <c r="ED46" s="18">
        <v>0</v>
      </c>
      <c r="EE46" s="18">
        <v>0</v>
      </c>
      <c r="EF46" s="18">
        <v>2359880.5999999996</v>
      </c>
      <c r="EG46" s="18">
        <v>0</v>
      </c>
      <c r="EH46" s="18">
        <v>51004.159999999982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885353.11000000057</v>
      </c>
      <c r="FQ46" s="19">
        <v>0</v>
      </c>
      <c r="FR46" s="18">
        <v>0</v>
      </c>
      <c r="FS46" s="18">
        <v>0</v>
      </c>
      <c r="FT46" s="18">
        <v>66404.2</v>
      </c>
      <c r="FU46" s="18">
        <v>0</v>
      </c>
      <c r="FV46" s="19">
        <v>818948.91000000061</v>
      </c>
      <c r="FW46" s="19">
        <v>0</v>
      </c>
      <c r="FX46" s="18">
        <v>818948.91000000061</v>
      </c>
      <c r="FY46" s="18">
        <v>0</v>
      </c>
      <c r="FZ46" s="18">
        <v>0</v>
      </c>
      <c r="GA46" s="18">
        <v>0</v>
      </c>
      <c r="GB46" s="19">
        <v>0</v>
      </c>
      <c r="GC46" s="19">
        <v>0</v>
      </c>
      <c r="GD46" s="18">
        <v>0</v>
      </c>
      <c r="GE46" s="18">
        <v>0</v>
      </c>
      <c r="GF46" s="18">
        <v>0</v>
      </c>
      <c r="GG46" s="18">
        <v>0</v>
      </c>
      <c r="GH46" s="18">
        <v>1586452.5700000019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148560856.67000034</v>
      </c>
      <c r="HW46" s="18">
        <v>0</v>
      </c>
      <c r="HX46" s="19">
        <v>148560856.67000034</v>
      </c>
    </row>
    <row r="47" spans="1:232" ht="12.75" customHeight="1">
      <c r="A47" s="55" t="s">
        <v>227</v>
      </c>
      <c r="B47" s="17">
        <v>1053</v>
      </c>
      <c r="C47" s="56" t="s">
        <v>147</v>
      </c>
      <c r="D47" s="19">
        <v>32987968.730000004</v>
      </c>
      <c r="E47" s="19">
        <v>0</v>
      </c>
      <c r="F47" s="18">
        <v>32987968.730000004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435560919.53000003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14682089004.369984</v>
      </c>
      <c r="AK47" s="18">
        <v>0</v>
      </c>
      <c r="AL47" s="18">
        <v>8975249.5700090006</v>
      </c>
      <c r="AM47" s="18">
        <v>0</v>
      </c>
      <c r="AN47" s="18">
        <v>3348527540.7099996</v>
      </c>
      <c r="AO47" s="18">
        <v>0</v>
      </c>
      <c r="AP47" s="18">
        <v>6141457900.7999992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7618572.71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421103.91000000003</v>
      </c>
      <c r="BC47" s="18">
        <v>0</v>
      </c>
      <c r="BD47" s="18">
        <v>6443423.7199999997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1143459.309999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93517699.609999999</v>
      </c>
      <c r="CK47" s="18">
        <v>0</v>
      </c>
      <c r="CL47" s="18">
        <v>2004361.4000000001</v>
      </c>
      <c r="CM47" s="18">
        <v>0</v>
      </c>
      <c r="CN47" s="18">
        <v>5998007.9000000004</v>
      </c>
      <c r="CO47" s="18">
        <v>0</v>
      </c>
      <c r="CP47" s="18">
        <v>0</v>
      </c>
      <c r="CQ47" s="18">
        <v>0</v>
      </c>
      <c r="CR47" s="18">
        <v>2175440.9700000002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377246958.88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2004361.4</v>
      </c>
      <c r="DU47" s="18">
        <v>0</v>
      </c>
      <c r="DV47" s="18">
        <v>0</v>
      </c>
      <c r="DW47" s="18">
        <v>0</v>
      </c>
      <c r="DX47" s="18">
        <v>379430700.33999997</v>
      </c>
      <c r="DY47" s="18">
        <v>0</v>
      </c>
      <c r="DZ47" s="18">
        <v>0</v>
      </c>
      <c r="EA47" s="18">
        <v>0</v>
      </c>
      <c r="EB47" s="18">
        <v>40816.789999999994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30619.339999999997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9">
        <v>1535081716.22</v>
      </c>
      <c r="FQ47" s="19">
        <v>0</v>
      </c>
      <c r="FR47" s="18">
        <v>0</v>
      </c>
      <c r="FS47" s="18">
        <v>0</v>
      </c>
      <c r="FT47" s="18">
        <v>103134684.36</v>
      </c>
      <c r="FU47" s="18">
        <v>0</v>
      </c>
      <c r="FV47" s="19">
        <v>1431947031.8600001</v>
      </c>
      <c r="FW47" s="19">
        <v>0</v>
      </c>
      <c r="FX47" s="18">
        <v>894743212.57000005</v>
      </c>
      <c r="FY47" s="18">
        <v>0</v>
      </c>
      <c r="FZ47" s="18">
        <v>537203819.28999996</v>
      </c>
      <c r="GA47" s="18">
        <v>0</v>
      </c>
      <c r="GB47" s="19">
        <v>0</v>
      </c>
      <c r="GC47" s="19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172240715.34</v>
      </c>
      <c r="GI47" s="18">
        <v>0</v>
      </c>
      <c r="GJ47" s="18">
        <v>0</v>
      </c>
      <c r="GK47" s="18">
        <v>0</v>
      </c>
      <c r="GL47" s="18">
        <v>-36173.550000000003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27234960368.000004</v>
      </c>
      <c r="HW47" s="18">
        <v>0</v>
      </c>
      <c r="HX47" s="19">
        <v>27234960368.000004</v>
      </c>
    </row>
    <row r="48" spans="1:232" ht="12.75" customHeight="1">
      <c r="A48" s="55" t="s">
        <v>229</v>
      </c>
      <c r="B48" s="17">
        <v>1054</v>
      </c>
      <c r="C48" s="56" t="s">
        <v>147</v>
      </c>
      <c r="D48" s="19">
        <v>0</v>
      </c>
      <c r="E48" s="19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0</v>
      </c>
      <c r="HW48" s="18">
        <v>0</v>
      </c>
      <c r="HX48" s="19">
        <v>0</v>
      </c>
    </row>
    <row r="49" spans="1:232" ht="12.75" customHeight="1">
      <c r="A49" s="55" t="s">
        <v>231</v>
      </c>
      <c r="B49" s="17">
        <v>1055</v>
      </c>
      <c r="C49" s="56" t="s">
        <v>147</v>
      </c>
      <c r="D49" s="19">
        <v>3618840.53</v>
      </c>
      <c r="E49" s="19">
        <v>0</v>
      </c>
      <c r="F49" s="18">
        <v>2119521.19</v>
      </c>
      <c r="G49" s="18">
        <v>0</v>
      </c>
      <c r="H49" s="18">
        <v>1436935.73</v>
      </c>
      <c r="I49" s="18">
        <v>0</v>
      </c>
      <c r="J49" s="18">
        <v>62383.61</v>
      </c>
      <c r="K49" s="18">
        <v>0</v>
      </c>
      <c r="L49" s="18">
        <v>5432.5199999999904</v>
      </c>
      <c r="M49" s="18">
        <v>0</v>
      </c>
      <c r="N49" s="18">
        <v>24845472.460000001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-8169389.0300000096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-21056854.34</v>
      </c>
      <c r="AO49" s="18">
        <v>0</v>
      </c>
      <c r="AP49" s="18">
        <v>-258619191.41999999</v>
      </c>
      <c r="AQ49" s="18">
        <v>0</v>
      </c>
      <c r="AR49" s="18">
        <v>0</v>
      </c>
      <c r="AS49" s="18">
        <v>0</v>
      </c>
      <c r="AT49" s="18">
        <v>1945529.17</v>
      </c>
      <c r="AU49" s="18">
        <v>0</v>
      </c>
      <c r="AV49" s="18">
        <v>1087714.6100000001</v>
      </c>
      <c r="AW49" s="18">
        <v>0</v>
      </c>
      <c r="AX49" s="18">
        <v>4741.95</v>
      </c>
      <c r="AY49" s="18">
        <v>0</v>
      </c>
      <c r="AZ49" s="18">
        <v>53685.54</v>
      </c>
      <c r="BA49" s="18">
        <v>0</v>
      </c>
      <c r="BB49" s="18">
        <v>232060.54</v>
      </c>
      <c r="BC49" s="18">
        <v>0</v>
      </c>
      <c r="BD49" s="18">
        <v>333694.59000000102</v>
      </c>
      <c r="BE49" s="18">
        <v>0</v>
      </c>
      <c r="BF49" s="18">
        <v>0</v>
      </c>
      <c r="BG49" s="18">
        <v>0</v>
      </c>
      <c r="BH49" s="18">
        <v>178054.07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1290098.2031736919</v>
      </c>
      <c r="BQ49" s="18">
        <v>0</v>
      </c>
      <c r="BR49" s="18">
        <v>2480</v>
      </c>
      <c r="BS49" s="18">
        <v>0</v>
      </c>
      <c r="BT49" s="18">
        <v>0</v>
      </c>
      <c r="BU49" s="18">
        <v>0</v>
      </c>
      <c r="BV49" s="18">
        <v>-52839.96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29831628.879999898</v>
      </c>
      <c r="CK49" s="18">
        <v>0</v>
      </c>
      <c r="CL49" s="18">
        <v>377415.18000000098</v>
      </c>
      <c r="CM49" s="18">
        <v>0</v>
      </c>
      <c r="CN49" s="18">
        <v>985461.55999999901</v>
      </c>
      <c r="CO49" s="18">
        <v>0</v>
      </c>
      <c r="CP49" s="18">
        <v>0</v>
      </c>
      <c r="CQ49" s="18">
        <v>0</v>
      </c>
      <c r="CR49" s="18">
        <v>329543.45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-501062.21000000101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4878465.5899999896</v>
      </c>
      <c r="DY49" s="18">
        <v>0</v>
      </c>
      <c r="DZ49" s="18">
        <v>0</v>
      </c>
      <c r="EA49" s="18">
        <v>0</v>
      </c>
      <c r="EB49" s="18">
        <v>230823.19999999899</v>
      </c>
      <c r="EC49" s="18">
        <v>0</v>
      </c>
      <c r="ED49" s="18">
        <v>0</v>
      </c>
      <c r="EE49" s="18">
        <v>0</v>
      </c>
      <c r="EF49" s="18">
        <v>16179279.68</v>
      </c>
      <c r="EG49" s="18">
        <v>0</v>
      </c>
      <c r="EH49" s="18">
        <v>806137.43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4559.95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520655.18</v>
      </c>
      <c r="EY49" s="18">
        <v>0</v>
      </c>
      <c r="EZ49" s="18">
        <v>81257753.359999999</v>
      </c>
      <c r="FA49" s="18">
        <v>0</v>
      </c>
      <c r="FB49" s="18">
        <v>0</v>
      </c>
      <c r="FC49" s="18">
        <v>0</v>
      </c>
      <c r="FD49" s="18">
        <v>4931784.1100000003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972431</v>
      </c>
      <c r="FK49" s="18">
        <v>0</v>
      </c>
      <c r="FL49" s="18">
        <v>369177.24</v>
      </c>
      <c r="FM49" s="18">
        <v>0</v>
      </c>
      <c r="FN49" s="18">
        <v>18582.93</v>
      </c>
      <c r="FO49" s="18">
        <v>0</v>
      </c>
      <c r="FP49" s="19">
        <v>-54402576.679996297</v>
      </c>
      <c r="FQ49" s="19">
        <v>0</v>
      </c>
      <c r="FR49" s="18">
        <v>-1760779.1899999899</v>
      </c>
      <c r="FS49" s="18">
        <v>0</v>
      </c>
      <c r="FT49" s="18">
        <v>0</v>
      </c>
      <c r="FU49" s="18">
        <v>0</v>
      </c>
      <c r="FV49" s="19">
        <v>-50780468.159996182</v>
      </c>
      <c r="FW49" s="19">
        <v>0</v>
      </c>
      <c r="FX49" s="18">
        <v>-16707.449999979799</v>
      </c>
      <c r="FY49" s="18">
        <v>0</v>
      </c>
      <c r="FZ49" s="18">
        <v>-50763760.709996201</v>
      </c>
      <c r="GA49" s="18">
        <v>0</v>
      </c>
      <c r="GB49" s="19">
        <v>-1861329.3300001272</v>
      </c>
      <c r="GC49" s="19">
        <v>0</v>
      </c>
      <c r="GD49" s="18">
        <v>349910.08000000298</v>
      </c>
      <c r="GE49" s="18">
        <v>0</v>
      </c>
      <c r="GF49" s="18">
        <v>-2211239.4100001301</v>
      </c>
      <c r="GG49" s="18">
        <v>0</v>
      </c>
      <c r="GH49" s="18">
        <v>5267126.66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-162243284.05682275</v>
      </c>
      <c r="HW49" s="18">
        <v>0</v>
      </c>
      <c r="HX49" s="19">
        <v>-162243284.05682275</v>
      </c>
    </row>
    <row r="50" spans="1:232" ht="12.75" customHeight="1">
      <c r="A50" s="55" t="s">
        <v>233</v>
      </c>
      <c r="B50" s="17">
        <v>1056</v>
      </c>
      <c r="C50" s="56" t="s">
        <v>147</v>
      </c>
      <c r="D50" s="19">
        <v>11801863.899999999</v>
      </c>
      <c r="E50" s="19">
        <v>0</v>
      </c>
      <c r="F50" s="18">
        <v>11727399.739999998</v>
      </c>
      <c r="G50" s="18">
        <v>0</v>
      </c>
      <c r="H50" s="18">
        <v>48721.160000000011</v>
      </c>
      <c r="I50" s="18">
        <v>0</v>
      </c>
      <c r="J50" s="18">
        <v>25743</v>
      </c>
      <c r="K50" s="18">
        <v>0</v>
      </c>
      <c r="L50" s="18">
        <v>0</v>
      </c>
      <c r="M50" s="18">
        <v>0</v>
      </c>
      <c r="N50" s="18">
        <v>6002270.1699999999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2478044991.9369726</v>
      </c>
      <c r="AK50" s="18">
        <v>0</v>
      </c>
      <c r="AL50" s="18">
        <v>11193591.442939002</v>
      </c>
      <c r="AM50" s="18">
        <v>0</v>
      </c>
      <c r="AN50" s="18">
        <v>310642982.09000391</v>
      </c>
      <c r="AO50" s="18">
        <v>0</v>
      </c>
      <c r="AP50" s="18">
        <v>830900.32000000007</v>
      </c>
      <c r="AQ50" s="18">
        <v>0</v>
      </c>
      <c r="AR50" s="18">
        <v>0</v>
      </c>
      <c r="AS50" s="18">
        <v>0</v>
      </c>
      <c r="AT50" s="18">
        <v>386335.41</v>
      </c>
      <c r="AU50" s="18">
        <v>0</v>
      </c>
      <c r="AV50" s="18">
        <v>386535.41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953433.54000000365</v>
      </c>
      <c r="BC50" s="18">
        <v>0</v>
      </c>
      <c r="BD50" s="18">
        <v>2796123.7600000058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999564.03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17091.25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1531045.5299999998</v>
      </c>
      <c r="CK50" s="18">
        <v>0</v>
      </c>
      <c r="CL50" s="18">
        <v>407818.34000000445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407818.34000000457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132846515.56999999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152119481.22999433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935545.05999999982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3980326.0000000047</v>
      </c>
      <c r="FO50" s="18">
        <v>0</v>
      </c>
      <c r="FP50" s="19">
        <v>6370543.4999999953</v>
      </c>
      <c r="FQ50" s="19">
        <v>0</v>
      </c>
      <c r="FR50" s="18">
        <v>0</v>
      </c>
      <c r="FS50" s="18">
        <v>0</v>
      </c>
      <c r="FT50" s="18">
        <v>848488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5522055.4999999953</v>
      </c>
      <c r="GC50" s="19">
        <v>0</v>
      </c>
      <c r="GD50" s="18">
        <v>0</v>
      </c>
      <c r="GE50" s="18">
        <v>0</v>
      </c>
      <c r="GF50" s="18">
        <v>5522055.4999999953</v>
      </c>
      <c r="GG50" s="18">
        <v>0</v>
      </c>
      <c r="GH50" s="18">
        <v>752997628.5700891</v>
      </c>
      <c r="GI50" s="18">
        <v>0</v>
      </c>
      <c r="GJ50" s="18">
        <v>672984.11000003747</v>
      </c>
      <c r="GK50" s="18">
        <v>0</v>
      </c>
      <c r="GL50" s="18">
        <v>3597687.49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3879923077</v>
      </c>
      <c r="HW50" s="18">
        <v>0</v>
      </c>
      <c r="HX50" s="19">
        <v>3879923077</v>
      </c>
    </row>
    <row r="51" spans="1:232" ht="12.75" customHeight="1">
      <c r="A51" s="55" t="s">
        <v>235</v>
      </c>
      <c r="B51" s="17">
        <v>1057</v>
      </c>
      <c r="C51" s="56" t="s">
        <v>147</v>
      </c>
      <c r="D51" s="19">
        <v>54407813.629999995</v>
      </c>
      <c r="E51" s="19">
        <v>0</v>
      </c>
      <c r="F51" s="18">
        <v>39772770.816057429</v>
      </c>
      <c r="G51" s="18">
        <v>0</v>
      </c>
      <c r="H51" s="18">
        <v>7964625.6938054981</v>
      </c>
      <c r="I51" s="18">
        <v>0</v>
      </c>
      <c r="J51" s="18">
        <v>6670417.1201370666</v>
      </c>
      <c r="K51" s="18">
        <v>0</v>
      </c>
      <c r="L51" s="18">
        <v>153905.46</v>
      </c>
      <c r="M51" s="18">
        <v>0</v>
      </c>
      <c r="N51" s="18">
        <v>39288047.68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2428596.5099999998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21599396.190000001</v>
      </c>
      <c r="AO51" s="18">
        <v>0</v>
      </c>
      <c r="AP51" s="18">
        <v>257935834.38</v>
      </c>
      <c r="AQ51" s="18">
        <v>0</v>
      </c>
      <c r="AR51" s="18">
        <v>0</v>
      </c>
      <c r="AS51" s="18">
        <v>0</v>
      </c>
      <c r="AT51" s="18">
        <v>178963869.28</v>
      </c>
      <c r="AU51" s="18">
        <v>0</v>
      </c>
      <c r="AV51" s="18">
        <v>44641168.899999999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2006668.03</v>
      </c>
      <c r="BC51" s="18">
        <v>0</v>
      </c>
      <c r="BD51" s="18">
        <v>13844708.43</v>
      </c>
      <c r="BE51" s="18">
        <v>0</v>
      </c>
      <c r="BF51" s="18">
        <v>0</v>
      </c>
      <c r="BG51" s="18">
        <v>0</v>
      </c>
      <c r="BH51" s="18">
        <v>3500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1358170.31</v>
      </c>
      <c r="BQ51" s="18">
        <v>0</v>
      </c>
      <c r="BR51" s="18">
        <v>600</v>
      </c>
      <c r="BS51" s="18">
        <v>0</v>
      </c>
      <c r="BT51" s="18">
        <v>0</v>
      </c>
      <c r="BU51" s="18">
        <v>0</v>
      </c>
      <c r="BV51" s="18">
        <v>1082.5999999999999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12370381.65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117234161.23</v>
      </c>
      <c r="CK51" s="18">
        <v>0</v>
      </c>
      <c r="CL51" s="18">
        <v>2778864.94</v>
      </c>
      <c r="CM51" s="18">
        <v>0</v>
      </c>
      <c r="CN51" s="18">
        <v>10058822.51</v>
      </c>
      <c r="CO51" s="18">
        <v>0</v>
      </c>
      <c r="CP51" s="18">
        <v>0</v>
      </c>
      <c r="CQ51" s="18">
        <v>0</v>
      </c>
      <c r="CR51" s="18">
        <v>2188592.6100000003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63658913.07</v>
      </c>
      <c r="DE51" s="18">
        <v>0</v>
      </c>
      <c r="DF51" s="18">
        <v>273545.34000000003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266792612.85999998</v>
      </c>
      <c r="DY51" s="18">
        <v>0</v>
      </c>
      <c r="DZ51" s="18">
        <v>0</v>
      </c>
      <c r="EA51" s="18">
        <v>0</v>
      </c>
      <c r="EB51" s="18">
        <v>183219511.75999999</v>
      </c>
      <c r="EC51" s="18">
        <v>0</v>
      </c>
      <c r="ED51" s="18">
        <v>444184</v>
      </c>
      <c r="EE51" s="18">
        <v>0</v>
      </c>
      <c r="EF51" s="18">
        <v>3909853.12</v>
      </c>
      <c r="EG51" s="18">
        <v>0</v>
      </c>
      <c r="EH51" s="18">
        <v>50868095.579999998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160315.51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1330591215.5799997</v>
      </c>
      <c r="HW51" s="18">
        <v>0</v>
      </c>
      <c r="HX51" s="19">
        <v>1330591215.5799997</v>
      </c>
    </row>
    <row r="52" spans="1:232" ht="12.75" customHeight="1">
      <c r="A52" s="55" t="s">
        <v>237</v>
      </c>
      <c r="B52" s="17">
        <v>1058</v>
      </c>
      <c r="C52" s="56" t="s">
        <v>147</v>
      </c>
      <c r="D52" s="19">
        <v>51732246</v>
      </c>
      <c r="E52" s="19">
        <v>0</v>
      </c>
      <c r="F52" s="18">
        <v>2087049.11</v>
      </c>
      <c r="G52" s="18">
        <v>0</v>
      </c>
      <c r="H52" s="18">
        <v>49669993.390000001</v>
      </c>
      <c r="I52" s="18">
        <v>0</v>
      </c>
      <c r="J52" s="18">
        <v>-24796.5</v>
      </c>
      <c r="K52" s="18">
        <v>0</v>
      </c>
      <c r="L52" s="18">
        <v>260</v>
      </c>
      <c r="M52" s="18">
        <v>0</v>
      </c>
      <c r="N52" s="18">
        <v>59201407.32</v>
      </c>
      <c r="O52" s="18">
        <v>0</v>
      </c>
      <c r="P52" s="18">
        <v>0</v>
      </c>
      <c r="Q52" s="18">
        <v>0</v>
      </c>
      <c r="R52" s="18">
        <v>28157070.890000001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2064197.3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128697602.06999999</v>
      </c>
      <c r="AQ52" s="18">
        <v>0</v>
      </c>
      <c r="AR52" s="18">
        <v>0</v>
      </c>
      <c r="AS52" s="18">
        <v>0</v>
      </c>
      <c r="AT52" s="18">
        <v>18227796.16</v>
      </c>
      <c r="AU52" s="18">
        <v>0</v>
      </c>
      <c r="AV52" s="18">
        <v>31920853.300000001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79991471.760000005</v>
      </c>
      <c r="BC52" s="18">
        <v>0</v>
      </c>
      <c r="BD52" s="18">
        <v>30758710.289999999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1061519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65262802.25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2438900.2799999998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25001748.649999999</v>
      </c>
      <c r="CK52" s="18">
        <v>0</v>
      </c>
      <c r="CL52" s="18">
        <v>31274986.239999998</v>
      </c>
      <c r="CM52" s="18">
        <v>0</v>
      </c>
      <c r="CN52" s="18">
        <v>1763752.55</v>
      </c>
      <c r="CO52" s="18">
        <v>0</v>
      </c>
      <c r="CP52" s="18">
        <v>0</v>
      </c>
      <c r="CQ52" s="18">
        <v>0</v>
      </c>
      <c r="CR52" s="18">
        <v>1564740.52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201330955.63999999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341.72</v>
      </c>
      <c r="DU52" s="18">
        <v>0</v>
      </c>
      <c r="DV52" s="18">
        <v>41998682.549999997</v>
      </c>
      <c r="DW52" s="18">
        <v>0</v>
      </c>
      <c r="DX52" s="18">
        <v>202056565.06</v>
      </c>
      <c r="DY52" s="18">
        <v>0</v>
      </c>
      <c r="DZ52" s="18">
        <v>0</v>
      </c>
      <c r="EA52" s="18">
        <v>0</v>
      </c>
      <c r="EB52" s="18">
        <v>3916098.83</v>
      </c>
      <c r="EC52" s="18">
        <v>0</v>
      </c>
      <c r="ED52" s="18">
        <v>66063847.5</v>
      </c>
      <c r="EE52" s="18">
        <v>0</v>
      </c>
      <c r="EF52" s="18">
        <v>27825</v>
      </c>
      <c r="EG52" s="18">
        <v>0</v>
      </c>
      <c r="EH52" s="18">
        <v>695488731.78999996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739797.89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299577197.54000002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299577197.54000002</v>
      </c>
      <c r="FW52" s="19">
        <v>0</v>
      </c>
      <c r="FX52" s="18">
        <v>299577197.54000002</v>
      </c>
      <c r="FY52" s="18">
        <v>0</v>
      </c>
      <c r="FZ52" s="18">
        <v>0</v>
      </c>
      <c r="GA52" s="18">
        <v>0</v>
      </c>
      <c r="GB52" s="19">
        <v>0</v>
      </c>
      <c r="GC52" s="19">
        <v>0</v>
      </c>
      <c r="GD52" s="18">
        <v>0</v>
      </c>
      <c r="GE52" s="18">
        <v>0</v>
      </c>
      <c r="GF52" s="18">
        <v>0</v>
      </c>
      <c r="GG52" s="18">
        <v>0</v>
      </c>
      <c r="GH52" s="18">
        <v>107981.96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2070428090.0600004</v>
      </c>
      <c r="HW52" s="18">
        <v>0</v>
      </c>
      <c r="HX52" s="19">
        <v>2070428090.0600004</v>
      </c>
    </row>
    <row r="53" spans="1:232" ht="12.75" customHeight="1">
      <c r="A53" s="55" t="s">
        <v>239</v>
      </c>
      <c r="B53" s="17">
        <v>1059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259389.31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1296691.857954517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12509823.199999999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61741431.950000003</v>
      </c>
      <c r="DE53" s="18">
        <v>0</v>
      </c>
      <c r="DF53" s="18">
        <v>15749635.629999999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12509823.6</v>
      </c>
      <c r="DU53" s="18">
        <v>0</v>
      </c>
      <c r="DV53" s="18">
        <v>139217266.64999998</v>
      </c>
      <c r="DW53" s="18">
        <v>0</v>
      </c>
      <c r="DX53" s="18">
        <v>155491.06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747617675.34000003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187895774.26000002</v>
      </c>
      <c r="FO53" s="18">
        <v>0</v>
      </c>
      <c r="FP53" s="19">
        <v>0</v>
      </c>
      <c r="FQ53" s="19">
        <v>0</v>
      </c>
      <c r="FR53" s="18">
        <v>0</v>
      </c>
      <c r="FS53" s="18">
        <v>0</v>
      </c>
      <c r="FT53" s="18">
        <v>0</v>
      </c>
      <c r="FU53" s="18">
        <v>0</v>
      </c>
      <c r="FV53" s="19">
        <v>0</v>
      </c>
      <c r="FW53" s="19">
        <v>0</v>
      </c>
      <c r="FX53" s="18">
        <v>0</v>
      </c>
      <c r="FY53" s="18">
        <v>0</v>
      </c>
      <c r="FZ53" s="18">
        <v>0</v>
      </c>
      <c r="GA53" s="18">
        <v>0</v>
      </c>
      <c r="GB53" s="19">
        <v>0</v>
      </c>
      <c r="GC53" s="19">
        <v>0</v>
      </c>
      <c r="GD53" s="18">
        <v>0</v>
      </c>
      <c r="GE53" s="18">
        <v>0</v>
      </c>
      <c r="GF53" s="18">
        <v>0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1178953002.8579545</v>
      </c>
      <c r="HW53" s="18">
        <v>0</v>
      </c>
      <c r="HX53" s="19">
        <v>1178953002.8579545</v>
      </c>
    </row>
    <row r="54" spans="1:232" ht="12.75" customHeight="1">
      <c r="A54" s="55" t="s">
        <v>241</v>
      </c>
      <c r="B54" s="17">
        <v>1060</v>
      </c>
      <c r="C54" s="56" t="s">
        <v>147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-14837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0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-14837</v>
      </c>
      <c r="HW54" s="18">
        <v>0</v>
      </c>
      <c r="HX54" s="19">
        <v>-14837</v>
      </c>
    </row>
    <row r="55" spans="1:232" ht="12.75" customHeight="1">
      <c r="A55" s="55" t="s">
        <v>243</v>
      </c>
      <c r="B55" s="17">
        <v>1061</v>
      </c>
      <c r="C55" s="56" t="s">
        <v>147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5548027198.8000031</v>
      </c>
      <c r="FQ55" s="19">
        <v>0</v>
      </c>
      <c r="FR55" s="18">
        <v>0</v>
      </c>
      <c r="FS55" s="18">
        <v>0</v>
      </c>
      <c r="FT55" s="18">
        <v>0</v>
      </c>
      <c r="FU55" s="18">
        <v>0</v>
      </c>
      <c r="FV55" s="19">
        <v>1863774364.8299999</v>
      </c>
      <c r="FW55" s="19">
        <v>0</v>
      </c>
      <c r="FX55" s="18">
        <v>108950551.87388974</v>
      </c>
      <c r="FY55" s="18">
        <v>0</v>
      </c>
      <c r="FZ55" s="18">
        <v>1754823812.9561102</v>
      </c>
      <c r="GA55" s="18">
        <v>0</v>
      </c>
      <c r="GB55" s="19">
        <v>3684252833.9700031</v>
      </c>
      <c r="GC55" s="19">
        <v>0</v>
      </c>
      <c r="GD55" s="18">
        <v>1051853712.7198334</v>
      </c>
      <c r="GE55" s="18">
        <v>0</v>
      </c>
      <c r="GF55" s="18">
        <v>2632399121.2501698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5548027198.8000031</v>
      </c>
      <c r="HW55" s="18">
        <v>0</v>
      </c>
      <c r="HX55" s="19">
        <v>5548027198.8000031</v>
      </c>
    </row>
    <row r="56" spans="1:232" ht="12.75" customHeight="1">
      <c r="A56" s="55" t="s">
        <v>245</v>
      </c>
      <c r="B56" s="17">
        <v>2001</v>
      </c>
      <c r="C56" s="56" t="s">
        <v>147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30155493706.492149</v>
      </c>
      <c r="FQ56" s="19">
        <v>0</v>
      </c>
      <c r="FR56" s="18">
        <v>9517195.6184999924</v>
      </c>
      <c r="FS56" s="18">
        <v>0</v>
      </c>
      <c r="FT56" s="18">
        <v>1333870.1600000001</v>
      </c>
      <c r="FU56" s="18">
        <v>0</v>
      </c>
      <c r="FV56" s="19">
        <v>7899494964.1163521</v>
      </c>
      <c r="FW56" s="19">
        <v>0</v>
      </c>
      <c r="FX56" s="18">
        <v>127658665.23199023</v>
      </c>
      <c r="FY56" s="18">
        <v>0</v>
      </c>
      <c r="FZ56" s="18">
        <v>7771836298.8843622</v>
      </c>
      <c r="GA56" s="18">
        <v>0</v>
      </c>
      <c r="GB56" s="19">
        <v>22245147676.597298</v>
      </c>
      <c r="GC56" s="19">
        <v>0</v>
      </c>
      <c r="GD56" s="18">
        <v>1934102649.6769993</v>
      </c>
      <c r="GE56" s="18">
        <v>0</v>
      </c>
      <c r="GF56" s="18">
        <v>20311045026.9203</v>
      </c>
      <c r="GG56" s="18">
        <v>0</v>
      </c>
      <c r="GH56" s="18">
        <v>3793761.91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30159287468.402161</v>
      </c>
      <c r="HW56" s="18">
        <v>0</v>
      </c>
      <c r="HX56" s="19">
        <v>30159287468.402161</v>
      </c>
    </row>
    <row r="57" spans="1:232" ht="12.75" customHeight="1">
      <c r="A57" s="55" t="s">
        <v>247</v>
      </c>
      <c r="B57" s="17">
        <v>2002</v>
      </c>
      <c r="C57" s="56" t="s">
        <v>248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5313287.2699999455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363.48571428571427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3338835905.1703801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3344149555.9260941</v>
      </c>
      <c r="HW57" s="18">
        <v>0</v>
      </c>
      <c r="HX57" s="19">
        <v>3344149555.9260941</v>
      </c>
    </row>
    <row r="58" spans="1:232" ht="12.75" customHeight="1">
      <c r="A58" s="55" t="s">
        <v>250</v>
      </c>
      <c r="B58" s="17">
        <v>2005</v>
      </c>
      <c r="C58" s="56" t="s">
        <v>248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6546053.0600002315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1275022450.72</v>
      </c>
      <c r="FQ58" s="19">
        <v>0</v>
      </c>
      <c r="FR58" s="18">
        <v>211845.95</v>
      </c>
      <c r="FS58" s="18">
        <v>0</v>
      </c>
      <c r="FT58" s="18">
        <v>109781193.51000001</v>
      </c>
      <c r="FU58" s="18">
        <v>0</v>
      </c>
      <c r="FV58" s="19">
        <v>527969664.19</v>
      </c>
      <c r="FW58" s="19">
        <v>0</v>
      </c>
      <c r="FX58" s="18">
        <v>2233567.4900000002</v>
      </c>
      <c r="FY58" s="18">
        <v>0</v>
      </c>
      <c r="FZ58" s="18">
        <v>525736096.69999999</v>
      </c>
      <c r="GA58" s="18">
        <v>0</v>
      </c>
      <c r="GB58" s="19">
        <v>637059747.07000005</v>
      </c>
      <c r="GC58" s="19">
        <v>0</v>
      </c>
      <c r="GD58" s="18">
        <v>102434127.26000004</v>
      </c>
      <c r="GE58" s="18">
        <v>0</v>
      </c>
      <c r="GF58" s="18">
        <v>534625619.81000006</v>
      </c>
      <c r="GG58" s="18">
        <v>0</v>
      </c>
      <c r="GH58" s="18">
        <v>146947593.93764305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312104.63000000047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1428828202.3476434</v>
      </c>
      <c r="HW58" s="18">
        <v>0</v>
      </c>
      <c r="HX58" s="19">
        <v>1428828202.3476434</v>
      </c>
    </row>
    <row r="59" spans="1:232" ht="12.75" customHeight="1">
      <c r="A59" s="55" t="s">
        <v>252</v>
      </c>
      <c r="B59" s="17">
        <v>2006</v>
      </c>
      <c r="C59" s="56" t="s">
        <v>253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6093255.169999999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160886520.68000001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160886520.68000001</v>
      </c>
      <c r="FW59" s="19">
        <v>0</v>
      </c>
      <c r="FX59" s="18">
        <v>0</v>
      </c>
      <c r="FY59" s="18">
        <v>0</v>
      </c>
      <c r="FZ59" s="18">
        <v>160886520.68000001</v>
      </c>
      <c r="GA59" s="18">
        <v>0</v>
      </c>
      <c r="GB59" s="19">
        <v>0</v>
      </c>
      <c r="GC59" s="19">
        <v>0</v>
      </c>
      <c r="GD59" s="18">
        <v>0</v>
      </c>
      <c r="GE59" s="18">
        <v>0</v>
      </c>
      <c r="GF59" s="18">
        <v>0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0</v>
      </c>
      <c r="GO59" s="18">
        <v>0</v>
      </c>
      <c r="GP59" s="18">
        <v>478561463.55007184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645541239.40007162</v>
      </c>
      <c r="HW59" s="18">
        <v>0</v>
      </c>
      <c r="HX59" s="19">
        <v>645541239.40007162</v>
      </c>
    </row>
    <row r="60" spans="1:232" ht="12.75" customHeight="1">
      <c r="A60" s="55" t="s">
        <v>255</v>
      </c>
      <c r="B60" s="17">
        <v>2007</v>
      </c>
      <c r="C60" s="56" t="s">
        <v>248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2241879.5099996165</v>
      </c>
      <c r="DE60" s="18">
        <v>0</v>
      </c>
      <c r="DF60" s="18">
        <v>195454.48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250604451.13999897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253041785.12999859</v>
      </c>
      <c r="HW60" s="18">
        <v>0</v>
      </c>
      <c r="HX60" s="19">
        <v>253041785.12999859</v>
      </c>
    </row>
    <row r="61" spans="1:232" ht="12.75" customHeight="1">
      <c r="A61" s="55" t="s">
        <v>257</v>
      </c>
      <c r="B61" s="17">
        <v>2008</v>
      </c>
      <c r="C61" s="56" t="s">
        <v>248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3000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260591791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260594791</v>
      </c>
      <c r="HW61" s="18">
        <v>0</v>
      </c>
      <c r="HX61" s="19">
        <v>260594791</v>
      </c>
    </row>
    <row r="62" spans="1:232" ht="12.75" customHeight="1">
      <c r="A62" s="55" t="s">
        <v>259</v>
      </c>
      <c r="B62" s="17">
        <v>3001</v>
      </c>
      <c r="C62" s="56" t="s">
        <v>253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102750386.26653257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102750386.26653257</v>
      </c>
      <c r="GC62" s="19">
        <v>0</v>
      </c>
      <c r="GD62" s="18">
        <v>0</v>
      </c>
      <c r="GE62" s="18">
        <v>0</v>
      </c>
      <c r="GF62" s="18">
        <v>102750386.26653257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1.0000000000000001E-5</v>
      </c>
      <c r="GO62" s="18">
        <v>0</v>
      </c>
      <c r="GP62" s="18">
        <v>21542565551.559364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21645315937.825905</v>
      </c>
      <c r="HW62" s="18">
        <v>0</v>
      </c>
      <c r="HX62" s="19">
        <v>21645315937.825905</v>
      </c>
    </row>
    <row r="63" spans="1:232" ht="12.75" customHeight="1">
      <c r="A63" s="55" t="s">
        <v>261</v>
      </c>
      <c r="B63" s="17">
        <v>3002</v>
      </c>
      <c r="C63" s="56" t="s">
        <v>253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1054106.8099999998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2586041266.3100014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2587095373.1200013</v>
      </c>
      <c r="HW63" s="18">
        <v>0</v>
      </c>
      <c r="HX63" s="19">
        <v>2587095373.1200013</v>
      </c>
    </row>
    <row r="64" spans="1:232" ht="12.75" customHeight="1">
      <c r="A64" s="55" t="s">
        <v>263</v>
      </c>
      <c r="B64" s="17">
        <v>3003</v>
      </c>
      <c r="C64" s="56" t="s">
        <v>253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256981.13000000003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0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0</v>
      </c>
      <c r="FW64" s="19">
        <v>0</v>
      </c>
      <c r="FX64" s="18">
        <v>0</v>
      </c>
      <c r="FY64" s="18">
        <v>0</v>
      </c>
      <c r="FZ64" s="18">
        <v>0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17080937499.709995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17081194480.839994</v>
      </c>
      <c r="HW64" s="18">
        <v>0</v>
      </c>
      <c r="HX64" s="19">
        <v>17081194480.839994</v>
      </c>
    </row>
    <row r="65" spans="1:232" ht="12.75" customHeight="1">
      <c r="A65" s="55" t="s">
        <v>265</v>
      </c>
      <c r="B65" s="17">
        <v>3004</v>
      </c>
      <c r="C65" s="56" t="s">
        <v>253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2662585.8499999992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87015349.549999967</v>
      </c>
      <c r="GO65" s="18">
        <v>9153698.3900000006</v>
      </c>
      <c r="GP65" s="18">
        <v>19944137785.03009</v>
      </c>
      <c r="GQ65" s="18">
        <v>633514134.99000013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20033815720.430092</v>
      </c>
      <c r="HW65" s="18">
        <v>642667833.38000011</v>
      </c>
      <c r="HX65" s="19">
        <v>20676483553.810093</v>
      </c>
    </row>
    <row r="66" spans="1:232" ht="12.75" customHeight="1">
      <c r="A66" s="55" t="s">
        <v>267</v>
      </c>
      <c r="B66" s="17">
        <v>3005</v>
      </c>
      <c r="C66" s="56" t="s">
        <v>253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198357765.81918836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1564885100.9297535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1763242866.7489419</v>
      </c>
      <c r="HW66" s="18">
        <v>0</v>
      </c>
      <c r="HX66" s="19">
        <v>1763242866.7489419</v>
      </c>
    </row>
    <row r="67" spans="1:232" ht="12.75" customHeight="1">
      <c r="A67" s="55" t="s">
        <v>269</v>
      </c>
      <c r="B67" s="17">
        <v>3006</v>
      </c>
      <c r="C67" s="56" t="s">
        <v>253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292138610.81000006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5117081.87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5117081.87</v>
      </c>
      <c r="FW67" s="19">
        <v>0</v>
      </c>
      <c r="FX67" s="18">
        <v>0</v>
      </c>
      <c r="FY67" s="18">
        <v>0</v>
      </c>
      <c r="FZ67" s="18">
        <v>5117081.87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24073963540.559998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24371219233.239998</v>
      </c>
      <c r="HW67" s="18">
        <v>0</v>
      </c>
      <c r="HX67" s="19">
        <v>24371219233.239998</v>
      </c>
    </row>
    <row r="68" spans="1:232" ht="12.75" customHeight="1">
      <c r="A68" s="55" t="s">
        <v>271</v>
      </c>
      <c r="B68" s="17">
        <v>3007</v>
      </c>
      <c r="C68" s="56" t="s">
        <v>253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6247966.9699999997</v>
      </c>
      <c r="DE68" s="18">
        <v>18342.04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0</v>
      </c>
      <c r="FW68" s="19">
        <v>0</v>
      </c>
      <c r="FX68" s="18">
        <v>0</v>
      </c>
      <c r="FY68" s="18">
        <v>0</v>
      </c>
      <c r="FZ68" s="18">
        <v>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197799228.88</v>
      </c>
      <c r="GQ68" s="18">
        <v>12725884.720000001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204047195.84999999</v>
      </c>
      <c r="HW68" s="18">
        <v>12744226.76</v>
      </c>
      <c r="HX68" s="19">
        <v>216791422.60999998</v>
      </c>
    </row>
    <row r="69" spans="1:232" ht="12.75" customHeight="1">
      <c r="A69" s="55" t="s">
        <v>273</v>
      </c>
      <c r="B69" s="17">
        <v>3008</v>
      </c>
      <c r="C69" s="56" t="s">
        <v>253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178769339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0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0</v>
      </c>
      <c r="FW69" s="19">
        <v>0</v>
      </c>
      <c r="FX69" s="18">
        <v>0</v>
      </c>
      <c r="FY69" s="18">
        <v>0</v>
      </c>
      <c r="FZ69" s="18">
        <v>0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3157379127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3336148466</v>
      </c>
      <c r="HW69" s="18">
        <v>0</v>
      </c>
      <c r="HX69" s="19">
        <v>3336148466</v>
      </c>
    </row>
    <row r="70" spans="1:232" ht="12.75" customHeight="1">
      <c r="A70" s="55" t="s">
        <v>275</v>
      </c>
      <c r="B70" s="17">
        <v>3009</v>
      </c>
      <c r="C70" s="56" t="s">
        <v>253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88555573.109999985</v>
      </c>
      <c r="DE70" s="18">
        <v>0</v>
      </c>
      <c r="DF70" s="18">
        <v>48804090.75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1194673045.9299998</v>
      </c>
      <c r="FQ70" s="19">
        <v>0</v>
      </c>
      <c r="FR70" s="18">
        <v>0</v>
      </c>
      <c r="FS70" s="18">
        <v>0</v>
      </c>
      <c r="FT70" s="18">
        <v>0</v>
      </c>
      <c r="FU70" s="18">
        <v>0</v>
      </c>
      <c r="FV70" s="19">
        <v>1194673045.9299998</v>
      </c>
      <c r="FW70" s="19">
        <v>0</v>
      </c>
      <c r="FX70" s="18">
        <v>258832896.86000001</v>
      </c>
      <c r="FY70" s="18">
        <v>0</v>
      </c>
      <c r="FZ70" s="18">
        <v>935840149.06999993</v>
      </c>
      <c r="GA70" s="18">
        <v>0</v>
      </c>
      <c r="GB70" s="19">
        <v>0</v>
      </c>
      <c r="GC70" s="19">
        <v>0</v>
      </c>
      <c r="GD70" s="18">
        <v>0</v>
      </c>
      <c r="GE70" s="18">
        <v>0</v>
      </c>
      <c r="GF70" s="18">
        <v>0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14626443632.13213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15958476341.922127</v>
      </c>
      <c r="HW70" s="18">
        <v>0</v>
      </c>
      <c r="HX70" s="19">
        <v>15958476341.922127</v>
      </c>
    </row>
    <row r="71" spans="1:232" ht="12.75" customHeight="1">
      <c r="A71" s="55" t="s">
        <v>277</v>
      </c>
      <c r="B71" s="17">
        <v>3011</v>
      </c>
      <c r="C71" s="56" t="s">
        <v>253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173154567.69811001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856240.04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856240.04</v>
      </c>
      <c r="FW71" s="19">
        <v>0</v>
      </c>
      <c r="FX71" s="18">
        <v>27161.73</v>
      </c>
      <c r="FY71" s="18">
        <v>0</v>
      </c>
      <c r="FZ71" s="18">
        <v>829078.31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4321202118.4594746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4495212926.1975842</v>
      </c>
      <c r="HW71" s="18">
        <v>0</v>
      </c>
      <c r="HX71" s="19">
        <v>4495212926.1975842</v>
      </c>
    </row>
    <row r="72" spans="1:232" ht="12.75" customHeight="1">
      <c r="A72" s="55" t="s">
        <v>279</v>
      </c>
      <c r="B72" s="17">
        <v>3012</v>
      </c>
      <c r="C72" s="56" t="s">
        <v>253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48297.47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117065251.09000015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117065251.09000015</v>
      </c>
      <c r="FW72" s="19">
        <v>0</v>
      </c>
      <c r="FX72" s="18">
        <v>2022212.5899999996</v>
      </c>
      <c r="FY72" s="18">
        <v>0</v>
      </c>
      <c r="FZ72" s="18">
        <v>115043038.50000015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20003806424.490002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20120919973.050003</v>
      </c>
      <c r="HW72" s="18">
        <v>0</v>
      </c>
      <c r="HX72" s="19">
        <v>20120919973.050003</v>
      </c>
    </row>
    <row r="73" spans="1:232" ht="12.75" customHeight="1">
      <c r="A73" s="55" t="s">
        <v>281</v>
      </c>
      <c r="B73" s="17">
        <v>3016</v>
      </c>
      <c r="C73" s="56" t="s">
        <v>253</v>
      </c>
      <c r="D73" s="19">
        <v>0</v>
      </c>
      <c r="E73" s="19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v>0</v>
      </c>
      <c r="DC73" s="18">
        <v>0</v>
      </c>
      <c r="DD73" s="18">
        <v>505821920.95999676</v>
      </c>
      <c r="DE73" s="18">
        <v>0</v>
      </c>
      <c r="DF73" s="18">
        <v>102004487.20999999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v>0</v>
      </c>
      <c r="EP73" s="18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v>0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v>0</v>
      </c>
      <c r="FP73" s="19">
        <v>2376087535.470015</v>
      </c>
      <c r="FQ73" s="19">
        <v>0</v>
      </c>
      <c r="FR73" s="18">
        <v>24295226.439999998</v>
      </c>
      <c r="FS73" s="18">
        <v>0</v>
      </c>
      <c r="FT73" s="18">
        <v>1344043.3299999977</v>
      </c>
      <c r="FU73" s="18">
        <v>0</v>
      </c>
      <c r="FV73" s="19">
        <v>1026355931.4300249</v>
      </c>
      <c r="FW73" s="19">
        <v>0</v>
      </c>
      <c r="FX73" s="18">
        <v>7576031.2699999744</v>
      </c>
      <c r="FY73" s="18">
        <v>0</v>
      </c>
      <c r="FZ73" s="18">
        <v>1018779900.1600249</v>
      </c>
      <c r="GA73" s="18">
        <v>0</v>
      </c>
      <c r="GB73" s="19">
        <v>1324092334.2699904</v>
      </c>
      <c r="GC73" s="19">
        <v>0</v>
      </c>
      <c r="GD73" s="18">
        <v>33730312.880000092</v>
      </c>
      <c r="GE73" s="18">
        <v>0</v>
      </c>
      <c r="GF73" s="18">
        <v>1290362021.3899903</v>
      </c>
      <c r="GG73" s="18">
        <v>0</v>
      </c>
      <c r="GH73" s="18">
        <v>7520529.3500001747</v>
      </c>
      <c r="GI73" s="18">
        <v>0</v>
      </c>
      <c r="GJ73" s="18">
        <v>0</v>
      </c>
      <c r="GK73" s="18">
        <v>0</v>
      </c>
      <c r="GL73" s="18">
        <v>0</v>
      </c>
      <c r="GM73" s="18">
        <v>0</v>
      </c>
      <c r="GN73" s="18">
        <v>0</v>
      </c>
      <c r="GO73" s="18">
        <v>0</v>
      </c>
      <c r="GP73" s="18">
        <v>993030671.07011902</v>
      </c>
      <c r="GQ73" s="18">
        <v>0</v>
      </c>
      <c r="GR73" s="18">
        <v>0</v>
      </c>
      <c r="GS73" s="18">
        <v>0</v>
      </c>
      <c r="GT73" s="18">
        <v>0</v>
      </c>
      <c r="GU73" s="18">
        <v>0</v>
      </c>
      <c r="GV73" s="18">
        <v>0</v>
      </c>
      <c r="GW73" s="18">
        <v>0</v>
      </c>
      <c r="GX73" s="18">
        <v>0</v>
      </c>
      <c r="GY73" s="18">
        <v>0</v>
      </c>
      <c r="GZ73" s="18">
        <v>0</v>
      </c>
      <c r="HA73" s="18">
        <v>0</v>
      </c>
      <c r="HB73" s="19">
        <v>0</v>
      </c>
      <c r="HC73" s="19">
        <v>0</v>
      </c>
      <c r="HD73" s="18">
        <v>0</v>
      </c>
      <c r="HE73" s="18">
        <v>0</v>
      </c>
      <c r="HF73" s="18">
        <v>0</v>
      </c>
      <c r="HG73" s="18">
        <v>0</v>
      </c>
      <c r="HH73" s="19">
        <v>0</v>
      </c>
      <c r="HI73" s="19">
        <v>0</v>
      </c>
      <c r="HJ73" s="18">
        <v>0</v>
      </c>
      <c r="HK73" s="18">
        <v>0</v>
      </c>
      <c r="HL73" s="18">
        <v>0</v>
      </c>
      <c r="HM73" s="18">
        <v>0</v>
      </c>
      <c r="HN73" s="19">
        <v>0</v>
      </c>
      <c r="HO73" s="19">
        <v>0</v>
      </c>
      <c r="HP73" s="18">
        <v>0</v>
      </c>
      <c r="HQ73" s="18">
        <v>0</v>
      </c>
      <c r="HR73" s="18">
        <v>0</v>
      </c>
      <c r="HS73" s="18">
        <v>0</v>
      </c>
      <c r="HT73" s="18">
        <v>0</v>
      </c>
      <c r="HU73" s="18">
        <v>0</v>
      </c>
      <c r="HV73" s="18">
        <v>3984465144.060132</v>
      </c>
      <c r="HW73" s="18">
        <v>0</v>
      </c>
      <c r="HX73" s="19">
        <v>3984465144.060132</v>
      </c>
    </row>
    <row r="74" spans="1:232" ht="12.75" customHeight="1">
      <c r="A74" s="55" t="s">
        <v>283</v>
      </c>
      <c r="B74" s="17">
        <v>3017</v>
      </c>
      <c r="C74" s="56" t="s">
        <v>253</v>
      </c>
      <c r="D74" s="19">
        <v>0</v>
      </c>
      <c r="E74" s="19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876568441.16173303</v>
      </c>
      <c r="DE74" s="18">
        <v>0</v>
      </c>
      <c r="DF74" s="18">
        <v>641986857.16003048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v>0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v>0</v>
      </c>
      <c r="FP74" s="19">
        <v>27365362.769999996</v>
      </c>
      <c r="FQ74" s="19">
        <v>0</v>
      </c>
      <c r="FR74" s="18">
        <v>0</v>
      </c>
      <c r="FS74" s="18">
        <v>0</v>
      </c>
      <c r="FT74" s="18">
        <v>0</v>
      </c>
      <c r="FU74" s="18">
        <v>0</v>
      </c>
      <c r="FV74" s="19">
        <v>27365362.769999996</v>
      </c>
      <c r="FW74" s="19">
        <v>0</v>
      </c>
      <c r="FX74" s="18">
        <v>1316378.7600000002</v>
      </c>
      <c r="FY74" s="18">
        <v>0</v>
      </c>
      <c r="FZ74" s="18">
        <v>26048984.009999994</v>
      </c>
      <c r="GA74" s="18">
        <v>0</v>
      </c>
      <c r="GB74" s="19">
        <v>0</v>
      </c>
      <c r="GC74" s="19">
        <v>0</v>
      </c>
      <c r="GD74" s="18">
        <v>0</v>
      </c>
      <c r="GE74" s="18">
        <v>0</v>
      </c>
      <c r="GF74" s="18">
        <v>0</v>
      </c>
      <c r="GG74" s="18">
        <v>0</v>
      </c>
      <c r="GH74" s="18">
        <v>0</v>
      </c>
      <c r="GI74" s="18">
        <v>0</v>
      </c>
      <c r="GJ74" s="18">
        <v>0</v>
      </c>
      <c r="GK74" s="18">
        <v>0</v>
      </c>
      <c r="GL74" s="18">
        <v>0</v>
      </c>
      <c r="GM74" s="18">
        <v>0</v>
      </c>
      <c r="GN74" s="18">
        <v>0</v>
      </c>
      <c r="GO74" s="18">
        <v>0</v>
      </c>
      <c r="GP74" s="18">
        <v>14373335206.978901</v>
      </c>
      <c r="GQ74" s="18">
        <v>0</v>
      </c>
      <c r="GR74" s="18">
        <v>0</v>
      </c>
      <c r="GS74" s="18">
        <v>0</v>
      </c>
      <c r="GT74" s="18">
        <v>0</v>
      </c>
      <c r="GU74" s="18">
        <v>0</v>
      </c>
      <c r="GV74" s="18">
        <v>0</v>
      </c>
      <c r="GW74" s="18">
        <v>0</v>
      </c>
      <c r="GX74" s="18">
        <v>0</v>
      </c>
      <c r="GY74" s="18">
        <v>0</v>
      </c>
      <c r="GZ74" s="18">
        <v>0</v>
      </c>
      <c r="HA74" s="18">
        <v>0</v>
      </c>
      <c r="HB74" s="19">
        <v>0</v>
      </c>
      <c r="HC74" s="19">
        <v>0</v>
      </c>
      <c r="HD74" s="18">
        <v>0</v>
      </c>
      <c r="HE74" s="18">
        <v>0</v>
      </c>
      <c r="HF74" s="18">
        <v>0</v>
      </c>
      <c r="HG74" s="18">
        <v>0</v>
      </c>
      <c r="HH74" s="19">
        <v>0</v>
      </c>
      <c r="HI74" s="19">
        <v>0</v>
      </c>
      <c r="HJ74" s="18">
        <v>0</v>
      </c>
      <c r="HK74" s="18">
        <v>0</v>
      </c>
      <c r="HL74" s="18">
        <v>0</v>
      </c>
      <c r="HM74" s="18">
        <v>0</v>
      </c>
      <c r="HN74" s="19">
        <v>0</v>
      </c>
      <c r="HO74" s="19">
        <v>0</v>
      </c>
      <c r="HP74" s="18">
        <v>0</v>
      </c>
      <c r="HQ74" s="18">
        <v>0</v>
      </c>
      <c r="HR74" s="18">
        <v>0</v>
      </c>
      <c r="HS74" s="18">
        <v>0</v>
      </c>
      <c r="HT74" s="18">
        <v>0</v>
      </c>
      <c r="HU74" s="18">
        <v>0</v>
      </c>
      <c r="HV74" s="18">
        <v>15919255868.070663</v>
      </c>
      <c r="HW74" s="18">
        <v>0</v>
      </c>
      <c r="HX74" s="19">
        <v>15919255868.070663</v>
      </c>
    </row>
    <row r="75" spans="1:232" ht="12.75" customHeight="1">
      <c r="A75" s="55" t="s">
        <v>285</v>
      </c>
      <c r="B75" s="17">
        <v>3018</v>
      </c>
      <c r="C75" s="56" t="s">
        <v>253</v>
      </c>
      <c r="D75" s="19">
        <v>0</v>
      </c>
      <c r="E75" s="19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3925880.3600000255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>
        <v>0</v>
      </c>
      <c r="DO75" s="18">
        <v>0</v>
      </c>
      <c r="DP75" s="18">
        <v>0</v>
      </c>
      <c r="DQ75" s="18">
        <v>0</v>
      </c>
      <c r="DR75" s="18">
        <v>0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0</v>
      </c>
      <c r="EA75" s="18">
        <v>0</v>
      </c>
      <c r="EB75" s="18"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0</v>
      </c>
      <c r="EO75" s="18">
        <v>0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v>0</v>
      </c>
      <c r="FC75" s="18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v>0</v>
      </c>
      <c r="FP75" s="19">
        <v>0</v>
      </c>
      <c r="FQ75" s="19">
        <v>0</v>
      </c>
      <c r="FR75" s="18">
        <v>0</v>
      </c>
      <c r="FS75" s="18">
        <v>0</v>
      </c>
      <c r="FT75" s="18">
        <v>0</v>
      </c>
      <c r="FU75" s="18">
        <v>0</v>
      </c>
      <c r="FV75" s="19">
        <v>0</v>
      </c>
      <c r="FW75" s="19">
        <v>0</v>
      </c>
      <c r="FX75" s="18">
        <v>0</v>
      </c>
      <c r="FY75" s="18">
        <v>0</v>
      </c>
      <c r="FZ75" s="18">
        <v>0</v>
      </c>
      <c r="GA75" s="18">
        <v>0</v>
      </c>
      <c r="GB75" s="19">
        <v>0</v>
      </c>
      <c r="GC75" s="19">
        <v>0</v>
      </c>
      <c r="GD75" s="18">
        <v>0</v>
      </c>
      <c r="GE75" s="18">
        <v>0</v>
      </c>
      <c r="GF75" s="18">
        <v>0</v>
      </c>
      <c r="GG75" s="18">
        <v>0</v>
      </c>
      <c r="GH75" s="18">
        <v>0</v>
      </c>
      <c r="GI75" s="18">
        <v>0</v>
      </c>
      <c r="GJ75" s="18">
        <v>0</v>
      </c>
      <c r="GK75" s="18">
        <v>0</v>
      </c>
      <c r="GL75" s="18">
        <v>0</v>
      </c>
      <c r="GM75" s="18">
        <v>0</v>
      </c>
      <c r="GN75" s="18">
        <v>0</v>
      </c>
      <c r="GO75" s="18">
        <v>0</v>
      </c>
      <c r="GP75" s="18">
        <v>29340585986.880001</v>
      </c>
      <c r="GQ75" s="18">
        <v>0</v>
      </c>
      <c r="GR75" s="18">
        <v>0</v>
      </c>
      <c r="GS75" s="18">
        <v>0</v>
      </c>
      <c r="GT75" s="18">
        <v>0</v>
      </c>
      <c r="GU75" s="18">
        <v>0</v>
      </c>
      <c r="GV75" s="18">
        <v>0</v>
      </c>
      <c r="GW75" s="18">
        <v>0</v>
      </c>
      <c r="GX75" s="18">
        <v>0</v>
      </c>
      <c r="GY75" s="18">
        <v>0</v>
      </c>
      <c r="GZ75" s="18">
        <v>0</v>
      </c>
      <c r="HA75" s="18">
        <v>0</v>
      </c>
      <c r="HB75" s="19">
        <v>0</v>
      </c>
      <c r="HC75" s="19">
        <v>0</v>
      </c>
      <c r="HD75" s="18">
        <v>0</v>
      </c>
      <c r="HE75" s="18">
        <v>0</v>
      </c>
      <c r="HF75" s="18">
        <v>0</v>
      </c>
      <c r="HG75" s="18">
        <v>0</v>
      </c>
      <c r="HH75" s="19">
        <v>0</v>
      </c>
      <c r="HI75" s="19">
        <v>0</v>
      </c>
      <c r="HJ75" s="18">
        <v>0</v>
      </c>
      <c r="HK75" s="18">
        <v>0</v>
      </c>
      <c r="HL75" s="18">
        <v>0</v>
      </c>
      <c r="HM75" s="18">
        <v>0</v>
      </c>
      <c r="HN75" s="19">
        <v>0</v>
      </c>
      <c r="HO75" s="19">
        <v>0</v>
      </c>
      <c r="HP75" s="18">
        <v>0</v>
      </c>
      <c r="HQ75" s="18">
        <v>0</v>
      </c>
      <c r="HR75" s="18">
        <v>0</v>
      </c>
      <c r="HS75" s="18">
        <v>0</v>
      </c>
      <c r="HT75" s="18">
        <v>0</v>
      </c>
      <c r="HU75" s="18">
        <v>0</v>
      </c>
      <c r="HV75" s="18">
        <v>29344511867.240002</v>
      </c>
      <c r="HW75" s="18">
        <v>0</v>
      </c>
      <c r="HX75" s="19">
        <v>29344511867.240002</v>
      </c>
    </row>
    <row r="76" spans="1:232" ht="12.75" customHeight="1">
      <c r="A76" s="57" t="s">
        <v>287</v>
      </c>
      <c r="B76" s="47">
        <v>9000</v>
      </c>
      <c r="C76" s="56" t="s">
        <v>288</v>
      </c>
      <c r="D76" s="48">
        <v>102867307943.98376</v>
      </c>
      <c r="E76" s="48">
        <v>5076159734.9834146</v>
      </c>
      <c r="F76" s="48">
        <v>23366315516.051731</v>
      </c>
      <c r="G76" s="48">
        <v>504481076.67126167</v>
      </c>
      <c r="H76" s="48">
        <v>39557881184.362679</v>
      </c>
      <c r="I76" s="48">
        <v>1495271255.6440182</v>
      </c>
      <c r="J76" s="48">
        <v>39943111243.569336</v>
      </c>
      <c r="K76" s="48">
        <v>3076407402.6681337</v>
      </c>
      <c r="L76" s="48">
        <v>5370244677.5124664</v>
      </c>
      <c r="M76" s="48">
        <v>12028171.330000032</v>
      </c>
      <c r="N76" s="48">
        <v>18240577281.929916</v>
      </c>
      <c r="O76" s="48">
        <v>0</v>
      </c>
      <c r="P76" s="48">
        <v>232520678.62000009</v>
      </c>
      <c r="Q76" s="48">
        <v>0</v>
      </c>
      <c r="R76" s="48">
        <v>622900854.78708005</v>
      </c>
      <c r="S76" s="48">
        <v>24025185.280000001</v>
      </c>
      <c r="T76" s="48">
        <v>17506304.715758987</v>
      </c>
      <c r="U76" s="48">
        <v>0</v>
      </c>
      <c r="V76" s="48">
        <v>95390470.210000008</v>
      </c>
      <c r="W76" s="48">
        <v>0</v>
      </c>
      <c r="X76" s="48">
        <v>17874584.030000001</v>
      </c>
      <c r="Y76" s="48">
        <v>0</v>
      </c>
      <c r="Z76" s="48">
        <v>12116809141.96464</v>
      </c>
      <c r="AA76" s="48">
        <v>304036911.20917875</v>
      </c>
      <c r="AB76" s="48">
        <v>29669919.190000001</v>
      </c>
      <c r="AC76" s="48">
        <v>32500</v>
      </c>
      <c r="AD76" s="48">
        <v>7271439973.9696751</v>
      </c>
      <c r="AE76" s="48">
        <v>1435883518.8439012</v>
      </c>
      <c r="AF76" s="48">
        <v>0</v>
      </c>
      <c r="AG76" s="48">
        <v>0</v>
      </c>
      <c r="AH76" s="48">
        <v>0</v>
      </c>
      <c r="AI76" s="48">
        <v>0</v>
      </c>
      <c r="AJ76" s="48">
        <v>257864417354.8334</v>
      </c>
      <c r="AK76" s="48">
        <v>9223144.7899999991</v>
      </c>
      <c r="AL76" s="48">
        <v>4184625763.7320633</v>
      </c>
      <c r="AM76" s="48">
        <v>0</v>
      </c>
      <c r="AN76" s="48">
        <v>47479439364.359024</v>
      </c>
      <c r="AO76" s="48">
        <v>667927630.89000046</v>
      </c>
      <c r="AP76" s="48">
        <v>146609729672.89313</v>
      </c>
      <c r="AQ76" s="48">
        <v>958470402.55000019</v>
      </c>
      <c r="AR76" s="48">
        <v>219846961.06984288</v>
      </c>
      <c r="AS76" s="48">
        <v>0</v>
      </c>
      <c r="AT76" s="48">
        <v>6289814613.4724865</v>
      </c>
      <c r="AU76" s="48">
        <v>89611853.747000024</v>
      </c>
      <c r="AV76" s="48">
        <v>7446292274.0973902</v>
      </c>
      <c r="AW76" s="48">
        <v>659037840.51057994</v>
      </c>
      <c r="AX76" s="48">
        <v>1943136.1599999995</v>
      </c>
      <c r="AY76" s="48">
        <v>352477.42000000004</v>
      </c>
      <c r="AZ76" s="48">
        <v>21877790.559999999</v>
      </c>
      <c r="BA76" s="48">
        <v>9548005.2799999993</v>
      </c>
      <c r="BB76" s="48">
        <v>717406931.29782879</v>
      </c>
      <c r="BC76" s="48">
        <v>8467450.1948961206</v>
      </c>
      <c r="BD76" s="48">
        <v>3771545192.9454007</v>
      </c>
      <c r="BE76" s="48">
        <v>37436542.068107836</v>
      </c>
      <c r="BF76" s="48">
        <v>32010007.239999</v>
      </c>
      <c r="BG76" s="48">
        <v>0</v>
      </c>
      <c r="BH76" s="48">
        <v>517360677.38024592</v>
      </c>
      <c r="BI76" s="48">
        <v>0</v>
      </c>
      <c r="BJ76" s="48">
        <v>2247618743.4098797</v>
      </c>
      <c r="BK76" s="48">
        <v>114586784.75</v>
      </c>
      <c r="BL76" s="48">
        <v>1820733100.5401199</v>
      </c>
      <c r="BM76" s="48">
        <v>14508192.890000001</v>
      </c>
      <c r="BN76" s="48">
        <v>204468446.94090003</v>
      </c>
      <c r="BO76" s="48">
        <v>124431.3</v>
      </c>
      <c r="BP76" s="48">
        <v>229732836.1271897</v>
      </c>
      <c r="BQ76" s="48">
        <v>1090928.01</v>
      </c>
      <c r="BR76" s="48">
        <v>44495395.250096992</v>
      </c>
      <c r="BS76" s="48">
        <v>0</v>
      </c>
      <c r="BT76" s="48">
        <v>0</v>
      </c>
      <c r="BU76" s="48">
        <v>0</v>
      </c>
      <c r="BV76" s="48">
        <v>2887527716.7059498</v>
      </c>
      <c r="BW76" s="48">
        <v>251865029.28999996</v>
      </c>
      <c r="BX76" s="48">
        <v>32788038.940001</v>
      </c>
      <c r="BY76" s="48">
        <v>26055</v>
      </c>
      <c r="BZ76" s="48">
        <v>484812346.81000298</v>
      </c>
      <c r="CA76" s="48">
        <v>728393762.79999995</v>
      </c>
      <c r="CB76" s="48">
        <v>442639293.998878</v>
      </c>
      <c r="CC76" s="48">
        <v>3177034.4899999998</v>
      </c>
      <c r="CD76" s="48">
        <v>0</v>
      </c>
      <c r="CE76" s="48">
        <v>0</v>
      </c>
      <c r="CF76" s="48">
        <v>0</v>
      </c>
      <c r="CG76" s="48">
        <v>0</v>
      </c>
      <c r="CH76" s="48">
        <v>0</v>
      </c>
      <c r="CI76" s="48">
        <v>0</v>
      </c>
      <c r="CJ76" s="48">
        <v>34561104939.432404</v>
      </c>
      <c r="CK76" s="48">
        <v>142128816.07999998</v>
      </c>
      <c r="CL76" s="48">
        <v>2976941643.9925437</v>
      </c>
      <c r="CM76" s="48">
        <v>17731978.27</v>
      </c>
      <c r="CN76" s="48">
        <v>1028056336.5494738</v>
      </c>
      <c r="CO76" s="48">
        <v>717699.11999999802</v>
      </c>
      <c r="CP76" s="48">
        <v>0</v>
      </c>
      <c r="CQ76" s="48">
        <v>0</v>
      </c>
      <c r="CR76" s="48">
        <v>1256118894.0765817</v>
      </c>
      <c r="CS76" s="48">
        <v>717842.02</v>
      </c>
      <c r="CT76" s="48">
        <v>0</v>
      </c>
      <c r="CU76" s="48">
        <v>0</v>
      </c>
      <c r="CV76" s="48">
        <v>0</v>
      </c>
      <c r="CW76" s="48">
        <v>0</v>
      </c>
      <c r="CX76" s="48">
        <v>0</v>
      </c>
      <c r="CY76" s="48">
        <v>0</v>
      </c>
      <c r="CZ76" s="48">
        <v>386190363.59999996</v>
      </c>
      <c r="DA76" s="48">
        <v>0</v>
      </c>
      <c r="DB76" s="48">
        <v>7402905.0199999996</v>
      </c>
      <c r="DC76" s="48">
        <v>4083.88</v>
      </c>
      <c r="DD76" s="48">
        <v>19162385251.577259</v>
      </c>
      <c r="DE76" s="48">
        <v>89870175.659517005</v>
      </c>
      <c r="DF76" s="48">
        <v>88364071.818571433</v>
      </c>
      <c r="DG76" s="48">
        <v>0</v>
      </c>
      <c r="DH76" s="48">
        <v>0</v>
      </c>
      <c r="DI76" s="48">
        <v>0</v>
      </c>
      <c r="DJ76" s="48">
        <v>0</v>
      </c>
      <c r="DK76" s="48">
        <v>0</v>
      </c>
      <c r="DL76" s="48">
        <v>5597997.75</v>
      </c>
      <c r="DM76" s="48">
        <v>66171.58</v>
      </c>
      <c r="DN76" s="48">
        <v>2181821286.6661553</v>
      </c>
      <c r="DO76" s="48">
        <v>153093327.54000002</v>
      </c>
      <c r="DP76" s="48">
        <v>59555221.74569501</v>
      </c>
      <c r="DQ76" s="48">
        <v>453810603.84533638</v>
      </c>
      <c r="DR76" s="48">
        <v>0</v>
      </c>
      <c r="DS76" s="48">
        <v>0</v>
      </c>
      <c r="DT76" s="48">
        <v>52747158.960563503</v>
      </c>
      <c r="DU76" s="48">
        <v>18062.73</v>
      </c>
      <c r="DV76" s="48">
        <v>715548181.5135206</v>
      </c>
      <c r="DW76" s="48">
        <v>335692912.75</v>
      </c>
      <c r="DX76" s="48">
        <v>11046862763.750668</v>
      </c>
      <c r="DY76" s="48">
        <v>242964.2</v>
      </c>
      <c r="DZ76" s="48">
        <v>0</v>
      </c>
      <c r="EA76" s="48">
        <v>0</v>
      </c>
      <c r="EB76" s="48">
        <v>17877582013.700714</v>
      </c>
      <c r="EC76" s="48">
        <v>65656287.281900004</v>
      </c>
      <c r="ED76" s="48">
        <v>1630720628.3429363</v>
      </c>
      <c r="EE76" s="48">
        <v>48391197.49526912</v>
      </c>
      <c r="EF76" s="48">
        <v>14869841302.181728</v>
      </c>
      <c r="EG76" s="48">
        <v>333398960.45723867</v>
      </c>
      <c r="EH76" s="48">
        <v>16885062167.13324</v>
      </c>
      <c r="EI76" s="48">
        <v>63987676.819143996</v>
      </c>
      <c r="EJ76" s="48">
        <v>0</v>
      </c>
      <c r="EK76" s="48">
        <v>0</v>
      </c>
      <c r="EL76" s="48">
        <v>189369.87</v>
      </c>
      <c r="EM76" s="48">
        <v>0</v>
      </c>
      <c r="EN76" s="48">
        <v>2284652297.6282063</v>
      </c>
      <c r="EO76" s="48">
        <v>188829.09</v>
      </c>
      <c r="EP76" s="48">
        <v>0</v>
      </c>
      <c r="EQ76" s="48">
        <v>0</v>
      </c>
      <c r="ER76" s="48">
        <v>91907327.632999986</v>
      </c>
      <c r="ES76" s="48">
        <v>0</v>
      </c>
      <c r="ET76" s="48">
        <v>0</v>
      </c>
      <c r="EU76" s="48">
        <v>0</v>
      </c>
      <c r="EV76" s="48">
        <v>203061812.09</v>
      </c>
      <c r="EW76" s="48">
        <v>158126872.50999999</v>
      </c>
      <c r="EX76" s="48">
        <v>2607976509.723701</v>
      </c>
      <c r="EY76" s="48">
        <v>0</v>
      </c>
      <c r="EZ76" s="48">
        <v>34185022140.956234</v>
      </c>
      <c r="FA76" s="48">
        <v>0</v>
      </c>
      <c r="FB76" s="48">
        <v>439090298.9095</v>
      </c>
      <c r="FC76" s="48">
        <v>0</v>
      </c>
      <c r="FD76" s="48">
        <v>15084025089.077305</v>
      </c>
      <c r="FE76" s="48">
        <v>0</v>
      </c>
      <c r="FF76" s="48">
        <v>13559790.940000001</v>
      </c>
      <c r="FG76" s="48">
        <v>31626565</v>
      </c>
      <c r="FH76" s="48">
        <v>1993649.73</v>
      </c>
      <c r="FI76" s="48">
        <v>0</v>
      </c>
      <c r="FJ76" s="48">
        <v>416610817.03675002</v>
      </c>
      <c r="FK76" s="48">
        <v>0</v>
      </c>
      <c r="FL76" s="48">
        <v>2587115130.6685991</v>
      </c>
      <c r="FM76" s="48">
        <v>0</v>
      </c>
      <c r="FN76" s="48">
        <v>1223233288.7402742</v>
      </c>
      <c r="FO76" s="48">
        <v>0.1</v>
      </c>
      <c r="FP76" s="48">
        <v>202294801615.21732</v>
      </c>
      <c r="FQ76" s="48">
        <v>414773482.69999993</v>
      </c>
      <c r="FR76" s="48">
        <v>1569745216.1746824</v>
      </c>
      <c r="FS76" s="48">
        <v>22880.959999999999</v>
      </c>
      <c r="FT76" s="48">
        <v>906432059.9599998</v>
      </c>
      <c r="FU76" s="48">
        <v>0</v>
      </c>
      <c r="FV76" s="48">
        <v>80351641224.09729</v>
      </c>
      <c r="FW76" s="48">
        <v>0</v>
      </c>
      <c r="FX76" s="48">
        <v>10332284430.632614</v>
      </c>
      <c r="FY76" s="48">
        <v>0</v>
      </c>
      <c r="FZ76" s="48">
        <v>70019356793.464676</v>
      </c>
      <c r="GA76" s="48">
        <v>0</v>
      </c>
      <c r="GB76" s="48">
        <v>119466983114.98538</v>
      </c>
      <c r="GC76" s="48">
        <v>414750601.74000001</v>
      </c>
      <c r="GD76" s="48">
        <v>28043220409.349148</v>
      </c>
      <c r="GE76" s="48">
        <v>74489901.939999998</v>
      </c>
      <c r="GF76" s="48">
        <v>91423762705.636246</v>
      </c>
      <c r="GG76" s="48">
        <v>340260699.80000001</v>
      </c>
      <c r="GH76" s="48">
        <v>2519648111.2752247</v>
      </c>
      <c r="GI76" s="48">
        <v>2668911.1599999978</v>
      </c>
      <c r="GJ76" s="48">
        <v>4055245348.0500002</v>
      </c>
      <c r="GK76" s="48">
        <v>0</v>
      </c>
      <c r="GL76" s="48">
        <v>3690029.5700000003</v>
      </c>
      <c r="GM76" s="48">
        <v>0</v>
      </c>
      <c r="GN76" s="48">
        <v>0</v>
      </c>
      <c r="GO76" s="48">
        <v>0</v>
      </c>
      <c r="GP76" s="48">
        <v>0</v>
      </c>
      <c r="GQ76" s="48">
        <v>0</v>
      </c>
      <c r="GR76" s="48">
        <v>0</v>
      </c>
      <c r="GS76" s="48">
        <v>0</v>
      </c>
      <c r="GT76" s="48">
        <v>0</v>
      </c>
      <c r="GU76" s="48">
        <v>0</v>
      </c>
      <c r="GV76" s="48">
        <v>0</v>
      </c>
      <c r="GW76" s="48">
        <v>0</v>
      </c>
      <c r="GX76" s="48">
        <v>0</v>
      </c>
      <c r="GY76" s="48">
        <v>0</v>
      </c>
      <c r="GZ76" s="48">
        <v>0</v>
      </c>
      <c r="HA76" s="48">
        <v>0</v>
      </c>
      <c r="HB76" s="48">
        <v>0</v>
      </c>
      <c r="HC76" s="48">
        <v>0</v>
      </c>
      <c r="HD76" s="48">
        <v>0</v>
      </c>
      <c r="HE76" s="48">
        <v>0</v>
      </c>
      <c r="HF76" s="48">
        <v>0</v>
      </c>
      <c r="HG76" s="48">
        <v>0</v>
      </c>
      <c r="HH76" s="48">
        <v>0</v>
      </c>
      <c r="HI76" s="48">
        <v>0</v>
      </c>
      <c r="HJ76" s="48">
        <v>0</v>
      </c>
      <c r="HK76" s="48">
        <v>0</v>
      </c>
      <c r="HL76" s="48">
        <v>0</v>
      </c>
      <c r="HM76" s="48">
        <v>0</v>
      </c>
      <c r="HN76" s="48">
        <v>0</v>
      </c>
      <c r="HO76" s="48">
        <v>0</v>
      </c>
      <c r="HP76" s="48">
        <v>0</v>
      </c>
      <c r="HQ76" s="48">
        <v>0</v>
      </c>
      <c r="HR76" s="48">
        <v>0</v>
      </c>
      <c r="HS76" s="48">
        <v>0</v>
      </c>
      <c r="HT76" s="48">
        <v>0</v>
      </c>
      <c r="HU76" s="48">
        <v>0</v>
      </c>
      <c r="HV76" s="48">
        <v>1023237093244.6055</v>
      </c>
      <c r="HW76" s="48">
        <v>12718927007.915485</v>
      </c>
      <c r="HX76" s="48">
        <v>1035956020252.521</v>
      </c>
    </row>
    <row r="77" spans="1:232" ht="12.75" customHeight="1">
      <c r="A77" s="57" t="s">
        <v>290</v>
      </c>
      <c r="B77" s="47">
        <v>9001</v>
      </c>
      <c r="C77" s="56" t="s">
        <v>291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8">
        <v>0</v>
      </c>
      <c r="CG77" s="48">
        <v>0</v>
      </c>
      <c r="CH77" s="48">
        <v>0</v>
      </c>
      <c r="CI77" s="48">
        <v>0</v>
      </c>
      <c r="CJ77" s="48">
        <v>0</v>
      </c>
      <c r="CK77" s="48">
        <v>0</v>
      </c>
      <c r="CL77" s="48">
        <v>0</v>
      </c>
      <c r="CM77" s="48">
        <v>0</v>
      </c>
      <c r="CN77" s="48">
        <v>0</v>
      </c>
      <c r="CO77" s="48">
        <v>0</v>
      </c>
      <c r="CP77" s="48">
        <v>0</v>
      </c>
      <c r="CQ77" s="48">
        <v>0</v>
      </c>
      <c r="CR77" s="48">
        <v>0</v>
      </c>
      <c r="CS77" s="48">
        <v>0</v>
      </c>
      <c r="CT77" s="48">
        <v>0</v>
      </c>
      <c r="CU77" s="48">
        <v>0</v>
      </c>
      <c r="CV77" s="48">
        <v>0</v>
      </c>
      <c r="CW77" s="48">
        <v>0</v>
      </c>
      <c r="CX77" s="48">
        <v>0</v>
      </c>
      <c r="CY77" s="48">
        <v>0</v>
      </c>
      <c r="CZ77" s="48">
        <v>0</v>
      </c>
      <c r="DA77" s="48">
        <v>0</v>
      </c>
      <c r="DB77" s="48">
        <v>0</v>
      </c>
      <c r="DC77" s="48">
        <v>0</v>
      </c>
      <c r="DD77" s="48">
        <v>2342446224.8890281</v>
      </c>
      <c r="DE77" s="48">
        <v>18342.04</v>
      </c>
      <c r="DF77" s="48">
        <v>798304176.8700304</v>
      </c>
      <c r="DG77" s="48">
        <v>0</v>
      </c>
      <c r="DH77" s="48">
        <v>0</v>
      </c>
      <c r="DI77" s="48">
        <v>0</v>
      </c>
      <c r="DJ77" s="48">
        <v>0</v>
      </c>
      <c r="DK77" s="48">
        <v>0</v>
      </c>
      <c r="DL77" s="48">
        <v>0</v>
      </c>
      <c r="DM77" s="48">
        <v>0</v>
      </c>
      <c r="DN77" s="48">
        <v>0</v>
      </c>
      <c r="DO77" s="48">
        <v>0</v>
      </c>
      <c r="DP77" s="48">
        <v>0</v>
      </c>
      <c r="DQ77" s="48">
        <v>0</v>
      </c>
      <c r="DR77" s="48">
        <v>0</v>
      </c>
      <c r="DS77" s="48">
        <v>0</v>
      </c>
      <c r="DT77" s="48">
        <v>0</v>
      </c>
      <c r="DU77" s="48">
        <v>0</v>
      </c>
      <c r="DV77" s="48">
        <v>0</v>
      </c>
      <c r="DW77" s="48">
        <v>0</v>
      </c>
      <c r="DX77" s="48">
        <v>0</v>
      </c>
      <c r="DY77" s="48">
        <v>0</v>
      </c>
      <c r="DZ77" s="48">
        <v>0</v>
      </c>
      <c r="EA77" s="48">
        <v>0</v>
      </c>
      <c r="EB77" s="48">
        <v>0</v>
      </c>
      <c r="EC77" s="48">
        <v>0</v>
      </c>
      <c r="ED77" s="48">
        <v>0</v>
      </c>
      <c r="EE77" s="48">
        <v>0</v>
      </c>
      <c r="EF77" s="48">
        <v>0</v>
      </c>
      <c r="EG77" s="48">
        <v>0</v>
      </c>
      <c r="EH77" s="48">
        <v>0</v>
      </c>
      <c r="EI77" s="48">
        <v>0</v>
      </c>
      <c r="EJ77" s="48">
        <v>0</v>
      </c>
      <c r="EK77" s="48">
        <v>0</v>
      </c>
      <c r="EL77" s="48">
        <v>0</v>
      </c>
      <c r="EM77" s="48">
        <v>0</v>
      </c>
      <c r="EN77" s="48">
        <v>0</v>
      </c>
      <c r="EO77" s="48">
        <v>0</v>
      </c>
      <c r="EP77" s="48">
        <v>0</v>
      </c>
      <c r="EQ77" s="48">
        <v>0</v>
      </c>
      <c r="ER77" s="48">
        <v>0</v>
      </c>
      <c r="ES77" s="48">
        <v>0</v>
      </c>
      <c r="ET77" s="48">
        <v>0</v>
      </c>
      <c r="EU77" s="48">
        <v>0</v>
      </c>
      <c r="EV77" s="48">
        <v>0</v>
      </c>
      <c r="EW77" s="48">
        <v>0</v>
      </c>
      <c r="EX77" s="48">
        <v>0</v>
      </c>
      <c r="EY77" s="48">
        <v>0</v>
      </c>
      <c r="EZ77" s="48">
        <v>0</v>
      </c>
      <c r="FA77" s="48">
        <v>0</v>
      </c>
      <c r="FB77" s="48">
        <v>0</v>
      </c>
      <c r="FC77" s="48">
        <v>0</v>
      </c>
      <c r="FD77" s="48">
        <v>0</v>
      </c>
      <c r="FE77" s="48">
        <v>0</v>
      </c>
      <c r="FF77" s="48">
        <v>0</v>
      </c>
      <c r="FG77" s="48">
        <v>0</v>
      </c>
      <c r="FH77" s="48">
        <v>0</v>
      </c>
      <c r="FI77" s="48">
        <v>0</v>
      </c>
      <c r="FJ77" s="48">
        <v>0</v>
      </c>
      <c r="FK77" s="48">
        <v>0</v>
      </c>
      <c r="FL77" s="48">
        <v>0</v>
      </c>
      <c r="FM77" s="48">
        <v>0</v>
      </c>
      <c r="FN77" s="48">
        <v>363.48571428571427</v>
      </c>
      <c r="FO77" s="48">
        <v>0</v>
      </c>
      <c r="FP77" s="48">
        <v>5259823874.8365479</v>
      </c>
      <c r="FQ77" s="48">
        <v>0</v>
      </c>
      <c r="FR77" s="48">
        <v>24507072.389999997</v>
      </c>
      <c r="FS77" s="48">
        <v>0</v>
      </c>
      <c r="FT77" s="48">
        <v>111125236.84</v>
      </c>
      <c r="FU77" s="48">
        <v>0</v>
      </c>
      <c r="FV77" s="48">
        <v>3060289098.0000248</v>
      </c>
      <c r="FW77" s="48">
        <v>0</v>
      </c>
      <c r="FX77" s="48">
        <v>272008248.69999999</v>
      </c>
      <c r="FY77" s="48">
        <v>0</v>
      </c>
      <c r="FZ77" s="48">
        <v>2788280849.300025</v>
      </c>
      <c r="GA77" s="48">
        <v>0</v>
      </c>
      <c r="GB77" s="48">
        <v>2063902467.606523</v>
      </c>
      <c r="GC77" s="48">
        <v>0</v>
      </c>
      <c r="GD77" s="48">
        <v>136164440.14000013</v>
      </c>
      <c r="GE77" s="48">
        <v>0</v>
      </c>
      <c r="GF77" s="48">
        <v>1927738027.4665232</v>
      </c>
      <c r="GG77" s="48">
        <v>0</v>
      </c>
      <c r="GH77" s="48">
        <v>154468123.28764322</v>
      </c>
      <c r="GI77" s="48">
        <v>0</v>
      </c>
      <c r="GJ77" s="48">
        <v>0</v>
      </c>
      <c r="GK77" s="48">
        <v>0</v>
      </c>
      <c r="GL77" s="48">
        <v>0</v>
      </c>
      <c r="GM77" s="48">
        <v>0</v>
      </c>
      <c r="GN77" s="48">
        <v>87015349.550009966</v>
      </c>
      <c r="GO77" s="48">
        <v>9153698.3900000006</v>
      </c>
      <c r="GP77" s="48">
        <v>178135018855.48029</v>
      </c>
      <c r="GQ77" s="48">
        <v>646240019.71000016</v>
      </c>
      <c r="GR77" s="48">
        <v>0</v>
      </c>
      <c r="GS77" s="48">
        <v>0</v>
      </c>
      <c r="GT77" s="48">
        <v>0</v>
      </c>
      <c r="GU77" s="48">
        <v>0</v>
      </c>
      <c r="GV77" s="48">
        <v>0</v>
      </c>
      <c r="GW77" s="48">
        <v>0</v>
      </c>
      <c r="GX77" s="48">
        <v>0</v>
      </c>
      <c r="GY77" s="48">
        <v>0</v>
      </c>
      <c r="GZ77" s="48">
        <v>0</v>
      </c>
      <c r="HA77" s="48">
        <v>0</v>
      </c>
      <c r="HB77" s="48">
        <v>0</v>
      </c>
      <c r="HC77" s="48">
        <v>0</v>
      </c>
      <c r="HD77" s="48">
        <v>0</v>
      </c>
      <c r="HE77" s="48">
        <v>0</v>
      </c>
      <c r="HF77" s="48">
        <v>0</v>
      </c>
      <c r="HG77" s="48">
        <v>0</v>
      </c>
      <c r="HH77" s="48">
        <v>0</v>
      </c>
      <c r="HI77" s="48">
        <v>0</v>
      </c>
      <c r="HJ77" s="48">
        <v>0</v>
      </c>
      <c r="HK77" s="48">
        <v>0</v>
      </c>
      <c r="HL77" s="48">
        <v>0</v>
      </c>
      <c r="HM77" s="48">
        <v>0</v>
      </c>
      <c r="HN77" s="48">
        <v>0</v>
      </c>
      <c r="HO77" s="48">
        <v>0</v>
      </c>
      <c r="HP77" s="48">
        <v>0</v>
      </c>
      <c r="HQ77" s="48">
        <v>0</v>
      </c>
      <c r="HR77" s="48">
        <v>0</v>
      </c>
      <c r="HS77" s="48">
        <v>0</v>
      </c>
      <c r="HT77" s="48">
        <v>0</v>
      </c>
      <c r="HU77" s="48">
        <v>0</v>
      </c>
      <c r="HV77" s="48">
        <v>186777076968.39926</v>
      </c>
      <c r="HW77" s="48">
        <v>655412060.1400001</v>
      </c>
      <c r="HX77" s="48">
        <v>187432489028.53925</v>
      </c>
    </row>
    <row r="78" spans="1:232" ht="13.8">
      <c r="A78" s="57" t="s">
        <v>293</v>
      </c>
      <c r="B78" s="47">
        <v>9003</v>
      </c>
      <c r="C78" s="56" t="s">
        <v>294</v>
      </c>
      <c r="D78" s="48">
        <v>102867307943.98376</v>
      </c>
      <c r="E78" s="48">
        <v>5076159734.9834146</v>
      </c>
      <c r="F78" s="48">
        <v>23366315516.051731</v>
      </c>
      <c r="G78" s="48">
        <v>504481076.67126167</v>
      </c>
      <c r="H78" s="48">
        <v>39557881184.362679</v>
      </c>
      <c r="I78" s="48">
        <v>1495271255.6440182</v>
      </c>
      <c r="J78" s="48">
        <v>39943111243.569336</v>
      </c>
      <c r="K78" s="48">
        <v>3076407402.6681337</v>
      </c>
      <c r="L78" s="48">
        <v>5370244677.5124664</v>
      </c>
      <c r="M78" s="48">
        <v>12028171.330000032</v>
      </c>
      <c r="N78" s="48">
        <v>18240577281.929916</v>
      </c>
      <c r="O78" s="48">
        <v>0</v>
      </c>
      <c r="P78" s="48">
        <v>232520678.62000009</v>
      </c>
      <c r="Q78" s="48">
        <v>0</v>
      </c>
      <c r="R78" s="48">
        <v>622900854.78708005</v>
      </c>
      <c r="S78" s="48">
        <v>24025185.280000001</v>
      </c>
      <c r="T78" s="48">
        <v>17506304.715758987</v>
      </c>
      <c r="U78" s="48">
        <v>0</v>
      </c>
      <c r="V78" s="48">
        <v>95390470.210000008</v>
      </c>
      <c r="W78" s="48">
        <v>0</v>
      </c>
      <c r="X78" s="48">
        <v>17874584.030000001</v>
      </c>
      <c r="Y78" s="48">
        <v>0</v>
      </c>
      <c r="Z78" s="48">
        <v>12116809141.96464</v>
      </c>
      <c r="AA78" s="48">
        <v>304036911.20917875</v>
      </c>
      <c r="AB78" s="48">
        <v>29669919.190000001</v>
      </c>
      <c r="AC78" s="48">
        <v>32500</v>
      </c>
      <c r="AD78" s="48">
        <v>7271439973.9696751</v>
      </c>
      <c r="AE78" s="48">
        <v>1435883518.8439012</v>
      </c>
      <c r="AF78" s="48">
        <v>0</v>
      </c>
      <c r="AG78" s="48">
        <v>0</v>
      </c>
      <c r="AH78" s="48">
        <v>0</v>
      </c>
      <c r="AI78" s="48">
        <v>0</v>
      </c>
      <c r="AJ78" s="48">
        <v>257864417354.8334</v>
      </c>
      <c r="AK78" s="48">
        <v>9223144.7899999991</v>
      </c>
      <c r="AL78" s="48">
        <v>4184625763.7320633</v>
      </c>
      <c r="AM78" s="48">
        <v>0</v>
      </c>
      <c r="AN78" s="48">
        <v>47479439364.359024</v>
      </c>
      <c r="AO78" s="48">
        <v>667927630.89000046</v>
      </c>
      <c r="AP78" s="48">
        <v>146609729672.89313</v>
      </c>
      <c r="AQ78" s="48">
        <v>958470402.55000019</v>
      </c>
      <c r="AR78" s="48">
        <v>219846961.06984288</v>
      </c>
      <c r="AS78" s="48">
        <v>0</v>
      </c>
      <c r="AT78" s="48">
        <v>6289814613.4724865</v>
      </c>
      <c r="AU78" s="48">
        <v>89611853.747000024</v>
      </c>
      <c r="AV78" s="48">
        <v>7446292274.0973902</v>
      </c>
      <c r="AW78" s="48">
        <v>659037840.51057994</v>
      </c>
      <c r="AX78" s="48">
        <v>1943136.1599999995</v>
      </c>
      <c r="AY78" s="48">
        <v>352477.42000000004</v>
      </c>
      <c r="AZ78" s="48">
        <v>21877790.559999999</v>
      </c>
      <c r="BA78" s="48">
        <v>9548005.2799999993</v>
      </c>
      <c r="BB78" s="48">
        <v>717406931.29782879</v>
      </c>
      <c r="BC78" s="48">
        <v>8467450.1948961206</v>
      </c>
      <c r="BD78" s="48">
        <v>3771545192.9454007</v>
      </c>
      <c r="BE78" s="48">
        <v>37436542.068107836</v>
      </c>
      <c r="BF78" s="48">
        <v>32010007.239999</v>
      </c>
      <c r="BG78" s="48">
        <v>0</v>
      </c>
      <c r="BH78" s="48">
        <v>517360677.38024592</v>
      </c>
      <c r="BI78" s="48">
        <v>0</v>
      </c>
      <c r="BJ78" s="48">
        <v>2247618743.4098797</v>
      </c>
      <c r="BK78" s="48">
        <v>114586784.75</v>
      </c>
      <c r="BL78" s="48">
        <v>1820733100.5401199</v>
      </c>
      <c r="BM78" s="48">
        <v>14508192.890000001</v>
      </c>
      <c r="BN78" s="48">
        <v>204468446.94090003</v>
      </c>
      <c r="BO78" s="48">
        <v>124431.3</v>
      </c>
      <c r="BP78" s="48">
        <v>229732836.1271897</v>
      </c>
      <c r="BQ78" s="48">
        <v>1090928.01</v>
      </c>
      <c r="BR78" s="48">
        <v>44495395.250096992</v>
      </c>
      <c r="BS78" s="48">
        <v>0</v>
      </c>
      <c r="BT78" s="48">
        <v>0</v>
      </c>
      <c r="BU78" s="48">
        <v>0</v>
      </c>
      <c r="BV78" s="48">
        <v>2887527716.7059498</v>
      </c>
      <c r="BW78" s="48">
        <v>251865029.28999996</v>
      </c>
      <c r="BX78" s="48">
        <v>32788038.940001</v>
      </c>
      <c r="BY78" s="48">
        <v>26055</v>
      </c>
      <c r="BZ78" s="48">
        <v>484812346.81000298</v>
      </c>
      <c r="CA78" s="48">
        <v>728393762.79999995</v>
      </c>
      <c r="CB78" s="48">
        <v>442639293.998878</v>
      </c>
      <c r="CC78" s="48">
        <v>3177034.4899999998</v>
      </c>
      <c r="CD78" s="48">
        <v>0</v>
      </c>
      <c r="CE78" s="48">
        <v>0</v>
      </c>
      <c r="CF78" s="48">
        <v>0</v>
      </c>
      <c r="CG78" s="48">
        <v>0</v>
      </c>
      <c r="CH78" s="48">
        <v>0</v>
      </c>
      <c r="CI78" s="48">
        <v>0</v>
      </c>
      <c r="CJ78" s="48">
        <v>34561104939.432404</v>
      </c>
      <c r="CK78" s="48">
        <v>142128816.07999998</v>
      </c>
      <c r="CL78" s="48">
        <v>2976941643.9925437</v>
      </c>
      <c r="CM78" s="48">
        <v>17731978.27</v>
      </c>
      <c r="CN78" s="48">
        <v>1028056336.5494738</v>
      </c>
      <c r="CO78" s="48">
        <v>717699.11999999802</v>
      </c>
      <c r="CP78" s="48">
        <v>0</v>
      </c>
      <c r="CQ78" s="48">
        <v>0</v>
      </c>
      <c r="CR78" s="48">
        <v>1256118894.0765817</v>
      </c>
      <c r="CS78" s="48">
        <v>717842.02</v>
      </c>
      <c r="CT78" s="48">
        <v>0</v>
      </c>
      <c r="CU78" s="48">
        <v>0</v>
      </c>
      <c r="CV78" s="48">
        <v>0</v>
      </c>
      <c r="CW78" s="48">
        <v>0</v>
      </c>
      <c r="CX78" s="48">
        <v>0</v>
      </c>
      <c r="CY78" s="48">
        <v>0</v>
      </c>
      <c r="CZ78" s="48">
        <v>386190363.59999996</v>
      </c>
      <c r="DA78" s="48">
        <v>0</v>
      </c>
      <c r="DB78" s="48">
        <v>7402905.0199999996</v>
      </c>
      <c r="DC78" s="48">
        <v>4083.88</v>
      </c>
      <c r="DD78" s="48">
        <v>21504831476.466286</v>
      </c>
      <c r="DE78" s="48">
        <v>89888517.699517012</v>
      </c>
      <c r="DF78" s="48">
        <v>886668248.68860185</v>
      </c>
      <c r="DG78" s="48">
        <v>0</v>
      </c>
      <c r="DH78" s="48">
        <v>0</v>
      </c>
      <c r="DI78" s="48">
        <v>0</v>
      </c>
      <c r="DJ78" s="48">
        <v>0</v>
      </c>
      <c r="DK78" s="48">
        <v>0</v>
      </c>
      <c r="DL78" s="48">
        <v>5597997.75</v>
      </c>
      <c r="DM78" s="48">
        <v>66171.58</v>
      </c>
      <c r="DN78" s="48">
        <v>2181821286.6661553</v>
      </c>
      <c r="DO78" s="48">
        <v>153093327.54000002</v>
      </c>
      <c r="DP78" s="48">
        <v>59555221.74569501</v>
      </c>
      <c r="DQ78" s="48">
        <v>453810603.84533638</v>
      </c>
      <c r="DR78" s="48">
        <v>0</v>
      </c>
      <c r="DS78" s="48">
        <v>0</v>
      </c>
      <c r="DT78" s="48">
        <v>52747158.960563503</v>
      </c>
      <c r="DU78" s="48">
        <v>18062.73</v>
      </c>
      <c r="DV78" s="48">
        <v>715548181.5135206</v>
      </c>
      <c r="DW78" s="48">
        <v>335692912.75</v>
      </c>
      <c r="DX78" s="48">
        <v>11046862763.750668</v>
      </c>
      <c r="DY78" s="48">
        <v>242964.2</v>
      </c>
      <c r="DZ78" s="48">
        <v>0</v>
      </c>
      <c r="EA78" s="48">
        <v>0</v>
      </c>
      <c r="EB78" s="48">
        <v>17877582013.700714</v>
      </c>
      <c r="EC78" s="48">
        <v>65656287.281900004</v>
      </c>
      <c r="ED78" s="48">
        <v>1630720628.3429363</v>
      </c>
      <c r="EE78" s="48">
        <v>48391197.49526912</v>
      </c>
      <c r="EF78" s="48">
        <v>14869841302.181728</v>
      </c>
      <c r="EG78" s="48">
        <v>333398960.45723867</v>
      </c>
      <c r="EH78" s="48">
        <v>16885062167.13324</v>
      </c>
      <c r="EI78" s="48">
        <v>63987676.819143996</v>
      </c>
      <c r="EJ78" s="48">
        <v>0</v>
      </c>
      <c r="EK78" s="48">
        <v>0</v>
      </c>
      <c r="EL78" s="48">
        <v>189369.87</v>
      </c>
      <c r="EM78" s="48">
        <v>0</v>
      </c>
      <c r="EN78" s="48">
        <v>2284652297.6282063</v>
      </c>
      <c r="EO78" s="48">
        <v>188829.09</v>
      </c>
      <c r="EP78" s="48">
        <v>0</v>
      </c>
      <c r="EQ78" s="48">
        <v>0</v>
      </c>
      <c r="ER78" s="48">
        <v>91907327.632999986</v>
      </c>
      <c r="ES78" s="48">
        <v>0</v>
      </c>
      <c r="ET78" s="48">
        <v>0</v>
      </c>
      <c r="EU78" s="48">
        <v>0</v>
      </c>
      <c r="EV78" s="48">
        <v>203061812.09</v>
      </c>
      <c r="EW78" s="48">
        <v>158126872.50999999</v>
      </c>
      <c r="EX78" s="48">
        <v>2607976509.723701</v>
      </c>
      <c r="EY78" s="48">
        <v>0</v>
      </c>
      <c r="EZ78" s="48">
        <v>34185022140.956234</v>
      </c>
      <c r="FA78" s="48">
        <v>0</v>
      </c>
      <c r="FB78" s="48">
        <v>439090298.9095</v>
      </c>
      <c r="FC78" s="48">
        <v>0</v>
      </c>
      <c r="FD78" s="48">
        <v>15084025089.077305</v>
      </c>
      <c r="FE78" s="48">
        <v>0</v>
      </c>
      <c r="FF78" s="48">
        <v>13559790.940000001</v>
      </c>
      <c r="FG78" s="48">
        <v>31626565</v>
      </c>
      <c r="FH78" s="48">
        <v>1993649.73</v>
      </c>
      <c r="FI78" s="48">
        <v>0</v>
      </c>
      <c r="FJ78" s="48">
        <v>416610817.03675002</v>
      </c>
      <c r="FK78" s="48">
        <v>0</v>
      </c>
      <c r="FL78" s="48">
        <v>2587115130.6685991</v>
      </c>
      <c r="FM78" s="48">
        <v>0</v>
      </c>
      <c r="FN78" s="48">
        <v>1223233652.2259884</v>
      </c>
      <c r="FO78" s="48">
        <v>0.1</v>
      </c>
      <c r="FP78" s="48">
        <v>207554625490.05386</v>
      </c>
      <c r="FQ78" s="48">
        <v>414773482.69999993</v>
      </c>
      <c r="FR78" s="48">
        <v>1594252288.5646825</v>
      </c>
      <c r="FS78" s="48">
        <v>22880.959999999999</v>
      </c>
      <c r="FT78" s="48">
        <v>1017557296.7999998</v>
      </c>
      <c r="FU78" s="48">
        <v>0</v>
      </c>
      <c r="FV78" s="48">
        <v>83411930322.097321</v>
      </c>
      <c r="FW78" s="48">
        <v>0</v>
      </c>
      <c r="FX78" s="48">
        <v>10604292679.332615</v>
      </c>
      <c r="FY78" s="48">
        <v>0</v>
      </c>
      <c r="FZ78" s="48">
        <v>72807637642.764694</v>
      </c>
      <c r="GA78" s="48">
        <v>0</v>
      </c>
      <c r="GB78" s="48">
        <v>121530885582.5919</v>
      </c>
      <c r="GC78" s="48">
        <v>414750601.74000001</v>
      </c>
      <c r="GD78" s="48">
        <v>28179384849.489147</v>
      </c>
      <c r="GE78" s="48">
        <v>74489901.939999998</v>
      </c>
      <c r="GF78" s="48">
        <v>93351500733.102768</v>
      </c>
      <c r="GG78" s="48">
        <v>340260699.80000001</v>
      </c>
      <c r="GH78" s="48">
        <v>2674116234.5628681</v>
      </c>
      <c r="GI78" s="48">
        <v>2668911.1599999978</v>
      </c>
      <c r="GJ78" s="48">
        <v>4055245348.0500002</v>
      </c>
      <c r="GK78" s="48">
        <v>0</v>
      </c>
      <c r="GL78" s="48">
        <v>3690029.5700000003</v>
      </c>
      <c r="GM78" s="48">
        <v>0</v>
      </c>
      <c r="GN78" s="48">
        <v>87015349.550009966</v>
      </c>
      <c r="GO78" s="48">
        <v>9153698.3900000006</v>
      </c>
      <c r="GP78" s="48">
        <v>178135018855.48029</v>
      </c>
      <c r="GQ78" s="48">
        <v>646240019.71000016</v>
      </c>
      <c r="GR78" s="48">
        <v>0</v>
      </c>
      <c r="GS78" s="48">
        <v>0</v>
      </c>
      <c r="GT78" s="48">
        <v>0</v>
      </c>
      <c r="GU78" s="48">
        <v>0</v>
      </c>
      <c r="GV78" s="48">
        <v>0</v>
      </c>
      <c r="GW78" s="48">
        <v>0</v>
      </c>
      <c r="GX78" s="48">
        <v>0</v>
      </c>
      <c r="GY78" s="48">
        <v>0</v>
      </c>
      <c r="GZ78" s="48">
        <v>0</v>
      </c>
      <c r="HA78" s="48">
        <v>0</v>
      </c>
      <c r="HB78" s="48">
        <v>0</v>
      </c>
      <c r="HC78" s="48">
        <v>0</v>
      </c>
      <c r="HD78" s="48">
        <v>0</v>
      </c>
      <c r="HE78" s="48">
        <v>0</v>
      </c>
      <c r="HF78" s="48">
        <v>0</v>
      </c>
      <c r="HG78" s="48">
        <v>0</v>
      </c>
      <c r="HH78" s="48">
        <v>0</v>
      </c>
      <c r="HI78" s="48">
        <v>0</v>
      </c>
      <c r="HJ78" s="48">
        <v>0</v>
      </c>
      <c r="HK78" s="48">
        <v>0</v>
      </c>
      <c r="HL78" s="48">
        <v>0</v>
      </c>
      <c r="HM78" s="48">
        <v>0</v>
      </c>
      <c r="HN78" s="48">
        <v>0</v>
      </c>
      <c r="HO78" s="48">
        <v>0</v>
      </c>
      <c r="HP78" s="48">
        <v>0</v>
      </c>
      <c r="HQ78" s="48">
        <v>0</v>
      </c>
      <c r="HR78" s="48">
        <v>0</v>
      </c>
      <c r="HS78" s="48">
        <v>0</v>
      </c>
      <c r="HT78" s="48">
        <v>0</v>
      </c>
      <c r="HU78" s="48">
        <v>0</v>
      </c>
      <c r="HV78" s="48">
        <v>1210014170213.0046</v>
      </c>
      <c r="HW78" s="48">
        <v>13374339068.055485</v>
      </c>
      <c r="HX78" s="48">
        <v>1223388509281.0603</v>
      </c>
    </row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1</vt:i4>
      </vt:variant>
    </vt:vector>
  </HeadingPairs>
  <TitlesOfParts>
    <vt:vector size="34" baseType="lpstr">
      <vt:lpstr>Genel</vt:lpstr>
      <vt:lpstr>Branş Bazlı Analiz</vt:lpstr>
      <vt:lpstr>Karşılaştırmalı Prim Üretimi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Direkt</vt:lpstr>
      <vt:lpstr>Endirekt</vt:lpstr>
      <vt:lpstr>Toplam</vt:lpstr>
      <vt:lpstr>Branşlar4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2026-04-13T14:15:23Z</dcterms:created>
  <dcterms:modified xsi:type="dcterms:W3CDTF">2026-04-13T15:38:48Z</dcterms:modified>
</cp:coreProperties>
</file>