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A6FFADD6-8359-4A55-825C-FDF89ABEEC85}" xr6:coauthVersionLast="36" xr6:coauthVersionMax="36" xr10:uidLastSave="{00000000-0000-0000-0000-000000000000}"/>
  <bookViews>
    <workbookView xWindow="0" yWindow="0" windowWidth="23040" windowHeight="8952" xr2:uid="{9028E6E1-C36E-4869-8215-C3F7BEFE852C}"/>
  </bookViews>
  <sheets>
    <sheet name="Genel" sheetId="1" r:id="rId1"/>
    <sheet name="Branş Bazlı Analiz" sheetId="2" r:id="rId2"/>
    <sheet name="Karşılaştırmalı Prim Üretimi" sheetId="3" r:id="rId3"/>
    <sheet name="Hayatdışı" sheetId="4" r:id="rId4"/>
    <sheet name="Hayat" sheetId="5" r:id="rId5"/>
    <sheet name="Kaza" sheetId="6" r:id="rId6"/>
    <sheet name="Hastalık-Sağlık" sheetId="7" r:id="rId7"/>
    <sheet name="Kara Araçları" sheetId="8" r:id="rId8"/>
    <sheet name="Kasko" sheetId="9" r:id="rId9"/>
    <sheet name="Raylı Araçlar" sheetId="10" r:id="rId10"/>
    <sheet name="Hava Araçları" sheetId="11" r:id="rId11"/>
    <sheet name="Su Araçları" sheetId="12" r:id="rId12"/>
    <sheet name="Nakliyat" sheetId="13" r:id="rId13"/>
    <sheet name="Yangın ve Doğal Afetler" sheetId="14" r:id="rId14"/>
    <sheet name="Genel Zararlar" sheetId="15" r:id="rId15"/>
    <sheet name="Kara Araçları Sorumluluk" sheetId="16" r:id="rId16"/>
    <sheet name="Trafik" sheetId="17" r:id="rId17"/>
    <sheet name="Hava Araçları Sorumluluk" sheetId="18" r:id="rId18"/>
    <sheet name="Su Araçları Sorumluluk" sheetId="19" r:id="rId19"/>
    <sheet name="Genel Sorumluluk" sheetId="20" r:id="rId20"/>
    <sheet name="Kredi" sheetId="21" r:id="rId21"/>
    <sheet name="Kefalet" sheetId="22" r:id="rId22"/>
    <sheet name="Finansal Kayıplar" sheetId="23" r:id="rId23"/>
    <sheet name="Hukuksal Koruma" sheetId="24" r:id="rId24"/>
    <sheet name="Destek" sheetId="25" r:id="rId25"/>
    <sheet name="Dev.Dest.Tarım Sigortaları" sheetId="26" r:id="rId26"/>
    <sheet name="Mühendislik Sigortaları" sheetId="27" r:id="rId27"/>
    <sheet name="H-Hayat Toplam" sheetId="28" r:id="rId28"/>
    <sheet name="H-Hastalık Sağlık" sheetId="29" r:id="rId29"/>
    <sheet name="Hayat Grubu Toplam" sheetId="30" r:id="rId30"/>
    <sheet name="Direkt" sheetId="31" r:id="rId31"/>
    <sheet name="Endirekt" sheetId="32" r:id="rId32"/>
    <sheet name="Toplam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1" hidden="1">'Branş Bazlı Analiz'!$C$1:$C$75</definedName>
    <definedName name="_xlnm._FilterDatabase" localSheetId="24" hidden="1">Destek!$C$1:$C$75</definedName>
    <definedName name="_xlnm._FilterDatabase" localSheetId="25" hidden="1">'Dev.Dest.Tarım Sigortaları'!$C$1:$C$75</definedName>
    <definedName name="_xlnm._FilterDatabase" localSheetId="30" hidden="1">Direkt!$C$1:$C$75</definedName>
    <definedName name="_xlnm._FilterDatabase" localSheetId="31" hidden="1">Endirekt!$C$1:$C$75</definedName>
    <definedName name="_xlnm._FilterDatabase" localSheetId="22" hidden="1">'Finansal Kayıplar'!$C$1:$C$75</definedName>
    <definedName name="_xlnm._FilterDatabase" localSheetId="0" hidden="1">Genel!#REF!</definedName>
    <definedName name="_xlnm._FilterDatabase" localSheetId="19" hidden="1">'Genel Sorumluluk'!$C$1:$C$75</definedName>
    <definedName name="_xlnm._FilterDatabase" localSheetId="14" hidden="1">'Genel Zararlar'!$C$1:$C$75</definedName>
    <definedName name="_xlnm._FilterDatabase" localSheetId="6" hidden="1">'Hastalık-Sağlık'!$C$1:$C$75</definedName>
    <definedName name="_xlnm._FilterDatabase" localSheetId="10" hidden="1">'Hava Araçları'!$C$1:$C$75</definedName>
    <definedName name="_xlnm._FilterDatabase" localSheetId="17" hidden="1">'Hava Araçları Sorumluluk'!$C$1:$C$75</definedName>
    <definedName name="_xlnm._FilterDatabase" localSheetId="4" hidden="1">Hayat!$C$1:$C$75</definedName>
    <definedName name="_xlnm._FilterDatabase" localSheetId="29" hidden="1">'Hayat Grubu Toplam'!$C$1:$C$75</definedName>
    <definedName name="_xlnm._FilterDatabase" localSheetId="3" hidden="1">Hayatdışı!$C$1:$C$75</definedName>
    <definedName name="_xlnm._FilterDatabase" localSheetId="28" hidden="1">'H-Hastalık Sağlık'!$C$1:$C$75</definedName>
    <definedName name="_xlnm._FilterDatabase" localSheetId="27" hidden="1">'H-Hayat Toplam'!$C$1:$C$75</definedName>
    <definedName name="_xlnm._FilterDatabase" localSheetId="23" hidden="1">'Hukuksal Koruma'!$C$1:$C$75</definedName>
    <definedName name="_xlnm._FilterDatabase" localSheetId="7" hidden="1">'Kara Araçları'!$C$1:$C$75</definedName>
    <definedName name="_xlnm._FilterDatabase" localSheetId="15" hidden="1">'Kara Araçları Sorumluluk'!$C$1:$C$75</definedName>
    <definedName name="_xlnm._FilterDatabase" localSheetId="2" hidden="1">'Karşılaştırmalı Prim Üretimi'!#REF!</definedName>
    <definedName name="_xlnm._FilterDatabase" localSheetId="8" hidden="1">Kasko!$C$1:$C$75</definedName>
    <definedName name="_xlnm._FilterDatabase" localSheetId="5" hidden="1">Kaza!$C$1:$C$75</definedName>
    <definedName name="_xlnm._FilterDatabase" localSheetId="21" hidden="1">Kefalet!$C$1:$C$75</definedName>
    <definedName name="_xlnm._FilterDatabase" localSheetId="20" hidden="1">Kredi!$C$1:$C$75</definedName>
    <definedName name="_xlnm._FilterDatabase" localSheetId="26" hidden="1">'Mühendislik Sigortaları'!$C$1:$C$75</definedName>
    <definedName name="_xlnm._FilterDatabase" localSheetId="12" hidden="1">Nakliyat!$C$1:$C$75</definedName>
    <definedName name="_xlnm._FilterDatabase" localSheetId="9" hidden="1">'Raylı Araçlar'!$C$1:$C$75</definedName>
    <definedName name="_xlnm._FilterDatabase" localSheetId="11" hidden="1">'Su Araçları'!$C$1:$C$75</definedName>
    <definedName name="_xlnm._FilterDatabase" localSheetId="18" hidden="1">'Su Araçları Sorumluluk'!$C$1:$C$75</definedName>
    <definedName name="_xlnm._FilterDatabase" localSheetId="32" hidden="1">Toplam!$C$1:$C$75</definedName>
    <definedName name="_xlnm._FilterDatabase" localSheetId="16" hidden="1">Trafik!$C$1:$C$75</definedName>
    <definedName name="_xlnm._FilterDatabase" localSheetId="13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30" l="1"/>
  <c r="F54" i="30"/>
  <c r="F36" i="30"/>
  <c r="F18" i="30"/>
  <c r="D58" i="30"/>
  <c r="D40" i="30"/>
  <c r="D22" i="30"/>
  <c r="J70" i="29"/>
  <c r="M49" i="29"/>
  <c r="G44" i="30"/>
  <c r="G8" i="30"/>
  <c r="F56" i="30"/>
  <c r="F38" i="30"/>
  <c r="F20" i="30"/>
  <c r="F68" i="29"/>
  <c r="I47" i="29"/>
  <c r="E62" i="30"/>
  <c r="E44" i="30"/>
  <c r="E26" i="30"/>
  <c r="E8" i="30"/>
  <c r="G66" i="30"/>
  <c r="J35" i="30"/>
  <c r="F72" i="29"/>
  <c r="I48" i="29"/>
  <c r="D29" i="29"/>
  <c r="G8" i="29"/>
  <c r="D41" i="27"/>
  <c r="F72" i="26"/>
  <c r="F48" i="26"/>
  <c r="F24" i="26"/>
  <c r="D30" i="24"/>
  <c r="K56" i="23"/>
  <c r="K38" i="23"/>
  <c r="K20" i="23"/>
  <c r="D65" i="22"/>
  <c r="D29" i="22"/>
  <c r="F64" i="21"/>
  <c r="F40" i="21"/>
  <c r="F16" i="21"/>
  <c r="F65" i="20"/>
  <c r="F53" i="20"/>
  <c r="F41" i="20"/>
  <c r="E30" i="30"/>
  <c r="G56" i="29"/>
  <c r="L26" i="29"/>
  <c r="E72" i="28"/>
  <c r="E24" i="28"/>
  <c r="F50" i="27"/>
  <c r="F14" i="27"/>
  <c r="H61" i="26"/>
  <c r="H45" i="26"/>
  <c r="H29" i="26"/>
  <c r="H13" i="26"/>
  <c r="E43" i="25"/>
  <c r="D41" i="24"/>
  <c r="H61" i="23"/>
  <c r="D47" i="23"/>
  <c r="J32" i="23"/>
  <c r="F18" i="23"/>
  <c r="E67" i="22"/>
  <c r="E31" i="22"/>
  <c r="H67" i="21"/>
  <c r="H43" i="21"/>
  <c r="H19" i="21"/>
  <c r="H68" i="20"/>
  <c r="N58" i="20"/>
  <c r="E49" i="20"/>
  <c r="K39" i="20"/>
  <c r="G45" i="30"/>
  <c r="J14" i="30"/>
  <c r="G52" i="29"/>
  <c r="G34" i="29"/>
  <c r="J13" i="29"/>
  <c r="D44" i="28"/>
  <c r="G64" i="27"/>
  <c r="G28" i="27"/>
  <c r="J66" i="26"/>
  <c r="J50" i="26"/>
  <c r="J34" i="26"/>
  <c r="J18" i="26"/>
  <c r="D59" i="25"/>
  <c r="D11" i="25"/>
  <c r="K63" i="23"/>
  <c r="K45" i="23"/>
  <c r="K27" i="23"/>
  <c r="K9" i="23"/>
  <c r="D43" i="22"/>
  <c r="D7" i="22"/>
  <c r="F50" i="21"/>
  <c r="F26" i="21"/>
  <c r="M70" i="20"/>
  <c r="D61" i="20"/>
  <c r="J51" i="20"/>
  <c r="I68" i="30"/>
  <c r="H24" i="30"/>
  <c r="F60" i="29"/>
  <c r="J38" i="29"/>
  <c r="M17" i="29"/>
  <c r="E57" i="27"/>
  <c r="E21" i="27"/>
  <c r="F57" i="26"/>
  <c r="F33" i="26"/>
  <c r="F9" i="26"/>
  <c r="L64" i="23"/>
  <c r="H50" i="23"/>
  <c r="D36" i="23"/>
  <c r="J21" i="23"/>
  <c r="F7" i="23"/>
  <c r="D38" i="22"/>
  <c r="I70" i="21"/>
  <c r="I46" i="21"/>
  <c r="I22" i="21"/>
  <c r="O69" i="20"/>
  <c r="O57" i="20"/>
  <c r="O45" i="20"/>
  <c r="O33" i="20"/>
  <c r="J70" i="30"/>
  <c r="J52" i="30"/>
  <c r="J34" i="30"/>
  <c r="J16" i="30"/>
  <c r="H56" i="30"/>
  <c r="H38" i="30"/>
  <c r="H20" i="30"/>
  <c r="I69" i="29"/>
  <c r="L48" i="29"/>
  <c r="G41" i="30"/>
  <c r="J72" i="30"/>
  <c r="J54" i="30"/>
  <c r="J36" i="30"/>
  <c r="J18" i="30"/>
  <c r="D66" i="29"/>
  <c r="G45" i="29"/>
  <c r="I60" i="30"/>
  <c r="I42" i="30"/>
  <c r="I24" i="30"/>
  <c r="I72" i="29"/>
  <c r="E64" i="30"/>
  <c r="D33" i="30"/>
  <c r="M70" i="29"/>
  <c r="F47" i="29"/>
  <c r="M26" i="29"/>
  <c r="F7" i="29"/>
  <c r="G38" i="27"/>
  <c r="I69" i="26"/>
  <c r="I45" i="26"/>
  <c r="I21" i="26"/>
  <c r="D18" i="24"/>
  <c r="I55" i="23"/>
  <c r="I37" i="23"/>
  <c r="I19" i="23"/>
  <c r="G62" i="22"/>
  <c r="G26" i="22"/>
  <c r="H62" i="21"/>
  <c r="H38" i="21"/>
  <c r="H14" i="21"/>
  <c r="I64" i="20"/>
  <c r="I52" i="20"/>
  <c r="I71" i="30"/>
  <c r="H27" i="30"/>
  <c r="F69" i="30"/>
  <c r="F51" i="30"/>
  <c r="F33" i="30"/>
  <c r="F15" i="30"/>
  <c r="D55" i="30"/>
  <c r="D37" i="30"/>
  <c r="D19" i="30"/>
  <c r="G67" i="29"/>
  <c r="J46" i="29"/>
  <c r="G38" i="30"/>
  <c r="F71" i="30"/>
  <c r="F53" i="30"/>
  <c r="F35" i="30"/>
  <c r="F17" i="30"/>
  <c r="M63" i="29"/>
  <c r="F44" i="29"/>
  <c r="E59" i="30"/>
  <c r="E41" i="30"/>
  <c r="E23" i="30"/>
  <c r="G70" i="29"/>
  <c r="G61" i="30"/>
  <c r="G30" i="30"/>
  <c r="M67" i="29"/>
  <c r="L44" i="29"/>
  <c r="L25" i="29"/>
  <c r="E72" i="27"/>
  <c r="E36" i="27"/>
  <c r="F68" i="26"/>
  <c r="F44" i="26"/>
  <c r="F20" i="26"/>
  <c r="G72" i="23"/>
  <c r="G54" i="23"/>
  <c r="G36" i="23"/>
  <c r="G18" i="23"/>
  <c r="E60" i="22"/>
  <c r="E24" i="22"/>
  <c r="E59" i="21"/>
  <c r="E35" i="21"/>
  <c r="E11" i="21"/>
  <c r="L63" i="20"/>
  <c r="L51" i="20"/>
  <c r="E66" i="30"/>
  <c r="F25" i="30"/>
  <c r="M45" i="29"/>
  <c r="I23" i="29"/>
  <c r="E64" i="28"/>
  <c r="E16" i="28"/>
  <c r="G45" i="27"/>
  <c r="G9" i="27"/>
  <c r="K58" i="26"/>
  <c r="K42" i="26"/>
  <c r="J67" i="30"/>
  <c r="J49" i="30"/>
  <c r="J31" i="30"/>
  <c r="H71" i="30"/>
  <c r="H53" i="30"/>
  <c r="H35" i="30"/>
  <c r="H17" i="30"/>
  <c r="F66" i="29"/>
  <c r="G71" i="30"/>
  <c r="G35" i="30"/>
  <c r="J69" i="30"/>
  <c r="J51" i="30"/>
  <c r="J33" i="30"/>
  <c r="J15" i="30"/>
  <c r="L62" i="29"/>
  <c r="D42" i="29"/>
  <c r="I57" i="30"/>
  <c r="I39" i="30"/>
  <c r="I21" i="30"/>
  <c r="F69" i="29"/>
  <c r="I58" i="30"/>
  <c r="E28" i="30"/>
  <c r="I66" i="29"/>
  <c r="J43" i="29"/>
  <c r="J23" i="29"/>
  <c r="F67" i="27"/>
  <c r="F31" i="27"/>
  <c r="I65" i="26"/>
  <c r="I41" i="26"/>
  <c r="I17" i="26"/>
  <c r="E71" i="23"/>
  <c r="E53" i="23"/>
  <c r="E35" i="23"/>
  <c r="E17" i="23"/>
  <c r="F55" i="22"/>
  <c r="F19" i="22"/>
  <c r="G57" i="21"/>
  <c r="G33" i="21"/>
  <c r="G9" i="21"/>
  <c r="O62" i="20"/>
  <c r="O50" i="20"/>
  <c r="H63" i="30"/>
  <c r="H22" i="30"/>
  <c r="I43" i="29"/>
  <c r="G21" i="29"/>
  <c r="E60" i="28"/>
  <c r="E12" i="28"/>
  <c r="E43" i="27"/>
  <c r="E7" i="27"/>
  <c r="H57" i="26"/>
  <c r="H41" i="26"/>
  <c r="H25" i="26"/>
  <c r="H9" i="26"/>
  <c r="E31" i="25"/>
  <c r="F72" i="23"/>
  <c r="L57" i="23"/>
  <c r="H43" i="23"/>
  <c r="D29" i="23"/>
  <c r="J14" i="23"/>
  <c r="G57" i="22"/>
  <c r="G21" i="22"/>
  <c r="I60" i="21"/>
  <c r="I36" i="21"/>
  <c r="I12" i="21"/>
  <c r="Q65" i="20"/>
  <c r="H56" i="20"/>
  <c r="N46" i="20"/>
  <c r="J68" i="30"/>
  <c r="I37" i="30"/>
  <c r="J7" i="30"/>
  <c r="G48" i="29"/>
  <c r="M28" i="29"/>
  <c r="F9" i="29"/>
  <c r="D32" i="28"/>
  <c r="D55" i="27"/>
  <c r="D19" i="27"/>
  <c r="J62" i="26"/>
  <c r="J46" i="26"/>
  <c r="J30" i="26"/>
  <c r="J14" i="26"/>
  <c r="D47" i="25"/>
  <c r="D52" i="24"/>
  <c r="F66" i="30"/>
  <c r="F48" i="30"/>
  <c r="F30" i="30"/>
  <c r="D70" i="30"/>
  <c r="D52" i="30"/>
  <c r="D34" i="30"/>
  <c r="D16" i="30"/>
  <c r="D64" i="29"/>
  <c r="G68" i="30"/>
  <c r="G32" i="30"/>
  <c r="F68" i="30"/>
  <c r="F50" i="30"/>
  <c r="F32" i="30"/>
  <c r="F14" i="30"/>
  <c r="J60" i="29"/>
  <c r="M39" i="29"/>
  <c r="E56" i="30"/>
  <c r="E38" i="30"/>
  <c r="E20" i="30"/>
  <c r="D67" i="29"/>
  <c r="D56" i="30"/>
  <c r="G25" i="30"/>
  <c r="D65" i="29"/>
  <c r="F41" i="29"/>
  <c r="I22" i="29"/>
  <c r="D65" i="27"/>
  <c r="D29" i="27"/>
  <c r="F64" i="26"/>
  <c r="F40" i="26"/>
  <c r="F16" i="26"/>
  <c r="K68" i="23"/>
  <c r="K50" i="23"/>
  <c r="K32" i="23"/>
  <c r="K14" i="23"/>
  <c r="D53" i="22"/>
  <c r="D17" i="22"/>
  <c r="I55" i="21"/>
  <c r="I31" i="21"/>
  <c r="I7" i="21"/>
  <c r="F61" i="20"/>
  <c r="F49" i="20"/>
  <c r="F61" i="30"/>
  <c r="I17" i="30"/>
  <c r="G42" i="29"/>
  <c r="F20" i="29"/>
  <c r="E56" i="28"/>
  <c r="E8" i="28"/>
  <c r="F38" i="27"/>
  <c r="E72" i="26"/>
  <c r="E56" i="26"/>
  <c r="E40" i="26"/>
  <c r="E24" i="26"/>
  <c r="E8" i="26"/>
  <c r="E27" i="25"/>
  <c r="D71" i="23"/>
  <c r="J56" i="23"/>
  <c r="F42" i="23"/>
  <c r="L27" i="23"/>
  <c r="H13" i="23"/>
  <c r="E55" i="22"/>
  <c r="E19" i="22"/>
  <c r="D59" i="21"/>
  <c r="D35" i="21"/>
  <c r="D11" i="21"/>
  <c r="E65" i="20"/>
  <c r="K55" i="20"/>
  <c r="Q45" i="20"/>
  <c r="D66" i="30"/>
  <c r="D35" i="30"/>
  <c r="D72" i="29"/>
  <c r="D47" i="29"/>
  <c r="L27" i="29"/>
  <c r="D7" i="29"/>
  <c r="J64" i="30"/>
  <c r="F63" i="30"/>
  <c r="F45" i="30"/>
  <c r="F27" i="30"/>
  <c r="D67" i="30"/>
  <c r="D49" i="30"/>
  <c r="D31" i="30"/>
  <c r="D13" i="30"/>
  <c r="L60" i="29"/>
  <c r="G62" i="30"/>
  <c r="G26" i="30"/>
  <c r="F65" i="30"/>
  <c r="F47" i="30"/>
  <c r="F29" i="30"/>
  <c r="F11" i="30"/>
  <c r="G57" i="29"/>
  <c r="E71" i="30"/>
  <c r="E53" i="30"/>
  <c r="E35" i="30"/>
  <c r="E17" i="30"/>
  <c r="L63" i="29"/>
  <c r="D51" i="30"/>
  <c r="D20" i="30"/>
  <c r="L57" i="29"/>
  <c r="M38" i="29"/>
  <c r="F19" i="29"/>
  <c r="E60" i="27"/>
  <c r="E24" i="27"/>
  <c r="F60" i="26"/>
  <c r="F36" i="26"/>
  <c r="F12" i="26"/>
  <c r="G66" i="23"/>
  <c r="G48" i="23"/>
  <c r="G30" i="23"/>
  <c r="G12" i="23"/>
  <c r="E48" i="22"/>
  <c r="E12" i="22"/>
  <c r="F52" i="21"/>
  <c r="F28" i="21"/>
  <c r="L71" i="20"/>
  <c r="L59" i="20"/>
  <c r="L47" i="20"/>
  <c r="I53" i="30"/>
  <c r="G10" i="30"/>
  <c r="J36" i="29"/>
  <c r="M15" i="29"/>
  <c r="E48" i="28"/>
  <c r="G69" i="27"/>
  <c r="G33" i="27"/>
  <c r="H69" i="26"/>
  <c r="H53" i="26"/>
  <c r="H37" i="26"/>
  <c r="H21" i="26"/>
  <c r="E67" i="25"/>
  <c r="E19" i="25"/>
  <c r="J68" i="23"/>
  <c r="F54" i="23"/>
  <c r="L39" i="23"/>
  <c r="H25" i="23"/>
  <c r="D11" i="23"/>
  <c r="D48" i="22"/>
  <c r="D12" i="22"/>
  <c r="H55" i="21"/>
  <c r="H31" i="21"/>
  <c r="H7" i="21"/>
  <c r="K63" i="20"/>
  <c r="Q53" i="20"/>
  <c r="H44" i="20"/>
  <c r="E61" i="30"/>
  <c r="D30" i="30"/>
  <c r="G66" i="29"/>
  <c r="J44" i="29"/>
  <c r="I24" i="29"/>
  <c r="D68" i="28"/>
  <c r="D20" i="28"/>
  <c r="F45" i="27"/>
  <c r="F9" i="27"/>
  <c r="J58" i="26"/>
  <c r="J42" i="26"/>
  <c r="J26" i="26"/>
  <c r="J10" i="26"/>
  <c r="D35" i="25"/>
  <c r="D16" i="24"/>
  <c r="G55" i="23"/>
  <c r="G37" i="23"/>
  <c r="G19" i="23"/>
  <c r="E62" i="22"/>
  <c r="E26" i="22"/>
  <c r="F62" i="21"/>
  <c r="F38" i="21"/>
  <c r="F14" i="21"/>
  <c r="P65" i="20"/>
  <c r="G56" i="20"/>
  <c r="M46" i="20"/>
  <c r="E45" i="30"/>
  <c r="I7" i="30"/>
  <c r="M50" i="29"/>
  <c r="L28" i="29"/>
  <c r="D8" i="29"/>
  <c r="D38" i="27"/>
  <c r="F69" i="26"/>
  <c r="F45" i="26"/>
  <c r="F21" i="26"/>
  <c r="D72" i="23"/>
  <c r="J57" i="23"/>
  <c r="F43" i="23"/>
  <c r="L28" i="23"/>
  <c r="H14" i="23"/>
  <c r="E57" i="22"/>
  <c r="E21" i="22"/>
  <c r="I58" i="21"/>
  <c r="I34" i="21"/>
  <c r="I10" i="21"/>
  <c r="I63" i="20"/>
  <c r="I51" i="20"/>
  <c r="I39" i="20"/>
  <c r="I27" i="20"/>
  <c r="G42" i="30"/>
  <c r="D12" i="30"/>
  <c r="M46" i="29"/>
  <c r="I26" i="29"/>
  <c r="E67" i="28"/>
  <c r="E19" i="28"/>
  <c r="F47" i="27"/>
  <c r="F11" i="27"/>
  <c r="H58" i="26"/>
  <c r="H42" i="26"/>
  <c r="H26" i="26"/>
  <c r="J61" i="30"/>
  <c r="J43" i="30"/>
  <c r="J25" i="30"/>
  <c r="H65" i="30"/>
  <c r="H47" i="30"/>
  <c r="H29" i="30"/>
  <c r="H11" i="30"/>
  <c r="J58" i="29"/>
  <c r="G59" i="30"/>
  <c r="G23" i="30"/>
  <c r="J63" i="30"/>
  <c r="J45" i="30"/>
  <c r="J27" i="30"/>
  <c r="J9" i="30"/>
  <c r="F56" i="29"/>
  <c r="I69" i="30"/>
  <c r="I51" i="30"/>
  <c r="I33" i="30"/>
  <c r="I15" i="30"/>
  <c r="J61" i="29"/>
  <c r="G48" i="30"/>
  <c r="J17" i="30"/>
  <c r="I56" i="29"/>
  <c r="L37" i="29"/>
  <c r="D17" i="29"/>
  <c r="F55" i="27"/>
  <c r="F19" i="27"/>
  <c r="I57" i="26"/>
  <c r="I33" i="26"/>
  <c r="I9" i="26"/>
  <c r="E65" i="23"/>
  <c r="E47" i="23"/>
  <c r="E29" i="23"/>
  <c r="E11" i="23"/>
  <c r="F43" i="22"/>
  <c r="F7" i="22"/>
  <c r="H50" i="21"/>
  <c r="H26" i="21"/>
  <c r="O70" i="20"/>
  <c r="O58" i="20"/>
  <c r="O46" i="20"/>
  <c r="E48" i="30"/>
  <c r="L70" i="29"/>
  <c r="I35" i="29"/>
  <c r="L14" i="29"/>
  <c r="E44" i="28"/>
  <c r="E67" i="27"/>
  <c r="E31" i="27"/>
  <c r="E68" i="26"/>
  <c r="E52" i="26"/>
  <c r="E36" i="26"/>
  <c r="E20" i="26"/>
  <c r="E63" i="25"/>
  <c r="E15" i="25"/>
  <c r="H67" i="23"/>
  <c r="D53" i="23"/>
  <c r="J38" i="23"/>
  <c r="F24" i="23"/>
  <c r="L9" i="23"/>
  <c r="G45" i="22"/>
  <c r="G9" i="22"/>
  <c r="E52" i="21"/>
  <c r="E28" i="21"/>
  <c r="H72" i="20"/>
  <c r="N62" i="20"/>
  <c r="E53" i="20"/>
  <c r="K43" i="20"/>
  <c r="G58" i="30"/>
  <c r="G27" i="30"/>
  <c r="G63" i="29"/>
  <c r="F42" i="29"/>
  <c r="G22" i="29"/>
  <c r="D64" i="28"/>
  <c r="D16" i="28"/>
  <c r="D43" i="27"/>
  <c r="D7" i="27"/>
  <c r="G57" i="26"/>
  <c r="G41" i="26"/>
  <c r="G25" i="26"/>
  <c r="G9" i="26"/>
  <c r="D31" i="25"/>
  <c r="E72" i="23"/>
  <c r="E54" i="23"/>
  <c r="E36" i="23"/>
  <c r="E18" i="23"/>
  <c r="F57" i="22"/>
  <c r="F21" i="22"/>
  <c r="H60" i="21"/>
  <c r="H36" i="21"/>
  <c r="H12" i="21"/>
  <c r="D65" i="20"/>
  <c r="J55" i="20"/>
  <c r="P45" i="20"/>
  <c r="H42" i="30"/>
  <c r="I70" i="29"/>
  <c r="I49" i="29"/>
  <c r="J26" i="29"/>
  <c r="G71" i="27"/>
  <c r="G35" i="27"/>
  <c r="I66" i="26"/>
  <c r="I42" i="26"/>
  <c r="I18" i="26"/>
  <c r="L70" i="23"/>
  <c r="H56" i="23"/>
  <c r="D42" i="23"/>
  <c r="J27" i="23"/>
  <c r="F13" i="23"/>
  <c r="F52" i="22"/>
  <c r="F16" i="22"/>
  <c r="D57" i="21"/>
  <c r="D33" i="21"/>
  <c r="D9" i="21"/>
  <c r="L62" i="20"/>
  <c r="L50" i="20"/>
  <c r="L38" i="20"/>
  <c r="I70" i="30"/>
  <c r="E40" i="30"/>
  <c r="H9" i="30"/>
  <c r="J45" i="29"/>
  <c r="G24" i="29"/>
  <c r="E63" i="28"/>
  <c r="E15" i="28"/>
  <c r="D45" i="27"/>
  <c r="D9" i="27"/>
  <c r="E57" i="26"/>
  <c r="E41" i="26"/>
  <c r="E25" i="26"/>
  <c r="F60" i="30"/>
  <c r="F42" i="30"/>
  <c r="F24" i="30"/>
  <c r="D64" i="30"/>
  <c r="D46" i="30"/>
  <c r="D28" i="30"/>
  <c r="D10" i="30"/>
  <c r="I57" i="29"/>
  <c r="G56" i="30"/>
  <c r="G20" i="30"/>
  <c r="F62" i="30"/>
  <c r="F44" i="30"/>
  <c r="F26" i="30"/>
  <c r="F8" i="30"/>
  <c r="D54" i="29"/>
  <c r="E68" i="30"/>
  <c r="E50" i="30"/>
  <c r="E32" i="30"/>
  <c r="E14" i="30"/>
  <c r="I60" i="29"/>
  <c r="E46" i="30"/>
  <c r="D15" i="30"/>
  <c r="D55" i="29"/>
  <c r="J35" i="29"/>
  <c r="M14" i="29"/>
  <c r="D53" i="27"/>
  <c r="D17" i="27"/>
  <c r="F56" i="26"/>
  <c r="F32" i="26"/>
  <c r="F8" i="26"/>
  <c r="K62" i="23"/>
  <c r="K44" i="23"/>
  <c r="K26" i="23"/>
  <c r="K8" i="23"/>
  <c r="D41" i="22"/>
  <c r="E71" i="21"/>
  <c r="E47" i="21"/>
  <c r="E23" i="21"/>
  <c r="F69" i="20"/>
  <c r="F57" i="20"/>
  <c r="F45" i="20"/>
  <c r="H45" i="30"/>
  <c r="L67" i="29"/>
  <c r="G33" i="29"/>
  <c r="J12" i="29"/>
  <c r="E40" i="28"/>
  <c r="F62" i="27"/>
  <c r="F26" i="27"/>
  <c r="K66" i="26"/>
  <c r="K50" i="26"/>
  <c r="K34" i="26"/>
  <c r="K18" i="26"/>
  <c r="E59" i="25"/>
  <c r="E11" i="25"/>
  <c r="F66" i="23"/>
  <c r="L51" i="23"/>
  <c r="H37" i="23"/>
  <c r="D23" i="23"/>
  <c r="J8" i="23"/>
  <c r="E43" i="22"/>
  <c r="E7" i="22"/>
  <c r="G50" i="21"/>
  <c r="G26" i="21"/>
  <c r="K71" i="20"/>
  <c r="Q61" i="20"/>
  <c r="H52" i="20"/>
  <c r="N42" i="20"/>
  <c r="I55" i="30"/>
  <c r="E25" i="30"/>
  <c r="G60" i="29"/>
  <c r="D41" i="29"/>
  <c r="F21" i="29"/>
  <c r="D60" i="28"/>
  <c r="D12" i="28"/>
  <c r="G40" i="27"/>
  <c r="D72" i="26"/>
  <c r="D56" i="26"/>
  <c r="D40" i="26"/>
  <c r="D24" i="26"/>
  <c r="D8" i="26"/>
  <c r="D27" i="25"/>
  <c r="K69" i="23"/>
  <c r="K51" i="23"/>
  <c r="K33" i="23"/>
  <c r="K15" i="23"/>
  <c r="D55" i="22"/>
  <c r="D19" i="22"/>
  <c r="E57" i="21"/>
  <c r="E33" i="21"/>
  <c r="E9" i="21"/>
  <c r="G64" i="20"/>
  <c r="M54" i="20"/>
  <c r="D45" i="20"/>
  <c r="F40" i="30"/>
  <c r="J67" i="29"/>
  <c r="F48" i="29"/>
  <c r="I25" i="29"/>
  <c r="E69" i="27"/>
  <c r="E33" i="27"/>
  <c r="F65" i="26"/>
  <c r="F41" i="26"/>
  <c r="F17" i="26"/>
  <c r="J58" i="30"/>
  <c r="J40" i="30"/>
  <c r="J22" i="30"/>
  <c r="H62" i="30"/>
  <c r="H44" i="30"/>
  <c r="H26" i="30"/>
  <c r="H8" i="30"/>
  <c r="G55" i="29"/>
  <c r="G53" i="30"/>
  <c r="G17" i="30"/>
  <c r="J60" i="30"/>
  <c r="J42" i="30"/>
  <c r="J24" i="30"/>
  <c r="J72" i="29"/>
  <c r="M51" i="29"/>
  <c r="I66" i="30"/>
  <c r="I48" i="30"/>
  <c r="I30" i="30"/>
  <c r="I12" i="30"/>
  <c r="G58" i="29"/>
  <c r="G43" i="30"/>
  <c r="H12" i="30"/>
  <c r="L53" i="29"/>
  <c r="I34" i="29"/>
  <c r="L13" i="29"/>
  <c r="G50" i="27"/>
  <c r="G14" i="27"/>
  <c r="I53" i="26"/>
  <c r="I29" i="26"/>
  <c r="D66" i="24"/>
  <c r="I61" i="23"/>
  <c r="I43" i="23"/>
  <c r="I25" i="23"/>
  <c r="I7" i="23"/>
  <c r="G38" i="22"/>
  <c r="G69" i="21"/>
  <c r="G45" i="21"/>
  <c r="G21" i="21"/>
  <c r="I68" i="20"/>
  <c r="I56" i="20"/>
  <c r="I44" i="20"/>
  <c r="F43" i="30"/>
  <c r="L64" i="29"/>
  <c r="F32" i="29"/>
  <c r="I11" i="29"/>
  <c r="E36" i="28"/>
  <c r="D60" i="27"/>
  <c r="D24" i="27"/>
  <c r="H65" i="26"/>
  <c r="H49" i="26"/>
  <c r="H33" i="26"/>
  <c r="H17" i="26"/>
  <c r="E55" i="25"/>
  <c r="E7" i="25"/>
  <c r="D65" i="23"/>
  <c r="J50" i="23"/>
  <c r="F36" i="23"/>
  <c r="L21" i="23"/>
  <c r="H7" i="23"/>
  <c r="F38" i="22"/>
  <c r="I72" i="21"/>
  <c r="I48" i="21"/>
  <c r="I24" i="21"/>
  <c r="N70" i="20"/>
  <c r="E61" i="20"/>
  <c r="K51" i="20"/>
  <c r="Q41" i="20"/>
  <c r="D53" i="30"/>
  <c r="G22" i="30"/>
  <c r="J57" i="29"/>
  <c r="L39" i="29"/>
  <c r="D19" i="29"/>
  <c r="D56" i="28"/>
  <c r="D8" i="28"/>
  <c r="E38" i="27"/>
  <c r="J70" i="26"/>
  <c r="J54" i="26"/>
  <c r="J38" i="26"/>
  <c r="J22" i="26"/>
  <c r="D71" i="25"/>
  <c r="D23" i="25"/>
  <c r="I68" i="23"/>
  <c r="I50" i="23"/>
  <c r="I32" i="23"/>
  <c r="I14" i="23"/>
  <c r="G52" i="22"/>
  <c r="G16" i="22"/>
  <c r="G55" i="21"/>
  <c r="G31" i="21"/>
  <c r="G7" i="21"/>
  <c r="J63" i="20"/>
  <c r="P53" i="20"/>
  <c r="G44" i="20"/>
  <c r="H37" i="30"/>
  <c r="J64" i="29"/>
  <c r="I44" i="29"/>
  <c r="G23" i="29"/>
  <c r="F64" i="27"/>
  <c r="F28" i="27"/>
  <c r="I62" i="26"/>
  <c r="I38" i="26"/>
  <c r="I14" i="26"/>
  <c r="H68" i="23"/>
  <c r="D54" i="23"/>
  <c r="J39" i="23"/>
  <c r="F25" i="23"/>
  <c r="L10" i="23"/>
  <c r="G47" i="22"/>
  <c r="G11" i="22"/>
  <c r="H53" i="21"/>
  <c r="H29" i="21"/>
  <c r="F72" i="20"/>
  <c r="F60" i="20"/>
  <c r="F48" i="20"/>
  <c r="F36" i="20"/>
  <c r="J65" i="30"/>
  <c r="I34" i="30"/>
  <c r="M71" i="29"/>
  <c r="L40" i="29"/>
  <c r="D21" i="29"/>
  <c r="E55" i="28"/>
  <c r="E7" i="28"/>
  <c r="E40" i="27"/>
  <c r="H70" i="26"/>
  <c r="H54" i="26"/>
  <c r="H38" i="26"/>
  <c r="H22" i="26"/>
  <c r="F57" i="30"/>
  <c r="F39" i="30"/>
  <c r="F21" i="30"/>
  <c r="D61" i="30"/>
  <c r="D43" i="30"/>
  <c r="D25" i="30"/>
  <c r="D7" i="30"/>
  <c r="F54" i="29"/>
  <c r="G50" i="30"/>
  <c r="G14" i="30"/>
  <c r="F59" i="30"/>
  <c r="F41" i="30"/>
  <c r="F23" i="30"/>
  <c r="I71" i="29"/>
  <c r="L50" i="29"/>
  <c r="E65" i="30"/>
  <c r="E47" i="30"/>
  <c r="E29" i="30"/>
  <c r="E11" i="30"/>
  <c r="J71" i="30"/>
  <c r="I40" i="30"/>
  <c r="H10" i="30"/>
  <c r="I52" i="29"/>
  <c r="G32" i="29"/>
  <c r="J11" i="29"/>
  <c r="E48" i="27"/>
  <c r="E12" i="27"/>
  <c r="F52" i="26"/>
  <c r="F28" i="26"/>
  <c r="D54" i="24"/>
  <c r="G60" i="23"/>
  <c r="G42" i="23"/>
  <c r="G24" i="23"/>
  <c r="E72" i="22"/>
  <c r="E36" i="22"/>
  <c r="I67" i="21"/>
  <c r="I43" i="21"/>
  <c r="I19" i="21"/>
  <c r="L67" i="20"/>
  <c r="L55" i="20"/>
  <c r="L43" i="20"/>
  <c r="H40" i="30"/>
  <c r="D62" i="29"/>
  <c r="D30" i="29"/>
  <c r="G9" i="29"/>
  <c r="E32" i="28"/>
  <c r="G57" i="27"/>
  <c r="G21" i="27"/>
  <c r="E64" i="26"/>
  <c r="E48" i="26"/>
  <c r="E32" i="26"/>
  <c r="E16" i="26"/>
  <c r="E51" i="25"/>
  <c r="D65" i="24"/>
  <c r="L63" i="23"/>
  <c r="H49" i="23"/>
  <c r="D35" i="23"/>
  <c r="J20" i="23"/>
  <c r="D72" i="22"/>
  <c r="D36" i="22"/>
  <c r="D71" i="21"/>
  <c r="D47" i="21"/>
  <c r="D23" i="21"/>
  <c r="Q69" i="20"/>
  <c r="H60" i="20"/>
  <c r="N50" i="20"/>
  <c r="E41" i="20"/>
  <c r="J50" i="30"/>
  <c r="I19" i="30"/>
  <c r="M54" i="29"/>
  <c r="J37" i="29"/>
  <c r="M16" i="29"/>
  <c r="D52" i="28"/>
  <c r="F69" i="27"/>
  <c r="F33" i="27"/>
  <c r="G69" i="26"/>
  <c r="G53" i="26"/>
  <c r="G37" i="26"/>
  <c r="G21" i="26"/>
  <c r="D67" i="25"/>
  <c r="D19" i="25"/>
  <c r="G67" i="23"/>
  <c r="G49" i="23"/>
  <c r="G31" i="23"/>
  <c r="G13" i="23"/>
  <c r="E50" i="22"/>
  <c r="E14" i="22"/>
  <c r="I53" i="21"/>
  <c r="I29" i="21"/>
  <c r="G72" i="20"/>
  <c r="M62" i="20"/>
  <c r="D53" i="20"/>
  <c r="J43" i="20"/>
  <c r="I32" i="30"/>
  <c r="F63" i="29"/>
  <c r="G43" i="29"/>
  <c r="J55" i="30"/>
  <c r="J37" i="30"/>
  <c r="J19" i="30"/>
  <c r="H59" i="30"/>
  <c r="H41" i="30"/>
  <c r="H23" i="30"/>
  <c r="L72" i="29"/>
  <c r="D52" i="29"/>
  <c r="G47" i="30"/>
  <c r="G11" i="30"/>
  <c r="J57" i="30"/>
  <c r="J39" i="30"/>
  <c r="J21" i="30"/>
  <c r="G69" i="29"/>
  <c r="J48" i="29"/>
  <c r="I63" i="30"/>
  <c r="I45" i="30"/>
  <c r="I27" i="30"/>
  <c r="I9" i="30"/>
  <c r="D69" i="30"/>
  <c r="D38" i="30"/>
  <c r="D8" i="30"/>
  <c r="F51" i="29"/>
  <c r="F31" i="29"/>
  <c r="I10" i="29"/>
  <c r="F43" i="27"/>
  <c r="F7" i="27"/>
  <c r="I49" i="26"/>
  <c r="I25" i="26"/>
  <c r="D42" i="24"/>
  <c r="E59" i="23"/>
  <c r="E41" i="23"/>
  <c r="E23" i="23"/>
  <c r="F67" i="22"/>
  <c r="F31" i="22"/>
  <c r="D66" i="21"/>
  <c r="D42" i="21"/>
  <c r="D18" i="21"/>
  <c r="O66" i="20"/>
  <c r="O54" i="20"/>
  <c r="O42" i="20"/>
  <c r="I35" i="30"/>
  <c r="D59" i="29"/>
  <c r="M27" i="29"/>
  <c r="F8" i="29"/>
  <c r="E28" i="28"/>
  <c r="E55" i="27"/>
  <c r="E19" i="27"/>
  <c r="K62" i="26"/>
  <c r="K46" i="26"/>
  <c r="K30" i="26"/>
  <c r="K14" i="26"/>
  <c r="E47" i="25"/>
  <c r="D53" i="24"/>
  <c r="J62" i="23"/>
  <c r="F48" i="23"/>
  <c r="L33" i="23"/>
  <c r="H19" i="23"/>
  <c r="G69" i="22"/>
  <c r="G33" i="22"/>
  <c r="F69" i="21"/>
  <c r="F45" i="21"/>
  <c r="F21" i="21"/>
  <c r="E69" i="20"/>
  <c r="K59" i="20"/>
  <c r="Q49" i="20"/>
  <c r="H40" i="20"/>
  <c r="D48" i="30"/>
  <c r="D17" i="30"/>
  <c r="J53" i="29"/>
  <c r="I36" i="29"/>
  <c r="L15" i="29"/>
  <c r="D48" i="28"/>
  <c r="D67" i="27"/>
  <c r="D31" i="27"/>
  <c r="D68" i="26"/>
  <c r="D52" i="26"/>
  <c r="D36" i="26"/>
  <c r="D20" i="26"/>
  <c r="D63" i="25"/>
  <c r="D15" i="25"/>
  <c r="E66" i="23"/>
  <c r="E48" i="23"/>
  <c r="E30" i="23"/>
  <c r="E12" i="23"/>
  <c r="F45" i="22"/>
  <c r="F9" i="22"/>
  <c r="D52" i="21"/>
  <c r="D28" i="21"/>
  <c r="J71" i="20"/>
  <c r="P61" i="20"/>
  <c r="G52" i="20"/>
  <c r="M42" i="20"/>
  <c r="E27" i="30"/>
  <c r="L61" i="29"/>
  <c r="M40" i="29"/>
  <c r="D20" i="29"/>
  <c r="G59" i="27"/>
  <c r="G23" i="27"/>
  <c r="I58" i="26"/>
  <c r="I34" i="26"/>
  <c r="I10" i="26"/>
  <c r="D66" i="23"/>
  <c r="J51" i="23"/>
  <c r="F37" i="23"/>
  <c r="L22" i="23"/>
  <c r="J46" i="30"/>
  <c r="J12" i="30"/>
  <c r="G62" i="27"/>
  <c r="D30" i="21"/>
  <c r="E20" i="28"/>
  <c r="K22" i="26"/>
  <c r="H55" i="23"/>
  <c r="F50" i="22"/>
  <c r="F9" i="21"/>
  <c r="G63" i="30"/>
  <c r="J25" i="29"/>
  <c r="E26" i="27"/>
  <c r="G33" i="26"/>
  <c r="D7" i="25"/>
  <c r="K39" i="23"/>
  <c r="G40" i="22"/>
  <c r="G43" i="21"/>
  <c r="M66" i="20"/>
  <c r="H60" i="30"/>
  <c r="I53" i="29"/>
  <c r="F10" i="29"/>
  <c r="I70" i="26"/>
  <c r="I22" i="26"/>
  <c r="D60" i="23"/>
  <c r="J33" i="23"/>
  <c r="J9" i="23"/>
  <c r="F28" i="22"/>
  <c r="E50" i="21"/>
  <c r="H17" i="21"/>
  <c r="I59" i="20"/>
  <c r="L42" i="20"/>
  <c r="D63" i="30"/>
  <c r="G24" i="30"/>
  <c r="L58" i="29"/>
  <c r="M18" i="29"/>
  <c r="E39" i="28"/>
  <c r="G54" i="27"/>
  <c r="E69" i="26"/>
  <c r="E49" i="26"/>
  <c r="E29" i="26"/>
  <c r="E9" i="26"/>
  <c r="E30" i="25"/>
  <c r="I69" i="23"/>
  <c r="I51" i="23"/>
  <c r="I33" i="23"/>
  <c r="I15" i="23"/>
  <c r="D57" i="22"/>
  <c r="D21" i="22"/>
  <c r="H58" i="21"/>
  <c r="H34" i="21"/>
  <c r="H10" i="21"/>
  <c r="Q64" i="20"/>
  <c r="F55" i="30"/>
  <c r="G9" i="30"/>
  <c r="D48" i="29"/>
  <c r="J28" i="29"/>
  <c r="M7" i="29"/>
  <c r="D27" i="28"/>
  <c r="D52" i="27"/>
  <c r="D16" i="27"/>
  <c r="J59" i="26"/>
  <c r="J43" i="26"/>
  <c r="J27" i="26"/>
  <c r="J11" i="26"/>
  <c r="D38" i="25"/>
  <c r="D13" i="24"/>
  <c r="J58" i="23"/>
  <c r="F44" i="23"/>
  <c r="L29" i="23"/>
  <c r="H15" i="23"/>
  <c r="E59" i="22"/>
  <c r="E23" i="22"/>
  <c r="G58" i="21"/>
  <c r="G34" i="21"/>
  <c r="G10" i="21"/>
  <c r="M65" i="20"/>
  <c r="D56" i="20"/>
  <c r="J46" i="20"/>
  <c r="P36" i="20"/>
  <c r="J62" i="30"/>
  <c r="I31" i="30"/>
  <c r="D70" i="29"/>
  <c r="F49" i="29"/>
  <c r="D23" i="29"/>
  <c r="E66" i="27"/>
  <c r="E30" i="27"/>
  <c r="I63" i="26"/>
  <c r="I39" i="26"/>
  <c r="I15" i="26"/>
  <c r="I70" i="23"/>
  <c r="I52" i="23"/>
  <c r="I34" i="23"/>
  <c r="I16" i="23"/>
  <c r="G56" i="22"/>
  <c r="G20" i="22"/>
  <c r="F58" i="21"/>
  <c r="F34" i="21"/>
  <c r="F10" i="21"/>
  <c r="I62" i="20"/>
  <c r="I50" i="20"/>
  <c r="I38" i="20"/>
  <c r="I26" i="20"/>
  <c r="F34" i="30"/>
  <c r="J65" i="29"/>
  <c r="I40" i="29"/>
  <c r="L20" i="29"/>
  <c r="E54" i="28"/>
  <c r="F68" i="27"/>
  <c r="F32" i="27"/>
  <c r="K68" i="26"/>
  <c r="K52" i="26"/>
  <c r="K36" i="26"/>
  <c r="K20" i="26"/>
  <c r="E65" i="25"/>
  <c r="E17" i="25"/>
  <c r="F69" i="23"/>
  <c r="L54" i="23"/>
  <c r="H40" i="23"/>
  <c r="D26" i="23"/>
  <c r="J11" i="23"/>
  <c r="F44" i="22"/>
  <c r="F8" i="22"/>
  <c r="H49" i="21"/>
  <c r="H25" i="21"/>
  <c r="H70" i="20"/>
  <c r="N60" i="20"/>
  <c r="E51" i="20"/>
  <c r="J28" i="30"/>
  <c r="I59" i="29"/>
  <c r="G26" i="27"/>
  <c r="I72" i="20"/>
  <c r="D72" i="27"/>
  <c r="E12" i="26"/>
  <c r="L45" i="23"/>
  <c r="F26" i="22"/>
  <c r="K67" i="20"/>
  <c r="E43" i="30"/>
  <c r="I12" i="29"/>
  <c r="F21" i="27"/>
  <c r="D32" i="26"/>
  <c r="D64" i="24"/>
  <c r="I38" i="23"/>
  <c r="E38" i="22"/>
  <c r="I41" i="21"/>
  <c r="G60" i="20"/>
  <c r="F58" i="30"/>
  <c r="F52" i="29"/>
  <c r="D62" i="27"/>
  <c r="F61" i="26"/>
  <c r="F13" i="26"/>
  <c r="L58" i="23"/>
  <c r="H32" i="23"/>
  <c r="H8" i="23"/>
  <c r="D26" i="22"/>
  <c r="G48" i="21"/>
  <c r="E14" i="21"/>
  <c r="L58" i="20"/>
  <c r="O41" i="20"/>
  <c r="G60" i="30"/>
  <c r="E22" i="30"/>
  <c r="F57" i="29"/>
  <c r="L17" i="29"/>
  <c r="E35" i="28"/>
  <c r="E52" i="27"/>
  <c r="K67" i="26"/>
  <c r="K47" i="26"/>
  <c r="K27" i="26"/>
  <c r="K7" i="26"/>
  <c r="E26" i="25"/>
  <c r="G68" i="23"/>
  <c r="G50" i="23"/>
  <c r="G32" i="23"/>
  <c r="G14" i="23"/>
  <c r="G54" i="22"/>
  <c r="G18" i="22"/>
  <c r="E55" i="21"/>
  <c r="E31" i="21"/>
  <c r="E7" i="21"/>
  <c r="E64" i="20"/>
  <c r="H52" i="30"/>
  <c r="G7" i="30"/>
  <c r="L46" i="29"/>
  <c r="I27" i="29"/>
  <c r="D71" i="28"/>
  <c r="D23" i="28"/>
  <c r="G49" i="27"/>
  <c r="G13" i="27"/>
  <c r="G58" i="26"/>
  <c r="G42" i="26"/>
  <c r="G26" i="26"/>
  <c r="G10" i="26"/>
  <c r="D34" i="25"/>
  <c r="L71" i="23"/>
  <c r="H57" i="23"/>
  <c r="D43" i="23"/>
  <c r="J28" i="23"/>
  <c r="F14" i="23"/>
  <c r="F54" i="22"/>
  <c r="F18" i="22"/>
  <c r="I56" i="21"/>
  <c r="I32" i="21"/>
  <c r="I8" i="21"/>
  <c r="P64" i="20"/>
  <c r="G55" i="20"/>
  <c r="M45" i="20"/>
  <c r="D36" i="20"/>
  <c r="H68" i="30"/>
  <c r="I72" i="30"/>
  <c r="I61" i="26"/>
  <c r="I60" i="20"/>
  <c r="D48" i="27"/>
  <c r="K10" i="26"/>
  <c r="J44" i="23"/>
  <c r="D24" i="22"/>
  <c r="N66" i="20"/>
  <c r="G40" i="30"/>
  <c r="G10" i="29"/>
  <c r="G16" i="27"/>
  <c r="G29" i="26"/>
  <c r="D40" i="24"/>
  <c r="I26" i="23"/>
  <c r="F33" i="22"/>
  <c r="D40" i="21"/>
  <c r="J59" i="20"/>
  <c r="H55" i="30"/>
  <c r="I37" i="29"/>
  <c r="F52" i="27"/>
  <c r="I54" i="26"/>
  <c r="D63" i="24"/>
  <c r="F55" i="23"/>
  <c r="F31" i="23"/>
  <c r="G71" i="22"/>
  <c r="G23" i="22"/>
  <c r="D45" i="21"/>
  <c r="G12" i="21"/>
  <c r="F56" i="20"/>
  <c r="F40" i="20"/>
  <c r="E58" i="30"/>
  <c r="G19" i="30"/>
  <c r="F43" i="29"/>
  <c r="J15" i="29"/>
  <c r="E31" i="28"/>
  <c r="G42" i="27"/>
  <c r="H66" i="26"/>
  <c r="H46" i="26"/>
  <c r="K23" i="26"/>
  <c r="E70" i="25"/>
  <c r="E22" i="25"/>
  <c r="E67" i="23"/>
  <c r="E49" i="23"/>
  <c r="E31" i="23"/>
  <c r="E13" i="23"/>
  <c r="E52" i="22"/>
  <c r="E16" i="22"/>
  <c r="G53" i="21"/>
  <c r="G29" i="21"/>
  <c r="Q72" i="20"/>
  <c r="H63" i="20"/>
  <c r="I47" i="30"/>
  <c r="L71" i="29"/>
  <c r="I45" i="29"/>
  <c r="G25" i="29"/>
  <c r="D67" i="28"/>
  <c r="D19" i="28"/>
  <c r="E47" i="27"/>
  <c r="E11" i="27"/>
  <c r="D57" i="26"/>
  <c r="D41" i="26"/>
  <c r="D25" i="26"/>
  <c r="D9" i="26"/>
  <c r="D30" i="25"/>
  <c r="J70" i="23"/>
  <c r="F56" i="23"/>
  <c r="L41" i="23"/>
  <c r="H27" i="23"/>
  <c r="D13" i="23"/>
  <c r="D52" i="22"/>
  <c r="H50" i="30"/>
  <c r="I54" i="30"/>
  <c r="I37" i="26"/>
  <c r="I48" i="20"/>
  <c r="D36" i="27"/>
  <c r="E71" i="25"/>
  <c r="D41" i="23"/>
  <c r="F14" i="22"/>
  <c r="H64" i="20"/>
  <c r="J32" i="30"/>
  <c r="D72" i="28"/>
  <c r="E14" i="27"/>
  <c r="D28" i="26"/>
  <c r="D28" i="24"/>
  <c r="G25" i="23"/>
  <c r="D31" i="22"/>
  <c r="H24" i="21"/>
  <c r="M58" i="20"/>
  <c r="I50" i="30"/>
  <c r="G35" i="29"/>
  <c r="D50" i="27"/>
  <c r="F53" i="26"/>
  <c r="D51" i="24"/>
  <c r="L52" i="23"/>
  <c r="D30" i="23"/>
  <c r="E69" i="22"/>
  <c r="D14" i="22"/>
  <c r="F43" i="21"/>
  <c r="F7" i="21"/>
  <c r="I55" i="20"/>
  <c r="O37" i="20"/>
  <c r="G55" i="30"/>
  <c r="I16" i="30"/>
  <c r="J39" i="29"/>
  <c r="I14" i="29"/>
  <c r="E27" i="28"/>
  <c r="F35" i="27"/>
  <c r="E65" i="26"/>
  <c r="E45" i="26"/>
  <c r="E21" i="26"/>
  <c r="E66" i="25"/>
  <c r="E18" i="25"/>
  <c r="K64" i="23"/>
  <c r="K46" i="23"/>
  <c r="K28" i="23"/>
  <c r="K10" i="23"/>
  <c r="F47" i="22"/>
  <c r="F11" i="22"/>
  <c r="I51" i="21"/>
  <c r="I27" i="21"/>
  <c r="E72" i="20"/>
  <c r="K62" i="20"/>
  <c r="E42" i="30"/>
  <c r="L68" i="29"/>
  <c r="G44" i="29"/>
  <c r="F24" i="29"/>
  <c r="D63" i="28"/>
  <c r="D15" i="28"/>
  <c r="F42" i="27"/>
  <c r="J71" i="26"/>
  <c r="J55" i="26"/>
  <c r="J39" i="26"/>
  <c r="J23" i="26"/>
  <c r="J7" i="26"/>
  <c r="D26" i="25"/>
  <c r="H69" i="23"/>
  <c r="D55" i="23"/>
  <c r="J40" i="23"/>
  <c r="F26" i="23"/>
  <c r="L11" i="23"/>
  <c r="G49" i="22"/>
  <c r="G13" i="22"/>
  <c r="F53" i="21"/>
  <c r="F29" i="21"/>
  <c r="P72" i="20"/>
  <c r="G63" i="20"/>
  <c r="M53" i="20"/>
  <c r="D44" i="20"/>
  <c r="H32" i="30"/>
  <c r="I36" i="30"/>
  <c r="I13" i="26"/>
  <c r="H58" i="30"/>
  <c r="D12" i="27"/>
  <c r="E39" i="25"/>
  <c r="H31" i="23"/>
  <c r="E64" i="21"/>
  <c r="Q57" i="20"/>
  <c r="F12" i="30"/>
  <c r="D40" i="28"/>
  <c r="G65" i="26"/>
  <c r="G17" i="26"/>
  <c r="I62" i="23"/>
  <c r="E24" i="23"/>
  <c r="G28" i="22"/>
  <c r="E21" i="21"/>
  <c r="P57" i="20"/>
  <c r="F22" i="30"/>
  <c r="F34" i="29"/>
  <c r="G47" i="27"/>
  <c r="I50" i="26"/>
  <c r="D39" i="24"/>
  <c r="F49" i="23"/>
  <c r="H26" i="23"/>
  <c r="F64" i="22"/>
  <c r="E9" i="22"/>
  <c r="H41" i="21"/>
  <c r="I71" i="20"/>
  <c r="L54" i="20"/>
  <c r="I35" i="20"/>
  <c r="I52" i="30"/>
  <c r="D14" i="30"/>
  <c r="I38" i="29"/>
  <c r="G12" i="29"/>
  <c r="E23" i="28"/>
  <c r="D33" i="27"/>
  <c r="K63" i="26"/>
  <c r="K43" i="26"/>
  <c r="K19" i="26"/>
  <c r="E62" i="25"/>
  <c r="E14" i="25"/>
  <c r="I63" i="23"/>
  <c r="I45" i="23"/>
  <c r="I27" i="23"/>
  <c r="I9" i="23"/>
  <c r="D45" i="22"/>
  <c r="D9" i="22"/>
  <c r="D50" i="21"/>
  <c r="D26" i="21"/>
  <c r="H71" i="20"/>
  <c r="N61" i="20"/>
  <c r="H39" i="30"/>
  <c r="L65" i="29"/>
  <c r="D43" i="29"/>
  <c r="D22" i="29"/>
  <c r="D59" i="28"/>
  <c r="D11" i="28"/>
  <c r="D40" i="27"/>
  <c r="G70" i="26"/>
  <c r="G54" i="26"/>
  <c r="G38" i="26"/>
  <c r="G22" i="26"/>
  <c r="D70" i="25"/>
  <c r="D22" i="25"/>
  <c r="F68" i="23"/>
  <c r="L53" i="23"/>
  <c r="H39" i="23"/>
  <c r="D25" i="23"/>
  <c r="J10" i="23"/>
  <c r="E47" i="22"/>
  <c r="E11" i="22"/>
  <c r="H51" i="21"/>
  <c r="H14" i="30"/>
  <c r="I18" i="30"/>
  <c r="I67" i="23"/>
  <c r="G12" i="30"/>
  <c r="K70" i="26"/>
  <c r="E35" i="25"/>
  <c r="F30" i="23"/>
  <c r="G62" i="21"/>
  <c r="E57" i="20"/>
  <c r="F10" i="30"/>
  <c r="D36" i="28"/>
  <c r="D64" i="26"/>
  <c r="D16" i="26"/>
  <c r="G61" i="23"/>
  <c r="K21" i="23"/>
  <c r="H72" i="21"/>
  <c r="G19" i="21"/>
  <c r="D57" i="20"/>
  <c r="H19" i="30"/>
  <c r="D32" i="29"/>
  <c r="E45" i="27"/>
  <c r="F49" i="26"/>
  <c r="D27" i="24"/>
  <c r="D48" i="23"/>
  <c r="D24" i="23"/>
  <c r="D62" i="22"/>
  <c r="G72" i="21"/>
  <c r="E38" i="21"/>
  <c r="L70" i="20"/>
  <c r="O53" i="20"/>
  <c r="L34" i="20"/>
  <c r="D50" i="30"/>
  <c r="H7" i="30"/>
  <c r="G36" i="29"/>
  <c r="F11" i="29"/>
  <c r="E11" i="28"/>
  <c r="G30" i="27"/>
  <c r="H62" i="26"/>
  <c r="K39" i="26"/>
  <c r="H18" i="26"/>
  <c r="E58" i="25"/>
  <c r="E10" i="25"/>
  <c r="G62" i="23"/>
  <c r="G44" i="23"/>
  <c r="G26" i="23"/>
  <c r="G8" i="23"/>
  <c r="G42" i="22"/>
  <c r="F72" i="21"/>
  <c r="F48" i="21"/>
  <c r="F24" i="21"/>
  <c r="K70" i="20"/>
  <c r="Q60" i="20"/>
  <c r="F37" i="30"/>
  <c r="D63" i="29"/>
  <c r="M41" i="29"/>
  <c r="M19" i="29"/>
  <c r="D55" i="28"/>
  <c r="D7" i="28"/>
  <c r="G37" i="27"/>
  <c r="D69" i="26"/>
  <c r="D53" i="26"/>
  <c r="D37" i="26"/>
  <c r="D21" i="26"/>
  <c r="D66" i="25"/>
  <c r="D18" i="25"/>
  <c r="D67" i="23"/>
  <c r="J52" i="23"/>
  <c r="F38" i="23"/>
  <c r="L23" i="23"/>
  <c r="H9" i="23"/>
  <c r="F42" i="22"/>
  <c r="E72" i="21"/>
  <c r="E48" i="21"/>
  <c r="E24" i="21"/>
  <c r="G71" i="20"/>
  <c r="M61" i="20"/>
  <c r="M61" i="29"/>
  <c r="M64" i="29"/>
  <c r="I49" i="23"/>
  <c r="L49" i="29"/>
  <c r="E60" i="26"/>
  <c r="E23" i="25"/>
  <c r="J26" i="23"/>
  <c r="F57" i="21"/>
  <c r="N54" i="20"/>
  <c r="D69" i="29"/>
  <c r="D28" i="28"/>
  <c r="G61" i="26"/>
  <c r="G13" i="26"/>
  <c r="E60" i="23"/>
  <c r="I20" i="23"/>
  <c r="E69" i="21"/>
  <c r="I17" i="21"/>
  <c r="M50" i="20"/>
  <c r="I14" i="30"/>
  <c r="M29" i="29"/>
  <c r="F40" i="27"/>
  <c r="I46" i="26"/>
  <c r="D15" i="24"/>
  <c r="L46" i="23"/>
  <c r="H20" i="23"/>
  <c r="G59" i="22"/>
  <c r="D69" i="21"/>
  <c r="G36" i="21"/>
  <c r="F68" i="20"/>
  <c r="F52" i="20"/>
  <c r="F32" i="20"/>
  <c r="J47" i="30"/>
  <c r="F70" i="29"/>
  <c r="F35" i="29"/>
  <c r="D9" i="29"/>
  <c r="F71" i="27"/>
  <c r="E28" i="27"/>
  <c r="E61" i="26"/>
  <c r="E37" i="26"/>
  <c r="E17" i="26"/>
  <c r="E54" i="25"/>
  <c r="D62" i="24"/>
  <c r="E61" i="23"/>
  <c r="E43" i="23"/>
  <c r="E25" i="23"/>
  <c r="E7" i="23"/>
  <c r="E40" i="22"/>
  <c r="H70" i="21"/>
  <c r="H46" i="21"/>
  <c r="H22" i="21"/>
  <c r="N69" i="20"/>
  <c r="E60" i="20"/>
  <c r="H34" i="30"/>
  <c r="D60" i="29"/>
  <c r="I39" i="29"/>
  <c r="L18" i="29"/>
  <c r="D51" i="28"/>
  <c r="E71" i="27"/>
  <c r="E35" i="27"/>
  <c r="J67" i="26"/>
  <c r="J51" i="26"/>
  <c r="J35" i="26"/>
  <c r="J19" i="26"/>
  <c r="D62" i="25"/>
  <c r="D14" i="25"/>
  <c r="L65" i="23"/>
  <c r="H51" i="23"/>
  <c r="D37" i="23"/>
  <c r="J22" i="23"/>
  <c r="F8" i="23"/>
  <c r="D40" i="22"/>
  <c r="G70" i="21"/>
  <c r="G46" i="21"/>
  <c r="G22" i="21"/>
  <c r="J70" i="20"/>
  <c r="P60" i="20"/>
  <c r="G51" i="20"/>
  <c r="M41" i="20"/>
  <c r="D32" i="20"/>
  <c r="D47" i="30"/>
  <c r="G16" i="30"/>
  <c r="D57" i="29"/>
  <c r="M32" i="29"/>
  <c r="F13" i="29"/>
  <c r="D47" i="27"/>
  <c r="D11" i="27"/>
  <c r="I51" i="26"/>
  <c r="I27" i="26"/>
  <c r="D60" i="24"/>
  <c r="E62" i="23"/>
  <c r="E44" i="23"/>
  <c r="E26" i="23"/>
  <c r="E8" i="23"/>
  <c r="F37" i="22"/>
  <c r="F70" i="21"/>
  <c r="F46" i="21"/>
  <c r="F22" i="21"/>
  <c r="O68" i="20"/>
  <c r="O56" i="20"/>
  <c r="O44" i="20"/>
  <c r="O32" i="20"/>
  <c r="H54" i="30"/>
  <c r="I13" i="30"/>
  <c r="D53" i="29"/>
  <c r="J30" i="29"/>
  <c r="M9" i="29"/>
  <c r="E30" i="28"/>
  <c r="G51" i="27"/>
  <c r="G15" i="27"/>
  <c r="K60" i="26"/>
  <c r="K44" i="26"/>
  <c r="K28" i="26"/>
  <c r="K12" i="26"/>
  <c r="E41" i="25"/>
  <c r="D35" i="24"/>
  <c r="D62" i="23"/>
  <c r="J47" i="23"/>
  <c r="F33" i="23"/>
  <c r="L18" i="23"/>
  <c r="G65" i="30"/>
  <c r="J53" i="30"/>
  <c r="I31" i="23"/>
  <c r="L38" i="29"/>
  <c r="K54" i="26"/>
  <c r="D29" i="24"/>
  <c r="D17" i="23"/>
  <c r="E40" i="21"/>
  <c r="H48" i="20"/>
  <c r="D51" i="29"/>
  <c r="D24" i="28"/>
  <c r="D60" i="26"/>
  <c r="D12" i="26"/>
  <c r="K57" i="23"/>
  <c r="I8" i="23"/>
  <c r="G67" i="21"/>
  <c r="D16" i="21"/>
  <c r="P49" i="20"/>
  <c r="E12" i="30"/>
  <c r="F22" i="29"/>
  <c r="D26" i="27"/>
  <c r="F37" i="26"/>
  <c r="J69" i="23"/>
  <c r="J45" i="23"/>
  <c r="F19" i="23"/>
  <c r="D50" i="22"/>
  <c r="F67" i="21"/>
  <c r="F31" i="21"/>
  <c r="I67" i="20"/>
  <c r="O49" i="20"/>
  <c r="I31" i="20"/>
  <c r="D45" i="30"/>
  <c r="M68" i="29"/>
  <c r="D33" i="29"/>
  <c r="E71" i="28"/>
  <c r="D69" i="27"/>
  <c r="F23" i="27"/>
  <c r="K59" i="26"/>
  <c r="K35" i="26"/>
  <c r="K15" i="26"/>
  <c r="E50" i="25"/>
  <c r="D50" i="24"/>
  <c r="K58" i="23"/>
  <c r="K40" i="23"/>
  <c r="K22" i="23"/>
  <c r="F71" i="22"/>
  <c r="F35" i="22"/>
  <c r="E67" i="21"/>
  <c r="E43" i="21"/>
  <c r="E19" i="21"/>
  <c r="Q68" i="20"/>
  <c r="H59" i="20"/>
  <c r="I29" i="30"/>
  <c r="M55" i="29"/>
  <c r="G37" i="29"/>
  <c r="J16" i="29"/>
  <c r="D47" i="28"/>
  <c r="F66" i="27"/>
  <c r="F30" i="27"/>
  <c r="G66" i="26"/>
  <c r="G50" i="26"/>
  <c r="G34" i="26"/>
  <c r="G18" i="26"/>
  <c r="D58" i="25"/>
  <c r="D10" i="25"/>
  <c r="J64" i="23"/>
  <c r="F50" i="23"/>
  <c r="L35" i="23"/>
  <c r="H21" i="23"/>
  <c r="D7" i="23"/>
  <c r="G37" i="22"/>
  <c r="I68" i="21"/>
  <c r="I44" i="21"/>
  <c r="I20" i="21"/>
  <c r="M69" i="20"/>
  <c r="D60" i="20"/>
  <c r="J50" i="20"/>
  <c r="P40" i="20"/>
  <c r="G31" i="20"/>
  <c r="J44" i="30"/>
  <c r="J13" i="30"/>
  <c r="L55" i="29"/>
  <c r="L31" i="29"/>
  <c r="D11" i="29"/>
  <c r="G44" i="27"/>
  <c r="G8" i="27"/>
  <c r="F50" i="26"/>
  <c r="F26" i="26"/>
  <c r="D48" i="24"/>
  <c r="K59" i="23"/>
  <c r="K41" i="23"/>
  <c r="K23" i="23"/>
  <c r="D71" i="22"/>
  <c r="D35" i="22"/>
  <c r="H68" i="21"/>
  <c r="H44" i="21"/>
  <c r="H20" i="21"/>
  <c r="F67" i="20"/>
  <c r="F55" i="20"/>
  <c r="F43" i="20"/>
  <c r="F31" i="20"/>
  <c r="F52" i="30"/>
  <c r="I11" i="30"/>
  <c r="M47" i="29"/>
  <c r="I29" i="29"/>
  <c r="L8" i="29"/>
  <c r="E26" i="28"/>
  <c r="E49" i="27"/>
  <c r="E13" i="27"/>
  <c r="H59" i="26"/>
  <c r="H43" i="26"/>
  <c r="H27" i="26"/>
  <c r="H11" i="26"/>
  <c r="E37" i="25"/>
  <c r="D23" i="24"/>
  <c r="L60" i="23"/>
  <c r="H46" i="23"/>
  <c r="D32" i="23"/>
  <c r="J17" i="23"/>
  <c r="E61" i="22"/>
  <c r="E25" i="22"/>
  <c r="E58" i="21"/>
  <c r="E34" i="21"/>
  <c r="E10" i="21"/>
  <c r="N64" i="20"/>
  <c r="E55" i="20"/>
  <c r="K45" i="20"/>
  <c r="G29" i="30"/>
  <c r="I22" i="30"/>
  <c r="I13" i="23"/>
  <c r="J24" i="29"/>
  <c r="E44" i="26"/>
  <c r="D17" i="24"/>
  <c r="L15" i="23"/>
  <c r="G38" i="21"/>
  <c r="K47" i="20"/>
  <c r="J49" i="29"/>
  <c r="E62" i="27"/>
  <c r="G49" i="26"/>
  <c r="D55" i="25"/>
  <c r="I56" i="23"/>
  <c r="G7" i="23"/>
  <c r="I65" i="21"/>
  <c r="P69" i="20"/>
  <c r="D49" i="20"/>
  <c r="E10" i="30"/>
  <c r="L16" i="29"/>
  <c r="F16" i="27"/>
  <c r="I30" i="26"/>
  <c r="F67" i="23"/>
  <c r="H44" i="23"/>
  <c r="D18" i="23"/>
  <c r="E45" i="22"/>
  <c r="H65" i="21"/>
  <c r="E26" i="21"/>
  <c r="L66" i="20"/>
  <c r="I47" i="20"/>
  <c r="L30" i="20"/>
  <c r="G37" i="30"/>
  <c r="I67" i="29"/>
  <c r="M30" i="29"/>
  <c r="E59" i="28"/>
  <c r="G66" i="27"/>
  <c r="D21" i="27"/>
  <c r="K55" i="26"/>
  <c r="H34" i="26"/>
  <c r="H14" i="26"/>
  <c r="E46" i="25"/>
  <c r="D38" i="24"/>
  <c r="I57" i="23"/>
  <c r="I39" i="23"/>
  <c r="I21" i="23"/>
  <c r="D69" i="22"/>
  <c r="D33" i="22"/>
  <c r="G65" i="21"/>
  <c r="G41" i="21"/>
  <c r="G17" i="21"/>
  <c r="E68" i="20"/>
  <c r="H70" i="30"/>
  <c r="E24" i="30"/>
  <c r="J54" i="29"/>
  <c r="F36" i="29"/>
  <c r="I15" i="29"/>
  <c r="D43" i="28"/>
  <c r="D64" i="27"/>
  <c r="D28" i="27"/>
  <c r="D65" i="26"/>
  <c r="D49" i="26"/>
  <c r="D33" i="26"/>
  <c r="D17" i="26"/>
  <c r="D54" i="25"/>
  <c r="D61" i="24"/>
  <c r="H63" i="23"/>
  <c r="D49" i="23"/>
  <c r="J34" i="23"/>
  <c r="F20" i="23"/>
  <c r="E71" i="22"/>
  <c r="E35" i="22"/>
  <c r="D67" i="21"/>
  <c r="D43" i="21"/>
  <c r="D19" i="21"/>
  <c r="P68" i="20"/>
  <c r="G59" i="20"/>
  <c r="M49" i="20"/>
  <c r="D40" i="20"/>
  <c r="J30" i="20"/>
  <c r="D42" i="30"/>
  <c r="J66" i="30"/>
  <c r="I63" i="29"/>
  <c r="G50" i="22"/>
  <c r="D18" i="29"/>
  <c r="K38" i="26"/>
  <c r="L69" i="23"/>
  <c r="F12" i="23"/>
  <c r="F33" i="21"/>
  <c r="E45" i="20"/>
  <c r="L45" i="29"/>
  <c r="F57" i="27"/>
  <c r="D48" i="26"/>
  <c r="D51" i="25"/>
  <c r="I44" i="23"/>
  <c r="F69" i="22"/>
  <c r="D64" i="21"/>
  <c r="D69" i="20"/>
  <c r="G48" i="20"/>
  <c r="M58" i="29"/>
  <c r="J14" i="29"/>
  <c r="D14" i="27"/>
  <c r="F29" i="26"/>
  <c r="J63" i="23"/>
  <c r="L40" i="23"/>
  <c r="L16" i="23"/>
  <c r="F40" i="22"/>
  <c r="E62" i="21"/>
  <c r="G24" i="21"/>
  <c r="O65" i="20"/>
  <c r="L46" i="20"/>
  <c r="O29" i="20"/>
  <c r="D32" i="30"/>
  <c r="M65" i="29"/>
  <c r="L29" i="29"/>
  <c r="E51" i="28"/>
  <c r="E64" i="27"/>
  <c r="G18" i="27"/>
  <c r="E53" i="26"/>
  <c r="E33" i="26"/>
  <c r="E13" i="26"/>
  <c r="E42" i="25"/>
  <c r="D26" i="24"/>
  <c r="G56" i="23"/>
  <c r="G38" i="23"/>
  <c r="G20" i="23"/>
  <c r="G66" i="22"/>
  <c r="G30" i="22"/>
  <c r="I63" i="21"/>
  <c r="I39" i="21"/>
  <c r="I15" i="21"/>
  <c r="H67" i="20"/>
  <c r="I65" i="30"/>
  <c r="H21" i="30"/>
  <c r="G53" i="29"/>
  <c r="D34" i="29"/>
  <c r="G13" i="29"/>
  <c r="D39" i="28"/>
  <c r="G61" i="27"/>
  <c r="G25" i="27"/>
  <c r="J63" i="26"/>
  <c r="J47" i="26"/>
  <c r="J31" i="26"/>
  <c r="J15" i="26"/>
  <c r="D50" i="25"/>
  <c r="D49" i="24"/>
  <c r="F62" i="23"/>
  <c r="L47" i="23"/>
  <c r="H33" i="23"/>
  <c r="D19" i="23"/>
  <c r="F66" i="22"/>
  <c r="F30" i="22"/>
  <c r="F65" i="21"/>
  <c r="F41" i="21"/>
  <c r="F17" i="21"/>
  <c r="D68" i="20"/>
  <c r="J58" i="20"/>
  <c r="P48" i="20"/>
  <c r="G39" i="20"/>
  <c r="G70" i="30"/>
  <c r="G39" i="30"/>
  <c r="J48" i="30"/>
  <c r="D40" i="29"/>
  <c r="G14" i="22"/>
  <c r="E68" i="28"/>
  <c r="E28" i="26"/>
  <c r="F60" i="23"/>
  <c r="F62" i="22"/>
  <c r="E16" i="21"/>
  <c r="N38" i="20"/>
  <c r="F33" i="29"/>
  <c r="G52" i="27"/>
  <c r="G45" i="26"/>
  <c r="D43" i="25"/>
  <c r="G43" i="23"/>
  <c r="D67" i="22"/>
  <c r="H48" i="21"/>
  <c r="G68" i="20"/>
  <c r="J47" i="20"/>
  <c r="D56" i="29"/>
  <c r="I13" i="29"/>
  <c r="G11" i="27"/>
  <c r="I26" i="26"/>
  <c r="H62" i="23"/>
  <c r="H38" i="23"/>
  <c r="J15" i="23"/>
  <c r="G35" i="22"/>
  <c r="G60" i="21"/>
  <c r="D21" i="21"/>
  <c r="F64" i="20"/>
  <c r="F44" i="20"/>
  <c r="F28" i="20"/>
  <c r="J29" i="30"/>
  <c r="I64" i="29"/>
  <c r="J27" i="29"/>
  <c r="E47" i="28"/>
  <c r="F59" i="27"/>
  <c r="E16" i="27"/>
  <c r="K51" i="26"/>
  <c r="K31" i="26"/>
  <c r="K11" i="26"/>
  <c r="E38" i="25"/>
  <c r="D14" i="24"/>
  <c r="E55" i="23"/>
  <c r="E37" i="23"/>
  <c r="E19" i="23"/>
  <c r="E64" i="22"/>
  <c r="E28" i="22"/>
  <c r="D62" i="21"/>
  <c r="D38" i="21"/>
  <c r="D14" i="21"/>
  <c r="K66" i="20"/>
  <c r="E60" i="30"/>
  <c r="F19" i="30"/>
  <c r="J50" i="29"/>
  <c r="M31" i="29"/>
  <c r="F12" i="29"/>
  <c r="D35" i="28"/>
  <c r="E59" i="27"/>
  <c r="E23" i="27"/>
  <c r="G62" i="26"/>
  <c r="G46" i="26"/>
  <c r="G30" i="26"/>
  <c r="G14" i="26"/>
  <c r="D46" i="25"/>
  <c r="D37" i="24"/>
  <c r="D61" i="23"/>
  <c r="J46" i="23"/>
  <c r="F32" i="23"/>
  <c r="L17" i="23"/>
  <c r="D64" i="22"/>
  <c r="D28" i="22"/>
  <c r="H63" i="21"/>
  <c r="H39" i="21"/>
  <c r="H15" i="21"/>
  <c r="G67" i="20"/>
  <c r="M57" i="20"/>
  <c r="D48" i="20"/>
  <c r="J38" i="20"/>
  <c r="I67" i="30"/>
  <c r="E37" i="30"/>
  <c r="F7" i="30"/>
  <c r="L51" i="29"/>
  <c r="G26" i="29"/>
  <c r="D71" i="27"/>
  <c r="D35" i="27"/>
  <c r="J30" i="30"/>
  <c r="G20" i="29"/>
  <c r="D54" i="21"/>
  <c r="E52" i="28"/>
  <c r="K26" i="26"/>
  <c r="D59" i="23"/>
  <c r="D60" i="22"/>
  <c r="G14" i="21"/>
  <c r="D71" i="30"/>
  <c r="D31" i="29"/>
  <c r="E50" i="27"/>
  <c r="D44" i="26"/>
  <c r="D39" i="25"/>
  <c r="E42" i="23"/>
  <c r="G64" i="22"/>
  <c r="E45" i="21"/>
  <c r="J67" i="20"/>
  <c r="E63" i="30"/>
  <c r="L54" i="29"/>
  <c r="G11" i="29"/>
  <c r="E9" i="27"/>
  <c r="F25" i="26"/>
  <c r="F61" i="23"/>
  <c r="L34" i="23"/>
  <c r="D12" i="23"/>
  <c r="E33" i="22"/>
  <c r="F55" i="21"/>
  <c r="F19" i="21"/>
  <c r="O61" i="20"/>
  <c r="I43" i="20"/>
  <c r="D68" i="30"/>
  <c r="D27" i="30"/>
  <c r="I61" i="29"/>
  <c r="F23" i="29"/>
  <c r="E43" i="28"/>
  <c r="D57" i="27"/>
  <c r="K71" i="26"/>
  <c r="H50" i="26"/>
  <c r="H30" i="26"/>
  <c r="H10" i="26"/>
  <c r="E34" i="25"/>
  <c r="K70" i="23"/>
  <c r="K52" i="23"/>
  <c r="K34" i="23"/>
  <c r="K16" i="23"/>
  <c r="F59" i="22"/>
  <c r="F23" i="22"/>
  <c r="F60" i="21"/>
  <c r="F36" i="21"/>
  <c r="F12" i="21"/>
  <c r="N65" i="20"/>
  <c r="H57" i="30"/>
  <c r="H16" i="30"/>
  <c r="G49" i="29"/>
  <c r="L30" i="29"/>
  <c r="D10" i="29"/>
  <c r="D31" i="28"/>
  <c r="F54" i="27"/>
  <c r="F18" i="27"/>
  <c r="D61" i="26"/>
  <c r="D45" i="26"/>
  <c r="D29" i="26"/>
  <c r="D13" i="26"/>
  <c r="D42" i="25"/>
  <c r="D25" i="24"/>
  <c r="L59" i="23"/>
  <c r="H45" i="23"/>
  <c r="D31" i="23"/>
  <c r="J16" i="23"/>
  <c r="G61" i="22"/>
  <c r="G25" i="22"/>
  <c r="E60" i="21"/>
  <c r="E36" i="21"/>
  <c r="E12" i="21"/>
  <c r="J66" i="20"/>
  <c r="P56" i="20"/>
  <c r="G47" i="20"/>
  <c r="M37" i="20"/>
  <c r="D65" i="30"/>
  <c r="G34" i="30"/>
  <c r="J71" i="29"/>
  <c r="I50" i="29"/>
  <c r="F25" i="29"/>
  <c r="G68" i="27"/>
  <c r="G32" i="27"/>
  <c r="F66" i="26"/>
  <c r="F42" i="26"/>
  <c r="F18" i="26"/>
  <c r="K71" i="23"/>
  <c r="K53" i="23"/>
  <c r="K35" i="23"/>
  <c r="K17" i="23"/>
  <c r="D59" i="22"/>
  <c r="D23" i="22"/>
  <c r="D60" i="21"/>
  <c r="D36" i="21"/>
  <c r="D12" i="21"/>
  <c r="F63" i="20"/>
  <c r="F51" i="20"/>
  <c r="F39" i="20"/>
  <c r="F27" i="20"/>
  <c r="H36" i="30"/>
  <c r="J68" i="29"/>
  <c r="M42" i="29"/>
  <c r="M21" i="29"/>
  <c r="E58" i="28"/>
  <c r="E10" i="28"/>
  <c r="E37" i="27"/>
  <c r="E70" i="26"/>
  <c r="E54" i="26"/>
  <c r="E38" i="26"/>
  <c r="E22" i="26"/>
  <c r="E69" i="25"/>
  <c r="E21" i="25"/>
  <c r="H70" i="23"/>
  <c r="D56" i="23"/>
  <c r="J41" i="23"/>
  <c r="F27" i="23"/>
  <c r="L12" i="23"/>
  <c r="D16" i="22"/>
  <c r="G43" i="20"/>
  <c r="J26" i="30"/>
  <c r="F53" i="29"/>
  <c r="G14" i="29"/>
  <c r="G20" i="27"/>
  <c r="F46" i="26"/>
  <c r="F10" i="26"/>
  <c r="G57" i="23"/>
  <c r="K29" i="23"/>
  <c r="E66" i="22"/>
  <c r="D11" i="22"/>
  <c r="G39" i="21"/>
  <c r="F71" i="20"/>
  <c r="L53" i="20"/>
  <c r="F35" i="20"/>
  <c r="I44" i="30"/>
  <c r="F61" i="29"/>
  <c r="F26" i="29"/>
  <c r="E42" i="28"/>
  <c r="D42" i="27"/>
  <c r="K64" i="26"/>
  <c r="K40" i="26"/>
  <c r="K16" i="26"/>
  <c r="E29" i="25"/>
  <c r="J65" i="23"/>
  <c r="D44" i="23"/>
  <c r="H22" i="23"/>
  <c r="F56" i="22"/>
  <c r="G15" i="22"/>
  <c r="E46" i="21"/>
  <c r="I18" i="21"/>
  <c r="H66" i="20"/>
  <c r="H54" i="20"/>
  <c r="E43" i="20"/>
  <c r="E52" i="30"/>
  <c r="D21" i="30"/>
  <c r="I62" i="29"/>
  <c r="J41" i="29"/>
  <c r="J19" i="29"/>
  <c r="D54" i="28"/>
  <c r="G70" i="27"/>
  <c r="G34" i="27"/>
  <c r="D70" i="26"/>
  <c r="D54" i="26"/>
  <c r="D38" i="26"/>
  <c r="D22" i="26"/>
  <c r="D69" i="25"/>
  <c r="D21" i="25"/>
  <c r="G70" i="23"/>
  <c r="G52" i="23"/>
  <c r="G34" i="23"/>
  <c r="G16" i="23"/>
  <c r="F51" i="22"/>
  <c r="F15" i="22"/>
  <c r="F56" i="21"/>
  <c r="F32" i="21"/>
  <c r="F8" i="21"/>
  <c r="P63" i="20"/>
  <c r="G54" i="20"/>
  <c r="M44" i="20"/>
  <c r="G51" i="30"/>
  <c r="J20" i="30"/>
  <c r="L43" i="29"/>
  <c r="L23" i="29"/>
  <c r="E61" i="28"/>
  <c r="E13" i="28"/>
  <c r="F41" i="27"/>
  <c r="H72" i="26"/>
  <c r="H56" i="26"/>
  <c r="H40" i="26"/>
  <c r="H24" i="26"/>
  <c r="H8" i="26"/>
  <c r="E32" i="25"/>
  <c r="D8" i="24"/>
  <c r="K55" i="23"/>
  <c r="K37" i="23"/>
  <c r="K19" i="23"/>
  <c r="D63" i="22"/>
  <c r="D27" i="22"/>
  <c r="E61" i="21"/>
  <c r="E37" i="21"/>
  <c r="E13" i="21"/>
  <c r="E66" i="20"/>
  <c r="K56" i="20"/>
  <c r="Q46" i="20"/>
  <c r="E51" i="30"/>
  <c r="I10" i="30"/>
  <c r="F55" i="29"/>
  <c r="J34" i="29"/>
  <c r="M13" i="29"/>
  <c r="D41" i="28"/>
  <c r="E65" i="27"/>
  <c r="E29" i="27"/>
  <c r="D67" i="26"/>
  <c r="D51" i="26"/>
  <c r="D35" i="26"/>
  <c r="D19" i="26"/>
  <c r="D64" i="25"/>
  <c r="D16" i="25"/>
  <c r="L68" i="23"/>
  <c r="H54" i="23"/>
  <c r="D40" i="23"/>
  <c r="J25" i="23"/>
  <c r="F11" i="23"/>
  <c r="F48" i="22"/>
  <c r="F12" i="22"/>
  <c r="G52" i="21"/>
  <c r="G28" i="21"/>
  <c r="H15" i="30"/>
  <c r="F61" i="21"/>
  <c r="N39" i="20"/>
  <c r="I25" i="20"/>
  <c r="I13" i="20"/>
  <c r="D72" i="18"/>
  <c r="G53" i="16"/>
  <c r="G17" i="16"/>
  <c r="S66" i="15"/>
  <c r="H59" i="15"/>
  <c r="D51" i="15"/>
  <c r="S42" i="15"/>
  <c r="H35" i="15"/>
  <c r="D27" i="15"/>
  <c r="S18" i="15"/>
  <c r="H11" i="15"/>
  <c r="L66" i="14"/>
  <c r="L54" i="14"/>
  <c r="L42" i="14"/>
  <c r="L30" i="14"/>
  <c r="L18" i="14"/>
  <c r="D63" i="11"/>
  <c r="D55" i="21"/>
  <c r="J42" i="20"/>
  <c r="D24" i="30"/>
  <c r="L41" i="29"/>
  <c r="M8" i="29"/>
  <c r="E18" i="27"/>
  <c r="I43" i="26"/>
  <c r="I7" i="26"/>
  <c r="E56" i="23"/>
  <c r="I28" i="23"/>
  <c r="F61" i="22"/>
  <c r="G8" i="22"/>
  <c r="I37" i="21"/>
  <c r="I70" i="20"/>
  <c r="O52" i="20"/>
  <c r="I34" i="20"/>
  <c r="E39" i="30"/>
  <c r="M59" i="29"/>
  <c r="D24" i="29"/>
  <c r="E38" i="28"/>
  <c r="G39" i="27"/>
  <c r="H63" i="26"/>
  <c r="H39" i="26"/>
  <c r="H15" i="26"/>
  <c r="E25" i="25"/>
  <c r="H64" i="23"/>
  <c r="L42" i="23"/>
  <c r="F21" i="23"/>
  <c r="D54" i="22"/>
  <c r="E13" i="22"/>
  <c r="G44" i="21"/>
  <c r="D17" i="21"/>
  <c r="K65" i="20"/>
  <c r="K53" i="20"/>
  <c r="H42" i="20"/>
  <c r="G49" i="30"/>
  <c r="G18" i="30"/>
  <c r="L59" i="29"/>
  <c r="F39" i="29"/>
  <c r="I18" i="29"/>
  <c r="D50" i="28"/>
  <c r="E68" i="27"/>
  <c r="E32" i="27"/>
  <c r="J68" i="26"/>
  <c r="J52" i="26"/>
  <c r="J36" i="26"/>
  <c r="J20" i="26"/>
  <c r="D65" i="25"/>
  <c r="D17" i="25"/>
  <c r="E69" i="23"/>
  <c r="E51" i="23"/>
  <c r="E33" i="23"/>
  <c r="E15" i="23"/>
  <c r="D49" i="22"/>
  <c r="D13" i="22"/>
  <c r="H54" i="21"/>
  <c r="H30" i="21"/>
  <c r="M72" i="20"/>
  <c r="D63" i="20"/>
  <c r="J53" i="20"/>
  <c r="P43" i="20"/>
  <c r="E49" i="30"/>
  <c r="D18" i="30"/>
  <c r="J42" i="29"/>
  <c r="J21" i="29"/>
  <c r="E57" i="28"/>
  <c r="E9" i="28"/>
  <c r="D39" i="27"/>
  <c r="D31" i="21"/>
  <c r="G35" i="20"/>
  <c r="G21" i="30"/>
  <c r="J40" i="29"/>
  <c r="L7" i="29"/>
  <c r="F13" i="27"/>
  <c r="F38" i="26"/>
  <c r="D72" i="24"/>
  <c r="G51" i="23"/>
  <c r="G27" i="23"/>
  <c r="E54" i="22"/>
  <c r="D72" i="21"/>
  <c r="H32" i="21"/>
  <c r="L69" i="20"/>
  <c r="L49" i="20"/>
  <c r="L33" i="20"/>
  <c r="H31" i="30"/>
  <c r="F58" i="29"/>
  <c r="J18" i="29"/>
  <c r="E34" i="28"/>
  <c r="D30" i="27"/>
  <c r="E62" i="26"/>
  <c r="H35" i="26"/>
  <c r="E14" i="26"/>
  <c r="E13" i="25"/>
  <c r="F63" i="23"/>
  <c r="F39" i="23"/>
  <c r="D20" i="23"/>
  <c r="G51" i="22"/>
  <c r="E70" i="21"/>
  <c r="I42" i="21"/>
  <c r="F15" i="21"/>
  <c r="Q63" i="20"/>
  <c r="N52" i="20"/>
  <c r="K41" i="20"/>
  <c r="I46" i="30"/>
  <c r="E16" i="30"/>
  <c r="M56" i="29"/>
  <c r="D37" i="29"/>
  <c r="G16" i="29"/>
  <c r="D46" i="28"/>
  <c r="F63" i="27"/>
  <c r="F27" i="27"/>
  <c r="G67" i="26"/>
  <c r="G51" i="26"/>
  <c r="G35" i="26"/>
  <c r="G19" i="26"/>
  <c r="D61" i="25"/>
  <c r="D13" i="25"/>
  <c r="K66" i="23"/>
  <c r="K48" i="23"/>
  <c r="K30" i="23"/>
  <c r="K12" i="23"/>
  <c r="G46" i="22"/>
  <c r="G10" i="22"/>
  <c r="E51" i="21"/>
  <c r="E27" i="21"/>
  <c r="P71" i="20"/>
  <c r="G62" i="20"/>
  <c r="M52" i="20"/>
  <c r="D43" i="20"/>
  <c r="G46" i="30"/>
  <c r="G15" i="30"/>
  <c r="F40" i="29"/>
  <c r="I20" i="29"/>
  <c r="E53" i="28"/>
  <c r="G72" i="27"/>
  <c r="G36" i="27"/>
  <c r="K69" i="26"/>
  <c r="K53" i="26"/>
  <c r="K37" i="26"/>
  <c r="K21" i="26"/>
  <c r="E72" i="25"/>
  <c r="E24" i="25"/>
  <c r="G71" i="23"/>
  <c r="G53" i="23"/>
  <c r="G35" i="23"/>
  <c r="G17" i="23"/>
  <c r="E58" i="22"/>
  <c r="E22" i="22"/>
  <c r="I57" i="21"/>
  <c r="I33" i="21"/>
  <c r="I9" i="21"/>
  <c r="K64" i="20"/>
  <c r="Q54" i="20"/>
  <c r="H27" i="21"/>
  <c r="J34" i="20"/>
  <c r="E19" i="30"/>
  <c r="G38" i="29"/>
  <c r="F61" i="27"/>
  <c r="I71" i="26"/>
  <c r="I35" i="26"/>
  <c r="D36" i="24"/>
  <c r="E50" i="23"/>
  <c r="I22" i="23"/>
  <c r="F49" i="22"/>
  <c r="E65" i="21"/>
  <c r="E29" i="21"/>
  <c r="I66" i="20"/>
  <c r="O48" i="20"/>
  <c r="I30" i="20"/>
  <c r="I26" i="30"/>
  <c r="I46" i="29"/>
  <c r="I17" i="29"/>
  <c r="E22" i="28"/>
  <c r="G27" i="27"/>
  <c r="E58" i="26"/>
  <c r="E34" i="26"/>
  <c r="E10" i="26"/>
  <c r="E9" i="25"/>
  <c r="J59" i="23"/>
  <c r="D38" i="23"/>
  <c r="H16" i="23"/>
  <c r="E49" i="22"/>
  <c r="G68" i="21"/>
  <c r="D41" i="21"/>
  <c r="H13" i="21"/>
  <c r="E63" i="20"/>
  <c r="Q51" i="20"/>
  <c r="N40" i="20"/>
  <c r="D44" i="30"/>
  <c r="H13" i="30"/>
  <c r="J55" i="29"/>
  <c r="M34" i="29"/>
  <c r="F15" i="29"/>
  <c r="D42" i="28"/>
  <c r="D61" i="27"/>
  <c r="D25" i="27"/>
  <c r="D66" i="26"/>
  <c r="D50" i="26"/>
  <c r="D34" i="26"/>
  <c r="D18" i="26"/>
  <c r="D57" i="25"/>
  <c r="D9" i="25"/>
  <c r="I65" i="23"/>
  <c r="I47" i="23"/>
  <c r="I29" i="23"/>
  <c r="I11" i="23"/>
  <c r="E44" i="22"/>
  <c r="E8" i="22"/>
  <c r="G49" i="21"/>
  <c r="G25" i="21"/>
  <c r="D71" i="20"/>
  <c r="J61" i="20"/>
  <c r="P51" i="20"/>
  <c r="G42" i="20"/>
  <c r="I43" i="30"/>
  <c r="F13" i="30"/>
  <c r="D39" i="29"/>
  <c r="G18" i="29"/>
  <c r="E49" i="28"/>
  <c r="E70" i="27"/>
  <c r="E34" i="27"/>
  <c r="D7" i="21"/>
  <c r="M33" i="20"/>
  <c r="J11" i="30"/>
  <c r="F37" i="29"/>
  <c r="D59" i="27"/>
  <c r="F70" i="26"/>
  <c r="F34" i="26"/>
  <c r="D24" i="24"/>
  <c r="K47" i="23"/>
  <c r="G21" i="23"/>
  <c r="D47" i="22"/>
  <c r="G63" i="21"/>
  <c r="G27" i="21"/>
  <c r="L65" i="20"/>
  <c r="F47" i="20"/>
  <c r="L29" i="20"/>
  <c r="E21" i="30"/>
  <c r="F45" i="29"/>
  <c r="G15" i="29"/>
  <c r="E18" i="28"/>
  <c r="E25" i="27"/>
  <c r="K56" i="26"/>
  <c r="K32" i="26"/>
  <c r="K8" i="26"/>
  <c r="D71" i="24"/>
  <c r="H58" i="23"/>
  <c r="L36" i="23"/>
  <c r="F15" i="23"/>
  <c r="D42" i="22"/>
  <c r="I66" i="21"/>
  <c r="F39" i="21"/>
  <c r="G8" i="21"/>
  <c r="H62" i="20"/>
  <c r="H50" i="20"/>
  <c r="G72" i="30"/>
  <c r="J41" i="30"/>
  <c r="D11" i="30"/>
  <c r="G54" i="29"/>
  <c r="L33" i="29"/>
  <c r="D13" i="29"/>
  <c r="D38" i="28"/>
  <c r="G58" i="27"/>
  <c r="G22" i="27"/>
  <c r="J64" i="26"/>
  <c r="J48" i="26"/>
  <c r="J32" i="26"/>
  <c r="J16" i="26"/>
  <c r="D53" i="25"/>
  <c r="D70" i="24"/>
  <c r="G64" i="23"/>
  <c r="G46" i="23"/>
  <c r="G28" i="23"/>
  <c r="G10" i="23"/>
  <c r="F39" i="22"/>
  <c r="I71" i="21"/>
  <c r="I47" i="21"/>
  <c r="I23" i="21"/>
  <c r="G70" i="20"/>
  <c r="M60" i="20"/>
  <c r="D51" i="20"/>
  <c r="D72" i="30"/>
  <c r="D41" i="30"/>
  <c r="J10" i="30"/>
  <c r="M36" i="29"/>
  <c r="F17" i="29"/>
  <c r="E45" i="28"/>
  <c r="F65" i="27"/>
  <c r="D72" i="20"/>
  <c r="P32" i="20"/>
  <c r="F9" i="30"/>
  <c r="D35" i="29"/>
  <c r="G56" i="27"/>
  <c r="I67" i="26"/>
  <c r="I31" i="26"/>
  <c r="D12" i="24"/>
  <c r="I46" i="23"/>
  <c r="E20" i="23"/>
  <c r="G44" i="22"/>
  <c r="I61" i="21"/>
  <c r="I25" i="21"/>
  <c r="O64" i="20"/>
  <c r="I46" i="20"/>
  <c r="O28" i="20"/>
  <c r="H18" i="30"/>
  <c r="D44" i="29"/>
  <c r="F14" i="29"/>
  <c r="E14" i="28"/>
  <c r="F20" i="27"/>
  <c r="H55" i="26"/>
  <c r="H31" i="26"/>
  <c r="H7" i="26"/>
  <c r="D59" i="24"/>
  <c r="F57" i="23"/>
  <c r="J35" i="23"/>
  <c r="D14" i="23"/>
  <c r="G39" i="22"/>
  <c r="D65" i="21"/>
  <c r="H37" i="21"/>
  <c r="N72" i="20"/>
  <c r="K61" i="20"/>
  <c r="K49" i="20"/>
  <c r="E70" i="30"/>
  <c r="D39" i="30"/>
  <c r="D9" i="30"/>
  <c r="M52" i="29"/>
  <c r="J31" i="29"/>
  <c r="M10" i="29"/>
  <c r="D34" i="28"/>
  <c r="E56" i="27"/>
  <c r="E20" i="27"/>
  <c r="G63" i="26"/>
  <c r="G47" i="26"/>
  <c r="G31" i="26"/>
  <c r="G15" i="26"/>
  <c r="D49" i="25"/>
  <c r="D58" i="24"/>
  <c r="E63" i="23"/>
  <c r="E45" i="23"/>
  <c r="E27" i="23"/>
  <c r="E9" i="23"/>
  <c r="D37" i="22"/>
  <c r="D70" i="21"/>
  <c r="D46" i="21"/>
  <c r="D22" i="21"/>
  <c r="J69" i="20"/>
  <c r="P59" i="20"/>
  <c r="G50" i="20"/>
  <c r="G69" i="30"/>
  <c r="J38" i="30"/>
  <c r="J8" i="30"/>
  <c r="L35" i="29"/>
  <c r="D15" i="29"/>
  <c r="E41" i="28"/>
  <c r="D63" i="27"/>
  <c r="D27" i="27"/>
  <c r="K65" i="26"/>
  <c r="K49" i="26"/>
  <c r="K33" i="26"/>
  <c r="D64" i="20"/>
  <c r="D60" i="30"/>
  <c r="F67" i="29"/>
  <c r="J29" i="29"/>
  <c r="E54" i="27"/>
  <c r="F62" i="26"/>
  <c r="F30" i="26"/>
  <c r="G69" i="23"/>
  <c r="G45" i="23"/>
  <c r="G15" i="23"/>
  <c r="E42" i="22"/>
  <c r="H56" i="21"/>
  <c r="D24" i="21"/>
  <c r="L61" i="20"/>
  <c r="L45" i="20"/>
  <c r="H72" i="30"/>
  <c r="F16" i="30"/>
  <c r="G39" i="29"/>
  <c r="D12" i="29"/>
  <c r="D66" i="27"/>
  <c r="D18" i="27"/>
  <c r="H51" i="26"/>
  <c r="E30" i="26"/>
  <c r="E61" i="25"/>
  <c r="D47" i="24"/>
  <c r="J53" i="23"/>
  <c r="H34" i="23"/>
  <c r="H10" i="23"/>
  <c r="E37" i="22"/>
  <c r="F63" i="21"/>
  <c r="G32" i="21"/>
  <c r="Q71" i="20"/>
  <c r="Q59" i="20"/>
  <c r="N48" i="20"/>
  <c r="G67" i="30"/>
  <c r="G36" i="30"/>
  <c r="M72" i="29"/>
  <c r="J51" i="29"/>
  <c r="I30" i="29"/>
  <c r="L9" i="29"/>
  <c r="D30" i="28"/>
  <c r="F51" i="27"/>
  <c r="F15" i="27"/>
  <c r="D62" i="26"/>
  <c r="D46" i="26"/>
  <c r="D30" i="26"/>
  <c r="D14" i="26"/>
  <c r="D45" i="25"/>
  <c r="D46" i="24"/>
  <c r="K60" i="23"/>
  <c r="K42" i="23"/>
  <c r="K24" i="23"/>
  <c r="G70" i="22"/>
  <c r="G34" i="22"/>
  <c r="F68" i="21"/>
  <c r="F44" i="21"/>
  <c r="F20" i="21"/>
  <c r="M68" i="20"/>
  <c r="D59" i="20"/>
  <c r="J49" i="20"/>
  <c r="E67" i="30"/>
  <c r="D36" i="30"/>
  <c r="D71" i="29"/>
  <c r="J33" i="29"/>
  <c r="M12" i="29"/>
  <c r="E37" i="28"/>
  <c r="G60" i="27"/>
  <c r="G24" i="27"/>
  <c r="H64" i="26"/>
  <c r="H48" i="26"/>
  <c r="H32" i="26"/>
  <c r="H16" i="26"/>
  <c r="E56" i="25"/>
  <c r="E8" i="25"/>
  <c r="G65" i="23"/>
  <c r="G47" i="23"/>
  <c r="G29" i="23"/>
  <c r="G11" i="23"/>
  <c r="E46" i="22"/>
  <c r="E10" i="22"/>
  <c r="E49" i="21"/>
  <c r="E25" i="21"/>
  <c r="Q70" i="20"/>
  <c r="H61" i="20"/>
  <c r="N51" i="20"/>
  <c r="E42" i="20"/>
  <c r="H30" i="30"/>
  <c r="J63" i="29"/>
  <c r="D46" i="29"/>
  <c r="L24" i="29"/>
  <c r="D65" i="28"/>
  <c r="D17" i="28"/>
  <c r="D46" i="27"/>
  <c r="D10" i="27"/>
  <c r="D59" i="26"/>
  <c r="D43" i="26"/>
  <c r="D27" i="26"/>
  <c r="D11" i="26"/>
  <c r="D40" i="25"/>
  <c r="D31" i="24"/>
  <c r="J61" i="23"/>
  <c r="F47" i="23"/>
  <c r="L32" i="23"/>
  <c r="H18" i="23"/>
  <c r="G67" i="22"/>
  <c r="G31" i="22"/>
  <c r="G64" i="21"/>
  <c r="G40" i="21"/>
  <c r="G16" i="21"/>
  <c r="D63" i="23"/>
  <c r="E56" i="20"/>
  <c r="F33" i="20"/>
  <c r="O19" i="20"/>
  <c r="O7" i="20"/>
  <c r="F70" i="16"/>
  <c r="F34" i="16"/>
  <c r="H71" i="15"/>
  <c r="D63" i="15"/>
  <c r="S54" i="15"/>
  <c r="H47" i="15"/>
  <c r="D39" i="15"/>
  <c r="S30" i="15"/>
  <c r="H23" i="15"/>
  <c r="D15" i="15"/>
  <c r="L72" i="14"/>
  <c r="L60" i="14"/>
  <c r="L48" i="14"/>
  <c r="J62" i="20"/>
  <c r="G57" i="30"/>
  <c r="G64" i="29"/>
  <c r="I28" i="29"/>
  <c r="F49" i="27"/>
  <c r="I59" i="26"/>
  <c r="I23" i="26"/>
  <c r="E68" i="23"/>
  <c r="I40" i="23"/>
  <c r="E14" i="23"/>
  <c r="G32" i="22"/>
  <c r="E53" i="21"/>
  <c r="E17" i="21"/>
  <c r="O60" i="20"/>
  <c r="I42" i="20"/>
  <c r="F70" i="30"/>
  <c r="E9" i="30"/>
  <c r="F38" i="29"/>
  <c r="E70" i="28"/>
  <c r="G63" i="27"/>
  <c r="F8" i="27"/>
  <c r="E50" i="26"/>
  <c r="E26" i="26"/>
  <c r="E57" i="25"/>
  <c r="D11" i="24"/>
  <c r="H52" i="23"/>
  <c r="L30" i="23"/>
  <c r="F9" i="23"/>
  <c r="F32" i="22"/>
  <c r="H61" i="21"/>
  <c r="I30" i="21"/>
  <c r="E71" i="20"/>
  <c r="E59" i="20"/>
  <c r="Q47" i="20"/>
  <c r="I64" i="30"/>
  <c r="E34" i="30"/>
  <c r="F71" i="29"/>
  <c r="G50" i="29"/>
  <c r="G28" i="29"/>
  <c r="J7" i="29"/>
  <c r="D26" i="28"/>
  <c r="D49" i="27"/>
  <c r="D13" i="27"/>
  <c r="J60" i="26"/>
  <c r="J44" i="26"/>
  <c r="J28" i="26"/>
  <c r="J12" i="26"/>
  <c r="D41" i="25"/>
  <c r="D34" i="24"/>
  <c r="I59" i="23"/>
  <c r="I41" i="23"/>
  <c r="I23" i="23"/>
  <c r="E68" i="22"/>
  <c r="E32" i="22"/>
  <c r="H66" i="21"/>
  <c r="H42" i="21"/>
  <c r="H18" i="21"/>
  <c r="P67" i="20"/>
  <c r="G58" i="20"/>
  <c r="M48" i="20"/>
  <c r="G64" i="30"/>
  <c r="G33" i="30"/>
  <c r="D68" i="29"/>
  <c r="I32" i="29"/>
  <c r="L11" i="29"/>
  <c r="E33" i="28"/>
  <c r="E58" i="27"/>
  <c r="E22" i="27"/>
  <c r="E63" i="26"/>
  <c r="E47" i="26"/>
  <c r="E31" i="26"/>
  <c r="E15" i="26"/>
  <c r="E52" i="25"/>
  <c r="D68" i="24"/>
  <c r="E64" i="23"/>
  <c r="E46" i="23"/>
  <c r="E28" i="23"/>
  <c r="E10" i="23"/>
  <c r="F41" i="22"/>
  <c r="G71" i="21"/>
  <c r="G47" i="21"/>
  <c r="G23" i="21"/>
  <c r="E70" i="20"/>
  <c r="K60" i="20"/>
  <c r="Q50" i="20"/>
  <c r="E69" i="30"/>
  <c r="F28" i="30"/>
  <c r="F62" i="29"/>
  <c r="M44" i="29"/>
  <c r="J22" i="29"/>
  <c r="D61" i="28"/>
  <c r="D13" i="28"/>
  <c r="G43" i="27"/>
  <c r="G7" i="27"/>
  <c r="J57" i="26"/>
  <c r="J41" i="26"/>
  <c r="J25" i="26"/>
  <c r="J9" i="26"/>
  <c r="D36" i="25"/>
  <c r="D19" i="24"/>
  <c r="H60" i="23"/>
  <c r="D46" i="23"/>
  <c r="J31" i="23"/>
  <c r="F17" i="23"/>
  <c r="E65" i="22"/>
  <c r="E29" i="22"/>
  <c r="I62" i="21"/>
  <c r="I38" i="21"/>
  <c r="I14" i="21"/>
  <c r="J48" i="23"/>
  <c r="Q52" i="20"/>
  <c r="E32" i="20"/>
  <c r="F18" i="20"/>
  <c r="D63" i="19"/>
  <c r="D68" i="16"/>
  <c r="D32" i="16"/>
  <c r="O70" i="15"/>
  <c r="K62" i="15"/>
  <c r="G54" i="15"/>
  <c r="O46" i="15"/>
  <c r="K38" i="15"/>
  <c r="G30" i="15"/>
  <c r="O22" i="15"/>
  <c r="K14" i="15"/>
  <c r="L71" i="14"/>
  <c r="L59" i="14"/>
  <c r="L47" i="14"/>
  <c r="L35" i="14"/>
  <c r="L23" i="14"/>
  <c r="L11" i="14"/>
  <c r="D48" i="10"/>
  <c r="J54" i="20"/>
  <c r="E55" i="30"/>
  <c r="M62" i="29"/>
  <c r="M20" i="29"/>
  <c r="E42" i="27"/>
  <c r="F58" i="26"/>
  <c r="F22" i="26"/>
  <c r="K65" i="23"/>
  <c r="G39" i="23"/>
  <c r="K11" i="23"/>
  <c r="E30" i="22"/>
  <c r="G51" i="21"/>
  <c r="G15" i="21"/>
  <c r="F59" i="20"/>
  <c r="L41" i="20"/>
  <c r="H67" i="30"/>
  <c r="E7" i="30"/>
  <c r="D36" i="29"/>
  <c r="E66" i="28"/>
  <c r="E61" i="27"/>
  <c r="K72" i="26"/>
  <c r="K48" i="26"/>
  <c r="K24" i="26"/>
  <c r="E53" i="25"/>
  <c r="L72" i="23"/>
  <c r="F51" i="23"/>
  <c r="J29" i="23"/>
  <c r="D8" i="23"/>
  <c r="D30" i="22"/>
  <c r="G56" i="21"/>
  <c r="D29" i="21"/>
  <c r="K69" i="20"/>
  <c r="H58" i="20"/>
  <c r="E47" i="20"/>
  <c r="D62" i="30"/>
  <c r="G31" i="30"/>
  <c r="M69" i="29"/>
  <c r="D49" i="29"/>
  <c r="F27" i="29"/>
  <c r="D70" i="28"/>
  <c r="D22" i="28"/>
  <c r="G46" i="27"/>
  <c r="G10" i="27"/>
  <c r="G59" i="26"/>
  <c r="G43" i="26"/>
  <c r="G27" i="26"/>
  <c r="G11" i="26"/>
  <c r="D37" i="25"/>
  <c r="D22" i="24"/>
  <c r="G58" i="23"/>
  <c r="G40" i="23"/>
  <c r="G22" i="23"/>
  <c r="F63" i="22"/>
  <c r="F27" i="22"/>
  <c r="E63" i="21"/>
  <c r="E39" i="21"/>
  <c r="E15" i="21"/>
  <c r="D67" i="20"/>
  <c r="J57" i="20"/>
  <c r="P47" i="20"/>
  <c r="I61" i="30"/>
  <c r="E31" i="30"/>
  <c r="G65" i="29"/>
  <c r="G30" i="29"/>
  <c r="J9" i="29"/>
  <c r="E29" i="28"/>
  <c r="F53" i="27"/>
  <c r="F17" i="27"/>
  <c r="K61" i="26"/>
  <c r="K45" i="26"/>
  <c r="K29" i="26"/>
  <c r="K13" i="26"/>
  <c r="E48" i="25"/>
  <c r="D56" i="24"/>
  <c r="K61" i="23"/>
  <c r="K43" i="23"/>
  <c r="K25" i="23"/>
  <c r="K7" i="23"/>
  <c r="D39" i="22"/>
  <c r="I69" i="21"/>
  <c r="I45" i="21"/>
  <c r="I21" i="21"/>
  <c r="H69" i="20"/>
  <c r="N59" i="20"/>
  <c r="E50" i="20"/>
  <c r="H66" i="30"/>
  <c r="H25" i="30"/>
  <c r="M60" i="29"/>
  <c r="I42" i="29"/>
  <c r="I21" i="29"/>
  <c r="D57" i="28"/>
  <c r="D9" i="28"/>
  <c r="E41" i="27"/>
  <c r="G72" i="26"/>
  <c r="G56" i="26"/>
  <c r="G40" i="26"/>
  <c r="P52" i="20"/>
  <c r="G52" i="30"/>
  <c r="G61" i="29"/>
  <c r="L19" i="29"/>
  <c r="F37" i="27"/>
  <c r="I55" i="26"/>
  <c r="I19" i="26"/>
  <c r="I64" i="23"/>
  <c r="E38" i="23"/>
  <c r="I10" i="23"/>
  <c r="F25" i="22"/>
  <c r="I49" i="21"/>
  <c r="I13" i="21"/>
  <c r="I58" i="20"/>
  <c r="O40" i="20"/>
  <c r="I62" i="30"/>
  <c r="G71" i="29"/>
  <c r="M33" i="29"/>
  <c r="E62" i="28"/>
  <c r="F56" i="27"/>
  <c r="H71" i="26"/>
  <c r="H47" i="26"/>
  <c r="H23" i="26"/>
  <c r="E49" i="25"/>
  <c r="J71" i="23"/>
  <c r="D50" i="23"/>
  <c r="H28" i="23"/>
  <c r="F68" i="22"/>
  <c r="G27" i="22"/>
  <c r="I54" i="21"/>
  <c r="F27" i="21"/>
  <c r="N68" i="20"/>
  <c r="K57" i="20"/>
  <c r="H46" i="20"/>
  <c r="J59" i="30"/>
  <c r="I28" i="30"/>
  <c r="I68" i="29"/>
  <c r="L47" i="29"/>
  <c r="D25" i="29"/>
  <c r="D66" i="28"/>
  <c r="D18" i="28"/>
  <c r="E44" i="27"/>
  <c r="E8" i="27"/>
  <c r="D58" i="26"/>
  <c r="D42" i="26"/>
  <c r="D26" i="26"/>
  <c r="D10" i="26"/>
  <c r="D33" i="25"/>
  <c r="D10" i="24"/>
  <c r="E57" i="23"/>
  <c r="E39" i="23"/>
  <c r="E21" i="23"/>
  <c r="D61" i="22"/>
  <c r="D25" i="22"/>
  <c r="G61" i="21"/>
  <c r="G37" i="21"/>
  <c r="G13" i="21"/>
  <c r="G66" i="20"/>
  <c r="M56" i="20"/>
  <c r="D47" i="20"/>
  <c r="D59" i="30"/>
  <c r="G28" i="30"/>
  <c r="G62" i="29"/>
  <c r="F29" i="29"/>
  <c r="I8" i="29"/>
  <c r="E25" i="28"/>
  <c r="D51" i="27"/>
  <c r="D15" i="27"/>
  <c r="H60" i="26"/>
  <c r="H44" i="26"/>
  <c r="H28" i="26"/>
  <c r="H12" i="26"/>
  <c r="E44" i="25"/>
  <c r="D44" i="24"/>
  <c r="I60" i="23"/>
  <c r="I42" i="23"/>
  <c r="I24" i="23"/>
  <c r="G72" i="22"/>
  <c r="G36" i="22"/>
  <c r="D68" i="21"/>
  <c r="D44" i="21"/>
  <c r="D20" i="21"/>
  <c r="K68" i="20"/>
  <c r="Q58" i="20"/>
  <c r="H49" i="20"/>
  <c r="F64" i="30"/>
  <c r="I20" i="30"/>
  <c r="F59" i="29"/>
  <c r="G41" i="29"/>
  <c r="G19" i="29"/>
  <c r="D53" i="28"/>
  <c r="F72" i="27"/>
  <c r="F36" i="27"/>
  <c r="D71" i="26"/>
  <c r="D55" i="26"/>
  <c r="D39" i="26"/>
  <c r="D23" i="26"/>
  <c r="D7" i="26"/>
  <c r="D28" i="25"/>
  <c r="H72" i="23"/>
  <c r="D58" i="23"/>
  <c r="J43" i="23"/>
  <c r="F29" i="23"/>
  <c r="L14" i="23"/>
  <c r="D58" i="22"/>
  <c r="D22" i="22"/>
  <c r="F59" i="21"/>
  <c r="F35" i="21"/>
  <c r="D52" i="20"/>
  <c r="I49" i="30"/>
  <c r="I58" i="29"/>
  <c r="J17" i="29"/>
  <c r="F25" i="27"/>
  <c r="F54" i="26"/>
  <c r="F14" i="26"/>
  <c r="G63" i="23"/>
  <c r="G33" i="23"/>
  <c r="G9" i="23"/>
  <c r="E18" i="22"/>
  <c r="D48" i="21"/>
  <c r="H8" i="21"/>
  <c r="L57" i="20"/>
  <c r="L37" i="20"/>
  <c r="E57" i="30"/>
  <c r="F64" i="29"/>
  <c r="L32" i="29"/>
  <c r="E50" i="28"/>
  <c r="D54" i="27"/>
  <c r="H67" i="26"/>
  <c r="E46" i="26"/>
  <c r="H19" i="26"/>
  <c r="E45" i="25"/>
  <c r="D68" i="23"/>
  <c r="L48" i="23"/>
  <c r="L24" i="23"/>
  <c r="D66" i="22"/>
  <c r="F20" i="22"/>
  <c r="D53" i="21"/>
  <c r="E22" i="21"/>
  <c r="Q67" i="20"/>
  <c r="N56" i="20"/>
  <c r="N44" i="20"/>
  <c r="D57" i="30"/>
  <c r="D26" i="30"/>
  <c r="M66" i="29"/>
  <c r="G46" i="29"/>
  <c r="M22" i="29"/>
  <c r="D62" i="28"/>
  <c r="D14" i="28"/>
  <c r="F39" i="27"/>
  <c r="J72" i="26"/>
  <c r="J56" i="26"/>
  <c r="J40" i="26"/>
  <c r="J24" i="26"/>
  <c r="J8" i="26"/>
  <c r="D29" i="25"/>
  <c r="K72" i="23"/>
  <c r="K54" i="23"/>
  <c r="K36" i="23"/>
  <c r="K18" i="23"/>
  <c r="G58" i="22"/>
  <c r="G22" i="22"/>
  <c r="I59" i="21"/>
  <c r="I35" i="21"/>
  <c r="I11" i="21"/>
  <c r="J65" i="20"/>
  <c r="P55" i="20"/>
  <c r="G46" i="20"/>
  <c r="J56" i="30"/>
  <c r="I25" i="30"/>
  <c r="G59" i="29"/>
  <c r="D27" i="29"/>
  <c r="E69" i="28"/>
  <c r="E21" i="28"/>
  <c r="G48" i="27"/>
  <c r="G12" i="27"/>
  <c r="E59" i="26"/>
  <c r="E43" i="26"/>
  <c r="E27" i="26"/>
  <c r="E11" i="26"/>
  <c r="E40" i="25"/>
  <c r="D32" i="24"/>
  <c r="G59" i="23"/>
  <c r="G41" i="23"/>
  <c r="G23" i="23"/>
  <c r="E70" i="22"/>
  <c r="E34" i="22"/>
  <c r="F66" i="21"/>
  <c r="F42" i="21"/>
  <c r="F18" i="21"/>
  <c r="N67" i="20"/>
  <c r="E58" i="20"/>
  <c r="K48" i="20"/>
  <c r="H61" i="30"/>
  <c r="E15" i="30"/>
  <c r="M57" i="29"/>
  <c r="M37" i="29"/>
  <c r="F18" i="29"/>
  <c r="D49" i="28"/>
  <c r="D70" i="27"/>
  <c r="D34" i="27"/>
  <c r="J69" i="26"/>
  <c r="J53" i="26"/>
  <c r="J37" i="26"/>
  <c r="P44" i="20"/>
  <c r="D29" i="30"/>
  <c r="I54" i="29"/>
  <c r="I16" i="29"/>
  <c r="D23" i="27"/>
  <c r="I47" i="26"/>
  <c r="I11" i="26"/>
  <c r="I58" i="23"/>
  <c r="E32" i="23"/>
  <c r="G68" i="22"/>
  <c r="F13" i="22"/>
  <c r="E41" i="21"/>
  <c r="O72" i="20"/>
  <c r="I54" i="20"/>
  <c r="O36" i="20"/>
  <c r="H49" i="30"/>
  <c r="J62" i="29"/>
  <c r="G27" i="29"/>
  <c r="E46" i="28"/>
  <c r="F44" i="27"/>
  <c r="E66" i="26"/>
  <c r="E42" i="26"/>
  <c r="E18" i="26"/>
  <c r="E33" i="25"/>
  <c r="L66" i="23"/>
  <c r="F45" i="23"/>
  <c r="J23" i="23"/>
  <c r="G63" i="22"/>
  <c r="D18" i="22"/>
  <c r="F51" i="21"/>
  <c r="G20" i="21"/>
  <c r="E67" i="20"/>
  <c r="Q55" i="20"/>
  <c r="Q43" i="20"/>
  <c r="G54" i="30"/>
  <c r="J23" i="30"/>
  <c r="I65" i="29"/>
  <c r="L42" i="29"/>
  <c r="L21" i="29"/>
  <c r="D58" i="28"/>
  <c r="D10" i="28"/>
  <c r="D37" i="27"/>
  <c r="G71" i="26"/>
  <c r="G55" i="26"/>
  <c r="G39" i="26"/>
  <c r="G23" i="26"/>
  <c r="G7" i="26"/>
  <c r="D25" i="25"/>
  <c r="I71" i="23"/>
  <c r="I53" i="23"/>
  <c r="I35" i="23"/>
  <c r="I17" i="23"/>
  <c r="E56" i="22"/>
  <c r="E20" i="22"/>
  <c r="D58" i="21"/>
  <c r="D34" i="21"/>
  <c r="D10" i="21"/>
  <c r="M64" i="20"/>
  <c r="D55" i="20"/>
  <c r="J45" i="20"/>
  <c r="D54" i="30"/>
  <c r="D23" i="30"/>
  <c r="M48" i="29"/>
  <c r="M24" i="29"/>
  <c r="E65" i="28"/>
  <c r="E17" i="28"/>
  <c r="E46" i="27"/>
  <c r="E10" i="27"/>
  <c r="K57" i="26"/>
  <c r="K41" i="26"/>
  <c r="K25" i="26"/>
  <c r="K9" i="26"/>
  <c r="E36" i="25"/>
  <c r="D20" i="24"/>
  <c r="E58" i="23"/>
  <c r="E40" i="23"/>
  <c r="E22" i="23"/>
  <c r="F65" i="22"/>
  <c r="F29" i="22"/>
  <c r="H64" i="21"/>
  <c r="H40" i="21"/>
  <c r="H16" i="21"/>
  <c r="Q66" i="20"/>
  <c r="H57" i="20"/>
  <c r="N47" i="20"/>
  <c r="I56" i="30"/>
  <c r="E13" i="30"/>
  <c r="J56" i="29"/>
  <c r="L36" i="29"/>
  <c r="D16" i="29"/>
  <c r="D45" i="28"/>
  <c r="G67" i="27"/>
  <c r="G31" i="27"/>
  <c r="G68" i="26"/>
  <c r="G52" i="26"/>
  <c r="G36" i="26"/>
  <c r="G20" i="26"/>
  <c r="D68" i="25"/>
  <c r="D20" i="25"/>
  <c r="D70" i="23"/>
  <c r="J55" i="23"/>
  <c r="F41" i="23"/>
  <c r="L26" i="23"/>
  <c r="H12" i="23"/>
  <c r="E53" i="22"/>
  <c r="E17" i="22"/>
  <c r="E54" i="21"/>
  <c r="E30" i="21"/>
  <c r="H46" i="30"/>
  <c r="E15" i="22"/>
  <c r="D41" i="20"/>
  <c r="F26" i="20"/>
  <c r="F14" i="20"/>
  <c r="D15" i="19"/>
  <c r="D56" i="16"/>
  <c r="D20" i="16"/>
  <c r="L67" i="15"/>
  <c r="T59" i="15"/>
  <c r="P51" i="15"/>
  <c r="L43" i="15"/>
  <c r="T35" i="15"/>
  <c r="P27" i="15"/>
  <c r="L19" i="15"/>
  <c r="T11" i="15"/>
  <c r="L67" i="14"/>
  <c r="L55" i="14"/>
  <c r="L43" i="14"/>
  <c r="F29" i="27"/>
  <c r="E19" i="26"/>
  <c r="K67" i="23"/>
  <c r="K13" i="23"/>
  <c r="F54" i="21"/>
  <c r="Q62" i="20"/>
  <c r="F46" i="30"/>
  <c r="D50" i="29"/>
  <c r="D37" i="28"/>
  <c r="G19" i="27"/>
  <c r="G44" i="26"/>
  <c r="G12" i="26"/>
  <c r="D67" i="24"/>
  <c r="F53" i="23"/>
  <c r="H30" i="23"/>
  <c r="F72" i="22"/>
  <c r="G7" i="22"/>
  <c r="H33" i="21"/>
  <c r="D32" i="27"/>
  <c r="H43" i="20"/>
  <c r="I21" i="20"/>
  <c r="D27" i="19"/>
  <c r="G41" i="16"/>
  <c r="E68" i="15"/>
  <c r="E56" i="15"/>
  <c r="E44" i="15"/>
  <c r="E32" i="15"/>
  <c r="E20" i="15"/>
  <c r="E8" i="15"/>
  <c r="L56" i="14"/>
  <c r="L38" i="14"/>
  <c r="L24" i="14"/>
  <c r="L9" i="14"/>
  <c r="D69" i="9"/>
  <c r="I66" i="7"/>
  <c r="I54" i="7"/>
  <c r="I42" i="7"/>
  <c r="I30" i="7"/>
  <c r="I18" i="7"/>
  <c r="G29" i="27"/>
  <c r="G41" i="22"/>
  <c r="H38" i="20"/>
  <c r="H25" i="20"/>
  <c r="N15" i="20"/>
  <c r="D50" i="19"/>
  <c r="E61" i="17"/>
  <c r="E13" i="17"/>
  <c r="F41" i="16"/>
  <c r="L72" i="15"/>
  <c r="T64" i="15"/>
  <c r="P56" i="15"/>
  <c r="L48" i="15"/>
  <c r="T40" i="15"/>
  <c r="P32" i="15"/>
  <c r="L24" i="15"/>
  <c r="T16" i="15"/>
  <c r="P8" i="15"/>
  <c r="K63" i="14"/>
  <c r="K51" i="14"/>
  <c r="K39" i="14"/>
  <c r="K27" i="14"/>
  <c r="K15" i="14"/>
  <c r="E58" i="13"/>
  <c r="E10" i="13"/>
  <c r="F39" i="12"/>
  <c r="D50" i="11"/>
  <c r="D44" i="9"/>
  <c r="E40" i="8"/>
  <c r="F23" i="26"/>
  <c r="M63" i="20"/>
  <c r="D35" i="20"/>
  <c r="M23" i="20"/>
  <c r="D14" i="20"/>
  <c r="D25" i="19"/>
  <c r="D53" i="17"/>
  <c r="F72" i="16"/>
  <c r="F36" i="16"/>
  <c r="R71" i="15"/>
  <c r="N63" i="15"/>
  <c r="J55" i="15"/>
  <c r="R47" i="15"/>
  <c r="N39" i="15"/>
  <c r="J31" i="15"/>
  <c r="E71" i="26"/>
  <c r="K17" i="26"/>
  <c r="I66" i="23"/>
  <c r="I12" i="23"/>
  <c r="H52" i="21"/>
  <c r="E62" i="20"/>
  <c r="H43" i="30"/>
  <c r="G47" i="29"/>
  <c r="D33" i="28"/>
  <c r="E17" i="27"/>
  <c r="J33" i="26"/>
  <c r="G8" i="26"/>
  <c r="D55" i="24"/>
  <c r="D52" i="23"/>
  <c r="D28" i="23"/>
  <c r="D70" i="22"/>
  <c r="F71" i="21"/>
  <c r="I26" i="21"/>
  <c r="D21" i="24"/>
  <c r="K38" i="20"/>
  <c r="L20" i="20"/>
  <c r="D60" i="18"/>
  <c r="E39" i="16"/>
  <c r="G66" i="15"/>
  <c r="L55" i="15"/>
  <c r="G42" i="15"/>
  <c r="L31" i="15"/>
  <c r="G18" i="15"/>
  <c r="L7" i="15"/>
  <c r="L53" i="14"/>
  <c r="L37" i="14"/>
  <c r="L22" i="14"/>
  <c r="L8" i="14"/>
  <c r="D57" i="9"/>
  <c r="I65" i="7"/>
  <c r="I53" i="7"/>
  <c r="I41" i="7"/>
  <c r="I29" i="7"/>
  <c r="I17" i="7"/>
  <c r="I72" i="26"/>
  <c r="H59" i="21"/>
  <c r="H37" i="20"/>
  <c r="K24" i="20"/>
  <c r="Q14" i="20"/>
  <c r="D38" i="19"/>
  <c r="E57" i="17"/>
  <c r="E9" i="17"/>
  <c r="D39" i="16"/>
  <c r="S71" i="15"/>
  <c r="H64" i="15"/>
  <c r="D56" i="15"/>
  <c r="S47" i="15"/>
  <c r="H40" i="15"/>
  <c r="D32" i="15"/>
  <c r="S23" i="15"/>
  <c r="H16" i="15"/>
  <c r="D8" i="15"/>
  <c r="K62" i="14"/>
  <c r="K50" i="14"/>
  <c r="K38" i="14"/>
  <c r="K26" i="14"/>
  <c r="K14" i="14"/>
  <c r="E54" i="13"/>
  <c r="F72" i="12"/>
  <c r="F36" i="12"/>
  <c r="D38" i="11"/>
  <c r="D32" i="9"/>
  <c r="E36" i="8"/>
  <c r="F7" i="26"/>
  <c r="P58" i="20"/>
  <c r="D34" i="20"/>
  <c r="P22" i="20"/>
  <c r="G13" i="20"/>
  <c r="D13" i="19"/>
  <c r="D49" i="17"/>
  <c r="D70" i="16"/>
  <c r="D34" i="16"/>
  <c r="F71" i="15"/>
  <c r="U62" i="15"/>
  <c r="Q54" i="15"/>
  <c r="F47" i="15"/>
  <c r="U38" i="15"/>
  <c r="H68" i="26"/>
  <c r="E7" i="26"/>
  <c r="I54" i="23"/>
  <c r="G60" i="22"/>
  <c r="G35" i="21"/>
  <c r="N55" i="20"/>
  <c r="I38" i="30"/>
  <c r="I33" i="29"/>
  <c r="D29" i="28"/>
  <c r="F12" i="27"/>
  <c r="G32" i="26"/>
  <c r="D72" i="25"/>
  <c r="D43" i="24"/>
  <c r="L50" i="23"/>
  <c r="H24" i="23"/>
  <c r="F60" i="22"/>
  <c r="H69" i="21"/>
  <c r="D25" i="21"/>
  <c r="F34" i="23"/>
  <c r="I37" i="20"/>
  <c r="I17" i="20"/>
  <c r="D48" i="18"/>
  <c r="G29" i="16"/>
  <c r="N65" i="15"/>
  <c r="N53" i="15"/>
  <c r="N41" i="15"/>
  <c r="N29" i="15"/>
  <c r="N17" i="15"/>
  <c r="L70" i="14"/>
  <c r="L52" i="14"/>
  <c r="L36" i="14"/>
  <c r="L21" i="14"/>
  <c r="L7" i="14"/>
  <c r="D45" i="9"/>
  <c r="I64" i="7"/>
  <c r="I52" i="7"/>
  <c r="I40" i="7"/>
  <c r="I28" i="7"/>
  <c r="I16" i="7"/>
  <c r="I56" i="26"/>
  <c r="D39" i="21"/>
  <c r="H36" i="20"/>
  <c r="N23" i="20"/>
  <c r="E14" i="20"/>
  <c r="D26" i="19"/>
  <c r="E53" i="17"/>
  <c r="G72" i="16"/>
  <c r="G36" i="16"/>
  <c r="G71" i="15"/>
  <c r="O63" i="15"/>
  <c r="K55" i="15"/>
  <c r="G47" i="15"/>
  <c r="O39" i="15"/>
  <c r="K31" i="15"/>
  <c r="G23" i="15"/>
  <c r="O15" i="15"/>
  <c r="K7" i="15"/>
  <c r="K61" i="14"/>
  <c r="K49" i="14"/>
  <c r="K37" i="14"/>
  <c r="K25" i="14"/>
  <c r="K13" i="14"/>
  <c r="E50" i="13"/>
  <c r="F69" i="12"/>
  <c r="F33" i="12"/>
  <c r="D26" i="11"/>
  <c r="D20" i="9"/>
  <c r="E72" i="30"/>
  <c r="J60" i="23"/>
  <c r="M55" i="20"/>
  <c r="D33" i="20"/>
  <c r="D22" i="20"/>
  <c r="J12" i="20"/>
  <c r="D70" i="18"/>
  <c r="D45" i="17"/>
  <c r="G67" i="16"/>
  <c r="G31" i="16"/>
  <c r="M70" i="15"/>
  <c r="I62" i="15"/>
  <c r="E54" i="15"/>
  <c r="M46" i="15"/>
  <c r="I38" i="15"/>
  <c r="E67" i="26"/>
  <c r="E68" i="25"/>
  <c r="E52" i="23"/>
  <c r="F53" i="22"/>
  <c r="D32" i="21"/>
  <c r="E54" i="20"/>
  <c r="E33" i="30"/>
  <c r="G31" i="29"/>
  <c r="D25" i="28"/>
  <c r="J65" i="26"/>
  <c r="D31" i="26"/>
  <c r="D60" i="25"/>
  <c r="D7" i="24"/>
  <c r="J49" i="23"/>
  <c r="F23" i="23"/>
  <c r="G55" i="22"/>
  <c r="E66" i="21"/>
  <c r="F23" i="21"/>
  <c r="L19" i="23"/>
  <c r="I36" i="20"/>
  <c r="L16" i="20"/>
  <c r="D36" i="18"/>
  <c r="E27" i="16"/>
  <c r="U64" i="15"/>
  <c r="U52" i="15"/>
  <c r="U40" i="15"/>
  <c r="U28" i="15"/>
  <c r="U16" i="15"/>
  <c r="L69" i="14"/>
  <c r="L51" i="14"/>
  <c r="L34" i="14"/>
  <c r="L20" i="14"/>
  <c r="D51" i="11"/>
  <c r="D33" i="9"/>
  <c r="I63" i="7"/>
  <c r="I51" i="7"/>
  <c r="I39" i="7"/>
  <c r="I27" i="7"/>
  <c r="I15" i="7"/>
  <c r="I40" i="26"/>
  <c r="G18" i="21"/>
  <c r="E35" i="20"/>
  <c r="Q22" i="20"/>
  <c r="H13" i="20"/>
  <c r="D14" i="19"/>
  <c r="E49" i="17"/>
  <c r="E70" i="16"/>
  <c r="E34" i="16"/>
  <c r="N70" i="15"/>
  <c r="J62" i="15"/>
  <c r="R54" i="15"/>
  <c r="N46" i="15"/>
  <c r="J38" i="15"/>
  <c r="R30" i="15"/>
  <c r="N22" i="15"/>
  <c r="J14" i="15"/>
  <c r="K72" i="14"/>
  <c r="K60" i="14"/>
  <c r="K48" i="14"/>
  <c r="K36" i="14"/>
  <c r="K24" i="14"/>
  <c r="K12" i="14"/>
  <c r="E46" i="13"/>
  <c r="F66" i="12"/>
  <c r="F30" i="12"/>
  <c r="D14" i="11"/>
  <c r="D8" i="9"/>
  <c r="I41" i="30"/>
  <c r="F46" i="23"/>
  <c r="J52" i="20"/>
  <c r="P31" i="20"/>
  <c r="G21" i="20"/>
  <c r="M11" i="20"/>
  <c r="D58" i="18"/>
  <c r="D41" i="17"/>
  <c r="E65" i="16"/>
  <c r="E29" i="16"/>
  <c r="T69" i="15"/>
  <c r="P61" i="15"/>
  <c r="L53" i="15"/>
  <c r="T45" i="15"/>
  <c r="P37" i="15"/>
  <c r="E55" i="26"/>
  <c r="E64" i="25"/>
  <c r="K49" i="23"/>
  <c r="D51" i="22"/>
  <c r="F30" i="21"/>
  <c r="H53" i="20"/>
  <c r="I8" i="30"/>
  <c r="F30" i="29"/>
  <c r="D21" i="28"/>
  <c r="G64" i="26"/>
  <c r="J29" i="26"/>
  <c r="D56" i="25"/>
  <c r="F71" i="23"/>
  <c r="H48" i="23"/>
  <c r="D22" i="23"/>
  <c r="D46" i="22"/>
  <c r="D61" i="21"/>
  <c r="H21" i="21"/>
  <c r="D44" i="22"/>
  <c r="H35" i="20"/>
  <c r="O15" i="20"/>
  <c r="D24" i="18"/>
  <c r="F22" i="16"/>
  <c r="I64" i="15"/>
  <c r="I52" i="15"/>
  <c r="I40" i="15"/>
  <c r="I28" i="15"/>
  <c r="I16" i="15"/>
  <c r="L68" i="14"/>
  <c r="L50" i="14"/>
  <c r="L33" i="14"/>
  <c r="L19" i="14"/>
  <c r="D39" i="11"/>
  <c r="D21" i="9"/>
  <c r="I62" i="7"/>
  <c r="I50" i="7"/>
  <c r="I38" i="7"/>
  <c r="I26" i="7"/>
  <c r="I14" i="7"/>
  <c r="I24" i="26"/>
  <c r="L68" i="20"/>
  <c r="E34" i="20"/>
  <c r="E22" i="20"/>
  <c r="K12" i="20"/>
  <c r="D71" i="18"/>
  <c r="E45" i="17"/>
  <c r="F65" i="16"/>
  <c r="F29" i="16"/>
  <c r="U69" i="15"/>
  <c r="Q61" i="15"/>
  <c r="F54" i="15"/>
  <c r="U45" i="15"/>
  <c r="Q37" i="15"/>
  <c r="F30" i="15"/>
  <c r="U21" i="15"/>
  <c r="Q13" i="15"/>
  <c r="K71" i="14"/>
  <c r="K59" i="14"/>
  <c r="K47" i="14"/>
  <c r="K35" i="14"/>
  <c r="K23" i="14"/>
  <c r="K11" i="14"/>
  <c r="E42" i="13"/>
  <c r="F63" i="12"/>
  <c r="F27" i="12"/>
  <c r="D71" i="10"/>
  <c r="E72" i="8"/>
  <c r="D61" i="29"/>
  <c r="L31" i="23"/>
  <c r="G49" i="20"/>
  <c r="P30" i="20"/>
  <c r="J20" i="20"/>
  <c r="P10" i="20"/>
  <c r="D46" i="18"/>
  <c r="D37" i="17"/>
  <c r="F60" i="16"/>
  <c r="F24" i="16"/>
  <c r="H69" i="15"/>
  <c r="D61" i="15"/>
  <c r="S52" i="15"/>
  <c r="H45" i="15"/>
  <c r="D37" i="15"/>
  <c r="S28" i="15"/>
  <c r="H21" i="15"/>
  <c r="D13" i="15"/>
  <c r="J69" i="14"/>
  <c r="J57" i="14"/>
  <c r="J45" i="14"/>
  <c r="J33" i="14"/>
  <c r="J21" i="14"/>
  <c r="J9" i="14"/>
  <c r="D34" i="13"/>
  <c r="E57" i="12"/>
  <c r="E21" i="12"/>
  <c r="D46" i="10"/>
  <c r="D64" i="8"/>
  <c r="D16" i="8"/>
  <c r="D8" i="22"/>
  <c r="L40" i="20"/>
  <c r="F25" i="20"/>
  <c r="F13" i="20"/>
  <c r="D12" i="19"/>
  <c r="F55" i="16"/>
  <c r="F19" i="16"/>
  <c r="U67" i="15"/>
  <c r="Q59" i="15"/>
  <c r="F52" i="15"/>
  <c r="U43" i="15"/>
  <c r="Q35" i="15"/>
  <c r="F28" i="15"/>
  <c r="U19" i="15"/>
  <c r="Q11" i="15"/>
  <c r="I68" i="14"/>
  <c r="I56" i="14"/>
  <c r="I44" i="14"/>
  <c r="I32" i="14"/>
  <c r="I20" i="14"/>
  <c r="I8" i="14"/>
  <c r="D42" i="12"/>
  <c r="D72" i="11"/>
  <c r="D66" i="9"/>
  <c r="F65" i="7"/>
  <c r="D58" i="29"/>
  <c r="H29" i="23"/>
  <c r="I45" i="20"/>
  <c r="M29" i="20"/>
  <c r="K19" i="20"/>
  <c r="H52" i="26"/>
  <c r="E60" i="25"/>
  <c r="I48" i="23"/>
  <c r="G48" i="22"/>
  <c r="H28" i="21"/>
  <c r="K52" i="20"/>
  <c r="G72" i="29"/>
  <c r="D28" i="29"/>
  <c r="F60" i="27"/>
  <c r="D63" i="26"/>
  <c r="G28" i="26"/>
  <c r="D52" i="25"/>
  <c r="J67" i="23"/>
  <c r="L44" i="23"/>
  <c r="L20" i="23"/>
  <c r="G43" i="22"/>
  <c r="H57" i="21"/>
  <c r="E18" i="21"/>
  <c r="I40" i="21"/>
  <c r="F34" i="20"/>
  <c r="L12" i="20"/>
  <c r="D12" i="18"/>
  <c r="E15" i="16"/>
  <c r="P63" i="15"/>
  <c r="K50" i="15"/>
  <c r="P39" i="15"/>
  <c r="K26" i="15"/>
  <c r="P15" i="15"/>
  <c r="L65" i="14"/>
  <c r="L49" i="14"/>
  <c r="L32" i="14"/>
  <c r="L17" i="14"/>
  <c r="D27" i="11"/>
  <c r="D9" i="9"/>
  <c r="I61" i="7"/>
  <c r="I49" i="7"/>
  <c r="I37" i="7"/>
  <c r="I25" i="7"/>
  <c r="I13" i="7"/>
  <c r="I8" i="26"/>
  <c r="O63" i="20"/>
  <c r="E33" i="20"/>
  <c r="H21" i="20"/>
  <c r="N11" i="20"/>
  <c r="D59" i="18"/>
  <c r="E41" i="17"/>
  <c r="D63" i="16"/>
  <c r="D27" i="16"/>
  <c r="I69" i="15"/>
  <c r="E61" i="15"/>
  <c r="M53" i="15"/>
  <c r="I45" i="15"/>
  <c r="E37" i="15"/>
  <c r="M29" i="15"/>
  <c r="I21" i="15"/>
  <c r="E13" i="15"/>
  <c r="K70" i="14"/>
  <c r="K58" i="14"/>
  <c r="K46" i="14"/>
  <c r="K34" i="14"/>
  <c r="K22" i="14"/>
  <c r="K10" i="14"/>
  <c r="E38" i="13"/>
  <c r="F60" i="12"/>
  <c r="F24" i="12"/>
  <c r="D59" i="10"/>
  <c r="E68" i="8"/>
  <c r="D45" i="29"/>
  <c r="H17" i="23"/>
  <c r="D46" i="20"/>
  <c r="P29" i="20"/>
  <c r="M19" i="20"/>
  <c r="D10" i="20"/>
  <c r="D34" i="18"/>
  <c r="D33" i="17"/>
  <c r="D58" i="16"/>
  <c r="D22" i="16"/>
  <c r="O68" i="15"/>
  <c r="K60" i="15"/>
  <c r="G52" i="15"/>
  <c r="O44" i="15"/>
  <c r="K36" i="15"/>
  <c r="G28" i="15"/>
  <c r="O20" i="15"/>
  <c r="K12" i="15"/>
  <c r="J68" i="14"/>
  <c r="J56" i="14"/>
  <c r="J44" i="14"/>
  <c r="J32" i="14"/>
  <c r="J20" i="14"/>
  <c r="J8" i="14"/>
  <c r="D30" i="13"/>
  <c r="E54" i="12"/>
  <c r="E18" i="12"/>
  <c r="D34" i="10"/>
  <c r="D60" i="8"/>
  <c r="D12" i="8"/>
  <c r="E56" i="21"/>
  <c r="J39" i="20"/>
  <c r="I24" i="20"/>
  <c r="I12" i="20"/>
  <c r="D69" i="18"/>
  <c r="D53" i="16"/>
  <c r="D17" i="16"/>
  <c r="I67" i="15"/>
  <c r="E59" i="15"/>
  <c r="M51" i="15"/>
  <c r="I43" i="15"/>
  <c r="E35" i="15"/>
  <c r="M27" i="15"/>
  <c r="I19" i="15"/>
  <c r="E11" i="15"/>
  <c r="I67" i="14"/>
  <c r="I55" i="14"/>
  <c r="I43" i="14"/>
  <c r="I31" i="14"/>
  <c r="I19" i="14"/>
  <c r="I7" i="14"/>
  <c r="D39" i="12"/>
  <c r="D60" i="11"/>
  <c r="D54" i="9"/>
  <c r="F64" i="7"/>
  <c r="G29" i="29"/>
  <c r="D15" i="23"/>
  <c r="F42" i="20"/>
  <c r="M28" i="20"/>
  <c r="N18" i="20"/>
  <c r="E51" i="26"/>
  <c r="E28" i="25"/>
  <c r="I36" i="23"/>
  <c r="G24" i="22"/>
  <c r="G11" i="21"/>
  <c r="E46" i="20"/>
  <c r="J69" i="29"/>
  <c r="M25" i="29"/>
  <c r="D58" i="27"/>
  <c r="J61" i="26"/>
  <c r="G24" i="26"/>
  <c r="D48" i="25"/>
  <c r="H66" i="23"/>
  <c r="H42" i="23"/>
  <c r="J19" i="23"/>
  <c r="E41" i="22"/>
  <c r="I50" i="21"/>
  <c r="D13" i="21"/>
  <c r="E20" i="21"/>
  <c r="D29" i="20"/>
  <c r="O11" i="20"/>
  <c r="G65" i="16"/>
  <c r="F10" i="16"/>
  <c r="R61" i="15"/>
  <c r="R49" i="15"/>
  <c r="R37" i="15"/>
  <c r="R25" i="15"/>
  <c r="R13" i="15"/>
  <c r="L64" i="14"/>
  <c r="L46" i="14"/>
  <c r="L31" i="14"/>
  <c r="L16" i="14"/>
  <c r="D15" i="11"/>
  <c r="I72" i="7"/>
  <c r="I60" i="7"/>
  <c r="I48" i="7"/>
  <c r="I36" i="7"/>
  <c r="I24" i="7"/>
  <c r="I12" i="7"/>
  <c r="D9" i="24"/>
  <c r="O55" i="20"/>
  <c r="Q31" i="20"/>
  <c r="K20" i="20"/>
  <c r="Q10" i="20"/>
  <c r="D47" i="18"/>
  <c r="E37" i="17"/>
  <c r="G60" i="16"/>
  <c r="G24" i="16"/>
  <c r="P68" i="15"/>
  <c r="L60" i="15"/>
  <c r="T52" i="15"/>
  <c r="P44" i="15"/>
  <c r="L36" i="15"/>
  <c r="T28" i="15"/>
  <c r="P20" i="15"/>
  <c r="L12" i="15"/>
  <c r="K69" i="14"/>
  <c r="K57" i="14"/>
  <c r="K45" i="14"/>
  <c r="K33" i="14"/>
  <c r="K21" i="14"/>
  <c r="K9" i="14"/>
  <c r="E34" i="13"/>
  <c r="F57" i="12"/>
  <c r="F21" i="12"/>
  <c r="D47" i="10"/>
  <c r="E64" i="8"/>
  <c r="I31" i="29"/>
  <c r="D68" i="22"/>
  <c r="P42" i="20"/>
  <c r="P28" i="20"/>
  <c r="P18" i="20"/>
  <c r="G9" i="20"/>
  <c r="D22" i="18"/>
  <c r="D29" i="17"/>
  <c r="G55" i="16"/>
  <c r="G19" i="16"/>
  <c r="J67" i="15"/>
  <c r="R59" i="15"/>
  <c r="N51" i="15"/>
  <c r="J43" i="15"/>
  <c r="R35" i="15"/>
  <c r="N27" i="15"/>
  <c r="J19" i="15"/>
  <c r="R11" i="15"/>
  <c r="J67" i="14"/>
  <c r="J55" i="14"/>
  <c r="J43" i="14"/>
  <c r="J31" i="14"/>
  <c r="J19" i="14"/>
  <c r="J7" i="14"/>
  <c r="D26" i="13"/>
  <c r="E51" i="12"/>
  <c r="E15" i="12"/>
  <c r="D22" i="10"/>
  <c r="D56" i="8"/>
  <c r="H69" i="30"/>
  <c r="H35" i="21"/>
  <c r="F38" i="20"/>
  <c r="L23" i="20"/>
  <c r="L11" i="20"/>
  <c r="D57" i="18"/>
  <c r="G50" i="16"/>
  <c r="G14" i="16"/>
  <c r="P66" i="15"/>
  <c r="L58" i="15"/>
  <c r="T50" i="15"/>
  <c r="P42" i="15"/>
  <c r="L34" i="15"/>
  <c r="T26" i="15"/>
  <c r="P18" i="15"/>
  <c r="L10" i="15"/>
  <c r="I66" i="14"/>
  <c r="I54" i="14"/>
  <c r="I42" i="14"/>
  <c r="I30" i="14"/>
  <c r="I18" i="14"/>
  <c r="D72" i="12"/>
  <c r="D36" i="12"/>
  <c r="D48" i="11"/>
  <c r="D42" i="9"/>
  <c r="F63" i="7"/>
  <c r="F16" i="29"/>
  <c r="E63" i="22"/>
  <c r="K40" i="20"/>
  <c r="N27" i="20"/>
  <c r="Q17" i="20"/>
  <c r="E39" i="26"/>
  <c r="E20" i="25"/>
  <c r="E34" i="23"/>
  <c r="F17" i="22"/>
  <c r="D8" i="21"/>
  <c r="H45" i="20"/>
  <c r="J66" i="29"/>
  <c r="L12" i="29"/>
  <c r="G55" i="27"/>
  <c r="G60" i="26"/>
  <c r="J21" i="26"/>
  <c r="D44" i="25"/>
  <c r="F65" i="23"/>
  <c r="L38" i="23"/>
  <c r="D16" i="23"/>
  <c r="F36" i="22"/>
  <c r="D49" i="21"/>
  <c r="F11" i="21"/>
  <c r="G69" i="20"/>
  <c r="D28" i="20"/>
  <c r="F10" i="20"/>
  <c r="E63" i="16"/>
  <c r="D8" i="16"/>
  <c r="F61" i="15"/>
  <c r="F49" i="15"/>
  <c r="F37" i="15"/>
  <c r="F25" i="15"/>
  <c r="F13" i="15"/>
  <c r="L63" i="14"/>
  <c r="L45" i="14"/>
  <c r="L29" i="14"/>
  <c r="L15" i="14"/>
  <c r="D72" i="10"/>
  <c r="I71" i="7"/>
  <c r="I59" i="7"/>
  <c r="I47" i="7"/>
  <c r="I35" i="7"/>
  <c r="I23" i="7"/>
  <c r="G13" i="30"/>
  <c r="L61" i="23"/>
  <c r="L52" i="20"/>
  <c r="Q30" i="20"/>
  <c r="N19" i="20"/>
  <c r="E10" i="20"/>
  <c r="D35" i="18"/>
  <c r="E33" i="17"/>
  <c r="E58" i="16"/>
  <c r="E22" i="16"/>
  <c r="D68" i="15"/>
  <c r="S59" i="15"/>
  <c r="H52" i="15"/>
  <c r="D44" i="15"/>
  <c r="S35" i="15"/>
  <c r="H28" i="15"/>
  <c r="D20" i="15"/>
  <c r="S11" i="15"/>
  <c r="K68" i="14"/>
  <c r="K56" i="14"/>
  <c r="K44" i="14"/>
  <c r="K32" i="14"/>
  <c r="K20" i="14"/>
  <c r="K8" i="14"/>
  <c r="E30" i="13"/>
  <c r="F54" i="12"/>
  <c r="F18" i="12"/>
  <c r="D35" i="10"/>
  <c r="E60" i="8"/>
  <c r="D56" i="27"/>
  <c r="E39" i="22"/>
  <c r="M40" i="20"/>
  <c r="P27" i="20"/>
  <c r="D18" i="20"/>
  <c r="J8" i="20"/>
  <c r="D10" i="18"/>
  <c r="D25" i="17"/>
  <c r="E53" i="16"/>
  <c r="E17" i="16"/>
  <c r="Q66" i="15"/>
  <c r="F59" i="15"/>
  <c r="U50" i="15"/>
  <c r="Q42" i="15"/>
  <c r="F35" i="15"/>
  <c r="U26" i="15"/>
  <c r="Q18" i="15"/>
  <c r="F11" i="15"/>
  <c r="J66" i="14"/>
  <c r="J54" i="14"/>
  <c r="J42" i="14"/>
  <c r="J30" i="14"/>
  <c r="J18" i="14"/>
  <c r="D70" i="13"/>
  <c r="D22" i="13"/>
  <c r="E48" i="12"/>
  <c r="E12" i="12"/>
  <c r="D10" i="10"/>
  <c r="D52" i="8"/>
  <c r="J59" i="29"/>
  <c r="D15" i="21"/>
  <c r="F37" i="20"/>
  <c r="O22" i="20"/>
  <c r="O10" i="20"/>
  <c r="D45" i="18"/>
  <c r="E48" i="16"/>
  <c r="E12" i="16"/>
  <c r="D66" i="15"/>
  <c r="S57" i="15"/>
  <c r="H50" i="15"/>
  <c r="H36" i="26"/>
  <c r="E16" i="25"/>
  <c r="K31" i="23"/>
  <c r="D15" i="22"/>
  <c r="K72" i="20"/>
  <c r="K44" i="20"/>
  <c r="F65" i="29"/>
  <c r="J10" i="29"/>
  <c r="E53" i="27"/>
  <c r="J49" i="26"/>
  <c r="J17" i="26"/>
  <c r="D32" i="25"/>
  <c r="D64" i="23"/>
  <c r="J37" i="23"/>
  <c r="J13" i="23"/>
  <c r="D34" i="22"/>
  <c r="F47" i="21"/>
  <c r="H9" i="21"/>
  <c r="J64" i="20"/>
  <c r="D27" i="20"/>
  <c r="I9" i="20"/>
  <c r="F58" i="16"/>
  <c r="M72" i="15"/>
  <c r="M60" i="15"/>
  <c r="M48" i="15"/>
  <c r="M36" i="15"/>
  <c r="M24" i="15"/>
  <c r="M12" i="15"/>
  <c r="L62" i="14"/>
  <c r="L44" i="14"/>
  <c r="L28" i="14"/>
  <c r="L14" i="14"/>
  <c r="D60" i="10"/>
  <c r="I70" i="7"/>
  <c r="I58" i="7"/>
  <c r="I46" i="7"/>
  <c r="I34" i="7"/>
  <c r="I22" i="7"/>
  <c r="F46" i="29"/>
  <c r="H47" i="23"/>
  <c r="I49" i="20"/>
  <c r="Q29" i="20"/>
  <c r="Q18" i="20"/>
  <c r="H9" i="20"/>
  <c r="D23" i="18"/>
  <c r="E29" i="17"/>
  <c r="F53" i="16"/>
  <c r="F17" i="16"/>
  <c r="K67" i="15"/>
  <c r="G59" i="15"/>
  <c r="O51" i="15"/>
  <c r="K43" i="15"/>
  <c r="G35" i="15"/>
  <c r="O27" i="15"/>
  <c r="K19" i="15"/>
  <c r="G11" i="15"/>
  <c r="K67" i="14"/>
  <c r="K55" i="14"/>
  <c r="K43" i="14"/>
  <c r="K31" i="14"/>
  <c r="K19" i="14"/>
  <c r="K7" i="14"/>
  <c r="E26" i="13"/>
  <c r="F51" i="12"/>
  <c r="F15" i="12"/>
  <c r="D23" i="10"/>
  <c r="E56" i="8"/>
  <c r="E27" i="27"/>
  <c r="F10" i="22"/>
  <c r="L39" i="20"/>
  <c r="Q26" i="20"/>
  <c r="G17" i="20"/>
  <c r="M7" i="20"/>
  <c r="D69" i="17"/>
  <c r="D21" i="17"/>
  <c r="F48" i="16"/>
  <c r="F12" i="16"/>
  <c r="E66" i="15"/>
  <c r="M58" i="15"/>
  <c r="I50" i="15"/>
  <c r="E42" i="15"/>
  <c r="M34" i="15"/>
  <c r="I26" i="15"/>
  <c r="E18" i="15"/>
  <c r="M10" i="15"/>
  <c r="J65" i="14"/>
  <c r="J53" i="14"/>
  <c r="J41" i="14"/>
  <c r="J29" i="14"/>
  <c r="J17" i="14"/>
  <c r="D66" i="13"/>
  <c r="D18" i="13"/>
  <c r="E45" i="12"/>
  <c r="E9" i="12"/>
  <c r="D67" i="9"/>
  <c r="D48" i="8"/>
  <c r="M43" i="29"/>
  <c r="L72" i="20"/>
  <c r="E36" i="20"/>
  <c r="F21" i="20"/>
  <c r="F9" i="20"/>
  <c r="D33" i="18"/>
  <c r="F43" i="16"/>
  <c r="F7" i="16"/>
  <c r="K65" i="15"/>
  <c r="G57" i="15"/>
  <c r="O49" i="15"/>
  <c r="K41" i="15"/>
  <c r="G33" i="15"/>
  <c r="O25" i="15"/>
  <c r="K17" i="15"/>
  <c r="G9" i="15"/>
  <c r="E35" i="26"/>
  <c r="E12" i="25"/>
  <c r="I30" i="23"/>
  <c r="G12" i="22"/>
  <c r="N71" i="20"/>
  <c r="N43" i="20"/>
  <c r="M53" i="29"/>
  <c r="I9" i="29"/>
  <c r="F48" i="27"/>
  <c r="G48" i="26"/>
  <c r="G16" i="26"/>
  <c r="D24" i="25"/>
  <c r="L62" i="23"/>
  <c r="H36" i="23"/>
  <c r="D10" i="23"/>
  <c r="F24" i="22"/>
  <c r="H45" i="21"/>
  <c r="J47" i="29"/>
  <c r="M59" i="20"/>
  <c r="L24" i="20"/>
  <c r="L8" i="20"/>
  <c r="E51" i="16"/>
  <c r="T71" i="15"/>
  <c r="O58" i="15"/>
  <c r="T47" i="15"/>
  <c r="O34" i="15"/>
  <c r="T23" i="15"/>
  <c r="O10" i="15"/>
  <c r="L61" i="14"/>
  <c r="L41" i="14"/>
  <c r="L27" i="14"/>
  <c r="L13" i="14"/>
  <c r="D36" i="10"/>
  <c r="I69" i="7"/>
  <c r="I57" i="7"/>
  <c r="I45" i="7"/>
  <c r="I33" i="7"/>
  <c r="I21" i="7"/>
  <c r="J32" i="29"/>
  <c r="D33" i="23"/>
  <c r="F46" i="20"/>
  <c r="Q28" i="20"/>
  <c r="E18" i="20"/>
  <c r="K8" i="20"/>
  <c r="D11" i="18"/>
  <c r="E25" i="17"/>
  <c r="D51" i="16"/>
  <c r="D15" i="16"/>
  <c r="R66" i="15"/>
  <c r="N58" i="15"/>
  <c r="J50" i="15"/>
  <c r="R42" i="15"/>
  <c r="N34" i="15"/>
  <c r="J26" i="15"/>
  <c r="R18" i="15"/>
  <c r="N10" i="15"/>
  <c r="K66" i="14"/>
  <c r="K54" i="14"/>
  <c r="K42" i="14"/>
  <c r="K30" i="14"/>
  <c r="K18" i="14"/>
  <c r="E70" i="13"/>
  <c r="E22" i="13"/>
  <c r="F48" i="12"/>
  <c r="F12" i="12"/>
  <c r="D11" i="10"/>
  <c r="E52" i="8"/>
  <c r="F71" i="26"/>
  <c r="F37" i="21"/>
  <c r="G38" i="20"/>
  <c r="D26" i="20"/>
  <c r="J16" i="20"/>
  <c r="D61" i="19"/>
  <c r="D65" i="17"/>
  <c r="D17" i="17"/>
  <c r="D46" i="16"/>
  <c r="D10" i="16"/>
  <c r="L65" i="15"/>
  <c r="T57" i="15"/>
  <c r="P49" i="15"/>
  <c r="L41" i="15"/>
  <c r="T33" i="15"/>
  <c r="P25" i="15"/>
  <c r="L17" i="15"/>
  <c r="T9" i="15"/>
  <c r="J64" i="14"/>
  <c r="J52" i="14"/>
  <c r="J40" i="14"/>
  <c r="J28" i="14"/>
  <c r="J16" i="14"/>
  <c r="D62" i="13"/>
  <c r="D14" i="13"/>
  <c r="E42" i="12"/>
  <c r="D61" i="11"/>
  <c r="D55" i="9"/>
  <c r="D44" i="8"/>
  <c r="G17" i="29"/>
  <c r="O67" i="20"/>
  <c r="Q32" i="20"/>
  <c r="I20" i="20"/>
  <c r="I8" i="20"/>
  <c r="D21" i="18"/>
  <c r="D41" i="16"/>
  <c r="E23" i="26"/>
  <c r="I72" i="23"/>
  <c r="I18" i="23"/>
  <c r="G59" i="21"/>
  <c r="H65" i="20"/>
  <c r="Q42" i="20"/>
  <c r="J52" i="29"/>
  <c r="G7" i="29"/>
  <c r="F24" i="27"/>
  <c r="D47" i="26"/>
  <c r="D15" i="26"/>
  <c r="D12" i="25"/>
  <c r="F59" i="23"/>
  <c r="F35" i="23"/>
  <c r="L8" i="23"/>
  <c r="G19" i="22"/>
  <c r="E42" i="21"/>
  <c r="J20" i="29"/>
  <c r="N49" i="20"/>
  <c r="O23" i="20"/>
  <c r="D51" i="19"/>
  <c r="F46" i="16"/>
  <c r="J69" i="15"/>
  <c r="J57" i="15"/>
  <c r="J45" i="15"/>
  <c r="J33" i="15"/>
  <c r="J21" i="15"/>
  <c r="J9" i="15"/>
  <c r="L58" i="14"/>
  <c r="L40" i="14"/>
  <c r="L26" i="14"/>
  <c r="L12" i="14"/>
  <c r="D24" i="10"/>
  <c r="I68" i="7"/>
  <c r="I56" i="7"/>
  <c r="I44" i="7"/>
  <c r="I32" i="7"/>
  <c r="I20" i="7"/>
  <c r="I19" i="29"/>
  <c r="J18" i="23"/>
  <c r="Q40" i="20"/>
  <c r="Q27" i="20"/>
  <c r="H17" i="20"/>
  <c r="N7" i="20"/>
  <c r="E69" i="17"/>
  <c r="E21" i="17"/>
  <c r="G48" i="16"/>
  <c r="G12" i="16"/>
  <c r="F66" i="15"/>
  <c r="U57" i="15"/>
  <c r="Q49" i="15"/>
  <c r="F42" i="15"/>
  <c r="U33" i="15"/>
  <c r="Q25" i="15"/>
  <c r="F18" i="15"/>
  <c r="U9" i="15"/>
  <c r="K65" i="14"/>
  <c r="K53" i="14"/>
  <c r="K41" i="14"/>
  <c r="K29" i="14"/>
  <c r="K17" i="14"/>
  <c r="E66" i="13"/>
  <c r="E18" i="13"/>
  <c r="F45" i="12"/>
  <c r="F9" i="12"/>
  <c r="D68" i="9"/>
  <c r="E48" i="8"/>
  <c r="F55" i="26"/>
  <c r="I16" i="21"/>
  <c r="G37" i="20"/>
  <c r="G25" i="20"/>
  <c r="M15" i="20"/>
  <c r="D49" i="19"/>
  <c r="D61" i="17"/>
  <c r="D13" i="17"/>
  <c r="G43" i="16"/>
  <c r="G7" i="16"/>
  <c r="S64" i="15"/>
  <c r="H57" i="15"/>
  <c r="D49" i="15"/>
  <c r="S40" i="15"/>
  <c r="H33" i="15"/>
  <c r="D25" i="15"/>
  <c r="S16" i="15"/>
  <c r="H9" i="15"/>
  <c r="J63" i="14"/>
  <c r="J51" i="14"/>
  <c r="J39" i="14"/>
  <c r="J27" i="14"/>
  <c r="J15" i="14"/>
  <c r="D58" i="13"/>
  <c r="D10" i="13"/>
  <c r="E39" i="12"/>
  <c r="D49" i="11"/>
  <c r="D43" i="9"/>
  <c r="D40" i="8"/>
  <c r="G53" i="27"/>
  <c r="K58" i="20"/>
  <c r="O31" i="20"/>
  <c r="L19" i="20"/>
  <c r="L7" i="20"/>
  <c r="D9" i="18"/>
  <c r="G38" i="16"/>
  <c r="Q71" i="15"/>
  <c r="F64" i="15"/>
  <c r="U55" i="15"/>
  <c r="Q47" i="15"/>
  <c r="F40" i="15"/>
  <c r="U31" i="15"/>
  <c r="Q23" i="15"/>
  <c r="F16" i="15"/>
  <c r="U7" i="15"/>
  <c r="I62" i="14"/>
  <c r="I50" i="14"/>
  <c r="I38" i="14"/>
  <c r="I26" i="14"/>
  <c r="I14" i="14"/>
  <c r="D60" i="12"/>
  <c r="D24" i="12"/>
  <c r="D69" i="10"/>
  <c r="F71" i="7"/>
  <c r="F59" i="7"/>
  <c r="I52" i="26"/>
  <c r="J72" i="20"/>
  <c r="Q35" i="20"/>
  <c r="H24" i="20"/>
  <c r="H20" i="26"/>
  <c r="L56" i="23"/>
  <c r="Q44" i="15"/>
  <c r="I31" i="7"/>
  <c r="M65" i="15"/>
  <c r="K16" i="14"/>
  <c r="D37" i="19"/>
  <c r="L29" i="15"/>
  <c r="J7" i="15"/>
  <c r="J47" i="14"/>
  <c r="J14" i="14"/>
  <c r="E66" i="12"/>
  <c r="D58" i="10"/>
  <c r="D45" i="23"/>
  <c r="O27" i="20"/>
  <c r="E72" i="16"/>
  <c r="L70" i="15"/>
  <c r="P54" i="15"/>
  <c r="M39" i="15"/>
  <c r="H26" i="15"/>
  <c r="O13" i="15"/>
  <c r="I61" i="14"/>
  <c r="I45" i="14"/>
  <c r="I25" i="14"/>
  <c r="I9" i="14"/>
  <c r="D21" i="12"/>
  <c r="D9" i="10"/>
  <c r="F58" i="7"/>
  <c r="L43" i="23"/>
  <c r="Q34" i="20"/>
  <c r="H20" i="20"/>
  <c r="H8" i="20"/>
  <c r="D20" i="18"/>
  <c r="E32" i="17"/>
  <c r="G57" i="16"/>
  <c r="G21" i="16"/>
  <c r="F69" i="15"/>
  <c r="U60" i="15"/>
  <c r="Q52" i="15"/>
  <c r="F45" i="15"/>
  <c r="U36" i="15"/>
  <c r="Q28" i="15"/>
  <c r="F21" i="15"/>
  <c r="U12" i="15"/>
  <c r="H70" i="14"/>
  <c r="H58" i="14"/>
  <c r="H46" i="14"/>
  <c r="H34" i="14"/>
  <c r="H22" i="14"/>
  <c r="H10" i="14"/>
  <c r="E37" i="13"/>
  <c r="D23" i="11"/>
  <c r="D17" i="9"/>
  <c r="F51" i="26"/>
  <c r="O71" i="20"/>
  <c r="P35" i="20"/>
  <c r="G24" i="20"/>
  <c r="M14" i="20"/>
  <c r="D46" i="19"/>
  <c r="D64" i="17"/>
  <c r="D16" i="17"/>
  <c r="D43" i="16"/>
  <c r="D7" i="16"/>
  <c r="I65" i="15"/>
  <c r="E57" i="15"/>
  <c r="M49" i="15"/>
  <c r="I41" i="15"/>
  <c r="E33" i="15"/>
  <c r="M25" i="15"/>
  <c r="I17" i="15"/>
  <c r="E9" i="15"/>
  <c r="G64" i="14"/>
  <c r="G52" i="14"/>
  <c r="G40" i="14"/>
  <c r="G28" i="14"/>
  <c r="G16" i="14"/>
  <c r="D61" i="13"/>
  <c r="D13" i="13"/>
  <c r="F41" i="12"/>
  <c r="D70" i="11"/>
  <c r="D64" i="9"/>
  <c r="D43" i="8"/>
  <c r="E70" i="23"/>
  <c r="D34" i="23"/>
  <c r="Q32" i="15"/>
  <c r="I19" i="7"/>
  <c r="I57" i="15"/>
  <c r="E62" i="13"/>
  <c r="D57" i="17"/>
  <c r="K24" i="15"/>
  <c r="J72" i="14"/>
  <c r="J46" i="14"/>
  <c r="J13" i="14"/>
  <c r="E63" i="12"/>
  <c r="D31" i="9"/>
  <c r="J30" i="23"/>
  <c r="P26" i="20"/>
  <c r="F67" i="16"/>
  <c r="S69" i="15"/>
  <c r="D54" i="15"/>
  <c r="T38" i="15"/>
  <c r="J24" i="15"/>
  <c r="J12" i="15"/>
  <c r="I60" i="14"/>
  <c r="I41" i="14"/>
  <c r="I24" i="14"/>
  <c r="D69" i="12"/>
  <c r="D18" i="12"/>
  <c r="D30" i="9"/>
  <c r="F57" i="7"/>
  <c r="F34" i="22"/>
  <c r="Q33" i="20"/>
  <c r="E17" i="20"/>
  <c r="K7" i="20"/>
  <c r="D8" i="18"/>
  <c r="E28" i="17"/>
  <c r="E55" i="16"/>
  <c r="E19" i="16"/>
  <c r="M68" i="15"/>
  <c r="I60" i="15"/>
  <c r="E52" i="15"/>
  <c r="M44" i="15"/>
  <c r="I36" i="15"/>
  <c r="E28" i="15"/>
  <c r="M20" i="15"/>
  <c r="I12" i="15"/>
  <c r="H69" i="14"/>
  <c r="H57" i="14"/>
  <c r="H45" i="14"/>
  <c r="H33" i="14"/>
  <c r="H21" i="14"/>
  <c r="H9" i="14"/>
  <c r="E33" i="13"/>
  <c r="D11" i="11"/>
  <c r="E71" i="8"/>
  <c r="F35" i="26"/>
  <c r="F62" i="20"/>
  <c r="P34" i="20"/>
  <c r="J23" i="20"/>
  <c r="P13" i="20"/>
  <c r="D34" i="19"/>
  <c r="D60" i="17"/>
  <c r="D12" i="17"/>
  <c r="G40" i="16"/>
  <c r="T72" i="15"/>
  <c r="P64" i="15"/>
  <c r="L56" i="15"/>
  <c r="T48" i="15"/>
  <c r="P40" i="15"/>
  <c r="L32" i="15"/>
  <c r="T24" i="15"/>
  <c r="P16" i="15"/>
  <c r="L8" i="15"/>
  <c r="G63" i="14"/>
  <c r="G51" i="14"/>
  <c r="G39" i="14"/>
  <c r="G27" i="14"/>
  <c r="G15" i="14"/>
  <c r="D57" i="13"/>
  <c r="D9" i="13"/>
  <c r="F38" i="12"/>
  <c r="D58" i="11"/>
  <c r="D52" i="9"/>
  <c r="D39" i="8"/>
  <c r="D14" i="29"/>
  <c r="G30" i="21"/>
  <c r="Q36" i="20"/>
  <c r="F24" i="20"/>
  <c r="F12" i="20"/>
  <c r="D66" i="18"/>
  <c r="D50" i="16"/>
  <c r="D14" i="16"/>
  <c r="F67" i="15"/>
  <c r="U58" i="15"/>
  <c r="Q50" i="15"/>
  <c r="F43" i="15"/>
  <c r="U34" i="15"/>
  <c r="Q26" i="15"/>
  <c r="F19" i="15"/>
  <c r="U10" i="15"/>
  <c r="F67" i="14"/>
  <c r="F55" i="14"/>
  <c r="F43" i="14"/>
  <c r="F31" i="14"/>
  <c r="F19" i="14"/>
  <c r="F7" i="14"/>
  <c r="E38" i="12"/>
  <c r="D57" i="11"/>
  <c r="D39" i="9"/>
  <c r="D69" i="23"/>
  <c r="I57" i="20"/>
  <c r="K31" i="20"/>
  <c r="Q20" i="20"/>
  <c r="H11" i="20"/>
  <c r="D65" i="18"/>
  <c r="E43" i="17"/>
  <c r="G66" i="16"/>
  <c r="E16" i="23"/>
  <c r="J7" i="23"/>
  <c r="Q20" i="15"/>
  <c r="F58" i="27"/>
  <c r="E49" i="15"/>
  <c r="E14" i="13"/>
  <c r="D9" i="17"/>
  <c r="R23" i="15"/>
  <c r="J71" i="14"/>
  <c r="J38" i="14"/>
  <c r="J12" i="14"/>
  <c r="E60" i="12"/>
  <c r="D19" i="9"/>
  <c r="F16" i="23"/>
  <c r="O18" i="20"/>
  <c r="D65" i="16"/>
  <c r="G69" i="15"/>
  <c r="K53" i="15"/>
  <c r="H38" i="15"/>
  <c r="E23" i="15"/>
  <c r="S9" i="15"/>
  <c r="I59" i="14"/>
  <c r="I40" i="14"/>
  <c r="I23" i="14"/>
  <c r="D66" i="12"/>
  <c r="D15" i="12"/>
  <c r="D18" i="9"/>
  <c r="F56" i="7"/>
  <c r="G54" i="21"/>
  <c r="N32" i="20"/>
  <c r="H16" i="20"/>
  <c r="D71" i="19"/>
  <c r="E72" i="17"/>
  <c r="E24" i="17"/>
  <c r="F50" i="16"/>
  <c r="F14" i="16"/>
  <c r="T67" i="15"/>
  <c r="P59" i="15"/>
  <c r="L51" i="15"/>
  <c r="T43" i="15"/>
  <c r="P35" i="15"/>
  <c r="L27" i="15"/>
  <c r="T19" i="15"/>
  <c r="P11" i="15"/>
  <c r="H68" i="14"/>
  <c r="H56" i="14"/>
  <c r="H44" i="14"/>
  <c r="H32" i="14"/>
  <c r="H20" i="14"/>
  <c r="H8" i="14"/>
  <c r="E29" i="13"/>
  <c r="D68" i="10"/>
  <c r="E67" i="8"/>
  <c r="F19" i="26"/>
  <c r="D58" i="20"/>
  <c r="P33" i="20"/>
  <c r="M22" i="20"/>
  <c r="D13" i="20"/>
  <c r="D22" i="19"/>
  <c r="D56" i="17"/>
  <c r="D8" i="17"/>
  <c r="E38" i="16"/>
  <c r="H72" i="15"/>
  <c r="D64" i="15"/>
  <c r="S55" i="15"/>
  <c r="H48" i="15"/>
  <c r="D40" i="15"/>
  <c r="S31" i="15"/>
  <c r="H24" i="15"/>
  <c r="D16" i="15"/>
  <c r="S7" i="15"/>
  <c r="G62" i="14"/>
  <c r="D56" i="21"/>
  <c r="D10" i="22"/>
  <c r="Q8" i="15"/>
  <c r="F70" i="22"/>
  <c r="M41" i="15"/>
  <c r="F42" i="12"/>
  <c r="E41" i="16"/>
  <c r="F23" i="15"/>
  <c r="J70" i="14"/>
  <c r="J37" i="14"/>
  <c r="J11" i="14"/>
  <c r="E36" i="12"/>
  <c r="D7" i="9"/>
  <c r="G65" i="22"/>
  <c r="F17" i="20"/>
  <c r="G62" i="16"/>
  <c r="N68" i="15"/>
  <c r="R52" i="15"/>
  <c r="O37" i="15"/>
  <c r="L22" i="15"/>
  <c r="N8" i="15"/>
  <c r="I58" i="14"/>
  <c r="I39" i="14"/>
  <c r="I22" i="14"/>
  <c r="D63" i="12"/>
  <c r="D12" i="12"/>
  <c r="F72" i="7"/>
  <c r="F67" i="30"/>
  <c r="F13" i="21"/>
  <c r="N31" i="20"/>
  <c r="K15" i="20"/>
  <c r="D59" i="19"/>
  <c r="E68" i="17"/>
  <c r="E20" i="17"/>
  <c r="D48" i="16"/>
  <c r="D12" i="16"/>
  <c r="H67" i="15"/>
  <c r="D59" i="15"/>
  <c r="S50" i="15"/>
  <c r="H43" i="15"/>
  <c r="D35" i="15"/>
  <c r="S26" i="15"/>
  <c r="H19" i="15"/>
  <c r="D11" i="15"/>
  <c r="H67" i="14"/>
  <c r="H55" i="14"/>
  <c r="H43" i="14"/>
  <c r="H31" i="14"/>
  <c r="H19" i="14"/>
  <c r="H7" i="14"/>
  <c r="E25" i="13"/>
  <c r="D56" i="10"/>
  <c r="E63" i="8"/>
  <c r="H71" i="23"/>
  <c r="P54" i="20"/>
  <c r="M32" i="20"/>
  <c r="P21" i="20"/>
  <c r="G12" i="20"/>
  <c r="D10" i="19"/>
  <c r="D52" i="17"/>
  <c r="F69" i="16"/>
  <c r="F33" i="16"/>
  <c r="O71" i="15"/>
  <c r="K63" i="15"/>
  <c r="G55" i="15"/>
  <c r="O47" i="15"/>
  <c r="K39" i="15"/>
  <c r="G31" i="15"/>
  <c r="O23" i="15"/>
  <c r="K15" i="15"/>
  <c r="G7" i="15"/>
  <c r="G61" i="14"/>
  <c r="G49" i="14"/>
  <c r="G37" i="14"/>
  <c r="G25" i="14"/>
  <c r="G13" i="14"/>
  <c r="D49" i="13"/>
  <c r="F68" i="12"/>
  <c r="F32" i="12"/>
  <c r="D34" i="11"/>
  <c r="D28" i="9"/>
  <c r="D31" i="8"/>
  <c r="G17" i="27"/>
  <c r="P66" i="20"/>
  <c r="O34" i="20"/>
  <c r="L22" i="20"/>
  <c r="L10" i="20"/>
  <c r="D42" i="18"/>
  <c r="E45" i="16"/>
  <c r="N63" i="20"/>
  <c r="D37" i="21"/>
  <c r="L57" i="14"/>
  <c r="M39" i="20"/>
  <c r="I33" i="15"/>
  <c r="D62" i="11"/>
  <c r="K72" i="15"/>
  <c r="M22" i="15"/>
  <c r="J62" i="14"/>
  <c r="J36" i="14"/>
  <c r="J10" i="14"/>
  <c r="E33" i="12"/>
  <c r="D72" i="8"/>
  <c r="H55" i="20"/>
  <c r="I16" i="20"/>
  <c r="E60" i="16"/>
  <c r="R64" i="15"/>
  <c r="J48" i="15"/>
  <c r="J36" i="15"/>
  <c r="S21" i="15"/>
  <c r="I7" i="15"/>
  <c r="I57" i="14"/>
  <c r="I37" i="14"/>
  <c r="I21" i="14"/>
  <c r="D57" i="12"/>
  <c r="D9" i="12"/>
  <c r="F70" i="7"/>
  <c r="E36" i="30"/>
  <c r="M67" i="20"/>
  <c r="N30" i="20"/>
  <c r="N14" i="20"/>
  <c r="D47" i="19"/>
  <c r="E64" i="17"/>
  <c r="E16" i="17"/>
  <c r="G45" i="16"/>
  <c r="G9" i="16"/>
  <c r="O66" i="15"/>
  <c r="K58" i="15"/>
  <c r="G50" i="15"/>
  <c r="O42" i="15"/>
  <c r="K34" i="15"/>
  <c r="G26" i="15"/>
  <c r="O18" i="15"/>
  <c r="K10" i="15"/>
  <c r="H66" i="14"/>
  <c r="H54" i="14"/>
  <c r="H42" i="14"/>
  <c r="H30" i="14"/>
  <c r="H18" i="14"/>
  <c r="E69" i="13"/>
  <c r="E21" i="13"/>
  <c r="D44" i="10"/>
  <c r="E59" i="8"/>
  <c r="D57" i="23"/>
  <c r="M51" i="20"/>
  <c r="M31" i="20"/>
  <c r="D21" i="20"/>
  <c r="J11" i="20"/>
  <c r="D67" i="18"/>
  <c r="D48" i="17"/>
  <c r="D67" i="16"/>
  <c r="D31" i="16"/>
  <c r="J70" i="15"/>
  <c r="R62" i="15"/>
  <c r="N54" i="15"/>
  <c r="J46" i="15"/>
  <c r="R38" i="15"/>
  <c r="N30" i="15"/>
  <c r="J22" i="15"/>
  <c r="R14" i="15"/>
  <c r="G72" i="14"/>
  <c r="G60" i="14"/>
  <c r="G48" i="14"/>
  <c r="G36" i="14"/>
  <c r="G24" i="14"/>
  <c r="G12" i="14"/>
  <c r="D45" i="13"/>
  <c r="F65" i="12"/>
  <c r="F29" i="12"/>
  <c r="D22" i="11"/>
  <c r="D16" i="9"/>
  <c r="H48" i="30"/>
  <c r="I7" i="29"/>
  <c r="L39" i="14"/>
  <c r="E26" i="20"/>
  <c r="E25" i="15"/>
  <c r="D56" i="9"/>
  <c r="G64" i="15"/>
  <c r="T21" i="15"/>
  <c r="J61" i="14"/>
  <c r="J35" i="14"/>
  <c r="D54" i="13"/>
  <c r="E30" i="12"/>
  <c r="D68" i="8"/>
  <c r="E52" i="20"/>
  <c r="L15" i="20"/>
  <c r="E36" i="16"/>
  <c r="M63" i="15"/>
  <c r="E47" i="15"/>
  <c r="S33" i="15"/>
  <c r="G21" i="15"/>
  <c r="I72" i="14"/>
  <c r="I53" i="14"/>
  <c r="I36" i="14"/>
  <c r="I17" i="14"/>
  <c r="D54" i="12"/>
  <c r="D36" i="11"/>
  <c r="F69" i="7"/>
  <c r="E51" i="27"/>
  <c r="P62" i="20"/>
  <c r="O26" i="20"/>
  <c r="Q13" i="20"/>
  <c r="D35" i="19"/>
  <c r="E60" i="17"/>
  <c r="E12" i="17"/>
  <c r="E43" i="16"/>
  <c r="E7" i="16"/>
  <c r="J65" i="15"/>
  <c r="R57" i="15"/>
  <c r="N49" i="15"/>
  <c r="J41" i="15"/>
  <c r="R33" i="15"/>
  <c r="N25" i="15"/>
  <c r="J17" i="15"/>
  <c r="R9" i="15"/>
  <c r="H65" i="14"/>
  <c r="H53" i="14"/>
  <c r="H41" i="14"/>
  <c r="H29" i="14"/>
  <c r="H17" i="14"/>
  <c r="E65" i="13"/>
  <c r="E17" i="13"/>
  <c r="D32" i="10"/>
  <c r="H64" i="30"/>
  <c r="J42" i="23"/>
  <c r="J48" i="20"/>
  <c r="M30" i="20"/>
  <c r="G20" i="20"/>
  <c r="M10" i="20"/>
  <c r="D55" i="18"/>
  <c r="D44" i="17"/>
  <c r="G64" i="16"/>
  <c r="G28" i="16"/>
  <c r="Q69" i="15"/>
  <c r="F62" i="15"/>
  <c r="U53" i="15"/>
  <c r="Q45" i="15"/>
  <c r="F38" i="15"/>
  <c r="U29" i="15"/>
  <c r="Q21" i="15"/>
  <c r="F14" i="15"/>
  <c r="G71" i="14"/>
  <c r="G59" i="14"/>
  <c r="G47" i="14"/>
  <c r="G35" i="14"/>
  <c r="G23" i="14"/>
  <c r="G11" i="14"/>
  <c r="D41" i="13"/>
  <c r="F62" i="12"/>
  <c r="F26" i="12"/>
  <c r="D10" i="11"/>
  <c r="D71" i="8"/>
  <c r="D23" i="8"/>
  <c r="L55" i="23"/>
  <c r="N57" i="20"/>
  <c r="L32" i="20"/>
  <c r="F20" i="20"/>
  <c r="F8" i="20"/>
  <c r="D18" i="18"/>
  <c r="D38" i="16"/>
  <c r="G72" i="15"/>
  <c r="O64" i="15"/>
  <c r="K56" i="15"/>
  <c r="G48" i="15"/>
  <c r="O40" i="15"/>
  <c r="K32" i="15"/>
  <c r="G24" i="15"/>
  <c r="O16" i="15"/>
  <c r="K8" i="15"/>
  <c r="F63" i="14"/>
  <c r="F51" i="14"/>
  <c r="F39" i="14"/>
  <c r="F27" i="14"/>
  <c r="F15" i="14"/>
  <c r="E62" i="12"/>
  <c r="E26" i="12"/>
  <c r="D9" i="11"/>
  <c r="H28" i="30"/>
  <c r="H11" i="23"/>
  <c r="N41" i="20"/>
  <c r="K27" i="20"/>
  <c r="N17" i="20"/>
  <c r="E8" i="20"/>
  <c r="D17" i="18"/>
  <c r="E27" i="17"/>
  <c r="G54" i="16"/>
  <c r="G18" i="16"/>
  <c r="E67" i="15"/>
  <c r="M59" i="15"/>
  <c r="I51" i="15"/>
  <c r="E43" i="15"/>
  <c r="M35" i="15"/>
  <c r="I27" i="15"/>
  <c r="E19" i="15"/>
  <c r="M11" i="15"/>
  <c r="E67" i="14"/>
  <c r="E55" i="14"/>
  <c r="E43" i="14"/>
  <c r="E31" i="14"/>
  <c r="E19" i="14"/>
  <c r="E7" i="14"/>
  <c r="E28" i="13"/>
  <c r="D53" i="12"/>
  <c r="D17" i="12"/>
  <c r="D41" i="10"/>
  <c r="F70" i="27"/>
  <c r="G53" i="22"/>
  <c r="G51" i="29"/>
  <c r="K46" i="20"/>
  <c r="L25" i="14"/>
  <c r="K16" i="20"/>
  <c r="M17" i="15"/>
  <c r="E44" i="8"/>
  <c r="O56" i="15"/>
  <c r="G16" i="15"/>
  <c r="J60" i="14"/>
  <c r="J34" i="14"/>
  <c r="D50" i="13"/>
  <c r="E27" i="12"/>
  <c r="D36" i="8"/>
  <c r="Q48" i="20"/>
  <c r="O14" i="20"/>
  <c r="F31" i="16"/>
  <c r="T62" i="15"/>
  <c r="L46" i="15"/>
  <c r="N32" i="15"/>
  <c r="N20" i="15"/>
  <c r="I71" i="14"/>
  <c r="I52" i="14"/>
  <c r="I35" i="14"/>
  <c r="I16" i="14"/>
  <c r="D51" i="12"/>
  <c r="D24" i="11"/>
  <c r="F68" i="7"/>
  <c r="F22" i="27"/>
  <c r="F58" i="20"/>
  <c r="Q25" i="20"/>
  <c r="E13" i="20"/>
  <c r="D23" i="19"/>
  <c r="E56" i="17"/>
  <c r="E8" i="17"/>
  <c r="F38" i="16"/>
  <c r="U72" i="15"/>
  <c r="Q64" i="15"/>
  <c r="F57" i="15"/>
  <c r="U48" i="15"/>
  <c r="Q40" i="15"/>
  <c r="F33" i="15"/>
  <c r="U24" i="15"/>
  <c r="Q16" i="15"/>
  <c r="F9" i="15"/>
  <c r="H64" i="14"/>
  <c r="H52" i="14"/>
  <c r="H40" i="14"/>
  <c r="H28" i="14"/>
  <c r="H16" i="14"/>
  <c r="E61" i="13"/>
  <c r="E13" i="13"/>
  <c r="D20" i="10"/>
  <c r="H33" i="30"/>
  <c r="F28" i="23"/>
  <c r="G45" i="20"/>
  <c r="K29" i="20"/>
  <c r="J19" i="20"/>
  <c r="P9" i="20"/>
  <c r="D43" i="18"/>
  <c r="D40" i="17"/>
  <c r="E62" i="16"/>
  <c r="E26" i="16"/>
  <c r="E69" i="15"/>
  <c r="M61" i="15"/>
  <c r="I53" i="15"/>
  <c r="E45" i="15"/>
  <c r="M37" i="15"/>
  <c r="I29" i="15"/>
  <c r="E21" i="15"/>
  <c r="M13" i="15"/>
  <c r="G70" i="14"/>
  <c r="G58" i="14"/>
  <c r="G46" i="14"/>
  <c r="G34" i="14"/>
  <c r="G22" i="14"/>
  <c r="G10" i="14"/>
  <c r="D37" i="13"/>
  <c r="F59" i="12"/>
  <c r="F23" i="12"/>
  <c r="D67" i="10"/>
  <c r="D67" i="8"/>
  <c r="D19" i="8"/>
  <c r="H41" i="23"/>
  <c r="K54" i="20"/>
  <c r="L31" i="20"/>
  <c r="I19" i="20"/>
  <c r="I7" i="20"/>
  <c r="G71" i="16"/>
  <c r="G35" i="16"/>
  <c r="N71" i="15"/>
  <c r="J63" i="15"/>
  <c r="R55" i="15"/>
  <c r="N47" i="15"/>
  <c r="J39" i="15"/>
  <c r="R31" i="15"/>
  <c r="N23" i="15"/>
  <c r="J15" i="15"/>
  <c r="R7" i="15"/>
  <c r="F62" i="14"/>
  <c r="F50" i="14"/>
  <c r="F38" i="14"/>
  <c r="F26" i="14"/>
  <c r="F14" i="14"/>
  <c r="E59" i="12"/>
  <c r="E23" i="12"/>
  <c r="D66" i="10"/>
  <c r="D26" i="29"/>
  <c r="D56" i="22"/>
  <c r="G40" i="20"/>
  <c r="L26" i="20"/>
  <c r="Q16" i="20"/>
  <c r="H7" i="20"/>
  <c r="E71" i="17"/>
  <c r="E23" i="17"/>
  <c r="E52" i="16"/>
  <c r="E16" i="16"/>
  <c r="L66" i="15"/>
  <c r="T58" i="15"/>
  <c r="P50" i="15"/>
  <c r="L42" i="15"/>
  <c r="T34" i="15"/>
  <c r="P26" i="15"/>
  <c r="L18" i="15"/>
  <c r="T10" i="15"/>
  <c r="E66" i="14"/>
  <c r="E54" i="14"/>
  <c r="E42" i="14"/>
  <c r="D69" i="28"/>
  <c r="F22" i="20"/>
  <c r="L10" i="14"/>
  <c r="D62" i="19"/>
  <c r="I9" i="15"/>
  <c r="F39" i="26"/>
  <c r="K48" i="15"/>
  <c r="N15" i="15"/>
  <c r="J59" i="14"/>
  <c r="J26" i="14"/>
  <c r="D46" i="13"/>
  <c r="E24" i="12"/>
  <c r="D32" i="8"/>
  <c r="N45" i="20"/>
  <c r="D72" i="19"/>
  <c r="D29" i="16"/>
  <c r="H62" i="15"/>
  <c r="S45" i="15"/>
  <c r="I31" i="15"/>
  <c r="D18" i="15"/>
  <c r="I70" i="14"/>
  <c r="I51" i="14"/>
  <c r="I34" i="14"/>
  <c r="I15" i="14"/>
  <c r="D48" i="12"/>
  <c r="D12" i="11"/>
  <c r="F67" i="7"/>
  <c r="I68" i="26"/>
  <c r="O51" i="20"/>
  <c r="E25" i="20"/>
  <c r="H12" i="20"/>
  <c r="D11" i="19"/>
  <c r="E52" i="17"/>
  <c r="D72" i="16"/>
  <c r="D36" i="16"/>
  <c r="I72" i="15"/>
  <c r="E64" i="15"/>
  <c r="M56" i="15"/>
  <c r="I48" i="15"/>
  <c r="E40" i="15"/>
  <c r="M32" i="15"/>
  <c r="I24" i="15"/>
  <c r="E16" i="15"/>
  <c r="M8" i="15"/>
  <c r="H63" i="14"/>
  <c r="H51" i="14"/>
  <c r="H39" i="14"/>
  <c r="H27" i="14"/>
  <c r="H15" i="14"/>
  <c r="E57" i="13"/>
  <c r="E9" i="13"/>
  <c r="D8" i="10"/>
  <c r="L56" i="29"/>
  <c r="L13" i="23"/>
  <c r="D42" i="20"/>
  <c r="L28" i="20"/>
  <c r="M18" i="20"/>
  <c r="D9" i="20"/>
  <c r="D31" i="18"/>
  <c r="D36" i="17"/>
  <c r="F57" i="16"/>
  <c r="F21" i="16"/>
  <c r="L68" i="15"/>
  <c r="T60" i="15"/>
  <c r="P52" i="15"/>
  <c r="L44" i="15"/>
  <c r="T36" i="15"/>
  <c r="P28" i="15"/>
  <c r="L20" i="15"/>
  <c r="T12" i="15"/>
  <c r="G69" i="14"/>
  <c r="G57" i="14"/>
  <c r="G45" i="14"/>
  <c r="G33" i="14"/>
  <c r="G21" i="14"/>
  <c r="G9" i="14"/>
  <c r="D33" i="13"/>
  <c r="F56" i="12"/>
  <c r="F20" i="12"/>
  <c r="D55" i="10"/>
  <c r="D63" i="8"/>
  <c r="D15" i="8"/>
  <c r="D27" i="23"/>
  <c r="H51" i="20"/>
  <c r="K30" i="20"/>
  <c r="L18" i="20"/>
  <c r="D69" i="19"/>
  <c r="E69" i="16"/>
  <c r="E33" i="16"/>
  <c r="U70" i="15"/>
  <c r="Q62" i="15"/>
  <c r="F55" i="15"/>
  <c r="U46" i="15"/>
  <c r="Q38" i="15"/>
  <c r="F31" i="15"/>
  <c r="U22" i="15"/>
  <c r="Q14" i="15"/>
  <c r="F7" i="15"/>
  <c r="F61" i="14"/>
  <c r="F49" i="14"/>
  <c r="F37" i="14"/>
  <c r="F25" i="14"/>
  <c r="F13" i="14"/>
  <c r="E56" i="12"/>
  <c r="E20" i="12"/>
  <c r="D54" i="10"/>
  <c r="D22" i="27"/>
  <c r="D39" i="19"/>
  <c r="D12" i="10"/>
  <c r="E65" i="17"/>
  <c r="K64" i="14"/>
  <c r="J68" i="20"/>
  <c r="G40" i="15"/>
  <c r="U14" i="15"/>
  <c r="J58" i="14"/>
  <c r="J25" i="14"/>
  <c r="D42" i="13"/>
  <c r="D37" i="11"/>
  <c r="D28" i="8"/>
  <c r="K42" i="20"/>
  <c r="D60" i="19"/>
  <c r="G26" i="16"/>
  <c r="O61" i="15"/>
  <c r="G45" i="15"/>
  <c r="P30" i="15"/>
  <c r="R16" i="15"/>
  <c r="I69" i="14"/>
  <c r="I49" i="14"/>
  <c r="I33" i="14"/>
  <c r="I13" i="14"/>
  <c r="D45" i="12"/>
  <c r="D57" i="10"/>
  <c r="F66" i="7"/>
  <c r="I36" i="26"/>
  <c r="L48" i="20"/>
  <c r="K23" i="20"/>
  <c r="K11" i="20"/>
  <c r="D68" i="18"/>
  <c r="E48" i="17"/>
  <c r="G69" i="16"/>
  <c r="G33" i="16"/>
  <c r="P71" i="15"/>
  <c r="L63" i="15"/>
  <c r="T55" i="15"/>
  <c r="P47" i="15"/>
  <c r="L39" i="15"/>
  <c r="T31" i="15"/>
  <c r="P23" i="15"/>
  <c r="L15" i="15"/>
  <c r="T7" i="15"/>
  <c r="H62" i="14"/>
  <c r="H50" i="14"/>
  <c r="H38" i="14"/>
  <c r="H26" i="14"/>
  <c r="H14" i="14"/>
  <c r="E53" i="13"/>
  <c r="D71" i="11"/>
  <c r="D65" i="9"/>
  <c r="I41" i="29"/>
  <c r="D32" i="22"/>
  <c r="J40" i="20"/>
  <c r="M27" i="20"/>
  <c r="P17" i="20"/>
  <c r="G8" i="20"/>
  <c r="D19" i="18"/>
  <c r="D32" i="17"/>
  <c r="D55" i="16"/>
  <c r="D19" i="16"/>
  <c r="S67" i="15"/>
  <c r="H60" i="15"/>
  <c r="D52" i="15"/>
  <c r="S43" i="15"/>
  <c r="H36" i="15"/>
  <c r="D28" i="15"/>
  <c r="S19" i="15"/>
  <c r="H12" i="15"/>
  <c r="G68" i="14"/>
  <c r="G56" i="14"/>
  <c r="G44" i="14"/>
  <c r="G32" i="14"/>
  <c r="G20" i="14"/>
  <c r="G8" i="14"/>
  <c r="D29" i="13"/>
  <c r="F53" i="12"/>
  <c r="F17" i="12"/>
  <c r="D43" i="10"/>
  <c r="D59" i="8"/>
  <c r="D11" i="8"/>
  <c r="J12" i="23"/>
  <c r="E48" i="20"/>
  <c r="J29" i="20"/>
  <c r="O17" i="20"/>
  <c r="D57" i="19"/>
  <c r="F64" i="16"/>
  <c r="F28" i="16"/>
  <c r="I70" i="15"/>
  <c r="E62" i="15"/>
  <c r="M54" i="15"/>
  <c r="I46" i="15"/>
  <c r="E38" i="15"/>
  <c r="M30" i="15"/>
  <c r="I22" i="15"/>
  <c r="E14" i="15"/>
  <c r="F72" i="14"/>
  <c r="F60" i="14"/>
  <c r="F48" i="14"/>
  <c r="F36" i="14"/>
  <c r="F24" i="14"/>
  <c r="F12" i="14"/>
  <c r="E53" i="12"/>
  <c r="E17" i="12"/>
  <c r="D42" i="10"/>
  <c r="E15" i="27"/>
  <c r="F49" i="21"/>
  <c r="N36" i="20"/>
  <c r="Q24" i="20"/>
  <c r="J45" i="26"/>
  <c r="D44" i="16"/>
  <c r="I67" i="7"/>
  <c r="E17" i="17"/>
  <c r="K52" i="14"/>
  <c r="G36" i="20"/>
  <c r="O32" i="15"/>
  <c r="I14" i="15"/>
  <c r="J50" i="14"/>
  <c r="J24" i="14"/>
  <c r="D38" i="13"/>
  <c r="D25" i="11"/>
  <c r="D24" i="8"/>
  <c r="O30" i="20"/>
  <c r="D48" i="19"/>
  <c r="E24" i="16"/>
  <c r="J60" i="15"/>
  <c r="N44" i="15"/>
  <c r="D30" i="15"/>
  <c r="M15" i="15"/>
  <c r="I65" i="14"/>
  <c r="I48" i="14"/>
  <c r="I29" i="14"/>
  <c r="I12" i="14"/>
  <c r="D33" i="12"/>
  <c r="D45" i="10"/>
  <c r="F62" i="7"/>
  <c r="I20" i="26"/>
  <c r="H39" i="20"/>
  <c r="N22" i="20"/>
  <c r="N10" i="20"/>
  <c r="D56" i="18"/>
  <c r="E44" i="17"/>
  <c r="E67" i="16"/>
  <c r="E31" i="16"/>
  <c r="D71" i="15"/>
  <c r="S62" i="15"/>
  <c r="H55" i="15"/>
  <c r="D47" i="15"/>
  <c r="S38" i="15"/>
  <c r="H31" i="15"/>
  <c r="D23" i="15"/>
  <c r="S14" i="15"/>
  <c r="H7" i="15"/>
  <c r="H61" i="14"/>
  <c r="H49" i="14"/>
  <c r="H37" i="14"/>
  <c r="H25" i="14"/>
  <c r="H13" i="14"/>
  <c r="E49" i="13"/>
  <c r="D59" i="11"/>
  <c r="D53" i="9"/>
  <c r="F28" i="29"/>
  <c r="I52" i="21"/>
  <c r="E39" i="20"/>
  <c r="N26" i="20"/>
  <c r="D17" i="20"/>
  <c r="J7" i="20"/>
  <c r="D7" i="18"/>
  <c r="D28" i="17"/>
  <c r="G52" i="16"/>
  <c r="G16" i="16"/>
  <c r="G67" i="15"/>
  <c r="O59" i="15"/>
  <c r="K51" i="15"/>
  <c r="G43" i="15"/>
  <c r="O35" i="15"/>
  <c r="K27" i="15"/>
  <c r="G19" i="15"/>
  <c r="O11" i="15"/>
  <c r="G67" i="14"/>
  <c r="G55" i="14"/>
  <c r="G43" i="14"/>
  <c r="G31" i="14"/>
  <c r="G19" i="14"/>
  <c r="G7" i="14"/>
  <c r="D25" i="13"/>
  <c r="F50" i="12"/>
  <c r="F14" i="12"/>
  <c r="D31" i="10"/>
  <c r="D55" i="8"/>
  <c r="D7" i="8"/>
  <c r="F58" i="22"/>
  <c r="Q44" i="20"/>
  <c r="K28" i="20"/>
  <c r="F16" i="20"/>
  <c r="D45" i="19"/>
  <c r="D62" i="16"/>
  <c r="D26" i="16"/>
  <c r="P69" i="15"/>
  <c r="L61" i="15"/>
  <c r="T53" i="15"/>
  <c r="P45" i="15"/>
  <c r="L37" i="15"/>
  <c r="T29" i="15"/>
  <c r="P21" i="15"/>
  <c r="L13" i="15"/>
  <c r="F71" i="14"/>
  <c r="F59" i="14"/>
  <c r="F47" i="14"/>
  <c r="F35" i="14"/>
  <c r="F23" i="14"/>
  <c r="F11" i="14"/>
  <c r="E50" i="12"/>
  <c r="E14" i="12"/>
  <c r="D30" i="10"/>
  <c r="I64" i="26"/>
  <c r="J13" i="26"/>
  <c r="Q68" i="15"/>
  <c r="I55" i="7"/>
  <c r="E46" i="16"/>
  <c r="K40" i="14"/>
  <c r="J24" i="20"/>
  <c r="Q30" i="15"/>
  <c r="P13" i="15"/>
  <c r="J49" i="14"/>
  <c r="J23" i="14"/>
  <c r="E72" i="12"/>
  <c r="D13" i="11"/>
  <c r="D20" i="8"/>
  <c r="N29" i="20"/>
  <c r="D36" i="19"/>
  <c r="J72" i="15"/>
  <c r="N56" i="15"/>
  <c r="D42" i="15"/>
  <c r="K29" i="15"/>
  <c r="T14" i="15"/>
  <c r="I64" i="14"/>
  <c r="I47" i="14"/>
  <c r="I28" i="14"/>
  <c r="I11" i="14"/>
  <c r="D30" i="12"/>
  <c r="D33" i="10"/>
  <c r="F61" i="7"/>
  <c r="J72" i="23"/>
  <c r="E38" i="20"/>
  <c r="Q21" i="20"/>
  <c r="Q9" i="20"/>
  <c r="D44" i="18"/>
  <c r="E40" i="17"/>
  <c r="F62" i="16"/>
  <c r="F26" i="16"/>
  <c r="K70" i="15"/>
  <c r="G62" i="15"/>
  <c r="O54" i="15"/>
  <c r="K46" i="15"/>
  <c r="G38" i="15"/>
  <c r="O30" i="15"/>
  <c r="K22" i="15"/>
  <c r="G14" i="15"/>
  <c r="H72" i="14"/>
  <c r="H60" i="14"/>
  <c r="H48" i="14"/>
  <c r="H36" i="14"/>
  <c r="H24" i="14"/>
  <c r="H12" i="14"/>
  <c r="E45" i="13"/>
  <c r="D47" i="11"/>
  <c r="D41" i="9"/>
  <c r="D20" i="27"/>
  <c r="E32" i="21"/>
  <c r="D38" i="20"/>
  <c r="P25" i="20"/>
  <c r="G16" i="20"/>
  <c r="D70" i="19"/>
  <c r="D72" i="17"/>
  <c r="D24" i="17"/>
  <c r="E50" i="16"/>
  <c r="E14" i="16"/>
  <c r="N66" i="15"/>
  <c r="J58" i="15"/>
  <c r="R50" i="15"/>
  <c r="N42" i="15"/>
  <c r="J34" i="15"/>
  <c r="R26" i="15"/>
  <c r="N18" i="15"/>
  <c r="J10" i="15"/>
  <c r="G66" i="14"/>
  <c r="G54" i="14"/>
  <c r="G42" i="14"/>
  <c r="G30" i="14"/>
  <c r="G18" i="14"/>
  <c r="D69" i="13"/>
  <c r="D21" i="13"/>
  <c r="F47" i="12"/>
  <c r="F11" i="12"/>
  <c r="D19" i="10"/>
  <c r="D51" i="8"/>
  <c r="F31" i="30"/>
  <c r="G29" i="22"/>
  <c r="P41" i="20"/>
  <c r="L27" i="20"/>
  <c r="I15" i="20"/>
  <c r="D33" i="19"/>
  <c r="G59" i="16"/>
  <c r="G23" i="16"/>
  <c r="D69" i="15"/>
  <c r="S60" i="15"/>
  <c r="H53" i="15"/>
  <c r="D45" i="15"/>
  <c r="S36" i="15"/>
  <c r="H29" i="15"/>
  <c r="D21" i="15"/>
  <c r="S12" i="15"/>
  <c r="F70" i="14"/>
  <c r="F58" i="14"/>
  <c r="F46" i="14"/>
  <c r="F34" i="14"/>
  <c r="F22" i="14"/>
  <c r="F10" i="14"/>
  <c r="E47" i="12"/>
  <c r="E11" i="12"/>
  <c r="D18" i="10"/>
  <c r="I48" i="26"/>
  <c r="E8" i="21"/>
  <c r="N34" i="20"/>
  <c r="H23" i="20"/>
  <c r="N13" i="20"/>
  <c r="D32" i="19"/>
  <c r="E55" i="17"/>
  <c r="E7" i="17"/>
  <c r="E40" i="16"/>
  <c r="F72" i="15"/>
  <c r="U63" i="15"/>
  <c r="Q55" i="15"/>
  <c r="F48" i="15"/>
  <c r="U39" i="15"/>
  <c r="Q31" i="15"/>
  <c r="F24" i="15"/>
  <c r="U15" i="15"/>
  <c r="Q7" i="15"/>
  <c r="E62" i="14"/>
  <c r="E50" i="14"/>
  <c r="E38" i="14"/>
  <c r="D8" i="25"/>
  <c r="H59" i="23"/>
  <c r="D27" i="12"/>
  <c r="N61" i="15"/>
  <c r="H11" i="14"/>
  <c r="F45" i="16"/>
  <c r="G50" i="14"/>
  <c r="F35" i="12"/>
  <c r="H71" i="21"/>
  <c r="L14" i="20"/>
  <c r="E21" i="16"/>
  <c r="I58" i="15"/>
  <c r="H41" i="15"/>
  <c r="R19" i="15"/>
  <c r="F65" i="14"/>
  <c r="F33" i="14"/>
  <c r="E71" i="12"/>
  <c r="D21" i="11"/>
  <c r="E27" i="22"/>
  <c r="I29" i="20"/>
  <c r="Q12" i="20"/>
  <c r="D29" i="18"/>
  <c r="F71" i="16"/>
  <c r="F23" i="16"/>
  <c r="G65" i="15"/>
  <c r="L54" i="15"/>
  <c r="J44" i="15"/>
  <c r="O33" i="15"/>
  <c r="T22" i="15"/>
  <c r="R12" i="15"/>
  <c r="E64" i="14"/>
  <c r="E48" i="14"/>
  <c r="E33" i="14"/>
  <c r="E20" i="14"/>
  <c r="E72" i="13"/>
  <c r="E20" i="13"/>
  <c r="D44" i="12"/>
  <c r="D68" i="11"/>
  <c r="D38" i="9"/>
  <c r="D69" i="24"/>
  <c r="G57" i="20"/>
  <c r="J33" i="20"/>
  <c r="J22" i="20"/>
  <c r="P12" i="20"/>
  <c r="D19" i="19"/>
  <c r="D51" i="17"/>
  <c r="E71" i="16"/>
  <c r="E35" i="16"/>
  <c r="S70" i="15"/>
  <c r="H63" i="15"/>
  <c r="D55" i="15"/>
  <c r="S46" i="15"/>
  <c r="H39" i="15"/>
  <c r="D31" i="15"/>
  <c r="S22" i="15"/>
  <c r="H15" i="15"/>
  <c r="D7" i="15"/>
  <c r="D28" i="13"/>
  <c r="D64" i="10"/>
  <c r="D62" i="8"/>
  <c r="D14" i="8"/>
  <c r="M62" i="7"/>
  <c r="M50" i="7"/>
  <c r="E54" i="30"/>
  <c r="L37" i="23"/>
  <c r="K50" i="20"/>
  <c r="H31" i="20"/>
  <c r="F19" i="20"/>
  <c r="F7" i="20"/>
  <c r="G68" i="16"/>
  <c r="G32" i="16"/>
  <c r="Q56" i="15"/>
  <c r="N28" i="20"/>
  <c r="D21" i="10"/>
  <c r="J53" i="15"/>
  <c r="E41" i="13"/>
  <c r="F9" i="16"/>
  <c r="G41" i="14"/>
  <c r="F8" i="12"/>
  <c r="D51" i="21"/>
  <c r="O13" i="20"/>
  <c r="F16" i="16"/>
  <c r="P57" i="15"/>
  <c r="G36" i="15"/>
  <c r="M18" i="15"/>
  <c r="F64" i="14"/>
  <c r="F32" i="14"/>
  <c r="E68" i="12"/>
  <c r="D63" i="9"/>
  <c r="I28" i="21"/>
  <c r="J28" i="20"/>
  <c r="E12" i="20"/>
  <c r="E67" i="17"/>
  <c r="D69" i="16"/>
  <c r="D21" i="16"/>
  <c r="N64" i="15"/>
  <c r="S53" i="15"/>
  <c r="Q43" i="15"/>
  <c r="J32" i="15"/>
  <c r="H22" i="15"/>
  <c r="F12" i="15"/>
  <c r="E63" i="14"/>
  <c r="E47" i="14"/>
  <c r="E32" i="14"/>
  <c r="E18" i="14"/>
  <c r="E68" i="13"/>
  <c r="E16" i="13"/>
  <c r="D41" i="12"/>
  <c r="D56" i="11"/>
  <c r="D26" i="9"/>
  <c r="L67" i="23"/>
  <c r="D54" i="20"/>
  <c r="J32" i="20"/>
  <c r="M21" i="20"/>
  <c r="D12" i="20"/>
  <c r="D7" i="19"/>
  <c r="D47" i="17"/>
  <c r="F66" i="16"/>
  <c r="F30" i="16"/>
  <c r="G70" i="15"/>
  <c r="O62" i="15"/>
  <c r="K54" i="15"/>
  <c r="G46" i="15"/>
  <c r="O38" i="15"/>
  <c r="K30" i="15"/>
  <c r="G22" i="15"/>
  <c r="O14" i="15"/>
  <c r="D72" i="13"/>
  <c r="D24" i="13"/>
  <c r="D52" i="10"/>
  <c r="D58" i="8"/>
  <c r="D10" i="8"/>
  <c r="M61" i="7"/>
  <c r="M49" i="7"/>
  <c r="I23" i="30"/>
  <c r="H23" i="23"/>
  <c r="H47" i="20"/>
  <c r="F30" i="20"/>
  <c r="I18" i="20"/>
  <c r="D66" i="19"/>
  <c r="E66" i="16"/>
  <c r="E30" i="16"/>
  <c r="F70" i="15"/>
  <c r="U61" i="15"/>
  <c r="Q53" i="15"/>
  <c r="F46" i="15"/>
  <c r="U37" i="15"/>
  <c r="L66" i="29"/>
  <c r="D51" i="23"/>
  <c r="I53" i="20"/>
  <c r="E31" i="20"/>
  <c r="N20" i="20"/>
  <c r="E11" i="20"/>
  <c r="D50" i="18"/>
  <c r="E38" i="17"/>
  <c r="F56" i="16"/>
  <c r="F20" i="16"/>
  <c r="N67" i="15"/>
  <c r="J59" i="15"/>
  <c r="R51" i="15"/>
  <c r="N43" i="15"/>
  <c r="I43" i="7"/>
  <c r="D24" i="19"/>
  <c r="F60" i="7"/>
  <c r="R45" i="15"/>
  <c r="D35" i="11"/>
  <c r="U65" i="15"/>
  <c r="G38" i="14"/>
  <c r="D46" i="11"/>
  <c r="M71" i="20"/>
  <c r="I11" i="20"/>
  <c r="G11" i="16"/>
  <c r="D57" i="15"/>
  <c r="N35" i="15"/>
  <c r="T17" i="15"/>
  <c r="F57" i="14"/>
  <c r="F30" i="14"/>
  <c r="E65" i="12"/>
  <c r="D51" i="9"/>
  <c r="F66" i="20"/>
  <c r="N25" i="20"/>
  <c r="K10" i="20"/>
  <c r="E63" i="17"/>
  <c r="E64" i="16"/>
  <c r="F11" i="16"/>
  <c r="I63" i="15"/>
  <c r="G53" i="15"/>
  <c r="S41" i="15"/>
  <c r="E31" i="15"/>
  <c r="O21" i="15"/>
  <c r="H10" i="15"/>
  <c r="E61" i="14"/>
  <c r="E46" i="14"/>
  <c r="E30" i="14"/>
  <c r="E17" i="14"/>
  <c r="E64" i="13"/>
  <c r="E12" i="13"/>
  <c r="D38" i="12"/>
  <c r="D44" i="11"/>
  <c r="D14" i="9"/>
  <c r="H53" i="23"/>
  <c r="P50" i="20"/>
  <c r="J31" i="20"/>
  <c r="P20" i="20"/>
  <c r="G11" i="20"/>
  <c r="D64" i="18"/>
  <c r="D43" i="17"/>
  <c r="D64" i="16"/>
  <c r="D28" i="16"/>
  <c r="N69" i="15"/>
  <c r="J61" i="15"/>
  <c r="R53" i="15"/>
  <c r="N45" i="15"/>
  <c r="J37" i="15"/>
  <c r="R29" i="15"/>
  <c r="N21" i="15"/>
  <c r="J13" i="15"/>
  <c r="D68" i="13"/>
  <c r="D20" i="13"/>
  <c r="D40" i="10"/>
  <c r="D54" i="8"/>
  <c r="M72" i="7"/>
  <c r="M60" i="7"/>
  <c r="M48" i="7"/>
  <c r="G68" i="29"/>
  <c r="D9" i="23"/>
  <c r="E44" i="20"/>
  <c r="G29" i="20"/>
  <c r="L17" i="20"/>
  <c r="D54" i="19"/>
  <c r="F61" i="16"/>
  <c r="F25" i="16"/>
  <c r="M69" i="15"/>
  <c r="I61" i="15"/>
  <c r="E53" i="15"/>
  <c r="M45" i="15"/>
  <c r="I37" i="15"/>
  <c r="E10" i="16"/>
  <c r="E71" i="15"/>
  <c r="F58" i="23"/>
  <c r="N37" i="15"/>
  <c r="D29" i="9"/>
  <c r="Q57" i="15"/>
  <c r="G29" i="14"/>
  <c r="D7" i="10"/>
  <c r="D62" i="20"/>
  <c r="O9" i="20"/>
  <c r="E9" i="16"/>
  <c r="O52" i="15"/>
  <c r="I34" i="15"/>
  <c r="H17" i="15"/>
  <c r="F56" i="14"/>
  <c r="F29" i="14"/>
  <c r="E44" i="12"/>
  <c r="D27" i="9"/>
  <c r="I61" i="20"/>
  <c r="E24" i="20"/>
  <c r="N9" i="20"/>
  <c r="E59" i="17"/>
  <c r="F59" i="16"/>
  <c r="D9" i="16"/>
  <c r="P62" i="15"/>
  <c r="N52" i="15"/>
  <c r="G41" i="15"/>
  <c r="L30" i="15"/>
  <c r="J20" i="15"/>
  <c r="O9" i="15"/>
  <c r="E60" i="14"/>
  <c r="E45" i="14"/>
  <c r="E29" i="14"/>
  <c r="E16" i="14"/>
  <c r="E60" i="13"/>
  <c r="E8" i="13"/>
  <c r="D35" i="12"/>
  <c r="D32" i="11"/>
  <c r="L69" i="29"/>
  <c r="D39" i="23"/>
  <c r="M47" i="20"/>
  <c r="G30" i="20"/>
  <c r="D20" i="20"/>
  <c r="J10" i="20"/>
  <c r="D52" i="18"/>
  <c r="D39" i="17"/>
  <c r="G61" i="16"/>
  <c r="G25" i="16"/>
  <c r="U68" i="15"/>
  <c r="Q60" i="15"/>
  <c r="F53" i="15"/>
  <c r="U44" i="15"/>
  <c r="Q36" i="15"/>
  <c r="F29" i="15"/>
  <c r="U20" i="15"/>
  <c r="Q12" i="15"/>
  <c r="D64" i="13"/>
  <c r="D16" i="13"/>
  <c r="D28" i="10"/>
  <c r="D50" i="8"/>
  <c r="M71" i="7"/>
  <c r="M59" i="7"/>
  <c r="M47" i="7"/>
  <c r="I51" i="29"/>
  <c r="E51" i="22"/>
  <c r="I41" i="20"/>
  <c r="H28" i="20"/>
  <c r="O16" i="20"/>
  <c r="D42" i="19"/>
  <c r="D59" i="16"/>
  <c r="D23" i="16"/>
  <c r="T68" i="15"/>
  <c r="P60" i="15"/>
  <c r="L52" i="15"/>
  <c r="T44" i="15"/>
  <c r="K28" i="14"/>
  <c r="I55" i="15"/>
  <c r="E37" i="20"/>
  <c r="J29" i="15"/>
  <c r="F67" i="26"/>
  <c r="F50" i="15"/>
  <c r="G26" i="14"/>
  <c r="D40" i="9"/>
  <c r="I40" i="20"/>
  <c r="D21" i="19"/>
  <c r="S72" i="15"/>
  <c r="J51" i="15"/>
  <c r="P33" i="15"/>
  <c r="G12" i="15"/>
  <c r="F54" i="14"/>
  <c r="F28" i="14"/>
  <c r="E41" i="12"/>
  <c r="D15" i="9"/>
  <c r="F54" i="20"/>
  <c r="K22" i="20"/>
  <c r="Q8" i="20"/>
  <c r="E51" i="17"/>
  <c r="D57" i="16"/>
  <c r="R72" i="15"/>
  <c r="D62" i="15"/>
  <c r="U51" i="15"/>
  <c r="N40" i="15"/>
  <c r="S29" i="15"/>
  <c r="Q19" i="15"/>
  <c r="J8" i="15"/>
  <c r="E59" i="14"/>
  <c r="E44" i="14"/>
  <c r="E28" i="14"/>
  <c r="E15" i="14"/>
  <c r="E56" i="13"/>
  <c r="D71" i="12"/>
  <c r="D32" i="12"/>
  <c r="D20" i="11"/>
  <c r="L52" i="29"/>
  <c r="J24" i="23"/>
  <c r="J44" i="20"/>
  <c r="H29" i="20"/>
  <c r="G19" i="20"/>
  <c r="M9" i="20"/>
  <c r="D40" i="18"/>
  <c r="D35" i="17"/>
  <c r="E59" i="16"/>
  <c r="E23" i="16"/>
  <c r="I68" i="15"/>
  <c r="E60" i="15"/>
  <c r="M52" i="15"/>
  <c r="I44" i="15"/>
  <c r="E36" i="15"/>
  <c r="M28" i="15"/>
  <c r="I20" i="15"/>
  <c r="E12" i="15"/>
  <c r="D60" i="13"/>
  <c r="D12" i="13"/>
  <c r="D16" i="10"/>
  <c r="D46" i="8"/>
  <c r="M70" i="7"/>
  <c r="M58" i="7"/>
  <c r="M46" i="7"/>
  <c r="M23" i="29"/>
  <c r="F22" i="22"/>
  <c r="Q39" i="20"/>
  <c r="H27" i="20"/>
  <c r="F15" i="20"/>
  <c r="D30" i="19"/>
  <c r="G56" i="16"/>
  <c r="G20" i="16"/>
  <c r="H68" i="15"/>
  <c r="D60" i="15"/>
  <c r="S51" i="15"/>
  <c r="H44" i="15"/>
  <c r="D36" i="15"/>
  <c r="L22" i="29"/>
  <c r="L7" i="23"/>
  <c r="H41" i="20"/>
  <c r="G28" i="20"/>
  <c r="H18" i="20"/>
  <c r="P14" i="20"/>
  <c r="R40" i="15"/>
  <c r="E21" i="20"/>
  <c r="R21" i="15"/>
  <c r="H11" i="21"/>
  <c r="U41" i="15"/>
  <c r="G17" i="14"/>
  <c r="D47" i="8"/>
  <c r="D39" i="20"/>
  <c r="D9" i="19"/>
  <c r="K68" i="15"/>
  <c r="E50" i="15"/>
  <c r="D33" i="15"/>
  <c r="N11" i="15"/>
  <c r="F53" i="14"/>
  <c r="F21" i="14"/>
  <c r="E35" i="12"/>
  <c r="I59" i="30"/>
  <c r="O47" i="20"/>
  <c r="N21" i="20"/>
  <c r="D68" i="19"/>
  <c r="E47" i="17"/>
  <c r="F47" i="16"/>
  <c r="M71" i="15"/>
  <c r="K61" i="15"/>
  <c r="D50" i="15"/>
  <c r="I39" i="15"/>
  <c r="G29" i="15"/>
  <c r="S17" i="15"/>
  <c r="E7" i="15"/>
  <c r="E58" i="14"/>
  <c r="E41" i="14"/>
  <c r="E27" i="14"/>
  <c r="E14" i="14"/>
  <c r="E52" i="13"/>
  <c r="D68" i="12"/>
  <c r="D29" i="12"/>
  <c r="D8" i="11"/>
  <c r="D38" i="29"/>
  <c r="F10" i="23"/>
  <c r="J41" i="20"/>
  <c r="I28" i="20"/>
  <c r="J18" i="20"/>
  <c r="P8" i="20"/>
  <c r="D28" i="18"/>
  <c r="D31" i="17"/>
  <c r="F54" i="16"/>
  <c r="F18" i="16"/>
  <c r="P67" i="15"/>
  <c r="L59" i="15"/>
  <c r="T51" i="15"/>
  <c r="P43" i="15"/>
  <c r="L35" i="15"/>
  <c r="T27" i="15"/>
  <c r="P19" i="15"/>
  <c r="L11" i="15"/>
  <c r="D56" i="13"/>
  <c r="D8" i="13"/>
  <c r="D61" i="9"/>
  <c r="D42" i="8"/>
  <c r="M69" i="7"/>
  <c r="M57" i="7"/>
  <c r="M45" i="7"/>
  <c r="L10" i="29"/>
  <c r="G66" i="21"/>
  <c r="P38" i="20"/>
  <c r="J26" i="20"/>
  <c r="I14" i="20"/>
  <c r="D18" i="19"/>
  <c r="E54" i="16"/>
  <c r="E18" i="16"/>
  <c r="O67" i="15"/>
  <c r="K59" i="15"/>
  <c r="G51" i="15"/>
  <c r="O43" i="15"/>
  <c r="K35" i="15"/>
  <c r="G65" i="27"/>
  <c r="D20" i="22"/>
  <c r="P39" i="20"/>
  <c r="G27" i="20"/>
  <c r="K17" i="20"/>
  <c r="Q7" i="20"/>
  <c r="E70" i="17"/>
  <c r="E22" i="17"/>
  <c r="F44" i="16"/>
  <c r="F8" i="16"/>
  <c r="D65" i="15"/>
  <c r="S56" i="15"/>
  <c r="H49" i="15"/>
  <c r="D41" i="15"/>
  <c r="S32" i="15"/>
  <c r="H25" i="15"/>
  <c r="D17" i="15"/>
  <c r="S8" i="15"/>
  <c r="N63" i="14"/>
  <c r="N51" i="14"/>
  <c r="N39" i="14"/>
  <c r="N27" i="14"/>
  <c r="N15" i="14"/>
  <c r="E59" i="13"/>
  <c r="E11" i="13"/>
  <c r="E40" i="12"/>
  <c r="D65" i="11"/>
  <c r="L34" i="29"/>
  <c r="D21" i="23"/>
  <c r="M43" i="20"/>
  <c r="E29" i="20"/>
  <c r="D19" i="20"/>
  <c r="J9" i="20"/>
  <c r="D25" i="18"/>
  <c r="D30" i="17"/>
  <c r="F51" i="16"/>
  <c r="F15" i="16"/>
  <c r="M67" i="15"/>
  <c r="I59" i="15"/>
  <c r="E51" i="15"/>
  <c r="M43" i="15"/>
  <c r="I35" i="15"/>
  <c r="E27" i="15"/>
  <c r="M19" i="15"/>
  <c r="I11" i="15"/>
  <c r="M67" i="14"/>
  <c r="M55" i="14"/>
  <c r="M43" i="14"/>
  <c r="M31" i="14"/>
  <c r="M19" i="14"/>
  <c r="M7" i="14"/>
  <c r="D27" i="13"/>
  <c r="D52" i="12"/>
  <c r="D16" i="12"/>
  <c r="D25" i="10"/>
  <c r="E58" i="8"/>
  <c r="G65" i="7"/>
  <c r="F48" i="7"/>
  <c r="J25" i="7"/>
  <c r="H64" i="6"/>
  <c r="E30" i="15"/>
  <c r="R28" i="15"/>
  <c r="E9" i="20"/>
  <c r="N13" i="15"/>
  <c r="D37" i="20"/>
  <c r="Q33" i="15"/>
  <c r="G14" i="14"/>
  <c r="D35" i="8"/>
  <c r="O35" i="20"/>
  <c r="D54" i="18"/>
  <c r="R67" i="15"/>
  <c r="L49" i="15"/>
  <c r="O28" i="15"/>
  <c r="I10" i="15"/>
  <c r="F52" i="14"/>
  <c r="F20" i="14"/>
  <c r="E32" i="12"/>
  <c r="D44" i="27"/>
  <c r="L44" i="20"/>
  <c r="E20" i="20"/>
  <c r="D56" i="19"/>
  <c r="E39" i="17"/>
  <c r="D45" i="16"/>
  <c r="T70" i="15"/>
  <c r="R60" i="15"/>
  <c r="K49" i="15"/>
  <c r="P38" i="15"/>
  <c r="N28" i="15"/>
  <c r="G17" i="15"/>
  <c r="E72" i="14"/>
  <c r="E57" i="14"/>
  <c r="E40" i="14"/>
  <c r="E26" i="14"/>
  <c r="E13" i="14"/>
  <c r="E48" i="13"/>
  <c r="D65" i="12"/>
  <c r="D26" i="12"/>
  <c r="D65" i="10"/>
  <c r="M11" i="29"/>
  <c r="E68" i="21"/>
  <c r="E40" i="20"/>
  <c r="J27" i="20"/>
  <c r="M17" i="20"/>
  <c r="D8" i="20"/>
  <c r="D16" i="18"/>
  <c r="D27" i="17"/>
  <c r="D52" i="16"/>
  <c r="D16" i="16"/>
  <c r="D67" i="15"/>
  <c r="S58" i="15"/>
  <c r="H51" i="15"/>
  <c r="D43" i="15"/>
  <c r="S34" i="15"/>
  <c r="H27" i="15"/>
  <c r="D19" i="15"/>
  <c r="S10" i="15"/>
  <c r="D52" i="13"/>
  <c r="D67" i="11"/>
  <c r="D49" i="9"/>
  <c r="D38" i="8"/>
  <c r="M68" i="7"/>
  <c r="M56" i="7"/>
  <c r="M44" i="7"/>
  <c r="D68" i="27"/>
  <c r="F25" i="21"/>
  <c r="N37" i="20"/>
  <c r="L25" i="20"/>
  <c r="L13" i="20"/>
  <c r="D63" i="18"/>
  <c r="F49" i="16"/>
  <c r="F13" i="16"/>
  <c r="J66" i="15"/>
  <c r="R58" i="15"/>
  <c r="N50" i="15"/>
  <c r="J42" i="15"/>
  <c r="R34" i="15"/>
  <c r="D8" i="27"/>
  <c r="I64" i="21"/>
  <c r="O38" i="20"/>
  <c r="H26" i="20"/>
  <c r="N16" i="20"/>
  <c r="E7" i="20"/>
  <c r="E66" i="17"/>
  <c r="E18" i="17"/>
  <c r="D42" i="16"/>
  <c r="O72" i="15"/>
  <c r="K64" i="15"/>
  <c r="G56" i="15"/>
  <c r="O48" i="15"/>
  <c r="K40" i="15"/>
  <c r="G32" i="15"/>
  <c r="O24" i="15"/>
  <c r="K16" i="15"/>
  <c r="G8" i="15"/>
  <c r="N62" i="14"/>
  <c r="N50" i="14"/>
  <c r="N38" i="14"/>
  <c r="N26" i="14"/>
  <c r="N14" i="14"/>
  <c r="E55" i="13"/>
  <c r="E7" i="13"/>
  <c r="E37" i="12"/>
  <c r="D53" i="11"/>
  <c r="J8" i="29"/>
  <c r="F46" i="22"/>
  <c r="G41" i="20"/>
  <c r="E28" i="20"/>
  <c r="G18" i="20"/>
  <c r="M8" i="20"/>
  <c r="D13" i="18"/>
  <c r="D26" i="17"/>
  <c r="D49" i="16"/>
  <c r="D13" i="16"/>
  <c r="T66" i="15"/>
  <c r="P58" i="15"/>
  <c r="L50" i="15"/>
  <c r="T42" i="15"/>
  <c r="P34" i="15"/>
  <c r="L26" i="15"/>
  <c r="T18" i="15"/>
  <c r="P10" i="15"/>
  <c r="M66" i="14"/>
  <c r="M54" i="14"/>
  <c r="M42" i="14"/>
  <c r="M30" i="14"/>
  <c r="M18" i="14"/>
  <c r="D71" i="13"/>
  <c r="O8" i="15"/>
  <c r="H14" i="15"/>
  <c r="D32" i="18"/>
  <c r="H71" i="14"/>
  <c r="D25" i="20"/>
  <c r="F26" i="15"/>
  <c r="D65" i="13"/>
  <c r="D27" i="8"/>
  <c r="N33" i="20"/>
  <c r="D30" i="18"/>
  <c r="M66" i="15"/>
  <c r="S48" i="15"/>
  <c r="J27" i="15"/>
  <c r="P9" i="15"/>
  <c r="F45" i="14"/>
  <c r="F18" i="14"/>
  <c r="E29" i="12"/>
  <c r="I32" i="26"/>
  <c r="Q37" i="20"/>
  <c r="H19" i="20"/>
  <c r="D44" i="19"/>
  <c r="E35" i="17"/>
  <c r="G42" i="16"/>
  <c r="H70" i="15"/>
  <c r="F60" i="15"/>
  <c r="R48" i="15"/>
  <c r="D38" i="15"/>
  <c r="U27" i="15"/>
  <c r="N16" i="15"/>
  <c r="E71" i="14"/>
  <c r="E56" i="14"/>
  <c r="E39" i="14"/>
  <c r="E25" i="14"/>
  <c r="E12" i="14"/>
  <c r="E44" i="13"/>
  <c r="D62" i="12"/>
  <c r="D23" i="12"/>
  <c r="D53" i="10"/>
  <c r="G41" i="27"/>
  <c r="H47" i="21"/>
  <c r="Q38" i="20"/>
  <c r="K26" i="20"/>
  <c r="P16" i="20"/>
  <c r="G7" i="20"/>
  <c r="D71" i="17"/>
  <c r="D23" i="17"/>
  <c r="G49" i="16"/>
  <c r="G13" i="16"/>
  <c r="K66" i="15"/>
  <c r="G58" i="15"/>
  <c r="O50" i="15"/>
  <c r="K42" i="15"/>
  <c r="G34" i="15"/>
  <c r="O26" i="15"/>
  <c r="K18" i="15"/>
  <c r="G10" i="15"/>
  <c r="D48" i="13"/>
  <c r="D55" i="11"/>
  <c r="D37" i="9"/>
  <c r="D34" i="8"/>
  <c r="M67" i="7"/>
  <c r="M55" i="7"/>
  <c r="M43" i="7"/>
  <c r="E39" i="27"/>
  <c r="F70" i="20"/>
  <c r="L36" i="20"/>
  <c r="O24" i="20"/>
  <c r="O12" i="20"/>
  <c r="D51" i="18"/>
  <c r="D47" i="16"/>
  <c r="D11" i="16"/>
  <c r="Q65" i="15"/>
  <c r="F58" i="15"/>
  <c r="U49" i="15"/>
  <c r="Q41" i="15"/>
  <c r="F34" i="15"/>
  <c r="I60" i="26"/>
  <c r="E44" i="21"/>
  <c r="K37" i="20"/>
  <c r="K25" i="20"/>
  <c r="Q15" i="20"/>
  <c r="D65" i="19"/>
  <c r="E62" i="17"/>
  <c r="E14" i="17"/>
  <c r="G39" i="16"/>
  <c r="J71" i="15"/>
  <c r="R63" i="15"/>
  <c r="N55" i="15"/>
  <c r="J47" i="15"/>
  <c r="R39" i="15"/>
  <c r="N31" i="15"/>
  <c r="J23" i="15"/>
  <c r="R15" i="15"/>
  <c r="N7" i="15"/>
  <c r="N61" i="14"/>
  <c r="N49" i="14"/>
  <c r="N37" i="14"/>
  <c r="N25" i="14"/>
  <c r="N13" i="14"/>
  <c r="E51" i="13"/>
  <c r="E70" i="12"/>
  <c r="E34" i="12"/>
  <c r="D41" i="11"/>
  <c r="E63" i="27"/>
  <c r="G17" i="22"/>
  <c r="O39" i="20"/>
  <c r="E27" i="20"/>
  <c r="J17" i="20"/>
  <c r="P7" i="20"/>
  <c r="D70" i="17"/>
  <c r="J48" i="14"/>
  <c r="I63" i="14"/>
  <c r="E36" i="17"/>
  <c r="H59" i="14"/>
  <c r="J15" i="20"/>
  <c r="U17" i="15"/>
  <c r="D53" i="13"/>
  <c r="I55" i="29"/>
  <c r="M26" i="20"/>
  <c r="E57" i="16"/>
  <c r="T65" i="15"/>
  <c r="K44" i="15"/>
  <c r="E26" i="15"/>
  <c r="D9" i="15"/>
  <c r="F44" i="14"/>
  <c r="F17" i="14"/>
  <c r="E8" i="12"/>
  <c r="I16" i="26"/>
  <c r="N35" i="20"/>
  <c r="K18" i="20"/>
  <c r="D20" i="19"/>
  <c r="E31" i="17"/>
  <c r="F35" i="16"/>
  <c r="O69" i="15"/>
  <c r="H58" i="15"/>
  <c r="M47" i="15"/>
  <c r="K37" i="15"/>
  <c r="D26" i="15"/>
  <c r="I15" i="15"/>
  <c r="E70" i="14"/>
  <c r="E53" i="14"/>
  <c r="E37" i="14"/>
  <c r="E24" i="14"/>
  <c r="E11" i="14"/>
  <c r="E40" i="13"/>
  <c r="D59" i="12"/>
  <c r="D20" i="12"/>
  <c r="D29" i="10"/>
  <c r="F63" i="26"/>
  <c r="D27" i="21"/>
  <c r="P37" i="20"/>
  <c r="M25" i="20"/>
  <c r="D16" i="20"/>
  <c r="D67" i="19"/>
  <c r="D67" i="17"/>
  <c r="D19" i="17"/>
  <c r="E47" i="16"/>
  <c r="E11" i="16"/>
  <c r="R65" i="15"/>
  <c r="N57" i="15"/>
  <c r="J49" i="15"/>
  <c r="R41" i="15"/>
  <c r="N33" i="15"/>
  <c r="J25" i="15"/>
  <c r="R17" i="15"/>
  <c r="N9" i="15"/>
  <c r="D44" i="13"/>
  <c r="D43" i="11"/>
  <c r="D25" i="9"/>
  <c r="D30" i="8"/>
  <c r="M66" i="7"/>
  <c r="M54" i="7"/>
  <c r="M42" i="7"/>
  <c r="F10" i="27"/>
  <c r="I65" i="20"/>
  <c r="L35" i="20"/>
  <c r="F23" i="20"/>
  <c r="F11" i="20"/>
  <c r="D39" i="18"/>
  <c r="G44" i="16"/>
  <c r="G8" i="16"/>
  <c r="E65" i="15"/>
  <c r="M57" i="15"/>
  <c r="I49" i="15"/>
  <c r="E41" i="15"/>
  <c r="M33" i="15"/>
  <c r="I44" i="26"/>
  <c r="H23" i="21"/>
  <c r="K36" i="20"/>
  <c r="N24" i="20"/>
  <c r="E15" i="20"/>
  <c r="D53" i="19"/>
  <c r="E58" i="17"/>
  <c r="E10" i="17"/>
  <c r="E37" i="16"/>
  <c r="Q70" i="15"/>
  <c r="F63" i="15"/>
  <c r="U54" i="15"/>
  <c r="Q46" i="15"/>
  <c r="F39" i="15"/>
  <c r="U30" i="15"/>
  <c r="Q22" i="15"/>
  <c r="F15" i="15"/>
  <c r="N72" i="14"/>
  <c r="N60" i="14"/>
  <c r="N48" i="14"/>
  <c r="N36" i="14"/>
  <c r="N24" i="14"/>
  <c r="N12" i="14"/>
  <c r="E47" i="13"/>
  <c r="E67" i="12"/>
  <c r="E31" i="12"/>
  <c r="D29" i="11"/>
  <c r="F34" i="27"/>
  <c r="D63" i="21"/>
  <c r="M38" i="20"/>
  <c r="G26" i="20"/>
  <c r="M16" i="20"/>
  <c r="J22" i="14"/>
  <c r="I46" i="14"/>
  <c r="D60" i="16"/>
  <c r="H47" i="14"/>
  <c r="D58" i="19"/>
  <c r="Q9" i="15"/>
  <c r="D17" i="13"/>
  <c r="G40" i="29"/>
  <c r="O25" i="20"/>
  <c r="F52" i="16"/>
  <c r="H65" i="15"/>
  <c r="R43" i="15"/>
  <c r="L25" i="15"/>
  <c r="F69" i="14"/>
  <c r="F42" i="14"/>
  <c r="F16" i="14"/>
  <c r="D69" i="11"/>
  <c r="J54" i="23"/>
  <c r="K33" i="20"/>
  <c r="E16" i="20"/>
  <c r="D8" i="19"/>
  <c r="E19" i="17"/>
  <c r="D33" i="16"/>
  <c r="J68" i="15"/>
  <c r="O57" i="15"/>
  <c r="T46" i="15"/>
  <c r="R36" i="15"/>
  <c r="K25" i="15"/>
  <c r="P14" i="15"/>
  <c r="E69" i="14"/>
  <c r="E52" i="14"/>
  <c r="E36" i="14"/>
  <c r="E23" i="14"/>
  <c r="E10" i="14"/>
  <c r="E36" i="13"/>
  <c r="D56" i="12"/>
  <c r="D14" i="12"/>
  <c r="D17" i="10"/>
  <c r="F47" i="26"/>
  <c r="P70" i="20"/>
  <c r="M36" i="20"/>
  <c r="P24" i="20"/>
  <c r="G15" i="20"/>
  <c r="D55" i="19"/>
  <c r="D63" i="17"/>
  <c r="D15" i="17"/>
  <c r="F42" i="16"/>
  <c r="Q72" i="15"/>
  <c r="F65" i="15"/>
  <c r="U56" i="15"/>
  <c r="Q48" i="15"/>
  <c r="F41" i="15"/>
  <c r="U32" i="15"/>
  <c r="Q24" i="15"/>
  <c r="F17" i="15"/>
  <c r="U8" i="15"/>
  <c r="D40" i="13"/>
  <c r="D31" i="11"/>
  <c r="D13" i="9"/>
  <c r="D26" i="8"/>
  <c r="M65" i="7"/>
  <c r="M53" i="7"/>
  <c r="M41" i="7"/>
  <c r="D57" i="24"/>
  <c r="L60" i="20"/>
  <c r="K34" i="20"/>
  <c r="I22" i="20"/>
  <c r="I10" i="20"/>
  <c r="D27" i="18"/>
  <c r="E42" i="16"/>
  <c r="P72" i="15"/>
  <c r="L64" i="15"/>
  <c r="T56" i="15"/>
  <c r="P48" i="15"/>
  <c r="L40" i="15"/>
  <c r="T32" i="15"/>
  <c r="I28" i="26"/>
  <c r="D70" i="20"/>
  <c r="K35" i="20"/>
  <c r="Q23" i="20"/>
  <c r="H14" i="20"/>
  <c r="D41" i="19"/>
  <c r="E54" i="17"/>
  <c r="E69" i="12"/>
  <c r="I27" i="14"/>
  <c r="D24" i="16"/>
  <c r="H35" i="14"/>
  <c r="D68" i="17"/>
  <c r="G65" i="14"/>
  <c r="F71" i="12"/>
  <c r="F46" i="27"/>
  <c r="I23" i="20"/>
  <c r="G47" i="16"/>
  <c r="G60" i="15"/>
  <c r="M42" i="15"/>
  <c r="S24" i="15"/>
  <c r="F68" i="14"/>
  <c r="F41" i="14"/>
  <c r="F9" i="14"/>
  <c r="D45" i="11"/>
  <c r="F40" i="23"/>
  <c r="K32" i="20"/>
  <c r="H15" i="20"/>
  <c r="D53" i="18"/>
  <c r="E15" i="17"/>
  <c r="G30" i="16"/>
  <c r="Q67" i="15"/>
  <c r="J56" i="15"/>
  <c r="H46" i="15"/>
  <c r="F36" i="15"/>
  <c r="R24" i="15"/>
  <c r="D14" i="15"/>
  <c r="E68" i="14"/>
  <c r="E51" i="14"/>
  <c r="E35" i="14"/>
  <c r="E22" i="14"/>
  <c r="E9" i="14"/>
  <c r="E32" i="13"/>
  <c r="D50" i="12"/>
  <c r="D11" i="12"/>
  <c r="D62" i="9"/>
  <c r="F31" i="26"/>
  <c r="D66" i="20"/>
  <c r="M35" i="20"/>
  <c r="D24" i="20"/>
  <c r="J14" i="20"/>
  <c r="D43" i="19"/>
  <c r="D59" i="17"/>
  <c r="D11" i="17"/>
  <c r="D40" i="16"/>
  <c r="E72" i="15"/>
  <c r="M64" i="15"/>
  <c r="I56" i="15"/>
  <c r="E48" i="15"/>
  <c r="M40" i="15"/>
  <c r="I32" i="15"/>
  <c r="E24" i="15"/>
  <c r="M16" i="15"/>
  <c r="I8" i="15"/>
  <c r="D36" i="13"/>
  <c r="D19" i="11"/>
  <c r="D70" i="8"/>
  <c r="D22" i="8"/>
  <c r="M64" i="7"/>
  <c r="M52" i="7"/>
  <c r="M40" i="7"/>
  <c r="J66" i="23"/>
  <c r="Q56" i="20"/>
  <c r="I33" i="20"/>
  <c r="L21" i="20"/>
  <c r="L9" i="20"/>
  <c r="D15" i="18"/>
  <c r="F37" i="16"/>
  <c r="D72" i="15"/>
  <c r="S63" i="15"/>
  <c r="H56" i="15"/>
  <c r="D48" i="15"/>
  <c r="S39" i="15"/>
  <c r="H32" i="15"/>
  <c r="I12" i="26"/>
  <c r="G65" i="20"/>
  <c r="H34" i="20"/>
  <c r="E23" i="20"/>
  <c r="K13" i="20"/>
  <c r="D29" i="19"/>
  <c r="E50" i="17"/>
  <c r="D66" i="16"/>
  <c r="D30" i="16"/>
  <c r="L69" i="15"/>
  <c r="T61" i="15"/>
  <c r="P53" i="15"/>
  <c r="L45" i="15"/>
  <c r="T37" i="15"/>
  <c r="P29" i="15"/>
  <c r="L21" i="15"/>
  <c r="T13" i="15"/>
  <c r="N70" i="14"/>
  <c r="N58" i="14"/>
  <c r="N46" i="14"/>
  <c r="N34" i="14"/>
  <c r="N22" i="14"/>
  <c r="N10" i="14"/>
  <c r="E39" i="13"/>
  <c r="E61" i="12"/>
  <c r="E25" i="12"/>
  <c r="D62" i="10"/>
  <c r="F43" i="26"/>
  <c r="I69" i="20"/>
  <c r="J36" i="20"/>
  <c r="M24" i="20"/>
  <c r="D15" i="20"/>
  <c r="D52" i="19"/>
  <c r="D58" i="17"/>
  <c r="D10" i="17"/>
  <c r="D37" i="16"/>
  <c r="U71" i="15"/>
  <c r="Q63" i="15"/>
  <c r="F56" i="15"/>
  <c r="U47" i="15"/>
  <c r="Q39" i="15"/>
  <c r="F32" i="15"/>
  <c r="U23" i="15"/>
  <c r="Q15" i="15"/>
  <c r="F8" i="15"/>
  <c r="M62" i="14"/>
  <c r="M50" i="14"/>
  <c r="M38" i="14"/>
  <c r="M26" i="14"/>
  <c r="M14" i="14"/>
  <c r="D55" i="13"/>
  <c r="D7" i="13"/>
  <c r="D70" i="10"/>
  <c r="K20" i="15"/>
  <c r="E55" i="15"/>
  <c r="D8" i="12"/>
  <c r="T63" i="15"/>
  <c r="M63" i="7"/>
  <c r="G63" i="15"/>
  <c r="M35" i="29"/>
  <c r="F29" i="20"/>
  <c r="D38" i="18"/>
  <c r="G51" i="16"/>
  <c r="I66" i="15"/>
  <c r="M50" i="15"/>
  <c r="Q34" i="15"/>
  <c r="G20" i="15"/>
  <c r="N71" i="14"/>
  <c r="N53" i="14"/>
  <c r="N31" i="14"/>
  <c r="N9" i="14"/>
  <c r="E15" i="13"/>
  <c r="E13" i="12"/>
  <c r="F11" i="26"/>
  <c r="J37" i="20"/>
  <c r="M20" i="20"/>
  <c r="D28" i="19"/>
  <c r="D34" i="17"/>
  <c r="F39" i="16"/>
  <c r="D70" i="15"/>
  <c r="U59" i="15"/>
  <c r="N48" i="15"/>
  <c r="S37" i="15"/>
  <c r="Q27" i="15"/>
  <c r="J16" i="15"/>
  <c r="M71" i="14"/>
  <c r="M56" i="14"/>
  <c r="M39" i="14"/>
  <c r="M23" i="14"/>
  <c r="M8" i="14"/>
  <c r="D15" i="13"/>
  <c r="D37" i="12"/>
  <c r="D40" i="11"/>
  <c r="F10" i="15"/>
  <c r="G71" i="7"/>
  <c r="F52" i="7"/>
  <c r="M28" i="7"/>
  <c r="H66" i="6"/>
  <c r="H40" i="6"/>
  <c r="H16" i="6"/>
  <c r="H65" i="5"/>
  <c r="H53" i="5"/>
  <c r="H41" i="5"/>
  <c r="H29" i="5"/>
  <c r="H17" i="5"/>
  <c r="CF72" i="4"/>
  <c r="AK71" i="4"/>
  <c r="CI69" i="4"/>
  <c r="P68" i="4"/>
  <c r="BB66" i="4"/>
  <c r="CN64" i="4"/>
  <c r="AS63" i="4"/>
  <c r="CE61" i="4"/>
  <c r="AJ60" i="4"/>
  <c r="CH58" i="4"/>
  <c r="AM57" i="4"/>
  <c r="BA55" i="4"/>
  <c r="F54" i="4"/>
  <c r="AR52" i="4"/>
  <c r="CD50" i="4"/>
  <c r="AI49" i="4"/>
  <c r="CG47" i="4"/>
  <c r="AL46" i="4"/>
  <c r="BL44" i="4"/>
  <c r="E43" i="4"/>
  <c r="AQ41" i="4"/>
  <c r="CO39" i="4"/>
  <c r="AH38" i="4"/>
  <c r="L50" i="7"/>
  <c r="I10" i="14"/>
  <c r="F66" i="14"/>
  <c r="O45" i="15"/>
  <c r="D50" i="9"/>
  <c r="P55" i="15"/>
  <c r="M51" i="7"/>
  <c r="N62" i="15"/>
  <c r="D45" i="24"/>
  <c r="H22" i="20"/>
  <c r="D26" i="18"/>
  <c r="E49" i="16"/>
  <c r="P65" i="15"/>
  <c r="T49" i="15"/>
  <c r="E34" i="15"/>
  <c r="N19" i="15"/>
  <c r="N69" i="14"/>
  <c r="N52" i="14"/>
  <c r="N30" i="14"/>
  <c r="N8" i="14"/>
  <c r="E64" i="12"/>
  <c r="E10" i="12"/>
  <c r="D33" i="24"/>
  <c r="J35" i="20"/>
  <c r="P19" i="20"/>
  <c r="D16" i="19"/>
  <c r="D22" i="17"/>
  <c r="G34" i="16"/>
  <c r="K69" i="15"/>
  <c r="D58" i="15"/>
  <c r="I47" i="15"/>
  <c r="G37" i="15"/>
  <c r="S25" i="15"/>
  <c r="E15" i="15"/>
  <c r="M70" i="14"/>
  <c r="M53" i="14"/>
  <c r="M37" i="14"/>
  <c r="M22" i="14"/>
  <c r="D67" i="13"/>
  <c r="D11" i="13"/>
  <c r="D34" i="12"/>
  <c r="D28" i="11"/>
  <c r="F61" i="12"/>
  <c r="L69" i="7"/>
  <c r="N50" i="7"/>
  <c r="L27" i="7"/>
  <c r="H62" i="6"/>
  <c r="H38" i="6"/>
  <c r="H14" i="6"/>
  <c r="T63" i="5"/>
  <c r="T51" i="5"/>
  <c r="T39" i="5"/>
  <c r="T27" i="5"/>
  <c r="T15" i="5"/>
  <c r="BT72" i="4"/>
  <c r="Y71" i="4"/>
  <c r="BW69" i="4"/>
  <c r="CK67" i="4"/>
  <c r="AP66" i="4"/>
  <c r="CB64" i="4"/>
  <c r="AG63" i="4"/>
  <c r="BS61" i="4"/>
  <c r="X60" i="4"/>
  <c r="BV58" i="4"/>
  <c r="AA57" i="4"/>
  <c r="AO55" i="4"/>
  <c r="CA53" i="4"/>
  <c r="AF52" i="4"/>
  <c r="BR50" i="4"/>
  <c r="W49" i="4"/>
  <c r="BU47" i="4"/>
  <c r="Z46" i="4"/>
  <c r="AZ44" i="4"/>
  <c r="CL42" i="4"/>
  <c r="AE41" i="4"/>
  <c r="CC39" i="4"/>
  <c r="V38" i="4"/>
  <c r="N46" i="7"/>
  <c r="G24" i="7"/>
  <c r="G7" i="7"/>
  <c r="R69" i="15"/>
  <c r="F40" i="14"/>
  <c r="H34" i="15"/>
  <c r="F15" i="26"/>
  <c r="L47" i="15"/>
  <c r="M39" i="7"/>
  <c r="O55" i="15"/>
  <c r="H65" i="23"/>
  <c r="K21" i="20"/>
  <c r="D14" i="18"/>
  <c r="F32" i="16"/>
  <c r="M62" i="15"/>
  <c r="E46" i="15"/>
  <c r="L33" i="15"/>
  <c r="U18" i="15"/>
  <c r="N68" i="14"/>
  <c r="N47" i="14"/>
  <c r="N29" i="14"/>
  <c r="N7" i="14"/>
  <c r="E58" i="12"/>
  <c r="E7" i="12"/>
  <c r="F64" i="23"/>
  <c r="G34" i="20"/>
  <c r="P15" i="20"/>
  <c r="D61" i="18"/>
  <c r="D18" i="17"/>
  <c r="E32" i="16"/>
  <c r="R68" i="15"/>
  <c r="K57" i="15"/>
  <c r="P46" i="15"/>
  <c r="N36" i="15"/>
  <c r="G25" i="15"/>
  <c r="L14" i="15"/>
  <c r="M69" i="14"/>
  <c r="M52" i="14"/>
  <c r="M36" i="14"/>
  <c r="M21" i="14"/>
  <c r="D63" i="13"/>
  <c r="D70" i="12"/>
  <c r="D31" i="12"/>
  <c r="D16" i="11"/>
  <c r="F25" i="12"/>
  <c r="G68" i="7"/>
  <c r="J49" i="7"/>
  <c r="G23" i="7"/>
  <c r="H60" i="6"/>
  <c r="H36" i="6"/>
  <c r="H12" i="6"/>
  <c r="H63" i="5"/>
  <c r="H51" i="5"/>
  <c r="H39" i="5"/>
  <c r="H27" i="5"/>
  <c r="H15" i="5"/>
  <c r="BH72" i="4"/>
  <c r="M71" i="4"/>
  <c r="BK69" i="4"/>
  <c r="BY67" i="4"/>
  <c r="AD66" i="4"/>
  <c r="BP64" i="4"/>
  <c r="U63" i="4"/>
  <c r="BG61" i="4"/>
  <c r="L60" i="4"/>
  <c r="BJ58" i="4"/>
  <c r="O57" i="4"/>
  <c r="AC55" i="4"/>
  <c r="BO53" i="4"/>
  <c r="T52" i="4"/>
  <c r="BF50" i="4"/>
  <c r="K49" i="4"/>
  <c r="BI47" i="4"/>
  <c r="N46" i="4"/>
  <c r="AN44" i="4"/>
  <c r="BZ42" i="4"/>
  <c r="S41" i="4"/>
  <c r="BQ39" i="4"/>
  <c r="H23" i="14"/>
  <c r="F8" i="14"/>
  <c r="M23" i="15"/>
  <c r="G61" i="20"/>
  <c r="T39" i="15"/>
  <c r="F52" i="23"/>
  <c r="J54" i="15"/>
  <c r="J36" i="23"/>
  <c r="Q19" i="20"/>
  <c r="E46" i="17"/>
  <c r="G27" i="16"/>
  <c r="H61" i="15"/>
  <c r="S44" i="15"/>
  <c r="I30" i="15"/>
  <c r="I18" i="15"/>
  <c r="N67" i="14"/>
  <c r="N45" i="14"/>
  <c r="N28" i="14"/>
  <c r="E71" i="13"/>
  <c r="E55" i="12"/>
  <c r="D17" i="11"/>
  <c r="L49" i="23"/>
  <c r="G33" i="20"/>
  <c r="G14" i="20"/>
  <c r="D49" i="18"/>
  <c r="D14" i="17"/>
  <c r="F27" i="16"/>
  <c r="F68" i="15"/>
  <c r="R56" i="15"/>
  <c r="D46" i="15"/>
  <c r="U35" i="15"/>
  <c r="N24" i="15"/>
  <c r="S13" i="15"/>
  <c r="M68" i="14"/>
  <c r="M51" i="14"/>
  <c r="M35" i="14"/>
  <c r="M20" i="14"/>
  <c r="D59" i="13"/>
  <c r="D67" i="12"/>
  <c r="D28" i="12"/>
  <c r="D61" i="10"/>
  <c r="D36" i="9"/>
  <c r="L66" i="7"/>
  <c r="L45" i="7"/>
  <c r="F22" i="7"/>
  <c r="H58" i="6"/>
  <c r="H34" i="6"/>
  <c r="H10" i="6"/>
  <c r="T61" i="5"/>
  <c r="T49" i="5"/>
  <c r="T37" i="5"/>
  <c r="T25" i="5"/>
  <c r="T13" i="5"/>
  <c r="AV72" i="4"/>
  <c r="CT70" i="4"/>
  <c r="AY69" i="4"/>
  <c r="BM67" i="4"/>
  <c r="R66" i="4"/>
  <c r="BD64" i="4"/>
  <c r="I63" i="4"/>
  <c r="AU61" i="4"/>
  <c r="CS59" i="4"/>
  <c r="AX58" i="4"/>
  <c r="BX56" i="4"/>
  <c r="Q55" i="4"/>
  <c r="BC53" i="4"/>
  <c r="H52" i="4"/>
  <c r="AT50" i="4"/>
  <c r="CR48" i="4"/>
  <c r="AW47" i="4"/>
  <c r="CU45" i="4"/>
  <c r="AB44" i="4"/>
  <c r="BN42" i="4"/>
  <c r="G41" i="4"/>
  <c r="BE39" i="4"/>
  <c r="E17" i="15"/>
  <c r="D42" i="7"/>
  <c r="D21" i="7"/>
  <c r="G70" i="6"/>
  <c r="G46" i="6"/>
  <c r="G22" i="6"/>
  <c r="S69" i="5"/>
  <c r="S61" i="5"/>
  <c r="S53" i="5"/>
  <c r="S45" i="5"/>
  <c r="S37" i="5"/>
  <c r="S29" i="5"/>
  <c r="S21" i="5"/>
  <c r="S13" i="5"/>
  <c r="CE72" i="4"/>
  <c r="AJ71" i="4"/>
  <c r="CH69" i="4"/>
  <c r="AM68" i="4"/>
  <c r="BA66" i="4"/>
  <c r="G53" i="14"/>
  <c r="L25" i="23"/>
  <c r="E65" i="14"/>
  <c r="G23" i="20"/>
  <c r="L23" i="15"/>
  <c r="I32" i="20"/>
  <c r="R46" i="15"/>
  <c r="J60" i="20"/>
  <c r="N12" i="20"/>
  <c r="E34" i="17"/>
  <c r="D18" i="16"/>
  <c r="Q58" i="15"/>
  <c r="U42" i="15"/>
  <c r="K28" i="15"/>
  <c r="M14" i="15"/>
  <c r="N65" i="14"/>
  <c r="N43" i="14"/>
  <c r="N21" i="14"/>
  <c r="E63" i="13"/>
  <c r="E49" i="12"/>
  <c r="D38" i="10"/>
  <c r="G42" i="21"/>
  <c r="D31" i="20"/>
  <c r="M12" i="20"/>
  <c r="D66" i="17"/>
  <c r="E68" i="16"/>
  <c r="G22" i="16"/>
  <c r="O65" i="15"/>
  <c r="T54" i="15"/>
  <c r="R44" i="15"/>
  <c r="K33" i="15"/>
  <c r="P22" i="15"/>
  <c r="N12" i="15"/>
  <c r="M64" i="14"/>
  <c r="M48" i="14"/>
  <c r="M33" i="14"/>
  <c r="M16" i="14"/>
  <c r="D47" i="13"/>
  <c r="D61" i="12"/>
  <c r="D22" i="12"/>
  <c r="D37" i="10"/>
  <c r="E49" i="8"/>
  <c r="G62" i="7"/>
  <c r="G43" i="7"/>
  <c r="N17" i="7"/>
  <c r="H54" i="6"/>
  <c r="H30" i="6"/>
  <c r="T71" i="5"/>
  <c r="T59" i="5"/>
  <c r="T47" i="5"/>
  <c r="T35" i="5"/>
  <c r="T23" i="5"/>
  <c r="T11" i="5"/>
  <c r="X72" i="4"/>
  <c r="BV70" i="4"/>
  <c r="AA69" i="4"/>
  <c r="AO67" i="4"/>
  <c r="CA65" i="4"/>
  <c r="AF64" i="4"/>
  <c r="BR62" i="4"/>
  <c r="W61" i="4"/>
  <c r="BU59" i="4"/>
  <c r="Z58" i="4"/>
  <c r="AZ56" i="4"/>
  <c r="CL54" i="4"/>
  <c r="AE53" i="4"/>
  <c r="CC51" i="4"/>
  <c r="V50" i="4"/>
  <c r="BT48" i="4"/>
  <c r="Y47" i="4"/>
  <c r="BW45" i="4"/>
  <c r="CK43" i="4"/>
  <c r="AP42" i="4"/>
  <c r="CB40" i="4"/>
  <c r="AG39" i="4"/>
  <c r="F58" i="12"/>
  <c r="J38" i="7"/>
  <c r="M17" i="7"/>
  <c r="G66" i="6"/>
  <c r="G42" i="6"/>
  <c r="G18" i="6"/>
  <c r="M68" i="5"/>
  <c r="M60" i="5"/>
  <c r="M52" i="5"/>
  <c r="M44" i="5"/>
  <c r="M36" i="5"/>
  <c r="M28" i="5"/>
  <c r="M20" i="5"/>
  <c r="M12" i="5"/>
  <c r="BG72" i="4"/>
  <c r="L71" i="4"/>
  <c r="BJ69" i="4"/>
  <c r="O68" i="4"/>
  <c r="AC66" i="4"/>
  <c r="BO64" i="4"/>
  <c r="T63" i="4"/>
  <c r="BF61" i="4"/>
  <c r="K60" i="4"/>
  <c r="BI58" i="4"/>
  <c r="N57" i="4"/>
  <c r="AN55" i="4"/>
  <c r="BZ53" i="4"/>
  <c r="S52" i="4"/>
  <c r="BQ50" i="4"/>
  <c r="L16" i="15"/>
  <c r="J72" i="7"/>
  <c r="G53" i="7"/>
  <c r="N31" i="7"/>
  <c r="F12" i="7"/>
  <c r="F60" i="6"/>
  <c r="F36" i="6"/>
  <c r="F12" i="6"/>
  <c r="L66" i="5"/>
  <c r="L58" i="5"/>
  <c r="L50" i="5"/>
  <c r="L42" i="5"/>
  <c r="L34" i="5"/>
  <c r="L26" i="5"/>
  <c r="L18" i="5"/>
  <c r="L10" i="5"/>
  <c r="J72" i="4"/>
  <c r="BH70" i="4"/>
  <c r="M69" i="4"/>
  <c r="BK67" i="4"/>
  <c r="BY65" i="4"/>
  <c r="AD64" i="4"/>
  <c r="BP62" i="4"/>
  <c r="E46" i="8"/>
  <c r="F53" i="7"/>
  <c r="M31" i="7"/>
  <c r="E72" i="6"/>
  <c r="E48" i="6"/>
  <c r="E24" i="6"/>
  <c r="E65" i="5"/>
  <c r="E41" i="5"/>
  <c r="E17" i="5"/>
  <c r="U72" i="4"/>
  <c r="BG70" i="4"/>
  <c r="L69" i="4"/>
  <c r="BJ67" i="4"/>
  <c r="O66" i="4"/>
  <c r="AC64" i="4"/>
  <c r="F44" i="12"/>
  <c r="H30" i="20"/>
  <c r="E49" i="14"/>
  <c r="M13" i="20"/>
  <c r="T15" i="15"/>
  <c r="O20" i="20"/>
  <c r="G39" i="15"/>
  <c r="L56" i="20"/>
  <c r="Q11" i="20"/>
  <c r="E30" i="17"/>
  <c r="G15" i="16"/>
  <c r="E58" i="15"/>
  <c r="I42" i="15"/>
  <c r="R27" i="15"/>
  <c r="H13" i="15"/>
  <c r="N64" i="14"/>
  <c r="N42" i="14"/>
  <c r="N20" i="14"/>
  <c r="E43" i="13"/>
  <c r="E46" i="12"/>
  <c r="D26" i="10"/>
  <c r="L64" i="20"/>
  <c r="D30" i="20"/>
  <c r="P11" i="20"/>
  <c r="D62" i="17"/>
  <c r="F63" i="16"/>
  <c r="E20" i="16"/>
  <c r="J64" i="15"/>
  <c r="H54" i="15"/>
  <c r="F44" i="15"/>
  <c r="R32" i="15"/>
  <c r="D22" i="15"/>
  <c r="U11" i="15"/>
  <c r="M63" i="14"/>
  <c r="M47" i="14"/>
  <c r="M32" i="14"/>
  <c r="M15" i="14"/>
  <c r="D43" i="13"/>
  <c r="D58" i="12"/>
  <c r="D19" i="12"/>
  <c r="D13" i="10"/>
  <c r="E39" i="8"/>
  <c r="L60" i="7"/>
  <c r="L39" i="7"/>
  <c r="M16" i="7"/>
  <c r="H52" i="6"/>
  <c r="H28" i="6"/>
  <c r="H71" i="5"/>
  <c r="H59" i="5"/>
  <c r="H47" i="5"/>
  <c r="H35" i="5"/>
  <c r="H23" i="5"/>
  <c r="H11" i="5"/>
  <c r="L72" i="4"/>
  <c r="BJ70" i="4"/>
  <c r="O69" i="4"/>
  <c r="AC67" i="4"/>
  <c r="BO65" i="4"/>
  <c r="T64" i="4"/>
  <c r="BF62" i="4"/>
  <c r="K61" i="4"/>
  <c r="BI59" i="4"/>
  <c r="N58" i="4"/>
  <c r="AN56" i="4"/>
  <c r="BZ54" i="4"/>
  <c r="S53" i="4"/>
  <c r="BQ51" i="4"/>
  <c r="J50" i="4"/>
  <c r="BH48" i="4"/>
  <c r="M47" i="4"/>
  <c r="BK45" i="4"/>
  <c r="BY43" i="4"/>
  <c r="AD42" i="4"/>
  <c r="BP40" i="4"/>
  <c r="U39" i="4"/>
  <c r="F22" i="12"/>
  <c r="G36" i="7"/>
  <c r="L16" i="7"/>
  <c r="G64" i="6"/>
  <c r="G40" i="6"/>
  <c r="G16" i="6"/>
  <c r="S67" i="5"/>
  <c r="S59" i="5"/>
  <c r="S51" i="5"/>
  <c r="S43" i="5"/>
  <c r="S35" i="5"/>
  <c r="S27" i="5"/>
  <c r="S19" i="5"/>
  <c r="S11" i="5"/>
  <c r="AU72" i="4"/>
  <c r="CS70" i="4"/>
  <c r="AX69" i="4"/>
  <c r="BX67" i="4"/>
  <c r="Q66" i="4"/>
  <c r="BC64" i="4"/>
  <c r="H63" i="4"/>
  <c r="AT61" i="4"/>
  <c r="CR59" i="4"/>
  <c r="AW58" i="4"/>
  <c r="CU56" i="4"/>
  <c r="AB55" i="4"/>
  <c r="BN53" i="4"/>
  <c r="G52" i="4"/>
  <c r="BE50" i="4"/>
  <c r="T8" i="15"/>
  <c r="D71" i="7"/>
  <c r="D52" i="7"/>
  <c r="M30" i="7"/>
  <c r="F11" i="7"/>
  <c r="F58" i="6"/>
  <c r="F34" i="6"/>
  <c r="F10" i="6"/>
  <c r="R65" i="5"/>
  <c r="R57" i="5"/>
  <c r="R49" i="5"/>
  <c r="R41" i="5"/>
  <c r="R33" i="5"/>
  <c r="R25" i="5"/>
  <c r="R17" i="5"/>
  <c r="R9" i="5"/>
  <c r="CQ71" i="4"/>
  <c r="AV70" i="4"/>
  <c r="CT68" i="4"/>
  <c r="AY67" i="4"/>
  <c r="BM65" i="4"/>
  <c r="R64" i="4"/>
  <c r="BD62" i="4"/>
  <c r="E37" i="8"/>
  <c r="N51" i="7"/>
  <c r="L30" i="7"/>
  <c r="E70" i="6"/>
  <c r="E46" i="6"/>
  <c r="E22" i="6"/>
  <c r="E63" i="5"/>
  <c r="E39" i="5"/>
  <c r="E15" i="5"/>
  <c r="F70" i="23"/>
  <c r="K14" i="20"/>
  <c r="E34" i="14"/>
  <c r="D31" i="19"/>
  <c r="P7" i="15"/>
  <c r="O8" i="20"/>
  <c r="N38" i="15"/>
  <c r="F50" i="20"/>
  <c r="H10" i="20"/>
  <c r="E26" i="17"/>
  <c r="E13" i="16"/>
  <c r="L57" i="15"/>
  <c r="P41" i="15"/>
  <c r="F27" i="15"/>
  <c r="O12" i="15"/>
  <c r="N59" i="14"/>
  <c r="N41" i="14"/>
  <c r="N19" i="14"/>
  <c r="E35" i="13"/>
  <c r="E43" i="12"/>
  <c r="D14" i="10"/>
  <c r="O59" i="20"/>
  <c r="J25" i="20"/>
  <c r="D11" i="20"/>
  <c r="D54" i="17"/>
  <c r="D61" i="16"/>
  <c r="G10" i="16"/>
  <c r="E63" i="15"/>
  <c r="O53" i="15"/>
  <c r="H42" i="15"/>
  <c r="M31" i="15"/>
  <c r="K21" i="15"/>
  <c r="D10" i="15"/>
  <c r="M61" i="14"/>
  <c r="M46" i="14"/>
  <c r="M29" i="14"/>
  <c r="M13" i="14"/>
  <c r="D39" i="13"/>
  <c r="D55" i="12"/>
  <c r="D13" i="12"/>
  <c r="D70" i="9"/>
  <c r="E30" i="8"/>
  <c r="G59" i="7"/>
  <c r="J37" i="7"/>
  <c r="L15" i="7"/>
  <c r="H50" i="6"/>
  <c r="H26" i="6"/>
  <c r="T69" i="5"/>
  <c r="T57" i="5"/>
  <c r="T45" i="5"/>
  <c r="T33" i="5"/>
  <c r="T21" i="5"/>
  <c r="T9" i="5"/>
  <c r="CS71" i="4"/>
  <c r="AX70" i="4"/>
  <c r="BX68" i="4"/>
  <c r="Q67" i="4"/>
  <c r="BC65" i="4"/>
  <c r="H64" i="4"/>
  <c r="AT62" i="4"/>
  <c r="CR60" i="4"/>
  <c r="AW59" i="4"/>
  <c r="CU57" i="4"/>
  <c r="AB56" i="4"/>
  <c r="BN54" i="4"/>
  <c r="G53" i="4"/>
  <c r="BE51" i="4"/>
  <c r="CQ49" i="4"/>
  <c r="AV48" i="4"/>
  <c r="CT46" i="4"/>
  <c r="AY45" i="4"/>
  <c r="BM43" i="4"/>
  <c r="R42" i="4"/>
  <c r="BD40" i="4"/>
  <c r="I39" i="4"/>
  <c r="D63" i="10"/>
  <c r="F35" i="7"/>
  <c r="J14" i="7"/>
  <c r="G62" i="6"/>
  <c r="G38" i="6"/>
  <c r="G14" i="6"/>
  <c r="G67" i="5"/>
  <c r="G59" i="5"/>
  <c r="G51" i="5"/>
  <c r="G43" i="5"/>
  <c r="G35" i="5"/>
  <c r="G27" i="5"/>
  <c r="G19" i="5"/>
  <c r="G11" i="5"/>
  <c r="AI72" i="4"/>
  <c r="CG70" i="4"/>
  <c r="AL69" i="4"/>
  <c r="BL67" i="4"/>
  <c r="E66" i="4"/>
  <c r="AQ64" i="4"/>
  <c r="CO62" i="4"/>
  <c r="AH61" i="4"/>
  <c r="CF59" i="4"/>
  <c r="AK58" i="4"/>
  <c r="CI56" i="4"/>
  <c r="P55" i="4"/>
  <c r="BB53" i="4"/>
  <c r="CN51" i="4"/>
  <c r="AS50" i="4"/>
  <c r="F55" i="12"/>
  <c r="J69" i="7"/>
  <c r="G49" i="7"/>
  <c r="L29" i="7"/>
  <c r="F10" i="7"/>
  <c r="F56" i="6"/>
  <c r="F32" i="6"/>
  <c r="F8" i="6"/>
  <c r="F65" i="5"/>
  <c r="F57" i="5"/>
  <c r="F49" i="5"/>
  <c r="F41" i="5"/>
  <c r="F33" i="5"/>
  <c r="F25" i="5"/>
  <c r="F17" i="5"/>
  <c r="F9" i="5"/>
  <c r="CE71" i="4"/>
  <c r="AJ70" i="4"/>
  <c r="CH68" i="4"/>
  <c r="AM67" i="4"/>
  <c r="BA65" i="4"/>
  <c r="F64" i="4"/>
  <c r="AR62" i="4"/>
  <c r="D29" i="8"/>
  <c r="O21" i="20"/>
  <c r="D41" i="18"/>
  <c r="E21" i="14"/>
  <c r="D55" i="17"/>
  <c r="D32" i="13"/>
  <c r="D71" i="16"/>
  <c r="P36" i="15"/>
  <c r="O43" i="20"/>
  <c r="K9" i="20"/>
  <c r="F68" i="16"/>
  <c r="E70" i="15"/>
  <c r="I54" i="15"/>
  <c r="M38" i="15"/>
  <c r="M26" i="15"/>
  <c r="J11" i="15"/>
  <c r="N57" i="14"/>
  <c r="N40" i="14"/>
  <c r="N18" i="14"/>
  <c r="E31" i="13"/>
  <c r="E28" i="12"/>
  <c r="F49" i="30"/>
  <c r="J56" i="20"/>
  <c r="P23" i="20"/>
  <c r="G10" i="20"/>
  <c r="D50" i="17"/>
  <c r="G58" i="16"/>
  <c r="E8" i="16"/>
  <c r="L62" i="15"/>
  <c r="J52" i="15"/>
  <c r="O41" i="15"/>
  <c r="T30" i="15"/>
  <c r="R20" i="15"/>
  <c r="K9" i="15"/>
  <c r="M60" i="14"/>
  <c r="M45" i="14"/>
  <c r="M28" i="14"/>
  <c r="M12" i="14"/>
  <c r="D35" i="13"/>
  <c r="D49" i="12"/>
  <c r="D10" i="12"/>
  <c r="D58" i="9"/>
  <c r="E22" i="8"/>
  <c r="L57" i="7"/>
  <c r="G35" i="7"/>
  <c r="J13" i="7"/>
  <c r="H48" i="6"/>
  <c r="H24" i="6"/>
  <c r="H69" i="5"/>
  <c r="H57" i="5"/>
  <c r="H45" i="5"/>
  <c r="H33" i="5"/>
  <c r="H21" i="5"/>
  <c r="H9" i="5"/>
  <c r="CG71" i="4"/>
  <c r="AL70" i="4"/>
  <c r="BL68" i="4"/>
  <c r="E67" i="4"/>
  <c r="AQ65" i="4"/>
  <c r="CO63" i="4"/>
  <c r="AH62" i="4"/>
  <c r="CF60" i="4"/>
  <c r="AK59" i="4"/>
  <c r="CI57" i="4"/>
  <c r="P56" i="4"/>
  <c r="BB54" i="4"/>
  <c r="CN52" i="4"/>
  <c r="AS51" i="4"/>
  <c r="CE49" i="4"/>
  <c r="AJ48" i="4"/>
  <c r="CH46" i="4"/>
  <c r="AM45" i="4"/>
  <c r="BA43" i="4"/>
  <c r="F42" i="4"/>
  <c r="AR40" i="4"/>
  <c r="CD38" i="4"/>
  <c r="D35" i="9"/>
  <c r="D33" i="7"/>
  <c r="G12" i="7"/>
  <c r="G60" i="6"/>
  <c r="G36" i="6"/>
  <c r="G12" i="6"/>
  <c r="M66" i="5"/>
  <c r="M58" i="5"/>
  <c r="M50" i="5"/>
  <c r="M42" i="5"/>
  <c r="M34" i="5"/>
  <c r="M26" i="5"/>
  <c r="M18" i="5"/>
  <c r="M10" i="5"/>
  <c r="W72" i="4"/>
  <c r="BU70" i="4"/>
  <c r="Z69" i="4"/>
  <c r="AZ67" i="4"/>
  <c r="CL65" i="4"/>
  <c r="AE64" i="4"/>
  <c r="CC62" i="4"/>
  <c r="V61" i="4"/>
  <c r="BT59" i="4"/>
  <c r="Y58" i="4"/>
  <c r="BW56" i="4"/>
  <c r="CK54" i="4"/>
  <c r="AP53" i="4"/>
  <c r="CB51" i="4"/>
  <c r="AG50" i="4"/>
  <c r="F19" i="12"/>
  <c r="D68" i="7"/>
  <c r="D48" i="7"/>
  <c r="J27" i="7"/>
  <c r="F9" i="7"/>
  <c r="F54" i="6"/>
  <c r="F30" i="6"/>
  <c r="L72" i="5"/>
  <c r="L64" i="5"/>
  <c r="L56" i="5"/>
  <c r="L48" i="5"/>
  <c r="L40" i="5"/>
  <c r="L32" i="5"/>
  <c r="L24" i="5"/>
  <c r="L16" i="5"/>
  <c r="L8" i="5"/>
  <c r="BS71" i="4"/>
  <c r="X70" i="4"/>
  <c r="BV68" i="4"/>
  <c r="AA67" i="4"/>
  <c r="AO65" i="4"/>
  <c r="CA63" i="4"/>
  <c r="K23" i="15"/>
  <c r="F40" i="16"/>
  <c r="E11" i="17"/>
  <c r="E8" i="14"/>
  <c r="D7" i="17"/>
  <c r="D7" i="11"/>
  <c r="D35" i="16"/>
  <c r="O31" i="15"/>
  <c r="H33" i="20"/>
  <c r="N8" i="20"/>
  <c r="G63" i="16"/>
  <c r="S68" i="15"/>
  <c r="D53" i="15"/>
  <c r="H37" i="15"/>
  <c r="T25" i="15"/>
  <c r="Q10" i="15"/>
  <c r="N56" i="14"/>
  <c r="N35" i="14"/>
  <c r="N17" i="14"/>
  <c r="E27" i="13"/>
  <c r="E22" i="12"/>
  <c r="E18" i="30"/>
  <c r="G53" i="20"/>
  <c r="D23" i="20"/>
  <c r="D7" i="20"/>
  <c r="D46" i="17"/>
  <c r="E56" i="16"/>
  <c r="N72" i="15"/>
  <c r="S61" i="15"/>
  <c r="Q51" i="15"/>
  <c r="J40" i="15"/>
  <c r="H30" i="15"/>
  <c r="F20" i="15"/>
  <c r="R8" i="15"/>
  <c r="M59" i="14"/>
  <c r="M44" i="14"/>
  <c r="M27" i="14"/>
  <c r="M11" i="14"/>
  <c r="D31" i="13"/>
  <c r="D46" i="12"/>
  <c r="D7" i="12"/>
  <c r="D46" i="9"/>
  <c r="E14" i="8"/>
  <c r="G56" i="7"/>
  <c r="F34" i="7"/>
  <c r="H72" i="6"/>
  <c r="H46" i="6"/>
  <c r="H22" i="6"/>
  <c r="T67" i="5"/>
  <c r="T55" i="5"/>
  <c r="T43" i="5"/>
  <c r="T31" i="5"/>
  <c r="T19" i="5"/>
  <c r="T7" i="5"/>
  <c r="BU71" i="4"/>
  <c r="Z70" i="4"/>
  <c r="AZ68" i="4"/>
  <c r="CL66" i="4"/>
  <c r="AE65" i="4"/>
  <c r="CC63" i="4"/>
  <c r="V62" i="4"/>
  <c r="BT60" i="4"/>
  <c r="Y59" i="4"/>
  <c r="BW57" i="4"/>
  <c r="CK55" i="4"/>
  <c r="AP54" i="4"/>
  <c r="CB52" i="4"/>
  <c r="AG51" i="4"/>
  <c r="BS49" i="4"/>
  <c r="X48" i="4"/>
  <c r="BV46" i="4"/>
  <c r="AA45" i="4"/>
  <c r="AO43" i="4"/>
  <c r="CA41" i="4"/>
  <c r="AF40" i="4"/>
  <c r="BR38" i="4"/>
  <c r="D49" i="8"/>
  <c r="N30" i="7"/>
  <c r="G11" i="7"/>
  <c r="G58" i="6"/>
  <c r="G34" i="6"/>
  <c r="G10" i="6"/>
  <c r="S65" i="5"/>
  <c r="S57" i="5"/>
  <c r="S49" i="5"/>
  <c r="S41" i="5"/>
  <c r="S33" i="5"/>
  <c r="S25" i="5"/>
  <c r="S17" i="5"/>
  <c r="S9" i="5"/>
  <c r="K72" i="4"/>
  <c r="BI70" i="4"/>
  <c r="N69" i="4"/>
  <c r="AN67" i="4"/>
  <c r="BZ65" i="4"/>
  <c r="S64" i="4"/>
  <c r="BQ62" i="4"/>
  <c r="J61" i="4"/>
  <c r="BH59" i="4"/>
  <c r="M58" i="4"/>
  <c r="BK56" i="4"/>
  <c r="BY54" i="4"/>
  <c r="AD53" i="4"/>
  <c r="BP51" i="4"/>
  <c r="U50" i="4"/>
  <c r="D51" i="10"/>
  <c r="J66" i="7"/>
  <c r="L46" i="7"/>
  <c r="G25" i="7"/>
  <c r="F8" i="7"/>
  <c r="F52" i="6"/>
  <c r="F28" i="6"/>
  <c r="R71" i="5"/>
  <c r="R63" i="5"/>
  <c r="R55" i="5"/>
  <c r="N59" i="15"/>
  <c r="E28" i="16"/>
  <c r="E24" i="13"/>
  <c r="G37" i="16"/>
  <c r="D66" i="8"/>
  <c r="K71" i="15"/>
  <c r="H51" i="30"/>
  <c r="H32" i="20"/>
  <c r="D17" i="19"/>
  <c r="E61" i="16"/>
  <c r="G68" i="15"/>
  <c r="K52" i="15"/>
  <c r="O36" i="15"/>
  <c r="E22" i="15"/>
  <c r="E10" i="15"/>
  <c r="N55" i="14"/>
  <c r="N33" i="14"/>
  <c r="N16" i="14"/>
  <c r="E23" i="13"/>
  <c r="E19" i="12"/>
  <c r="F59" i="26"/>
  <c r="D50" i="20"/>
  <c r="G22" i="20"/>
  <c r="D64" i="19"/>
  <c r="D42" i="17"/>
  <c r="G46" i="16"/>
  <c r="I71" i="15"/>
  <c r="G61" i="15"/>
  <c r="S49" i="15"/>
  <c r="E39" i="15"/>
  <c r="O29" i="15"/>
  <c r="H18" i="15"/>
  <c r="M7" i="15"/>
  <c r="M58" i="14"/>
  <c r="M41" i="14"/>
  <c r="M25" i="14"/>
  <c r="M10" i="14"/>
  <c r="D23" i="13"/>
  <c r="D43" i="12"/>
  <c r="D64" i="11"/>
  <c r="I25" i="15"/>
  <c r="E7" i="8"/>
  <c r="N54" i="7"/>
  <c r="D32" i="7"/>
  <c r="H70" i="6"/>
  <c r="H44" i="6"/>
  <c r="H20" i="6"/>
  <c r="H67" i="5"/>
  <c r="H55" i="5"/>
  <c r="H43" i="5"/>
  <c r="H31" i="5"/>
  <c r="H19" i="5"/>
  <c r="H7" i="5"/>
  <c r="BI71" i="4"/>
  <c r="N70" i="4"/>
  <c r="AN68" i="4"/>
  <c r="BZ66" i="4"/>
  <c r="S65" i="4"/>
  <c r="BQ63" i="4"/>
  <c r="J62" i="4"/>
  <c r="BH60" i="4"/>
  <c r="M59" i="4"/>
  <c r="BK57" i="4"/>
  <c r="BY55" i="4"/>
  <c r="AD54" i="4"/>
  <c r="BP52" i="4"/>
  <c r="U51" i="4"/>
  <c r="BG49" i="4"/>
  <c r="L48" i="4"/>
  <c r="BJ46" i="4"/>
  <c r="O45" i="4"/>
  <c r="AC43" i="4"/>
  <c r="BO41" i="4"/>
  <c r="T40" i="4"/>
  <c r="BF38" i="4"/>
  <c r="E38" i="8"/>
  <c r="M29" i="7"/>
  <c r="G10" i="7"/>
  <c r="G56" i="6"/>
  <c r="G32" i="6"/>
  <c r="G8" i="6"/>
  <c r="G65" i="5"/>
  <c r="G57" i="5"/>
  <c r="G49" i="5"/>
  <c r="G41" i="5"/>
  <c r="G33" i="5"/>
  <c r="G25" i="5"/>
  <c r="G17" i="5"/>
  <c r="G9" i="5"/>
  <c r="CR71" i="4"/>
  <c r="AW70" i="4"/>
  <c r="CU68" i="4"/>
  <c r="AB67" i="4"/>
  <c r="BN65" i="4"/>
  <c r="G64" i="4"/>
  <c r="BE62" i="4"/>
  <c r="CQ60" i="4"/>
  <c r="AV59" i="4"/>
  <c r="CT57" i="4"/>
  <c r="AY56" i="4"/>
  <c r="BM54" i="4"/>
  <c r="R53" i="4"/>
  <c r="BD51" i="4"/>
  <c r="I50" i="4"/>
  <c r="D34" i="9"/>
  <c r="D65" i="7"/>
  <c r="J45" i="7"/>
  <c r="F24" i="7"/>
  <c r="F7" i="7"/>
  <c r="F50" i="6"/>
  <c r="F26" i="6"/>
  <c r="F71" i="5"/>
  <c r="F63" i="5"/>
  <c r="F55" i="5"/>
  <c r="F47" i="5"/>
  <c r="F39" i="5"/>
  <c r="F31" i="5"/>
  <c r="F23" i="5"/>
  <c r="F15" i="5"/>
  <c r="F7" i="5"/>
  <c r="AU71" i="4"/>
  <c r="CS69" i="4"/>
  <c r="AX68" i="4"/>
  <c r="BX66" i="4"/>
  <c r="Q65" i="4"/>
  <c r="BC63" i="4"/>
  <c r="H8" i="15"/>
  <c r="N70" i="7"/>
  <c r="F44" i="7"/>
  <c r="D23" i="7"/>
  <c r="E62" i="6"/>
  <c r="E38" i="6"/>
  <c r="E14" i="6"/>
  <c r="E55" i="5"/>
  <c r="E31" i="5"/>
  <c r="E7" i="5"/>
  <c r="D20" i="17"/>
  <c r="K47" i="15"/>
  <c r="G44" i="15"/>
  <c r="E67" i="13"/>
  <c r="D37" i="18"/>
  <c r="D34" i="15"/>
  <c r="M17" i="14"/>
  <c r="L63" i="7"/>
  <c r="H61" i="5"/>
  <c r="CH70" i="4"/>
  <c r="AI61" i="4"/>
  <c r="CO51" i="4"/>
  <c r="BB42" i="4"/>
  <c r="J26" i="7"/>
  <c r="G30" i="6"/>
  <c r="G63" i="5"/>
  <c r="G45" i="5"/>
  <c r="S23" i="5"/>
  <c r="CQ72" i="4"/>
  <c r="CI68" i="4"/>
  <c r="AD65" i="4"/>
  <c r="U62" i="4"/>
  <c r="L59" i="4"/>
  <c r="O56" i="4"/>
  <c r="BO52" i="4"/>
  <c r="BF49" i="4"/>
  <c r="J60" i="7"/>
  <c r="M18" i="7"/>
  <c r="F44" i="6"/>
  <c r="F69" i="5"/>
  <c r="F53" i="5"/>
  <c r="L38" i="5"/>
  <c r="F27" i="5"/>
  <c r="L12" i="5"/>
  <c r="W71" i="4"/>
  <c r="BJ68" i="4"/>
  <c r="P66" i="4"/>
  <c r="S63" i="4"/>
  <c r="D13" i="8"/>
  <c r="G38" i="7"/>
  <c r="F13" i="7"/>
  <c r="E40" i="6"/>
  <c r="E8" i="6"/>
  <c r="E43" i="5"/>
  <c r="E9" i="5"/>
  <c r="AH71" i="4"/>
  <c r="BT69" i="4"/>
  <c r="M68" i="4"/>
  <c r="AY66" i="4"/>
  <c r="BA64" i="4"/>
  <c r="CA62" i="4"/>
  <c r="AF61" i="4"/>
  <c r="BR59" i="4"/>
  <c r="W58" i="4"/>
  <c r="BU56" i="4"/>
  <c r="Z55" i="4"/>
  <c r="AZ53" i="4"/>
  <c r="CL51" i="4"/>
  <c r="AE50" i="4"/>
  <c r="CC48" i="4"/>
  <c r="V47" i="4"/>
  <c r="BT45" i="4"/>
  <c r="Y44" i="4"/>
  <c r="E55" i="8"/>
  <c r="L61" i="7"/>
  <c r="F38" i="7"/>
  <c r="J17" i="7"/>
  <c r="D66" i="6"/>
  <c r="D42" i="6"/>
  <c r="D18" i="6"/>
  <c r="J68" i="5"/>
  <c r="J60" i="5"/>
  <c r="J52" i="5"/>
  <c r="J44" i="5"/>
  <c r="J36" i="5"/>
  <c r="J28" i="5"/>
  <c r="J20" i="5"/>
  <c r="J12" i="5"/>
  <c r="BD72" i="4"/>
  <c r="I71" i="4"/>
  <c r="AU69" i="4"/>
  <c r="CS67" i="4"/>
  <c r="AX66" i="4"/>
  <c r="BX64" i="4"/>
  <c r="Q63" i="4"/>
  <c r="BC61" i="4"/>
  <c r="H60" i="4"/>
  <c r="AT58" i="4"/>
  <c r="CR56" i="4"/>
  <c r="AW55" i="4"/>
  <c r="CU53" i="4"/>
  <c r="E54" i="8"/>
  <c r="N42" i="7"/>
  <c r="L20" i="7"/>
  <c r="O65" i="5"/>
  <c r="O53" i="5"/>
  <c r="O41" i="5"/>
  <c r="O29" i="5"/>
  <c r="O17" i="5"/>
  <c r="BO72" i="4"/>
  <c r="T71" i="4"/>
  <c r="BF69" i="4"/>
  <c r="K68" i="4"/>
  <c r="BI66" i="4"/>
  <c r="N65" i="4"/>
  <c r="AN63" i="4"/>
  <c r="BZ61" i="4"/>
  <c r="S60" i="4"/>
  <c r="BQ58" i="4"/>
  <c r="J57" i="4"/>
  <c r="BH55" i="4"/>
  <c r="M54" i="4"/>
  <c r="BK52" i="4"/>
  <c r="BY50" i="4"/>
  <c r="AD49" i="4"/>
  <c r="T41" i="15"/>
  <c r="F50" i="29"/>
  <c r="J35" i="15"/>
  <c r="E19" i="13"/>
  <c r="D38" i="17"/>
  <c r="J28" i="15"/>
  <c r="M9" i="14"/>
  <c r="J53" i="7"/>
  <c r="T53" i="5"/>
  <c r="CU69" i="4"/>
  <c r="AV60" i="4"/>
  <c r="I51" i="4"/>
  <c r="BC41" i="4"/>
  <c r="F23" i="7"/>
  <c r="G28" i="6"/>
  <c r="M62" i="5"/>
  <c r="M40" i="5"/>
  <c r="G23" i="5"/>
  <c r="BS72" i="4"/>
  <c r="BW68" i="4"/>
  <c r="R65" i="4"/>
  <c r="I62" i="4"/>
  <c r="CS58" i="4"/>
  <c r="BX55" i="4"/>
  <c r="BC52" i="4"/>
  <c r="AT49" i="4"/>
  <c r="D59" i="7"/>
  <c r="L17" i="7"/>
  <c r="F42" i="6"/>
  <c r="L68" i="5"/>
  <c r="L52" i="5"/>
  <c r="R37" i="5"/>
  <c r="R23" i="5"/>
  <c r="R11" i="5"/>
  <c r="K71" i="4"/>
  <c r="AL68" i="4"/>
  <c r="CK65" i="4"/>
  <c r="G63" i="4"/>
  <c r="N67" i="7"/>
  <c r="F37" i="7"/>
  <c r="E68" i="6"/>
  <c r="E36" i="6"/>
  <c r="E71" i="5"/>
  <c r="E37" i="5"/>
  <c r="CO72" i="4"/>
  <c r="V71" i="4"/>
  <c r="BH69" i="4"/>
  <c r="CT67" i="4"/>
  <c r="AM66" i="4"/>
  <c r="AO64" i="4"/>
  <c r="BO62" i="4"/>
  <c r="T61" i="4"/>
  <c r="BF59" i="4"/>
  <c r="K58" i="4"/>
  <c r="BI56" i="4"/>
  <c r="N55" i="4"/>
  <c r="AN53" i="4"/>
  <c r="BZ51" i="4"/>
  <c r="S50" i="4"/>
  <c r="BQ48" i="4"/>
  <c r="J47" i="4"/>
  <c r="BH45" i="4"/>
  <c r="M44" i="4"/>
  <c r="D37" i="8"/>
  <c r="G60" i="7"/>
  <c r="D36" i="7"/>
  <c r="G15" i="7"/>
  <c r="D64" i="6"/>
  <c r="D40" i="6"/>
  <c r="D16" i="6"/>
  <c r="P67" i="5"/>
  <c r="P59" i="5"/>
  <c r="P51" i="5"/>
  <c r="P43" i="5"/>
  <c r="P35" i="5"/>
  <c r="P27" i="5"/>
  <c r="P19" i="5"/>
  <c r="P11" i="5"/>
  <c r="AR72" i="4"/>
  <c r="CD70" i="4"/>
  <c r="AI69" i="4"/>
  <c r="CG67" i="4"/>
  <c r="AL66" i="4"/>
  <c r="BL64" i="4"/>
  <c r="E63" i="4"/>
  <c r="AQ61" i="4"/>
  <c r="CO59" i="4"/>
  <c r="AH58" i="4"/>
  <c r="CF56" i="4"/>
  <c r="AK55" i="4"/>
  <c r="CI53" i="4"/>
  <c r="E45" i="8"/>
  <c r="F39" i="7"/>
  <c r="J18" i="7"/>
  <c r="I64" i="5"/>
  <c r="I52" i="5"/>
  <c r="I40" i="5"/>
  <c r="I28" i="5"/>
  <c r="I16" i="5"/>
  <c r="BC72" i="4"/>
  <c r="H71" i="4"/>
  <c r="AT69" i="4"/>
  <c r="CR67" i="4"/>
  <c r="AW66" i="4"/>
  <c r="CU64" i="4"/>
  <c r="AB63" i="4"/>
  <c r="BN61" i="4"/>
  <c r="G60" i="4"/>
  <c r="BE58" i="4"/>
  <c r="CQ56" i="4"/>
  <c r="AV55" i="4"/>
  <c r="CT53" i="4"/>
  <c r="AY52" i="4"/>
  <c r="BM50" i="4"/>
  <c r="R49" i="4"/>
  <c r="BD47" i="4"/>
  <c r="I46" i="4"/>
  <c r="AU44" i="4"/>
  <c r="D12" i="9"/>
  <c r="J64" i="7"/>
  <c r="J47" i="7"/>
  <c r="D33" i="11"/>
  <c r="F22" i="23"/>
  <c r="D29" i="15"/>
  <c r="E52" i="12"/>
  <c r="G70" i="16"/>
  <c r="I23" i="15"/>
  <c r="D51" i="13"/>
  <c r="J44" i="7"/>
  <c r="H49" i="5"/>
  <c r="AM69" i="4"/>
  <c r="CG59" i="4"/>
  <c r="AH50" i="4"/>
  <c r="CN40" i="4"/>
  <c r="N18" i="7"/>
  <c r="G26" i="6"/>
  <c r="G61" i="5"/>
  <c r="S39" i="5"/>
  <c r="M22" i="5"/>
  <c r="CF71" i="4"/>
  <c r="BK68" i="4"/>
  <c r="F65" i="4"/>
  <c r="CD61" i="4"/>
  <c r="CG58" i="4"/>
  <c r="BL55" i="4"/>
  <c r="AQ52" i="4"/>
  <c r="AH49" i="4"/>
  <c r="J57" i="7"/>
  <c r="J15" i="7"/>
  <c r="F40" i="6"/>
  <c r="R67" i="5"/>
  <c r="R51" i="5"/>
  <c r="F37" i="5"/>
  <c r="L22" i="5"/>
  <c r="F11" i="5"/>
  <c r="CR70" i="4"/>
  <c r="Z68" i="4"/>
  <c r="AC65" i="4"/>
  <c r="CN62" i="4"/>
  <c r="N64" i="7"/>
  <c r="D35" i="7"/>
  <c r="E66" i="6"/>
  <c r="E34" i="6"/>
  <c r="E69" i="5"/>
  <c r="E35" i="5"/>
  <c r="CC72" i="4"/>
  <c r="J71" i="4"/>
  <c r="AV69" i="4"/>
  <c r="CH67" i="4"/>
  <c r="AA66" i="4"/>
  <c r="Q64" i="4"/>
  <c r="BC62" i="4"/>
  <c r="H61" i="4"/>
  <c r="AT59" i="4"/>
  <c r="CR57" i="4"/>
  <c r="AW56" i="4"/>
  <c r="CU54" i="4"/>
  <c r="AB53" i="4"/>
  <c r="BN51" i="4"/>
  <c r="G50" i="4"/>
  <c r="BE48" i="4"/>
  <c r="CQ46" i="4"/>
  <c r="AV45" i="4"/>
  <c r="CT43" i="4"/>
  <c r="E28" i="8"/>
  <c r="L58" i="7"/>
  <c r="N33" i="7"/>
  <c r="F14" i="7"/>
  <c r="D62" i="6"/>
  <c r="D38" i="6"/>
  <c r="D14" i="6"/>
  <c r="D67" i="5"/>
  <c r="D59" i="5"/>
  <c r="D51" i="5"/>
  <c r="D43" i="5"/>
  <c r="D35" i="5"/>
  <c r="D27" i="5"/>
  <c r="D19" i="5"/>
  <c r="D11" i="5"/>
  <c r="AF72" i="4"/>
  <c r="BR70" i="4"/>
  <c r="W69" i="4"/>
  <c r="BU67" i="4"/>
  <c r="Z66" i="4"/>
  <c r="AZ64" i="4"/>
  <c r="CL62" i="4"/>
  <c r="AE61" i="4"/>
  <c r="CC59" i="4"/>
  <c r="V58" i="4"/>
  <c r="BT56" i="4"/>
  <c r="Y55" i="4"/>
  <c r="BW53" i="4"/>
  <c r="E35" i="8"/>
  <c r="D37" i="7"/>
  <c r="G16" i="7"/>
  <c r="O63" i="5"/>
  <c r="O51" i="5"/>
  <c r="O39" i="5"/>
  <c r="O27" i="5"/>
  <c r="O15" i="5"/>
  <c r="AQ72" i="4"/>
  <c r="CO70" i="4"/>
  <c r="AH69" i="4"/>
  <c r="CF67" i="4"/>
  <c r="AK66" i="4"/>
  <c r="CI64" i="4"/>
  <c r="P63" i="4"/>
  <c r="BB61" i="4"/>
  <c r="CN59" i="4"/>
  <c r="S65" i="15"/>
  <c r="E30" i="20"/>
  <c r="S20" i="15"/>
  <c r="E16" i="12"/>
  <c r="E44" i="16"/>
  <c r="O17" i="15"/>
  <c r="D19" i="13"/>
  <c r="N29" i="7"/>
  <c r="T41" i="5"/>
  <c r="AB68" i="4"/>
  <c r="CT58" i="4"/>
  <c r="AU49" i="4"/>
  <c r="H40" i="4"/>
  <c r="G9" i="7"/>
  <c r="G24" i="6"/>
  <c r="M56" i="5"/>
  <c r="G39" i="5"/>
  <c r="G21" i="5"/>
  <c r="BT71" i="4"/>
  <c r="AY68" i="4"/>
  <c r="CA64" i="4"/>
  <c r="BR61" i="4"/>
  <c r="BU58" i="4"/>
  <c r="AZ55" i="4"/>
  <c r="AE52" i="4"/>
  <c r="D24" i="15"/>
  <c r="D56" i="7"/>
  <c r="G13" i="7"/>
  <c r="F38" i="6"/>
  <c r="F67" i="5"/>
  <c r="F51" i="5"/>
  <c r="L36" i="5"/>
  <c r="R21" i="5"/>
  <c r="R7" i="5"/>
  <c r="CF70" i="4"/>
  <c r="N68" i="4"/>
  <c r="E65" i="4"/>
  <c r="CB62" i="4"/>
  <c r="N61" i="7"/>
  <c r="N32" i="7"/>
  <c r="E64" i="6"/>
  <c r="E32" i="6"/>
  <c r="E67" i="5"/>
  <c r="E33" i="5"/>
  <c r="BQ72" i="4"/>
  <c r="CQ70" i="4"/>
  <c r="AJ69" i="4"/>
  <c r="BV67" i="4"/>
  <c r="BX65" i="4"/>
  <c r="E64" i="4"/>
  <c r="AQ62" i="4"/>
  <c r="CO60" i="4"/>
  <c r="AH59" i="4"/>
  <c r="CF57" i="4"/>
  <c r="AK56" i="4"/>
  <c r="CI54" i="4"/>
  <c r="P53" i="4"/>
  <c r="BB51" i="4"/>
  <c r="CN49" i="4"/>
  <c r="AS48" i="4"/>
  <c r="CE46" i="4"/>
  <c r="AJ45" i="4"/>
  <c r="J30" i="15"/>
  <c r="E20" i="8"/>
  <c r="G57" i="7"/>
  <c r="M32" i="7"/>
  <c r="D12" i="7"/>
  <c r="D60" i="6"/>
  <c r="D36" i="6"/>
  <c r="D12" i="6"/>
  <c r="J66" i="5"/>
  <c r="J58" i="5"/>
  <c r="J50" i="5"/>
  <c r="J42" i="5"/>
  <c r="J34" i="5"/>
  <c r="J26" i="5"/>
  <c r="J18" i="5"/>
  <c r="J10" i="5"/>
  <c r="T72" i="4"/>
  <c r="BF70" i="4"/>
  <c r="K69" i="4"/>
  <c r="BI67" i="4"/>
  <c r="N66" i="4"/>
  <c r="AN64" i="4"/>
  <c r="BZ62" i="4"/>
  <c r="S61" i="4"/>
  <c r="BQ59" i="4"/>
  <c r="J58" i="4"/>
  <c r="BH56" i="4"/>
  <c r="M55" i="4"/>
  <c r="BK53" i="4"/>
  <c r="E27" i="8"/>
  <c r="N34" i="7"/>
  <c r="F15" i="7"/>
  <c r="I62" i="5"/>
  <c r="I50" i="5"/>
  <c r="I38" i="5"/>
  <c r="I26" i="5"/>
  <c r="I14" i="5"/>
  <c r="AE72" i="4"/>
  <c r="CC70" i="4"/>
  <c r="V69" i="4"/>
  <c r="BT67" i="4"/>
  <c r="Y66" i="4"/>
  <c r="BW64" i="4"/>
  <c r="CK62" i="4"/>
  <c r="AP61" i="4"/>
  <c r="CB59" i="4"/>
  <c r="AG58" i="4"/>
  <c r="BS56" i="4"/>
  <c r="X55" i="4"/>
  <c r="BV53" i="4"/>
  <c r="AA52" i="4"/>
  <c r="AO50" i="4"/>
  <c r="CA48" i="4"/>
  <c r="AF47" i="4"/>
  <c r="BR45" i="4"/>
  <c r="W44" i="4"/>
  <c r="D45" i="8"/>
  <c r="J61" i="7"/>
  <c r="L42" i="7"/>
  <c r="K13" i="15"/>
  <c r="E19" i="20"/>
  <c r="P17" i="15"/>
  <c r="D50" i="10"/>
  <c r="D25" i="16"/>
  <c r="G13" i="15"/>
  <c r="D64" i="12"/>
  <c r="D20" i="7"/>
  <c r="H37" i="5"/>
  <c r="BA67" i="4"/>
  <c r="AL58" i="4"/>
  <c r="CF48" i="4"/>
  <c r="AS39" i="4"/>
  <c r="G8" i="7"/>
  <c r="G20" i="6"/>
  <c r="S55" i="5"/>
  <c r="M38" i="5"/>
  <c r="M16" i="5"/>
  <c r="BH71" i="4"/>
  <c r="AA68" i="4"/>
  <c r="CN63" i="4"/>
  <c r="CE60" i="4"/>
  <c r="CH57" i="4"/>
  <c r="BA54" i="4"/>
  <c r="AR51" i="4"/>
  <c r="E69" i="8"/>
  <c r="G44" i="7"/>
  <c r="F72" i="6"/>
  <c r="F24" i="6"/>
  <c r="L62" i="5"/>
  <c r="R47" i="5"/>
  <c r="R35" i="5"/>
  <c r="F21" i="5"/>
  <c r="CD72" i="4"/>
  <c r="BT70" i="4"/>
  <c r="CU67" i="4"/>
  <c r="CL64" i="4"/>
  <c r="S15" i="15"/>
  <c r="N58" i="7"/>
  <c r="J28" i="7"/>
  <c r="E60" i="6"/>
  <c r="E30" i="6"/>
  <c r="E61" i="5"/>
  <c r="E29" i="5"/>
  <c r="BE72" i="4"/>
  <c r="CE70" i="4"/>
  <c r="X69" i="4"/>
  <c r="AX67" i="4"/>
  <c r="BL65" i="4"/>
  <c r="CL63" i="4"/>
  <c r="AE62" i="4"/>
  <c r="CC60" i="4"/>
  <c r="V59" i="4"/>
  <c r="BT57" i="4"/>
  <c r="Y56" i="4"/>
  <c r="BW54" i="4"/>
  <c r="CK52" i="4"/>
  <c r="AP51" i="4"/>
  <c r="CB49" i="4"/>
  <c r="AG48" i="4"/>
  <c r="BS46" i="4"/>
  <c r="X45" i="4"/>
  <c r="R22" i="15"/>
  <c r="E12" i="8"/>
  <c r="L55" i="7"/>
  <c r="L31" i="7"/>
  <c r="D11" i="7"/>
  <c r="D58" i="6"/>
  <c r="D34" i="6"/>
  <c r="D10" i="6"/>
  <c r="P65" i="5"/>
  <c r="P57" i="5"/>
  <c r="P49" i="5"/>
  <c r="P41" i="5"/>
  <c r="P33" i="5"/>
  <c r="P25" i="5"/>
  <c r="P17" i="5"/>
  <c r="P9" i="5"/>
  <c r="H72" i="4"/>
  <c r="AT70" i="4"/>
  <c r="CR68" i="4"/>
  <c r="AW67" i="4"/>
  <c r="CU65" i="4"/>
  <c r="AB64" i="4"/>
  <c r="BN62" i="4"/>
  <c r="G61" i="4"/>
  <c r="BE59" i="4"/>
  <c r="CQ57" i="4"/>
  <c r="AV56" i="4"/>
  <c r="CT54" i="4"/>
  <c r="AY53" i="4"/>
  <c r="E19" i="8"/>
  <c r="M33" i="7"/>
  <c r="D13" i="7"/>
  <c r="O61" i="5"/>
  <c r="O49" i="5"/>
  <c r="O37" i="5"/>
  <c r="O25" i="5"/>
  <c r="O13" i="5"/>
  <c r="S72" i="4"/>
  <c r="BQ70" i="4"/>
  <c r="J69" i="4"/>
  <c r="BH67" i="4"/>
  <c r="M66" i="4"/>
  <c r="BK64" i="4"/>
  <c r="BY62" i="4"/>
  <c r="AD61" i="4"/>
  <c r="BP59" i="4"/>
  <c r="U58" i="4"/>
  <c r="BG56" i="4"/>
  <c r="L55" i="4"/>
  <c r="BJ53" i="4"/>
  <c r="O52" i="4"/>
  <c r="AC50" i="4"/>
  <c r="D47" i="12"/>
  <c r="D62" i="18"/>
  <c r="L9" i="15"/>
  <c r="F27" i="26"/>
  <c r="P70" i="15"/>
  <c r="M72" i="14"/>
  <c r="D40" i="12"/>
  <c r="H68" i="6"/>
  <c r="T29" i="5"/>
  <c r="BN66" i="4"/>
  <c r="AY57" i="4"/>
  <c r="CS47" i="4"/>
  <c r="AT38" i="4"/>
  <c r="G72" i="6"/>
  <c r="M72" i="5"/>
  <c r="G55" i="5"/>
  <c r="G37" i="5"/>
  <c r="S15" i="5"/>
  <c r="AV71" i="4"/>
  <c r="P67" i="4"/>
  <c r="CB63" i="4"/>
  <c r="BS60" i="4"/>
  <c r="BV57" i="4"/>
  <c r="AO54" i="4"/>
  <c r="AF51" i="4"/>
  <c r="E57" i="8"/>
  <c r="L40" i="7"/>
  <c r="F70" i="6"/>
  <c r="F22" i="6"/>
  <c r="R61" i="5"/>
  <c r="L46" i="5"/>
  <c r="F35" i="5"/>
  <c r="L20" i="5"/>
  <c r="BR72" i="4"/>
  <c r="L70" i="4"/>
  <c r="CI67" i="4"/>
  <c r="BZ64" i="4"/>
  <c r="F52" i="12"/>
  <c r="N55" i="7"/>
  <c r="G26" i="7"/>
  <c r="E58" i="6"/>
  <c r="E28" i="6"/>
  <c r="E59" i="5"/>
  <c r="E27" i="5"/>
  <c r="AS72" i="4"/>
  <c r="BS70" i="4"/>
  <c r="CS68" i="4"/>
  <c r="AL67" i="4"/>
  <c r="AZ65" i="4"/>
  <c r="BZ63" i="4"/>
  <c r="S62" i="4"/>
  <c r="BQ60" i="4"/>
  <c r="J59" i="4"/>
  <c r="BH57" i="4"/>
  <c r="M56" i="4"/>
  <c r="BK54" i="4"/>
  <c r="BY52" i="4"/>
  <c r="AD51" i="4"/>
  <c r="BP49" i="4"/>
  <c r="U48" i="4"/>
  <c r="BG46" i="4"/>
  <c r="L45" i="4"/>
  <c r="G15" i="15"/>
  <c r="G72" i="7"/>
  <c r="L51" i="7"/>
  <c r="J29" i="7"/>
  <c r="D10" i="7"/>
  <c r="D56" i="6"/>
  <c r="D32" i="6"/>
  <c r="D8" i="6"/>
  <c r="D65" i="5"/>
  <c r="D57" i="5"/>
  <c r="D49" i="5"/>
  <c r="D41" i="5"/>
  <c r="D33" i="5"/>
  <c r="D25" i="5"/>
  <c r="D17" i="5"/>
  <c r="D9" i="5"/>
  <c r="CO71" i="4"/>
  <c r="AH70" i="4"/>
  <c r="CF68" i="4"/>
  <c r="AK67" i="4"/>
  <c r="CI65" i="4"/>
  <c r="P64" i="4"/>
  <c r="BB62" i="4"/>
  <c r="CN60" i="4"/>
  <c r="AS59" i="4"/>
  <c r="CE57" i="4"/>
  <c r="AJ56" i="4"/>
  <c r="CH54" i="4"/>
  <c r="Q29" i="15"/>
  <c r="E11" i="8"/>
  <c r="L32" i="7"/>
  <c r="I72" i="5"/>
  <c r="I60" i="5"/>
  <c r="I48" i="5"/>
  <c r="I36" i="5"/>
  <c r="I24" i="5"/>
  <c r="I12" i="5"/>
  <c r="G72" i="4"/>
  <c r="BE70" i="4"/>
  <c r="CQ68" i="4"/>
  <c r="AV67" i="4"/>
  <c r="CT65" i="4"/>
  <c r="AY64" i="4"/>
  <c r="BM62" i="4"/>
  <c r="R61" i="4"/>
  <c r="BD59" i="4"/>
  <c r="I58" i="4"/>
  <c r="AU56" i="4"/>
  <c r="CS54" i="4"/>
  <c r="AX53" i="4"/>
  <c r="BX51" i="4"/>
  <c r="Q50" i="4"/>
  <c r="BC48" i="4"/>
  <c r="H47" i="4"/>
  <c r="AT45" i="4"/>
  <c r="CR43" i="4"/>
  <c r="E26" i="8"/>
  <c r="J58" i="7"/>
  <c r="G40" i="7"/>
  <c r="J19" i="7"/>
  <c r="H65" i="6"/>
  <c r="H41" i="6"/>
  <c r="H17" i="6"/>
  <c r="T66" i="5"/>
  <c r="T54" i="5"/>
  <c r="T42" i="5"/>
  <c r="T30" i="5"/>
  <c r="T18" i="5"/>
  <c r="CL72" i="4"/>
  <c r="AE71" i="4"/>
  <c r="CC69" i="4"/>
  <c r="V68" i="4"/>
  <c r="BT66" i="4"/>
  <c r="Y65" i="4"/>
  <c r="BW63" i="4"/>
  <c r="CK61" i="4"/>
  <c r="AP60" i="4"/>
  <c r="CB58" i="4"/>
  <c r="AG57" i="4"/>
  <c r="BS55" i="4"/>
  <c r="X54" i="4"/>
  <c r="BV52" i="4"/>
  <c r="F40" i="12"/>
  <c r="N56" i="7"/>
  <c r="G30" i="7"/>
  <c r="M10" i="7"/>
  <c r="G55" i="6"/>
  <c r="G31" i="6"/>
  <c r="G7" i="6"/>
  <c r="M65" i="5"/>
  <c r="M57" i="5"/>
  <c r="M49" i="5"/>
  <c r="M41" i="5"/>
  <c r="M33" i="5"/>
  <c r="M25" i="5"/>
  <c r="M34" i="20"/>
  <c r="E42" i="17"/>
  <c r="N66" i="14"/>
  <c r="H35" i="23"/>
  <c r="H66" i="15"/>
  <c r="M65" i="14"/>
  <c r="D25" i="12"/>
  <c r="H56" i="6"/>
  <c r="H25" i="5"/>
  <c r="F66" i="4"/>
  <c r="BL56" i="4"/>
  <c r="AK47" i="4"/>
  <c r="P24" i="15"/>
  <c r="G68" i="6"/>
  <c r="S71" i="5"/>
  <c r="M54" i="5"/>
  <c r="M32" i="5"/>
  <c r="G15" i="5"/>
  <c r="X71" i="4"/>
  <c r="CK66" i="4"/>
  <c r="BP63" i="4"/>
  <c r="BG60" i="4"/>
  <c r="BJ57" i="4"/>
  <c r="AC54" i="4"/>
  <c r="T51" i="4"/>
  <c r="E47" i="8"/>
  <c r="J39" i="7"/>
  <c r="F68" i="6"/>
  <c r="F20" i="6"/>
  <c r="F61" i="5"/>
  <c r="R45" i="5"/>
  <c r="R31" i="5"/>
  <c r="R19" i="5"/>
  <c r="BF72" i="4"/>
  <c r="CG69" i="4"/>
  <c r="BW67" i="4"/>
  <c r="BN64" i="4"/>
  <c r="F16" i="12"/>
  <c r="J54" i="7"/>
  <c r="F25" i="7"/>
  <c r="E56" i="6"/>
  <c r="E26" i="6"/>
  <c r="E57" i="5"/>
  <c r="E25" i="5"/>
  <c r="AG72" i="4"/>
  <c r="AU70" i="4"/>
  <c r="CG68" i="4"/>
  <c r="Z67" i="4"/>
  <c r="AN65" i="4"/>
  <c r="BN63" i="4"/>
  <c r="G62" i="4"/>
  <c r="BE60" i="4"/>
  <c r="CQ58" i="4"/>
  <c r="AV57" i="4"/>
  <c r="CT55" i="4"/>
  <c r="AY54" i="4"/>
  <c r="BM52" i="4"/>
  <c r="R51" i="4"/>
  <c r="BD49" i="4"/>
  <c r="I48" i="4"/>
  <c r="AU46" i="4"/>
  <c r="CS44" i="4"/>
  <c r="O7" i="15"/>
  <c r="L70" i="7"/>
  <c r="L47" i="7"/>
  <c r="G27" i="7"/>
  <c r="D9" i="7"/>
  <c r="D54" i="6"/>
  <c r="D30" i="6"/>
  <c r="J72" i="5"/>
  <c r="J64" i="5"/>
  <c r="J56" i="5"/>
  <c r="J48" i="5"/>
  <c r="J40" i="5"/>
  <c r="J32" i="5"/>
  <c r="J24" i="5"/>
  <c r="J16" i="5"/>
  <c r="J8" i="5"/>
  <c r="CC71" i="4"/>
  <c r="V70" i="4"/>
  <c r="BT68" i="4"/>
  <c r="Y67" i="4"/>
  <c r="BW65" i="4"/>
  <c r="CK63" i="4"/>
  <c r="AP62" i="4"/>
  <c r="CB60" i="4"/>
  <c r="AG59" i="4"/>
  <c r="BS57" i="4"/>
  <c r="X56" i="4"/>
  <c r="BV54" i="4"/>
  <c r="F22" i="15"/>
  <c r="G54" i="7"/>
  <c r="J30" i="7"/>
  <c r="O71" i="5"/>
  <c r="O59" i="5"/>
  <c r="O47" i="5"/>
  <c r="O35" i="5"/>
  <c r="O23" i="5"/>
  <c r="O11" i="5"/>
  <c r="CN71" i="4"/>
  <c r="AS70" i="4"/>
  <c r="CE68" i="4"/>
  <c r="AJ67" i="4"/>
  <c r="CH65" i="4"/>
  <c r="AM64" i="4"/>
  <c r="BA62" i="4"/>
  <c r="F61" i="4"/>
  <c r="AR59" i="4"/>
  <c r="CD57" i="4"/>
  <c r="AI56" i="4"/>
  <c r="CG54" i="4"/>
  <c r="AL53" i="4"/>
  <c r="BL51" i="4"/>
  <c r="E50" i="4"/>
  <c r="AQ48" i="4"/>
  <c r="CO46" i="4"/>
  <c r="AH45" i="4"/>
  <c r="CF43" i="4"/>
  <c r="E18" i="8"/>
  <c r="D57" i="7"/>
  <c r="D38" i="7"/>
  <c r="G17" i="7"/>
  <c r="H63" i="6"/>
  <c r="H39" i="6"/>
  <c r="H15" i="6"/>
  <c r="H66" i="5"/>
  <c r="H54" i="5"/>
  <c r="H42" i="5"/>
  <c r="H30" i="5"/>
  <c r="H18" i="5"/>
  <c r="BZ72" i="4"/>
  <c r="S71" i="4"/>
  <c r="BQ69" i="4"/>
  <c r="J68" i="4"/>
  <c r="BH66" i="4"/>
  <c r="M65" i="4"/>
  <c r="BK63" i="4"/>
  <c r="BY61" i="4"/>
  <c r="AD60" i="4"/>
  <c r="BP58" i="4"/>
  <c r="U57" i="4"/>
  <c r="BG55" i="4"/>
  <c r="L54" i="4"/>
  <c r="BJ52" i="4"/>
  <c r="D66" i="11"/>
  <c r="L52" i="7"/>
  <c r="F29" i="7"/>
  <c r="M9" i="7"/>
  <c r="G53" i="6"/>
  <c r="G29" i="6"/>
  <c r="S72" i="5"/>
  <c r="S64" i="5"/>
  <c r="L71" i="15"/>
  <c r="D54" i="16"/>
  <c r="N54" i="14"/>
  <c r="P46" i="20"/>
  <c r="N60" i="15"/>
  <c r="M57" i="14"/>
  <c r="D52" i="11"/>
  <c r="H42" i="6"/>
  <c r="T17" i="5"/>
  <c r="G65" i="4"/>
  <c r="BM55" i="4"/>
  <c r="AX46" i="4"/>
  <c r="M9" i="15"/>
  <c r="G54" i="6"/>
  <c r="G71" i="5"/>
  <c r="G53" i="5"/>
  <c r="S31" i="5"/>
  <c r="M14" i="5"/>
  <c r="AK70" i="4"/>
  <c r="BY66" i="4"/>
  <c r="BD63" i="4"/>
  <c r="AU60" i="4"/>
  <c r="AX57" i="4"/>
  <c r="Q54" i="4"/>
  <c r="H51" i="4"/>
  <c r="E29" i="8"/>
  <c r="G37" i="7"/>
  <c r="F66" i="6"/>
  <c r="F18" i="6"/>
  <c r="L60" i="5"/>
  <c r="F45" i="5"/>
  <c r="L30" i="5"/>
  <c r="F19" i="5"/>
  <c r="AT72" i="4"/>
  <c r="BU69" i="4"/>
  <c r="O67" i="4"/>
  <c r="BB64" i="4"/>
  <c r="D39" i="10"/>
  <c r="J50" i="7"/>
  <c r="N20" i="7"/>
  <c r="E54" i="6"/>
  <c r="E20" i="6"/>
  <c r="E53" i="5"/>
  <c r="E23" i="5"/>
  <c r="I72" i="4"/>
  <c r="AI70" i="4"/>
  <c r="BU68" i="4"/>
  <c r="N67" i="4"/>
  <c r="AB65" i="4"/>
  <c r="BB63" i="4"/>
  <c r="CN61" i="4"/>
  <c r="AS60" i="4"/>
  <c r="CE58" i="4"/>
  <c r="AJ57" i="4"/>
  <c r="CH55" i="4"/>
  <c r="AM54" i="4"/>
  <c r="BA52" i="4"/>
  <c r="F51" i="4"/>
  <c r="AR49" i="4"/>
  <c r="CD47" i="4"/>
  <c r="AI46" i="4"/>
  <c r="CG44" i="4"/>
  <c r="F49" i="12"/>
  <c r="G69" i="7"/>
  <c r="J46" i="7"/>
  <c r="F26" i="7"/>
  <c r="D8" i="7"/>
  <c r="D52" i="6"/>
  <c r="D28" i="6"/>
  <c r="P71" i="5"/>
  <c r="P63" i="5"/>
  <c r="P55" i="5"/>
  <c r="P47" i="5"/>
  <c r="P39" i="5"/>
  <c r="P31" i="5"/>
  <c r="P23" i="5"/>
  <c r="P15" i="5"/>
  <c r="P7" i="5"/>
  <c r="BQ71" i="4"/>
  <c r="J70" i="4"/>
  <c r="BH68" i="4"/>
  <c r="M67" i="4"/>
  <c r="BK65" i="4"/>
  <c r="BY63" i="4"/>
  <c r="AD62" i="4"/>
  <c r="BP60" i="4"/>
  <c r="U59" i="4"/>
  <c r="BG57" i="4"/>
  <c r="L56" i="4"/>
  <c r="BJ54" i="4"/>
  <c r="N14" i="15"/>
  <c r="D53" i="7"/>
  <c r="G28" i="7"/>
  <c r="I70" i="5"/>
  <c r="I58" i="5"/>
  <c r="I46" i="5"/>
  <c r="I34" i="5"/>
  <c r="I22" i="5"/>
  <c r="I10" i="5"/>
  <c r="CB71" i="4"/>
  <c r="AG70" i="4"/>
  <c r="BS68" i="4"/>
  <c r="X67" i="4"/>
  <c r="BV65" i="4"/>
  <c r="AA64" i="4"/>
  <c r="AO62" i="4"/>
  <c r="CA60" i="4"/>
  <c r="AF59" i="4"/>
  <c r="BR57" i="4"/>
  <c r="W56" i="4"/>
  <c r="BU54" i="4"/>
  <c r="Z53" i="4"/>
  <c r="AZ51" i="4"/>
  <c r="CL49" i="4"/>
  <c r="AE48" i="4"/>
  <c r="CC46" i="4"/>
  <c r="V45" i="4"/>
  <c r="E29" i="15"/>
  <c r="E10" i="8"/>
  <c r="J55" i="7"/>
  <c r="N35" i="7"/>
  <c r="F16" i="7"/>
  <c r="H61" i="6"/>
  <c r="H37" i="6"/>
  <c r="H13" i="6"/>
  <c r="T64" i="5"/>
  <c r="P31" i="15"/>
  <c r="E25" i="16"/>
  <c r="N44" i="14"/>
  <c r="G32" i="20"/>
  <c r="M55" i="15"/>
  <c r="M49" i="14"/>
  <c r="D49" i="10"/>
  <c r="H32" i="6"/>
  <c r="H13" i="5"/>
  <c r="AR64" i="4"/>
  <c r="E55" i="4"/>
  <c r="CI45" i="4"/>
  <c r="L54" i="7"/>
  <c r="G52" i="6"/>
  <c r="M70" i="5"/>
  <c r="M48" i="5"/>
  <c r="G31" i="5"/>
  <c r="G13" i="5"/>
  <c r="Y70" i="4"/>
  <c r="BM66" i="4"/>
  <c r="AR63" i="4"/>
  <c r="AI60" i="4"/>
  <c r="AL57" i="4"/>
  <c r="E54" i="4"/>
  <c r="CO50" i="4"/>
  <c r="E21" i="8"/>
  <c r="F36" i="7"/>
  <c r="F64" i="6"/>
  <c r="F16" i="6"/>
  <c r="R59" i="5"/>
  <c r="L44" i="5"/>
  <c r="R29" i="5"/>
  <c r="R15" i="5"/>
  <c r="AH72" i="4"/>
  <c r="BI69" i="4"/>
  <c r="BL66" i="4"/>
  <c r="AP64" i="4"/>
  <c r="D24" i="9"/>
  <c r="F49" i="7"/>
  <c r="M19" i="7"/>
  <c r="E52" i="6"/>
  <c r="E18" i="6"/>
  <c r="E51" i="5"/>
  <c r="E21" i="5"/>
  <c r="CD71" i="4"/>
  <c r="W70" i="4"/>
  <c r="BI68" i="4"/>
  <c r="CU66" i="4"/>
  <c r="P65" i="4"/>
  <c r="AP63" i="4"/>
  <c r="CB61" i="4"/>
  <c r="AG60" i="4"/>
  <c r="BS58" i="4"/>
  <c r="X57" i="4"/>
  <c r="BV55" i="4"/>
  <c r="AA54" i="4"/>
  <c r="AO52" i="4"/>
  <c r="CA50" i="4"/>
  <c r="AF49" i="4"/>
  <c r="BR47" i="4"/>
  <c r="W46" i="4"/>
  <c r="BU44" i="4"/>
  <c r="F13" i="12"/>
  <c r="L67" i="7"/>
  <c r="G45" i="7"/>
  <c r="D24" i="7"/>
  <c r="D7" i="7"/>
  <c r="D50" i="6"/>
  <c r="D26" i="6"/>
  <c r="D71" i="5"/>
  <c r="D63" i="5"/>
  <c r="D55" i="5"/>
  <c r="D47" i="5"/>
  <c r="D39" i="5"/>
  <c r="D31" i="5"/>
  <c r="D23" i="5"/>
  <c r="D15" i="5"/>
  <c r="D7" i="5"/>
  <c r="BE71" i="4"/>
  <c r="CQ69" i="4"/>
  <c r="AV68" i="4"/>
  <c r="CT66" i="4"/>
  <c r="AY65" i="4"/>
  <c r="BM63" i="4"/>
  <c r="R62" i="4"/>
  <c r="BD60" i="4"/>
  <c r="I59" i="4"/>
  <c r="AU57" i="4"/>
  <c r="CS55" i="4"/>
  <c r="AX54" i="4"/>
  <c r="F46" i="12"/>
  <c r="G50" i="7"/>
  <c r="F27" i="7"/>
  <c r="O69" i="5"/>
  <c r="O57" i="5"/>
  <c r="O45" i="5"/>
  <c r="O33" i="5"/>
  <c r="O21" i="5"/>
  <c r="O9" i="5"/>
  <c r="BP71" i="4"/>
  <c r="U70" i="4"/>
  <c r="BG68" i="4"/>
  <c r="L67" i="4"/>
  <c r="BJ65" i="4"/>
  <c r="O64" i="4"/>
  <c r="AC62" i="4"/>
  <c r="BO60" i="4"/>
  <c r="T59" i="4"/>
  <c r="BF57" i="4"/>
  <c r="K56" i="4"/>
  <c r="BI54" i="4"/>
  <c r="N53" i="4"/>
  <c r="AN51" i="4"/>
  <c r="BZ49" i="4"/>
  <c r="S48" i="4"/>
  <c r="BQ46" i="4"/>
  <c r="J45" i="4"/>
  <c r="M21" i="15"/>
  <c r="D72" i="7"/>
  <c r="F54" i="7"/>
  <c r="M34" i="7"/>
  <c r="D14" i="7"/>
  <c r="H59" i="6"/>
  <c r="H35" i="6"/>
  <c r="H11" i="6"/>
  <c r="H64" i="5"/>
  <c r="H52" i="5"/>
  <c r="H40" i="5"/>
  <c r="H28" i="5"/>
  <c r="H16" i="5"/>
  <c r="BB72" i="4"/>
  <c r="CN70" i="4"/>
  <c r="AS69" i="4"/>
  <c r="D18" i="8"/>
  <c r="U66" i="15"/>
  <c r="N32" i="14"/>
  <c r="J21" i="20"/>
  <c r="G49" i="15"/>
  <c r="M40" i="14"/>
  <c r="Q17" i="15"/>
  <c r="H18" i="6"/>
  <c r="CR72" i="4"/>
  <c r="BE63" i="4"/>
  <c r="R54" i="4"/>
  <c r="BX44" i="4"/>
  <c r="F43" i="7"/>
  <c r="G50" i="6"/>
  <c r="G69" i="5"/>
  <c r="S47" i="5"/>
  <c r="M30" i="5"/>
  <c r="M8" i="5"/>
  <c r="M70" i="4"/>
  <c r="AO66" i="4"/>
  <c r="AF63" i="4"/>
  <c r="W60" i="4"/>
  <c r="Z57" i="4"/>
  <c r="CL53" i="4"/>
  <c r="CC50" i="4"/>
  <c r="E13" i="8"/>
  <c r="D34" i="7"/>
  <c r="F62" i="6"/>
  <c r="F14" i="6"/>
  <c r="F59" i="5"/>
  <c r="R43" i="5"/>
  <c r="F29" i="5"/>
  <c r="L14" i="5"/>
  <c r="V72" i="4"/>
  <c r="AW69" i="4"/>
  <c r="AZ66" i="4"/>
  <c r="BO63" i="4"/>
  <c r="D69" i="8"/>
  <c r="N47" i="7"/>
  <c r="L18" i="7"/>
  <c r="E50" i="6"/>
  <c r="E16" i="6"/>
  <c r="E49" i="5"/>
  <c r="E19" i="5"/>
  <c r="BR71" i="4"/>
  <c r="K70" i="4"/>
  <c r="AW68" i="4"/>
  <c r="CI66" i="4"/>
  <c r="CK64" i="4"/>
  <c r="AD63" i="4"/>
  <c r="BP61" i="4"/>
  <c r="U60" i="4"/>
  <c r="BG58" i="4"/>
  <c r="L57" i="4"/>
  <c r="BJ55" i="4"/>
  <c r="O54" i="4"/>
  <c r="AC52" i="4"/>
  <c r="BO50" i="4"/>
  <c r="T49" i="4"/>
  <c r="BF47" i="4"/>
  <c r="K46" i="4"/>
  <c r="BI44" i="4"/>
  <c r="D27" i="10"/>
  <c r="G66" i="7"/>
  <c r="L41" i="7"/>
  <c r="N21" i="7"/>
  <c r="D72" i="6"/>
  <c r="D48" i="6"/>
  <c r="D24" i="6"/>
  <c r="J70" i="5"/>
  <c r="J62" i="5"/>
  <c r="J54" i="5"/>
  <c r="J46" i="5"/>
  <c r="J38" i="5"/>
  <c r="J30" i="5"/>
  <c r="J22" i="5"/>
  <c r="J14" i="5"/>
  <c r="CN72" i="4"/>
  <c r="AS71" i="4"/>
  <c r="CE69" i="4"/>
  <c r="AJ68" i="4"/>
  <c r="CH66" i="4"/>
  <c r="AM65" i="4"/>
  <c r="BA63" i="4"/>
  <c r="F62" i="4"/>
  <c r="AR60" i="4"/>
  <c r="CD58" i="4"/>
  <c r="AI57" i="4"/>
  <c r="CG55" i="4"/>
  <c r="AL54" i="4"/>
  <c r="F10" i="12"/>
  <c r="D49" i="7"/>
  <c r="D25" i="7"/>
  <c r="I68" i="5"/>
  <c r="I56" i="5"/>
  <c r="I44" i="5"/>
  <c r="I32" i="5"/>
  <c r="I20" i="5"/>
  <c r="I8" i="5"/>
  <c r="BD71" i="4"/>
  <c r="I70" i="4"/>
  <c r="AU68" i="4"/>
  <c r="CS66" i="4"/>
  <c r="AX65" i="4"/>
  <c r="BX63" i="4"/>
  <c r="Q62" i="4"/>
  <c r="BC60" i="4"/>
  <c r="H59" i="4"/>
  <c r="AT57" i="4"/>
  <c r="CR55" i="4"/>
  <c r="AW54" i="4"/>
  <c r="CU52" i="4"/>
  <c r="AB51" i="4"/>
  <c r="BN49" i="4"/>
  <c r="G48" i="4"/>
  <c r="BE46" i="4"/>
  <c r="CQ44" i="4"/>
  <c r="U13" i="15"/>
  <c r="J70" i="7"/>
  <c r="N52" i="7"/>
  <c r="L33" i="7"/>
  <c r="N11" i="7"/>
  <c r="H57" i="6"/>
  <c r="H33" i="6"/>
  <c r="H9" i="6"/>
  <c r="T62" i="5"/>
  <c r="T50" i="5"/>
  <c r="N53" i="20"/>
  <c r="O60" i="15"/>
  <c r="N23" i="14"/>
  <c r="J13" i="20"/>
  <c r="K45" i="15"/>
  <c r="M34" i="14"/>
  <c r="E70" i="8"/>
  <c r="H8" i="6"/>
  <c r="AJ72" i="4"/>
  <c r="CD62" i="4"/>
  <c r="AQ53" i="4"/>
  <c r="P44" i="4"/>
  <c r="N40" i="7"/>
  <c r="G48" i="6"/>
  <c r="M64" i="5"/>
  <c r="G47" i="5"/>
  <c r="G29" i="5"/>
  <c r="S7" i="5"/>
  <c r="CT69" i="4"/>
  <c r="BB65" i="4"/>
  <c r="AS62" i="4"/>
  <c r="AJ59" i="4"/>
  <c r="AM56" i="4"/>
  <c r="F53" i="4"/>
  <c r="CD49" i="4"/>
  <c r="J63" i="7"/>
  <c r="D22" i="7"/>
  <c r="F48" i="6"/>
  <c r="L70" i="5"/>
  <c r="L54" i="5"/>
  <c r="F43" i="5"/>
  <c r="L28" i="5"/>
  <c r="R13" i="5"/>
  <c r="BG71" i="4"/>
  <c r="AK69" i="4"/>
  <c r="AN66" i="4"/>
  <c r="AQ63" i="4"/>
  <c r="D57" i="8"/>
  <c r="D43" i="7"/>
  <c r="J16" i="7"/>
  <c r="E44" i="6"/>
  <c r="E12" i="6"/>
  <c r="E47" i="5"/>
  <c r="E13" i="5"/>
  <c r="BF71" i="4"/>
  <c r="CR69" i="4"/>
  <c r="AK68" i="4"/>
  <c r="BW66" i="4"/>
  <c r="BY64" i="4"/>
  <c r="R63" i="4"/>
  <c r="BD61" i="4"/>
  <c r="I60" i="4"/>
  <c r="AU58" i="4"/>
  <c r="CS56" i="4"/>
  <c r="AX55" i="4"/>
  <c r="BX53" i="4"/>
  <c r="Q52" i="4"/>
  <c r="BC50" i="4"/>
  <c r="H49" i="4"/>
  <c r="AT47" i="4"/>
  <c r="CR45" i="4"/>
  <c r="AW44" i="4"/>
  <c r="D23" i="9"/>
  <c r="L64" i="7"/>
  <c r="J40" i="7"/>
  <c r="M20" i="7"/>
  <c r="D70" i="6"/>
  <c r="D46" i="6"/>
  <c r="D22" i="6"/>
  <c r="P69" i="5"/>
  <c r="P61" i="5"/>
  <c r="P53" i="5"/>
  <c r="P45" i="5"/>
  <c r="P37" i="5"/>
  <c r="P29" i="5"/>
  <c r="P21" i="5"/>
  <c r="P13" i="5"/>
  <c r="CB72" i="4"/>
  <c r="AG71" i="4"/>
  <c r="BS69" i="4"/>
  <c r="X68" i="4"/>
  <c r="BV66" i="4"/>
  <c r="AA65" i="4"/>
  <c r="AO63" i="4"/>
  <c r="CA61" i="4"/>
  <c r="AF60" i="4"/>
  <c r="BR58" i="4"/>
  <c r="W57" i="4"/>
  <c r="BU55" i="4"/>
  <c r="Z54" i="4"/>
  <c r="D15" i="10"/>
  <c r="F45" i="7"/>
  <c r="N22" i="7"/>
  <c r="O67" i="5"/>
  <c r="O55" i="5"/>
  <c r="O43" i="5"/>
  <c r="O31" i="5"/>
  <c r="O19" i="5"/>
  <c r="O7" i="5"/>
  <c r="AR71" i="4"/>
  <c r="CD69" i="4"/>
  <c r="AI68" i="4"/>
  <c r="CG66" i="4"/>
  <c r="AL65" i="4"/>
  <c r="BL63" i="4"/>
  <c r="E62" i="4"/>
  <c r="AQ60" i="4"/>
  <c r="CO58" i="4"/>
  <c r="AH57" i="4"/>
  <c r="CF55" i="4"/>
  <c r="AK54" i="4"/>
  <c r="CI52" i="4"/>
  <c r="P51" i="4"/>
  <c r="BB49" i="4"/>
  <c r="CN47" i="4"/>
  <c r="AS46" i="4"/>
  <c r="CE44" i="4"/>
  <c r="F43" i="12"/>
  <c r="D69" i="7"/>
  <c r="J51" i="7"/>
  <c r="J31" i="7"/>
  <c r="N10" i="7"/>
  <c r="H55" i="6"/>
  <c r="H31" i="6"/>
  <c r="H7" i="6"/>
  <c r="H62" i="5"/>
  <c r="H50" i="5"/>
  <c r="H38" i="5"/>
  <c r="H26" i="5"/>
  <c r="H14" i="5"/>
  <c r="AD72" i="4"/>
  <c r="BP70" i="4"/>
  <c r="U69" i="4"/>
  <c r="BG67" i="4"/>
  <c r="L66" i="4"/>
  <c r="BJ64" i="4"/>
  <c r="O63" i="4"/>
  <c r="AC61" i="4"/>
  <c r="BO59" i="4"/>
  <c r="T58" i="4"/>
  <c r="BF56" i="4"/>
  <c r="K55" i="4"/>
  <c r="BI53" i="4"/>
  <c r="N52" i="4"/>
  <c r="E53" i="8"/>
  <c r="N43" i="7"/>
  <c r="L22" i="7"/>
  <c r="G69" i="6"/>
  <c r="G45" i="6"/>
  <c r="G21" i="6"/>
  <c r="G70" i="5"/>
  <c r="G62" i="5"/>
  <c r="R70" i="15"/>
  <c r="L28" i="7"/>
  <c r="BR49" i="4"/>
  <c r="AE63" i="4"/>
  <c r="BM64" i="4"/>
  <c r="CF45" i="4"/>
  <c r="D45" i="5"/>
  <c r="BO61" i="4"/>
  <c r="I30" i="5"/>
  <c r="AS58" i="4"/>
  <c r="F49" i="4"/>
  <c r="AI44" i="4"/>
  <c r="G46" i="7"/>
  <c r="H69" i="6"/>
  <c r="H21" i="6"/>
  <c r="T56" i="5"/>
  <c r="H36" i="5"/>
  <c r="H20" i="5"/>
  <c r="F72" i="4"/>
  <c r="CO69" i="4"/>
  <c r="AU67" i="4"/>
  <c r="BI65" i="4"/>
  <c r="AY63" i="4"/>
  <c r="Q61" i="4"/>
  <c r="S59" i="4"/>
  <c r="I57" i="4"/>
  <c r="CR54" i="4"/>
  <c r="M53" i="4"/>
  <c r="D71" i="9"/>
  <c r="F40" i="7"/>
  <c r="D15" i="7"/>
  <c r="G51" i="6"/>
  <c r="G19" i="6"/>
  <c r="M67" i="5"/>
  <c r="S56" i="5"/>
  <c r="G48" i="5"/>
  <c r="M39" i="5"/>
  <c r="S30" i="5"/>
  <c r="G22" i="5"/>
  <c r="G14" i="5"/>
  <c r="BY72" i="4"/>
  <c r="AD71" i="4"/>
  <c r="BP69" i="4"/>
  <c r="U68" i="4"/>
  <c r="BG66" i="4"/>
  <c r="L65" i="4"/>
  <c r="BJ63" i="4"/>
  <c r="O62" i="4"/>
  <c r="AC60" i="4"/>
  <c r="BO58" i="4"/>
  <c r="T57" i="4"/>
  <c r="BF55" i="4"/>
  <c r="K54" i="4"/>
  <c r="BI52" i="4"/>
  <c r="N51" i="4"/>
  <c r="E42" i="8"/>
  <c r="G61" i="7"/>
  <c r="N37" i="7"/>
  <c r="F18" i="7"/>
  <c r="F65" i="6"/>
  <c r="F41" i="6"/>
  <c r="F17" i="6"/>
  <c r="R68" i="5"/>
  <c r="R60" i="5"/>
  <c r="R52" i="5"/>
  <c r="R44" i="5"/>
  <c r="R36" i="5"/>
  <c r="R28" i="5"/>
  <c r="R20" i="5"/>
  <c r="R12" i="5"/>
  <c r="AN72" i="4"/>
  <c r="BZ70" i="4"/>
  <c r="S69" i="4"/>
  <c r="BQ67" i="4"/>
  <c r="J66" i="4"/>
  <c r="BH64" i="4"/>
  <c r="D12" i="15"/>
  <c r="J52" i="7"/>
  <c r="J34" i="7"/>
  <c r="M13" i="7"/>
  <c r="E51" i="6"/>
  <c r="E27" i="6"/>
  <c r="K11" i="15"/>
  <c r="J71" i="7"/>
  <c r="L49" i="7"/>
  <c r="L25" i="7"/>
  <c r="J7" i="7"/>
  <c r="D49" i="6"/>
  <c r="D25" i="6"/>
  <c r="J71" i="5"/>
  <c r="J63" i="5"/>
  <c r="J55" i="5"/>
  <c r="J47" i="5"/>
  <c r="J39" i="5"/>
  <c r="J31" i="5"/>
  <c r="J23" i="5"/>
  <c r="J15" i="5"/>
  <c r="J7" i="5"/>
  <c r="BK71" i="4"/>
  <c r="BY69" i="4"/>
  <c r="AD68" i="4"/>
  <c r="BP66" i="4"/>
  <c r="U65" i="4"/>
  <c r="BG63" i="4"/>
  <c r="L62" i="4"/>
  <c r="BJ60" i="4"/>
  <c r="E31" i="8"/>
  <c r="D51" i="7"/>
  <c r="N28" i="7"/>
  <c r="I10" i="7"/>
  <c r="O64" i="5"/>
  <c r="O52" i="5"/>
  <c r="O40" i="5"/>
  <c r="O28" i="5"/>
  <c r="O16" i="5"/>
  <c r="BU72" i="4"/>
  <c r="Z71" i="4"/>
  <c r="AZ69" i="4"/>
  <c r="CL67" i="4"/>
  <c r="AE66" i="4"/>
  <c r="CC64" i="4"/>
  <c r="V63" i="4"/>
  <c r="BT61" i="4"/>
  <c r="Y60" i="4"/>
  <c r="BW58" i="4"/>
  <c r="F51" i="15"/>
  <c r="G44" i="6"/>
  <c r="D62" i="7"/>
  <c r="D21" i="8"/>
  <c r="F63" i="4"/>
  <c r="AK44" i="4"/>
  <c r="D37" i="5"/>
  <c r="T60" i="4"/>
  <c r="I18" i="5"/>
  <c r="V57" i="4"/>
  <c r="BO48" i="4"/>
  <c r="K44" i="4"/>
  <c r="J41" i="7"/>
  <c r="H67" i="6"/>
  <c r="H19" i="6"/>
  <c r="H56" i="5"/>
  <c r="T34" i="5"/>
  <c r="T16" i="5"/>
  <c r="CA71" i="4"/>
  <c r="BE69" i="4"/>
  <c r="AI67" i="4"/>
  <c r="AW65" i="4"/>
  <c r="AM63" i="4"/>
  <c r="E61" i="4"/>
  <c r="G59" i="4"/>
  <c r="CD56" i="4"/>
  <c r="CF54" i="4"/>
  <c r="CT52" i="4"/>
  <c r="D11" i="9"/>
  <c r="D39" i="7"/>
  <c r="N12" i="7"/>
  <c r="G49" i="6"/>
  <c r="G17" i="6"/>
  <c r="S66" i="5"/>
  <c r="G56" i="5"/>
  <c r="M47" i="5"/>
  <c r="S38" i="5"/>
  <c r="G30" i="5"/>
  <c r="M21" i="5"/>
  <c r="M13" i="5"/>
  <c r="BM72" i="4"/>
  <c r="R71" i="4"/>
  <c r="BD69" i="4"/>
  <c r="I68" i="4"/>
  <c r="AU66" i="4"/>
  <c r="CS64" i="4"/>
  <c r="AX63" i="4"/>
  <c r="BX61" i="4"/>
  <c r="Q60" i="4"/>
  <c r="BC58" i="4"/>
  <c r="H57" i="4"/>
  <c r="AT55" i="4"/>
  <c r="CR53" i="4"/>
  <c r="AW52" i="4"/>
  <c r="CU50" i="4"/>
  <c r="E33" i="8"/>
  <c r="L59" i="7"/>
  <c r="M36" i="7"/>
  <c r="D16" i="7"/>
  <c r="F63" i="6"/>
  <c r="F39" i="6"/>
  <c r="F15" i="6"/>
  <c r="F68" i="5"/>
  <c r="F60" i="5"/>
  <c r="F52" i="5"/>
  <c r="F44" i="5"/>
  <c r="F36" i="5"/>
  <c r="F28" i="5"/>
  <c r="F20" i="5"/>
  <c r="F12" i="5"/>
  <c r="AB72" i="4"/>
  <c r="BN70" i="4"/>
  <c r="G69" i="4"/>
  <c r="BE67" i="4"/>
  <c r="CQ65" i="4"/>
  <c r="AV64" i="4"/>
  <c r="F70" i="12"/>
  <c r="F51" i="7"/>
  <c r="G32" i="7"/>
  <c r="L12" i="7"/>
  <c r="E49" i="6"/>
  <c r="E25" i="6"/>
  <c r="F67" i="12"/>
  <c r="D70" i="7"/>
  <c r="L44" i="7"/>
  <c r="J23" i="7"/>
  <c r="D71" i="6"/>
  <c r="D47" i="6"/>
  <c r="D23" i="6"/>
  <c r="P70" i="5"/>
  <c r="P62" i="5"/>
  <c r="P54" i="5"/>
  <c r="P46" i="5"/>
  <c r="P38" i="5"/>
  <c r="P30" i="5"/>
  <c r="P22" i="5"/>
  <c r="P14" i="5"/>
  <c r="CT72" i="4"/>
  <c r="AY71" i="4"/>
  <c r="BM69" i="4"/>
  <c r="R68" i="4"/>
  <c r="BD66" i="4"/>
  <c r="I65" i="4"/>
  <c r="AU63" i="4"/>
  <c r="CS61" i="4"/>
  <c r="AX60" i="4"/>
  <c r="E23" i="8"/>
  <c r="G48" i="7"/>
  <c r="M27" i="7"/>
  <c r="I9" i="7"/>
  <c r="I63" i="5"/>
  <c r="I51" i="5"/>
  <c r="I39" i="5"/>
  <c r="I27" i="5"/>
  <c r="I15" i="5"/>
  <c r="BI72" i="4"/>
  <c r="N71" i="4"/>
  <c r="AN69" i="4"/>
  <c r="BZ67" i="4"/>
  <c r="N11" i="14"/>
  <c r="S63" i="5"/>
  <c r="N19" i="7"/>
  <c r="N41" i="7"/>
  <c r="AR61" i="4"/>
  <c r="E66" i="8"/>
  <c r="D29" i="5"/>
  <c r="BF58" i="4"/>
  <c r="CA72" i="4"/>
  <c r="CE56" i="4"/>
  <c r="CB47" i="4"/>
  <c r="F7" i="12"/>
  <c r="G29" i="7"/>
  <c r="H53" i="6"/>
  <c r="T72" i="5"/>
  <c r="T52" i="5"/>
  <c r="H34" i="5"/>
  <c r="T14" i="5"/>
  <c r="BO71" i="4"/>
  <c r="AG69" i="4"/>
  <c r="W67" i="4"/>
  <c r="AK65" i="4"/>
  <c r="AA63" i="4"/>
  <c r="CL60" i="4"/>
  <c r="CN58" i="4"/>
  <c r="BR56" i="4"/>
  <c r="BT54" i="4"/>
  <c r="CH52" i="4"/>
  <c r="D65" i="8"/>
  <c r="N36" i="7"/>
  <c r="M11" i="7"/>
  <c r="G47" i="6"/>
  <c r="G15" i="6"/>
  <c r="G66" i="5"/>
  <c r="M55" i="5"/>
  <c r="S46" i="5"/>
  <c r="G38" i="5"/>
  <c r="M29" i="5"/>
  <c r="S20" i="5"/>
  <c r="S12" i="5"/>
  <c r="BA72" i="4"/>
  <c r="F71" i="4"/>
  <c r="AR69" i="4"/>
  <c r="CD67" i="4"/>
  <c r="AI66" i="4"/>
  <c r="CG64" i="4"/>
  <c r="AL63" i="4"/>
  <c r="BL61" i="4"/>
  <c r="E60" i="4"/>
  <c r="AQ58" i="4"/>
  <c r="CO56" i="4"/>
  <c r="AH55" i="4"/>
  <c r="CF53" i="4"/>
  <c r="AK52" i="4"/>
  <c r="CI50" i="4"/>
  <c r="E25" i="8"/>
  <c r="G58" i="7"/>
  <c r="L35" i="7"/>
  <c r="N13" i="7"/>
  <c r="F61" i="6"/>
  <c r="F37" i="6"/>
  <c r="F13" i="6"/>
  <c r="L67" i="5"/>
  <c r="L59" i="5"/>
  <c r="L51" i="5"/>
  <c r="L43" i="5"/>
  <c r="L35" i="5"/>
  <c r="L27" i="5"/>
  <c r="L19" i="5"/>
  <c r="L11" i="5"/>
  <c r="P72" i="4"/>
  <c r="BB70" i="4"/>
  <c r="CN68" i="4"/>
  <c r="AS67" i="4"/>
  <c r="CE65" i="4"/>
  <c r="AJ64" i="4"/>
  <c r="F34" i="12"/>
  <c r="N49" i="7"/>
  <c r="F31" i="7"/>
  <c r="E71" i="6"/>
  <c r="E47" i="6"/>
  <c r="E23" i="6"/>
  <c r="F31" i="12"/>
  <c r="J68" i="7"/>
  <c r="J43" i="7"/>
  <c r="G21" i="7"/>
  <c r="D69" i="6"/>
  <c r="D45" i="6"/>
  <c r="D21" i="6"/>
  <c r="D70" i="5"/>
  <c r="D62" i="5"/>
  <c r="D54" i="5"/>
  <c r="D46" i="5"/>
  <c r="D38" i="5"/>
  <c r="D30" i="5"/>
  <c r="D22" i="5"/>
  <c r="D14" i="5"/>
  <c r="CH72" i="4"/>
  <c r="AM71" i="4"/>
  <c r="BA69" i="4"/>
  <c r="F68" i="4"/>
  <c r="AR66" i="4"/>
  <c r="CD64" i="4"/>
  <c r="AI63" i="4"/>
  <c r="CG61" i="4"/>
  <c r="AL60" i="4"/>
  <c r="E15" i="8"/>
  <c r="D47" i="7"/>
  <c r="L26" i="7"/>
  <c r="I8" i="7"/>
  <c r="O62" i="5"/>
  <c r="D40" i="19"/>
  <c r="M46" i="5"/>
  <c r="F46" i="6"/>
  <c r="G14" i="7"/>
  <c r="CD59" i="4"/>
  <c r="G63" i="7"/>
  <c r="D21" i="5"/>
  <c r="K57" i="4"/>
  <c r="AF71" i="4"/>
  <c r="BT55" i="4"/>
  <c r="BP47" i="4"/>
  <c r="D72" i="9"/>
  <c r="F28" i="7"/>
  <c r="H51" i="6"/>
  <c r="H72" i="5"/>
  <c r="T48" i="5"/>
  <c r="T32" i="5"/>
  <c r="T12" i="5"/>
  <c r="BC71" i="4"/>
  <c r="I69" i="4"/>
  <c r="K67" i="4"/>
  <c r="CT64" i="4"/>
  <c r="BX62" i="4"/>
  <c r="BZ60" i="4"/>
  <c r="BD58" i="4"/>
  <c r="AT56" i="4"/>
  <c r="BH54" i="4"/>
  <c r="AX52" i="4"/>
  <c r="E43" i="8"/>
  <c r="M35" i="7"/>
  <c r="M8" i="7"/>
  <c r="G43" i="6"/>
  <c r="G13" i="6"/>
  <c r="G64" i="5"/>
  <c r="S54" i="5"/>
  <c r="G46" i="5"/>
  <c r="M37" i="5"/>
  <c r="S28" i="5"/>
  <c r="G20" i="5"/>
  <c r="G12" i="5"/>
  <c r="AO72" i="4"/>
  <c r="CA70" i="4"/>
  <c r="AF69" i="4"/>
  <c r="BR67" i="4"/>
  <c r="W66" i="4"/>
  <c r="BU64" i="4"/>
  <c r="Z63" i="4"/>
  <c r="AZ61" i="4"/>
  <c r="CL59" i="4"/>
  <c r="AE58" i="4"/>
  <c r="CC56" i="4"/>
  <c r="V55" i="4"/>
  <c r="BT53" i="4"/>
  <c r="Y52" i="4"/>
  <c r="S27" i="15"/>
  <c r="E17" i="8"/>
  <c r="L56" i="7"/>
  <c r="J33" i="7"/>
  <c r="M12" i="7"/>
  <c r="F59" i="6"/>
  <c r="F35" i="6"/>
  <c r="F11" i="6"/>
  <c r="R66" i="5"/>
  <c r="R58" i="5"/>
  <c r="R50" i="5"/>
  <c r="R42" i="5"/>
  <c r="R34" i="5"/>
  <c r="R26" i="5"/>
  <c r="R18" i="5"/>
  <c r="R10" i="5"/>
  <c r="CK71" i="4"/>
  <c r="AP70" i="4"/>
  <c r="CB68" i="4"/>
  <c r="AG67" i="4"/>
  <c r="BS65" i="4"/>
  <c r="X64" i="4"/>
  <c r="D42" i="11"/>
  <c r="J48" i="7"/>
  <c r="D29" i="7"/>
  <c r="E69" i="6"/>
  <c r="E45" i="6"/>
  <c r="E21" i="6"/>
  <c r="D30" i="11"/>
  <c r="D67" i="7"/>
  <c r="G42" i="7"/>
  <c r="F20" i="7"/>
  <c r="D67" i="6"/>
  <c r="D43" i="6"/>
  <c r="D19" i="6"/>
  <c r="J69" i="5"/>
  <c r="J61" i="5"/>
  <c r="J53" i="5"/>
  <c r="J45" i="5"/>
  <c r="J37" i="5"/>
  <c r="J29" i="5"/>
  <c r="J21" i="5"/>
  <c r="J13" i="5"/>
  <c r="BV72" i="4"/>
  <c r="AA71" i="4"/>
  <c r="AO69" i="4"/>
  <c r="CA67" i="4"/>
  <c r="AF66" i="4"/>
  <c r="BR64" i="4"/>
  <c r="W63" i="4"/>
  <c r="BU61" i="4"/>
  <c r="U25" i="15"/>
  <c r="D8" i="8"/>
  <c r="N45" i="7"/>
  <c r="J24" i="7"/>
  <c r="I7" i="7"/>
  <c r="I61" i="5"/>
  <c r="I49" i="5"/>
  <c r="I37" i="5"/>
  <c r="I25" i="5"/>
  <c r="I13" i="5"/>
  <c r="AK72" i="4"/>
  <c r="CI70" i="4"/>
  <c r="P69" i="4"/>
  <c r="BB67" i="4"/>
  <c r="CN65" i="4"/>
  <c r="AS64" i="4"/>
  <c r="CE62" i="4"/>
  <c r="AJ61" i="4"/>
  <c r="CH59" i="4"/>
  <c r="AM58" i="4"/>
  <c r="BA56" i="4"/>
  <c r="F55" i="4"/>
  <c r="L38" i="15"/>
  <c r="M24" i="5"/>
  <c r="R69" i="5"/>
  <c r="E42" i="6"/>
  <c r="AI58" i="4"/>
  <c r="G39" i="7"/>
  <c r="D13" i="5"/>
  <c r="BI55" i="4"/>
  <c r="BR69" i="4"/>
  <c r="AJ55" i="4"/>
  <c r="AR47" i="4"/>
  <c r="E65" i="8"/>
  <c r="D26" i="7"/>
  <c r="H49" i="6"/>
  <c r="T70" i="5"/>
  <c r="H48" i="5"/>
  <c r="H32" i="5"/>
  <c r="H12" i="5"/>
  <c r="AQ71" i="4"/>
  <c r="CD68" i="4"/>
  <c r="CR66" i="4"/>
  <c r="CH64" i="4"/>
  <c r="BL62" i="4"/>
  <c r="BN60" i="4"/>
  <c r="AR58" i="4"/>
  <c r="AH56" i="4"/>
  <c r="AV54" i="4"/>
  <c r="AL52" i="4"/>
  <c r="N71" i="7"/>
  <c r="L34" i="7"/>
  <c r="M7" i="7"/>
  <c r="G41" i="6"/>
  <c r="G11" i="6"/>
  <c r="M63" i="5"/>
  <c r="G54" i="5"/>
  <c r="M45" i="5"/>
  <c r="S36" i="5"/>
  <c r="G28" i="5"/>
  <c r="M19" i="5"/>
  <c r="M11" i="5"/>
  <c r="AC72" i="4"/>
  <c r="BO70" i="4"/>
  <c r="T69" i="4"/>
  <c r="BF67" i="4"/>
  <c r="K66" i="4"/>
  <c r="BI64" i="4"/>
  <c r="N63" i="4"/>
  <c r="AN61" i="4"/>
  <c r="BZ59" i="4"/>
  <c r="S58" i="4"/>
  <c r="BQ56" i="4"/>
  <c r="J55" i="4"/>
  <c r="BH53" i="4"/>
  <c r="M52" i="4"/>
  <c r="H20" i="15"/>
  <c r="E9" i="8"/>
  <c r="G55" i="7"/>
  <c r="G31" i="7"/>
  <c r="L11" i="7"/>
  <c r="F57" i="6"/>
  <c r="F33" i="6"/>
  <c r="F9" i="6"/>
  <c r="F66" i="5"/>
  <c r="F58" i="5"/>
  <c r="F50" i="5"/>
  <c r="F42" i="5"/>
  <c r="F34" i="5"/>
  <c r="F26" i="5"/>
  <c r="F18" i="5"/>
  <c r="F10" i="5"/>
  <c r="BY71" i="4"/>
  <c r="AD70" i="4"/>
  <c r="BP68" i="4"/>
  <c r="U67" i="4"/>
  <c r="BG65" i="4"/>
  <c r="L64" i="4"/>
  <c r="D59" i="9"/>
  <c r="F47" i="7"/>
  <c r="N26" i="7"/>
  <c r="E67" i="6"/>
  <c r="E43" i="6"/>
  <c r="E19" i="6"/>
  <c r="D48" i="9"/>
  <c r="J65" i="7"/>
  <c r="M38" i="7"/>
  <c r="D18" i="7"/>
  <c r="D65" i="6"/>
  <c r="D41" i="6"/>
  <c r="D17" i="6"/>
  <c r="P68" i="5"/>
  <c r="P60" i="5"/>
  <c r="P52" i="5"/>
  <c r="P44" i="5"/>
  <c r="P36" i="5"/>
  <c r="P28" i="5"/>
  <c r="P20" i="5"/>
  <c r="P12" i="5"/>
  <c r="BJ72" i="4"/>
  <c r="O71" i="4"/>
  <c r="AC69" i="4"/>
  <c r="BO67" i="4"/>
  <c r="T66" i="4"/>
  <c r="BF64" i="4"/>
  <c r="K63" i="4"/>
  <c r="BI61" i="4"/>
  <c r="J18" i="15"/>
  <c r="N72" i="7"/>
  <c r="F42" i="7"/>
  <c r="G22" i="7"/>
  <c r="O72" i="5"/>
  <c r="O60" i="5"/>
  <c r="O48" i="5"/>
  <c r="O36" i="5"/>
  <c r="O24" i="5"/>
  <c r="O12" i="5"/>
  <c r="Y72" i="4"/>
  <c r="BW70" i="4"/>
  <c r="CK68" i="4"/>
  <c r="AP67" i="4"/>
  <c r="CB65" i="4"/>
  <c r="AG64" i="4"/>
  <c r="BS62" i="4"/>
  <c r="X61" i="4"/>
  <c r="BV59" i="4"/>
  <c r="AA58" i="4"/>
  <c r="AO56" i="4"/>
  <c r="CA54" i="4"/>
  <c r="M24" i="14"/>
  <c r="G7" i="5"/>
  <c r="R53" i="5"/>
  <c r="E10" i="6"/>
  <c r="CG56" i="4"/>
  <c r="L19" i="7"/>
  <c r="BP72" i="4"/>
  <c r="N54" i="4"/>
  <c r="W68" i="4"/>
  <c r="Y54" i="4"/>
  <c r="T47" i="4"/>
  <c r="E34" i="8"/>
  <c r="N23" i="7"/>
  <c r="H47" i="6"/>
  <c r="H70" i="5"/>
  <c r="T46" i="5"/>
  <c r="T28" i="5"/>
  <c r="T10" i="5"/>
  <c r="G71" i="4"/>
  <c r="BR68" i="4"/>
  <c r="CF66" i="4"/>
  <c r="BV64" i="4"/>
  <c r="AZ62" i="4"/>
  <c r="BB60" i="4"/>
  <c r="AF58" i="4"/>
  <c r="V56" i="4"/>
  <c r="AJ54" i="4"/>
  <c r="Z52" i="4"/>
  <c r="N68" i="7"/>
  <c r="J32" i="7"/>
  <c r="G71" i="6"/>
  <c r="G39" i="6"/>
  <c r="G9" i="6"/>
  <c r="S62" i="5"/>
  <c r="M53" i="5"/>
  <c r="S44" i="5"/>
  <c r="G36" i="5"/>
  <c r="M27" i="5"/>
  <c r="S18" i="5"/>
  <c r="S10" i="5"/>
  <c r="Q72" i="4"/>
  <c r="BC70" i="4"/>
  <c r="H69" i="4"/>
  <c r="AT67" i="4"/>
  <c r="CR65" i="4"/>
  <c r="AW64" i="4"/>
  <c r="CU62" i="4"/>
  <c r="AB61" i="4"/>
  <c r="BN59" i="4"/>
  <c r="G58" i="4"/>
  <c r="BE56" i="4"/>
  <c r="CQ54" i="4"/>
  <c r="AV53" i="4"/>
  <c r="CT51" i="4"/>
  <c r="P12" i="15"/>
  <c r="L71" i="7"/>
  <c r="D54" i="7"/>
  <c r="F30" i="7"/>
  <c r="L10" i="7"/>
  <c r="F55" i="6"/>
  <c r="F31" i="6"/>
  <c r="F7" i="6"/>
  <c r="L65" i="5"/>
  <c r="L57" i="5"/>
  <c r="L49" i="5"/>
  <c r="L41" i="5"/>
  <c r="L33" i="5"/>
  <c r="L25" i="5"/>
  <c r="L17" i="5"/>
  <c r="L9" i="5"/>
  <c r="BM71" i="4"/>
  <c r="R70" i="4"/>
  <c r="BD68" i="4"/>
  <c r="I67" i="4"/>
  <c r="AU65" i="4"/>
  <c r="CS63" i="4"/>
  <c r="E51" i="8"/>
  <c r="D46" i="7"/>
  <c r="M25" i="7"/>
  <c r="E65" i="6"/>
  <c r="E41" i="6"/>
  <c r="E17" i="6"/>
  <c r="E61" i="8"/>
  <c r="D64" i="7"/>
  <c r="L37" i="7"/>
  <c r="N15" i="7"/>
  <c r="D63" i="6"/>
  <c r="D39" i="6"/>
  <c r="D15" i="6"/>
  <c r="D68" i="5"/>
  <c r="D60" i="5"/>
  <c r="D52" i="5"/>
  <c r="D44" i="5"/>
  <c r="D36" i="5"/>
  <c r="D28" i="5"/>
  <c r="D20" i="5"/>
  <c r="D12" i="5"/>
  <c r="AX72" i="4"/>
  <c r="BX70" i="4"/>
  <c r="Q69" i="4"/>
  <c r="BC67" i="4"/>
  <c r="H66" i="4"/>
  <c r="AT64" i="4"/>
  <c r="CR62" i="4"/>
  <c r="AW61" i="4"/>
  <c r="R10" i="15"/>
  <c r="N69" i="7"/>
  <c r="L72" i="7"/>
  <c r="BV69" i="4"/>
  <c r="R39" i="5"/>
  <c r="E45" i="5"/>
  <c r="AL55" i="4"/>
  <c r="D68" i="6"/>
  <c r="U71" i="4"/>
  <c r="D22" i="9"/>
  <c r="BU66" i="4"/>
  <c r="CH53" i="4"/>
  <c r="AG46" i="4"/>
  <c r="J67" i="7"/>
  <c r="M22" i="7"/>
  <c r="H45" i="6"/>
  <c r="T68" i="5"/>
  <c r="H46" i="5"/>
  <c r="T26" i="5"/>
  <c r="H10" i="5"/>
  <c r="CB70" i="4"/>
  <c r="BF68" i="4"/>
  <c r="AV66" i="4"/>
  <c r="AX64" i="4"/>
  <c r="AN62" i="4"/>
  <c r="R60" i="4"/>
  <c r="H58" i="4"/>
  <c r="J56" i="4"/>
  <c r="CS53" i="4"/>
  <c r="CU51" i="4"/>
  <c r="N65" i="7"/>
  <c r="D27" i="7"/>
  <c r="G67" i="6"/>
  <c r="G37" i="6"/>
  <c r="G72" i="5"/>
  <c r="M61" i="5"/>
  <c r="S52" i="5"/>
  <c r="G44" i="5"/>
  <c r="M35" i="5"/>
  <c r="S26" i="5"/>
  <c r="G18" i="5"/>
  <c r="G10" i="5"/>
  <c r="E72" i="4"/>
  <c r="AQ70" i="4"/>
  <c r="CO68" i="4"/>
  <c r="AH67" i="4"/>
  <c r="CF65" i="4"/>
  <c r="AK64" i="4"/>
  <c r="CI62" i="4"/>
  <c r="P61" i="4"/>
  <c r="BB59" i="4"/>
  <c r="CN57" i="4"/>
  <c r="AS56" i="4"/>
  <c r="CE54" i="4"/>
  <c r="AJ53" i="4"/>
  <c r="CH51" i="4"/>
  <c r="F37" i="12"/>
  <c r="G70" i="7"/>
  <c r="G51" i="7"/>
  <c r="D28" i="7"/>
  <c r="L9" i="7"/>
  <c r="F53" i="6"/>
  <c r="F29" i="6"/>
  <c r="R72" i="5"/>
  <c r="R64" i="5"/>
  <c r="R56" i="5"/>
  <c r="R48" i="5"/>
  <c r="R40" i="5"/>
  <c r="R32" i="5"/>
  <c r="R24" i="5"/>
  <c r="R16" i="5"/>
  <c r="R8" i="5"/>
  <c r="BA71" i="4"/>
  <c r="F70" i="4"/>
  <c r="AR68" i="4"/>
  <c r="CD66" i="4"/>
  <c r="AI65" i="4"/>
  <c r="CG63" i="4"/>
  <c r="D33" i="8"/>
  <c r="N44" i="7"/>
  <c r="L24" i="7"/>
  <c r="E63" i="6"/>
  <c r="E39" i="6"/>
  <c r="E15" i="6"/>
  <c r="E50" i="8"/>
  <c r="J62" i="7"/>
  <c r="J35" i="7"/>
  <c r="M14" i="7"/>
  <c r="D61" i="6"/>
  <c r="D37" i="6"/>
  <c r="D13" i="6"/>
  <c r="J67" i="5"/>
  <c r="J59" i="5"/>
  <c r="J51" i="5"/>
  <c r="J43" i="5"/>
  <c r="J35" i="5"/>
  <c r="J27" i="5"/>
  <c r="J19" i="5"/>
  <c r="J11" i="5"/>
  <c r="AL72" i="4"/>
  <c r="BL70" i="4"/>
  <c r="E69" i="4"/>
  <c r="AQ67" i="4"/>
  <c r="CO65" i="4"/>
  <c r="AH64" i="4"/>
  <c r="CF62" i="4"/>
  <c r="AK61" i="4"/>
  <c r="F64" i="12"/>
  <c r="N66" i="7"/>
  <c r="N39" i="7"/>
  <c r="D19" i="7"/>
  <c r="O70" i="5"/>
  <c r="O58" i="5"/>
  <c r="O46" i="5"/>
  <c r="O34" i="5"/>
  <c r="O22" i="5"/>
  <c r="O10" i="5"/>
  <c r="CT71" i="4"/>
  <c r="AY70" i="4"/>
  <c r="BM68" i="4"/>
  <c r="R67" i="4"/>
  <c r="BD65" i="4"/>
  <c r="I64" i="4"/>
  <c r="AU62" i="4"/>
  <c r="CS60" i="4"/>
  <c r="AX59" i="4"/>
  <c r="BX57" i="4"/>
  <c r="Q56" i="4"/>
  <c r="BC54" i="4"/>
  <c r="H53" i="4"/>
  <c r="AT51" i="4"/>
  <c r="CR49" i="4"/>
  <c r="AW48" i="4"/>
  <c r="AV63" i="4"/>
  <c r="BC57" i="4"/>
  <c r="BG52" i="4"/>
  <c r="BM49" i="4"/>
  <c r="AQ47" i="4"/>
  <c r="AS45" i="4"/>
  <c r="AP43" i="4"/>
  <c r="BZ41" i="4"/>
  <c r="R40" i="4"/>
  <c r="BC38" i="4"/>
  <c r="CL36" i="4"/>
  <c r="AE35" i="4"/>
  <c r="CC33" i="4"/>
  <c r="V32" i="4"/>
  <c r="BT30" i="4"/>
  <c r="Y29" i="4"/>
  <c r="BW27" i="4"/>
  <c r="CK25" i="4"/>
  <c r="AP24" i="4"/>
  <c r="CB22" i="4"/>
  <c r="AG21" i="4"/>
  <c r="BS19" i="4"/>
  <c r="X18" i="4"/>
  <c r="BV16" i="4"/>
  <c r="AA15" i="4"/>
  <c r="AO13" i="4"/>
  <c r="CA11" i="4"/>
  <c r="AF10" i="4"/>
  <c r="BR8" i="4"/>
  <c r="W7" i="4"/>
  <c r="AG8" i="4"/>
  <c r="F122" i="1"/>
  <c r="T65" i="5"/>
  <c r="AP65" i="4"/>
  <c r="R27" i="5"/>
  <c r="E11" i="5"/>
  <c r="BL53" i="4"/>
  <c r="D44" i="6"/>
  <c r="BG69" i="4"/>
  <c r="D44" i="7"/>
  <c r="Z65" i="4"/>
  <c r="BW52" i="4"/>
  <c r="U46" i="4"/>
  <c r="D66" i="7"/>
  <c r="L21" i="7"/>
  <c r="H43" i="6"/>
  <c r="H68" i="5"/>
  <c r="T44" i="5"/>
  <c r="T24" i="5"/>
  <c r="T8" i="5"/>
  <c r="BD70" i="4"/>
  <c r="AT68" i="4"/>
  <c r="AJ66" i="4"/>
  <c r="AL64" i="4"/>
  <c r="AB62" i="4"/>
  <c r="F60" i="4"/>
  <c r="CO57" i="4"/>
  <c r="CQ55" i="4"/>
  <c r="CG53" i="4"/>
  <c r="CI51" i="4"/>
  <c r="N62" i="7"/>
  <c r="N24" i="7"/>
  <c r="G65" i="6"/>
  <c r="G35" i="6"/>
  <c r="M71" i="5"/>
  <c r="S60" i="5"/>
  <c r="G52" i="5"/>
  <c r="M43" i="5"/>
  <c r="S34" i="5"/>
  <c r="G26" i="5"/>
  <c r="M17" i="5"/>
  <c r="M9" i="5"/>
  <c r="CL71" i="4"/>
  <c r="AE70" i="4"/>
  <c r="CC68" i="4"/>
  <c r="V67" i="4"/>
  <c r="BT65" i="4"/>
  <c r="Y64" i="4"/>
  <c r="BW62" i="4"/>
  <c r="CK60" i="4"/>
  <c r="AP59" i="4"/>
  <c r="CB57" i="4"/>
  <c r="AG56" i="4"/>
  <c r="BS54" i="4"/>
  <c r="X53" i="4"/>
  <c r="BV51" i="4"/>
  <c r="D54" i="11"/>
  <c r="L68" i="7"/>
  <c r="D50" i="7"/>
  <c r="N25" i="7"/>
  <c r="L8" i="7"/>
  <c r="F51" i="6"/>
  <c r="F27" i="6"/>
  <c r="F72" i="5"/>
  <c r="F64" i="5"/>
  <c r="F56" i="5"/>
  <c r="F48" i="5"/>
  <c r="F40" i="5"/>
  <c r="F32" i="5"/>
  <c r="F24" i="5"/>
  <c r="F16" i="5"/>
  <c r="F8" i="5"/>
  <c r="AO71" i="4"/>
  <c r="CA69" i="4"/>
  <c r="AF68" i="4"/>
  <c r="BR66" i="4"/>
  <c r="W65" i="4"/>
  <c r="BU63" i="4"/>
  <c r="D25" i="8"/>
  <c r="F41" i="7"/>
  <c r="J22" i="7"/>
  <c r="E61" i="6"/>
  <c r="E37" i="6"/>
  <c r="E13" i="6"/>
  <c r="E41" i="8"/>
  <c r="D61" i="7"/>
  <c r="G33" i="7"/>
  <c r="L13" i="7"/>
  <c r="D59" i="6"/>
  <c r="D35" i="6"/>
  <c r="D11" i="6"/>
  <c r="P66" i="5"/>
  <c r="P58" i="5"/>
  <c r="P50" i="5"/>
  <c r="P42" i="5"/>
  <c r="P34" i="5"/>
  <c r="P26" i="5"/>
  <c r="P18" i="5"/>
  <c r="P10" i="5"/>
  <c r="Z72" i="4"/>
  <c r="AZ70" i="4"/>
  <c r="CL68" i="4"/>
  <c r="AE67" i="4"/>
  <c r="CC65" i="4"/>
  <c r="V64" i="4"/>
  <c r="BT62" i="4"/>
  <c r="Y61" i="4"/>
  <c r="F28" i="12"/>
  <c r="N63" i="7"/>
  <c r="L38" i="7"/>
  <c r="N16" i="7"/>
  <c r="I69" i="5"/>
  <c r="I57" i="5"/>
  <c r="I45" i="5"/>
  <c r="I33" i="5"/>
  <c r="I21" i="5"/>
  <c r="I9" i="5"/>
  <c r="CH71" i="4"/>
  <c r="AM70" i="4"/>
  <c r="BA68" i="4"/>
  <c r="F67" i="4"/>
  <c r="AR65" i="4"/>
  <c r="CD63" i="4"/>
  <c r="AI62" i="4"/>
  <c r="CG60" i="4"/>
  <c r="AL59" i="4"/>
  <c r="BL57" i="4"/>
  <c r="E56" i="4"/>
  <c r="AQ54" i="4"/>
  <c r="CO52" i="4"/>
  <c r="AH51" i="4"/>
  <c r="CF49" i="4"/>
  <c r="AK48" i="4"/>
  <c r="BU62" i="4"/>
  <c r="S57" i="4"/>
  <c r="AD52" i="4"/>
  <c r="AS49" i="4"/>
  <c r="AB47" i="4"/>
  <c r="AD45" i="4"/>
  <c r="AB43" i="4"/>
  <c r="BM41" i="4"/>
  <c r="E40" i="4"/>
  <c r="AP38" i="4"/>
  <c r="BZ36" i="4"/>
  <c r="S35" i="4"/>
  <c r="BQ33" i="4"/>
  <c r="J32" i="4"/>
  <c r="BH30" i="4"/>
  <c r="AW71" i="4"/>
  <c r="AG62" i="4"/>
  <c r="F13" i="5"/>
  <c r="AT71" i="4"/>
  <c r="E52" i="4"/>
  <c r="D20" i="6"/>
  <c r="L68" i="4"/>
  <c r="M21" i="7"/>
  <c r="AZ63" i="4"/>
  <c r="AM52" i="4"/>
  <c r="CD45" i="4"/>
  <c r="D63" i="7"/>
  <c r="N9" i="7"/>
  <c r="H29" i="6"/>
  <c r="T60" i="5"/>
  <c r="H44" i="5"/>
  <c r="H24" i="5"/>
  <c r="H8" i="5"/>
  <c r="AR70" i="4"/>
  <c r="AH68" i="4"/>
  <c r="X66" i="4"/>
  <c r="Z64" i="4"/>
  <c r="P62" i="4"/>
  <c r="CA59" i="4"/>
  <c r="CC57" i="4"/>
  <c r="CE55" i="4"/>
  <c r="BU53" i="4"/>
  <c r="BW51" i="4"/>
  <c r="N59" i="7"/>
  <c r="M23" i="7"/>
  <c r="G63" i="6"/>
  <c r="G33" i="6"/>
  <c r="S70" i="5"/>
  <c r="G60" i="5"/>
  <c r="M51" i="5"/>
  <c r="S42" i="5"/>
  <c r="G34" i="5"/>
  <c r="S24" i="5"/>
  <c r="S16" i="5"/>
  <c r="S8" i="5"/>
  <c r="BZ71" i="4"/>
  <c r="S70" i="4"/>
  <c r="BQ68" i="4"/>
  <c r="J67" i="4"/>
  <c r="BH65" i="4"/>
  <c r="M64" i="4"/>
  <c r="BK62" i="4"/>
  <c r="BY60" i="4"/>
  <c r="AD59" i="4"/>
  <c r="BP57" i="4"/>
  <c r="U56" i="4"/>
  <c r="BG54" i="4"/>
  <c r="L53" i="4"/>
  <c r="BJ51" i="4"/>
  <c r="D60" i="9"/>
  <c r="G67" i="7"/>
  <c r="G47" i="7"/>
  <c r="M24" i="7"/>
  <c r="L7" i="7"/>
  <c r="F49" i="6"/>
  <c r="F25" i="6"/>
  <c r="L71" i="5"/>
  <c r="L63" i="5"/>
  <c r="L55" i="5"/>
  <c r="L47" i="5"/>
  <c r="L39" i="5"/>
  <c r="L31" i="5"/>
  <c r="L23" i="5"/>
  <c r="L15" i="5"/>
  <c r="L7" i="5"/>
  <c r="AC71" i="4"/>
  <c r="BO69" i="4"/>
  <c r="T68" i="4"/>
  <c r="BF66" i="4"/>
  <c r="K65" i="4"/>
  <c r="BI63" i="4"/>
  <c r="D17" i="8"/>
  <c r="D40" i="7"/>
  <c r="G20" i="7"/>
  <c r="E59" i="6"/>
  <c r="E35" i="6"/>
  <c r="E11" i="6"/>
  <c r="E32" i="8"/>
  <c r="J59" i="7"/>
  <c r="F32" i="7"/>
  <c r="J11" i="7"/>
  <c r="D57" i="6"/>
  <c r="D33" i="6"/>
  <c r="D9" i="6"/>
  <c r="D66" i="5"/>
  <c r="D58" i="5"/>
  <c r="D50" i="5"/>
  <c r="D42" i="5"/>
  <c r="D34" i="5"/>
  <c r="D26" i="5"/>
  <c r="D18" i="5"/>
  <c r="D10" i="5"/>
  <c r="N72" i="4"/>
  <c r="AN70" i="4"/>
  <c r="BZ68" i="4"/>
  <c r="S67" i="4"/>
  <c r="BQ65" i="4"/>
  <c r="J64" i="4"/>
  <c r="BH62" i="4"/>
  <c r="M61" i="4"/>
  <c r="D18" i="11"/>
  <c r="N60" i="7"/>
  <c r="J36" i="7"/>
  <c r="M15" i="7"/>
  <c r="O68" i="5"/>
  <c r="O56" i="5"/>
  <c r="O44" i="5"/>
  <c r="O32" i="5"/>
  <c r="O20" i="5"/>
  <c r="O8" i="5"/>
  <c r="BV71" i="4"/>
  <c r="AA70" i="4"/>
  <c r="AO68" i="4"/>
  <c r="CA66" i="4"/>
  <c r="AF65" i="4"/>
  <c r="BR63" i="4"/>
  <c r="W62" i="4"/>
  <c r="BU60" i="4"/>
  <c r="Z59" i="4"/>
  <c r="AZ57" i="4"/>
  <c r="CL55" i="4"/>
  <c r="AE54" i="4"/>
  <c r="CC52" i="4"/>
  <c r="V51" i="4"/>
  <c r="BT49" i="4"/>
  <c r="Y48" i="4"/>
  <c r="M62" i="4"/>
  <c r="CB56" i="4"/>
  <c r="CS51" i="4"/>
  <c r="Z49" i="4"/>
  <c r="L47" i="4"/>
  <c r="N45" i="4"/>
  <c r="O43" i="4"/>
  <c r="AZ41" i="4"/>
  <c r="CK39" i="4"/>
  <c r="AC38" i="4"/>
  <c r="BN36" i="4"/>
  <c r="G35" i="4"/>
  <c r="BE33" i="4"/>
  <c r="CQ31" i="4"/>
  <c r="AV30" i="4"/>
  <c r="CQ61" i="4"/>
  <c r="X59" i="4"/>
  <c r="AI71" i="4"/>
  <c r="CF69" i="4"/>
  <c r="AQ50" i="4"/>
  <c r="D69" i="5"/>
  <c r="BJ66" i="4"/>
  <c r="I66" i="5"/>
  <c r="CL61" i="4"/>
  <c r="CK50" i="4"/>
  <c r="BF45" i="4"/>
  <c r="D60" i="7"/>
  <c r="N8" i="7"/>
  <c r="H27" i="6"/>
  <c r="H60" i="5"/>
  <c r="T40" i="5"/>
  <c r="T22" i="5"/>
  <c r="BN72" i="4"/>
  <c r="AF70" i="4"/>
  <c r="CQ67" i="4"/>
  <c r="CS65" i="4"/>
  <c r="N64" i="4"/>
  <c r="BM61" i="4"/>
  <c r="BC59" i="4"/>
  <c r="BQ57" i="4"/>
  <c r="AU55" i="4"/>
  <c r="AW53" i="4"/>
  <c r="L28" i="15"/>
  <c r="L48" i="7"/>
  <c r="J20" i="7"/>
  <c r="G61" i="6"/>
  <c r="G27" i="6"/>
  <c r="M69" i="5"/>
  <c r="M59" i="5"/>
  <c r="S50" i="5"/>
  <c r="G42" i="5"/>
  <c r="S32" i="5"/>
  <c r="G24" i="5"/>
  <c r="G16" i="5"/>
  <c r="G8" i="5"/>
  <c r="BN71" i="4"/>
  <c r="G70" i="4"/>
  <c r="BE68" i="4"/>
  <c r="CQ66" i="4"/>
  <c r="AV65" i="4"/>
  <c r="CT63" i="4"/>
  <c r="AY62" i="4"/>
  <c r="BM60" i="4"/>
  <c r="R59" i="4"/>
  <c r="BD57" i="4"/>
  <c r="I56" i="4"/>
  <c r="AU54" i="4"/>
  <c r="CS52" i="4"/>
  <c r="AX51" i="4"/>
  <c r="D10" i="9"/>
  <c r="L65" i="7"/>
  <c r="L43" i="7"/>
  <c r="L23" i="7"/>
  <c r="F71" i="6"/>
  <c r="F47" i="6"/>
  <c r="F23" i="6"/>
  <c r="R70" i="5"/>
  <c r="R62" i="5"/>
  <c r="R54" i="5"/>
  <c r="R46" i="5"/>
  <c r="R38" i="5"/>
  <c r="R30" i="5"/>
  <c r="R22" i="5"/>
  <c r="R14" i="5"/>
  <c r="BX72" i="4"/>
  <c r="Q71" i="4"/>
  <c r="BC69" i="4"/>
  <c r="H68" i="4"/>
  <c r="AT66" i="4"/>
  <c r="CR64" i="4"/>
  <c r="AW63" i="4"/>
  <c r="D9" i="8"/>
  <c r="N38" i="7"/>
  <c r="F19" i="7"/>
  <c r="E57" i="6"/>
  <c r="E33" i="6"/>
  <c r="E9" i="6"/>
  <c r="E24" i="8"/>
  <c r="D58" i="7"/>
  <c r="D30" i="7"/>
  <c r="J10" i="7"/>
  <c r="D55" i="6"/>
  <c r="D31" i="6"/>
  <c r="D7" i="6"/>
  <c r="J65" i="5"/>
  <c r="J57" i="5"/>
  <c r="J49" i="5"/>
  <c r="J41" i="5"/>
  <c r="J33" i="5"/>
  <c r="J25" i="5"/>
  <c r="J17" i="5"/>
  <c r="J9" i="5"/>
  <c r="CU71" i="4"/>
  <c r="AB70" i="4"/>
  <c r="BN68" i="4"/>
  <c r="G67" i="4"/>
  <c r="BE65" i="4"/>
  <c r="CQ63" i="4"/>
  <c r="AV62" i="4"/>
  <c r="CT60" i="4"/>
  <c r="D47" i="9"/>
  <c r="N57" i="7"/>
  <c r="G34" i="7"/>
  <c r="L14" i="7"/>
  <c r="I67" i="5"/>
  <c r="I55" i="5"/>
  <c r="I43" i="5"/>
  <c r="I31" i="5"/>
  <c r="I19" i="5"/>
  <c r="I7" i="5"/>
  <c r="BJ71" i="4"/>
  <c r="O70" i="4"/>
  <c r="AC68" i="4"/>
  <c r="BO66" i="4"/>
  <c r="T65" i="4"/>
  <c r="BF63" i="4"/>
  <c r="K62" i="4"/>
  <c r="BI60" i="4"/>
  <c r="N59" i="4"/>
  <c r="AN57" i="4"/>
  <c r="BZ55" i="4"/>
  <c r="S54" i="4"/>
  <c r="BQ52" i="4"/>
  <c r="J51" i="4"/>
  <c r="BD52" i="4"/>
  <c r="AA56" i="4"/>
  <c r="Y69" i="4"/>
  <c r="Y68" i="4"/>
  <c r="CO48" i="4"/>
  <c r="D61" i="5"/>
  <c r="O65" i="4"/>
  <c r="I54" i="5"/>
  <c r="AE60" i="4"/>
  <c r="BA50" i="4"/>
  <c r="BS44" i="4"/>
  <c r="F50" i="7"/>
  <c r="N7" i="7"/>
  <c r="H25" i="6"/>
  <c r="T58" i="5"/>
  <c r="T38" i="5"/>
  <c r="H22" i="5"/>
  <c r="AP72" i="4"/>
  <c r="T70" i="4"/>
  <c r="CE67" i="4"/>
  <c r="CG65" i="4"/>
  <c r="CU63" i="4"/>
  <c r="BA61" i="4"/>
  <c r="AQ59" i="4"/>
  <c r="BE57" i="4"/>
  <c r="AI55" i="4"/>
  <c r="AK53" i="4"/>
  <c r="T20" i="15"/>
  <c r="F46" i="7"/>
  <c r="G18" i="7"/>
  <c r="G59" i="6"/>
  <c r="G25" i="6"/>
  <c r="S68" i="5"/>
  <c r="S58" i="5"/>
  <c r="G50" i="5"/>
  <c r="S40" i="5"/>
  <c r="G32" i="5"/>
  <c r="M23" i="5"/>
  <c r="M15" i="5"/>
  <c r="M7" i="5"/>
  <c r="BB71" i="4"/>
  <c r="CN69" i="4"/>
  <c r="AS68" i="4"/>
  <c r="CE66" i="4"/>
  <c r="AJ65" i="4"/>
  <c r="CH63" i="4"/>
  <c r="AM62" i="4"/>
  <c r="BA60" i="4"/>
  <c r="F59" i="4"/>
  <c r="AR57" i="4"/>
  <c r="CD55" i="4"/>
  <c r="AI54" i="4"/>
  <c r="CG52" i="4"/>
  <c r="AL51" i="4"/>
  <c r="E62" i="8"/>
  <c r="G64" i="7"/>
  <c r="J42" i="7"/>
  <c r="J21" i="7"/>
  <c r="F69" i="6"/>
  <c r="F45" i="6"/>
  <c r="F21" i="6"/>
  <c r="F70" i="5"/>
  <c r="F62" i="5"/>
  <c r="F54" i="5"/>
  <c r="F46" i="5"/>
  <c r="F38" i="5"/>
  <c r="F30" i="5"/>
  <c r="F22" i="5"/>
  <c r="F14" i="5"/>
  <c r="BL72" i="4"/>
  <c r="E71" i="4"/>
  <c r="AQ69" i="4"/>
  <c r="CO67" i="4"/>
  <c r="AH66" i="4"/>
  <c r="CF64" i="4"/>
  <c r="G27" i="15"/>
  <c r="F55" i="7"/>
  <c r="M37" i="7"/>
  <c r="D17" i="7"/>
  <c r="E55" i="6"/>
  <c r="E31" i="6"/>
  <c r="E7" i="6"/>
  <c r="E16" i="8"/>
  <c r="J56" i="7"/>
  <c r="N27" i="7"/>
  <c r="J9" i="7"/>
  <c r="D53" i="6"/>
  <c r="D29" i="6"/>
  <c r="P72" i="5"/>
  <c r="P64" i="5"/>
  <c r="P56" i="5"/>
  <c r="P48" i="5"/>
  <c r="P40" i="5"/>
  <c r="P32" i="5"/>
  <c r="P24" i="5"/>
  <c r="P16" i="5"/>
  <c r="P8" i="5"/>
  <c r="CI71" i="4"/>
  <c r="P70" i="4"/>
  <c r="BB68" i="4"/>
  <c r="CN66" i="4"/>
  <c r="AS65" i="4"/>
  <c r="CE63" i="4"/>
  <c r="AJ62" i="4"/>
  <c r="CH60" i="4"/>
  <c r="D61" i="8"/>
  <c r="D55" i="7"/>
  <c r="F33" i="7"/>
  <c r="J12" i="7"/>
  <c r="O66" i="5"/>
  <c r="O54" i="5"/>
  <c r="O42" i="5"/>
  <c r="O30" i="5"/>
  <c r="O18" i="5"/>
  <c r="CS72" i="4"/>
  <c r="AX71" i="4"/>
  <c r="BX69" i="4"/>
  <c r="Q68" i="4"/>
  <c r="BC66" i="4"/>
  <c r="H65" i="4"/>
  <c r="AT63" i="4"/>
  <c r="CR61" i="4"/>
  <c r="AW60" i="4"/>
  <c r="CU58" i="4"/>
  <c r="AB57" i="4"/>
  <c r="BN55" i="4"/>
  <c r="G54" i="4"/>
  <c r="BE52" i="4"/>
  <c r="CQ50" i="4"/>
  <c r="AV49" i="4"/>
  <c r="CT47" i="4"/>
  <c r="N61" i="4"/>
  <c r="H56" i="4"/>
  <c r="AU51" i="4"/>
  <c r="CI48" i="4"/>
  <c r="BY46" i="4"/>
  <c r="BK44" i="4"/>
  <c r="CH42" i="4"/>
  <c r="Z41" i="4"/>
  <c r="BK39" i="4"/>
  <c r="CK37" i="4"/>
  <c r="AP36" i="4"/>
  <c r="CB34" i="4"/>
  <c r="AG33" i="4"/>
  <c r="BS31" i="4"/>
  <c r="X30" i="4"/>
  <c r="BV28" i="4"/>
  <c r="AA27" i="4"/>
  <c r="AO25" i="4"/>
  <c r="CA23" i="4"/>
  <c r="AF22" i="4"/>
  <c r="BR20" i="4"/>
  <c r="W19" i="4"/>
  <c r="BU17" i="4"/>
  <c r="Z16" i="4"/>
  <c r="AZ14" i="4"/>
  <c r="CL12" i="4"/>
  <c r="AE11" i="4"/>
  <c r="CC9" i="4"/>
  <c r="V8" i="4"/>
  <c r="D47" i="2"/>
  <c r="AH7" i="4"/>
  <c r="F106" i="1"/>
  <c r="F58" i="1"/>
  <c r="E88" i="1"/>
  <c r="D56" i="1"/>
  <c r="C56" i="1"/>
  <c r="Q43" i="4"/>
  <c r="H71" i="6"/>
  <c r="AS57" i="4"/>
  <c r="M31" i="5"/>
  <c r="CA58" i="4"/>
  <c r="F19" i="6"/>
  <c r="CC67" i="4"/>
  <c r="M26" i="7"/>
  <c r="D8" i="5"/>
  <c r="D31" i="7"/>
  <c r="I29" i="5"/>
  <c r="BL69" i="4"/>
  <c r="BE64" i="4"/>
  <c r="CT59" i="4"/>
  <c r="AP55" i="4"/>
  <c r="AG52" i="4"/>
  <c r="K50" i="4"/>
  <c r="CK70" i="4"/>
  <c r="AD58" i="4"/>
  <c r="BU50" i="4"/>
  <c r="BH47" i="4"/>
  <c r="O44" i="4"/>
  <c r="CN41" i="4"/>
  <c r="X39" i="4"/>
  <c r="E37" i="4"/>
  <c r="AR34" i="4"/>
  <c r="AH32" i="4"/>
  <c r="CG29" i="4"/>
  <c r="N28" i="4"/>
  <c r="P26" i="4"/>
  <c r="R24" i="4"/>
  <c r="T22" i="4"/>
  <c r="AH20" i="4"/>
  <c r="BH18" i="4"/>
  <c r="CH16" i="4"/>
  <c r="BX14" i="4"/>
  <c r="BZ12" i="4"/>
  <c r="CN10" i="4"/>
  <c r="U9" i="4"/>
  <c r="AI7" i="4"/>
  <c r="CD7" i="4"/>
  <c r="F104" i="1"/>
  <c r="F48" i="1"/>
  <c r="E66" i="1"/>
  <c r="D28" i="1"/>
  <c r="F51" i="1"/>
  <c r="AG36" i="4"/>
  <c r="BL29" i="4"/>
  <c r="BV19" i="4"/>
  <c r="Y8" i="4"/>
  <c r="AD69" i="4"/>
  <c r="AN59" i="4"/>
  <c r="BE54" i="4"/>
  <c r="CN50" i="4"/>
  <c r="AX48" i="4"/>
  <c r="L46" i="4"/>
  <c r="N44" i="4"/>
  <c r="AG42" i="4"/>
  <c r="BR40" i="4"/>
  <c r="CB38" i="4"/>
  <c r="CK36" i="4"/>
  <c r="AP35" i="4"/>
  <c r="CB33" i="4"/>
  <c r="AG32" i="4"/>
  <c r="BS30" i="4"/>
  <c r="X29" i="4"/>
  <c r="BV27" i="4"/>
  <c r="AA26" i="4"/>
  <c r="AO24" i="4"/>
  <c r="CA22" i="4"/>
  <c r="AF21" i="4"/>
  <c r="BR19" i="4"/>
  <c r="W18" i="4"/>
  <c r="BU16" i="4"/>
  <c r="Z15" i="4"/>
  <c r="AZ13" i="4"/>
  <c r="CL11" i="4"/>
  <c r="AE10" i="4"/>
  <c r="U8" i="4"/>
  <c r="F92" i="1"/>
  <c r="F26" i="1"/>
  <c r="E16" i="1"/>
  <c r="C30" i="1"/>
  <c r="CL27" i="4"/>
  <c r="AH11" i="4"/>
  <c r="E42" i="5"/>
  <c r="BI62" i="4"/>
  <c r="BZ56" i="4"/>
  <c r="BB52" i="4"/>
  <c r="BK49" i="4"/>
  <c r="Z47" i="4"/>
  <c r="CA52" i="4"/>
  <c r="H23" i="6"/>
  <c r="W55" i="4"/>
  <c r="S22" i="5"/>
  <c r="AF57" i="4"/>
  <c r="L69" i="5"/>
  <c r="V66" i="4"/>
  <c r="J8" i="7"/>
  <c r="BW71" i="4"/>
  <c r="F21" i="7"/>
  <c r="O26" i="5"/>
  <c r="AB69" i="4"/>
  <c r="U64" i="4"/>
  <c r="BJ59" i="4"/>
  <c r="AD55" i="4"/>
  <c r="U52" i="4"/>
  <c r="BH49" i="4"/>
  <c r="AP69" i="4"/>
  <c r="AR56" i="4"/>
  <c r="AY50" i="4"/>
  <c r="CN46" i="4"/>
  <c r="CQ43" i="4"/>
  <c r="AM41" i="4"/>
  <c r="K39" i="4"/>
  <c r="BB36" i="4"/>
  <c r="AF34" i="4"/>
  <c r="CE31" i="4"/>
  <c r="BU29" i="4"/>
  <c r="CU27" i="4"/>
  <c r="BY25" i="4"/>
  <c r="F24" i="4"/>
  <c r="H22" i="4"/>
  <c r="V20" i="4"/>
  <c r="AV18" i="4"/>
  <c r="BJ16" i="4"/>
  <c r="BL14" i="4"/>
  <c r="BN12" i="4"/>
  <c r="CB10" i="4"/>
  <c r="I9" i="4"/>
  <c r="K7" i="4"/>
  <c r="BF7" i="4"/>
  <c r="F98" i="1"/>
  <c r="F44" i="1"/>
  <c r="E60" i="1"/>
  <c r="D16" i="1"/>
  <c r="F25" i="1"/>
  <c r="I36" i="4"/>
  <c r="BY28" i="4"/>
  <c r="BW18" i="4"/>
  <c r="AX7" i="4"/>
  <c r="CB67" i="4"/>
  <c r="BM58" i="4"/>
  <c r="U54" i="4"/>
  <c r="BT50" i="4"/>
  <c r="AD48" i="4"/>
  <c r="CN45" i="4"/>
  <c r="CB43" i="4"/>
  <c r="T42" i="4"/>
  <c r="BE40" i="4"/>
  <c r="BO38" i="4"/>
  <c r="BY36" i="4"/>
  <c r="AD35" i="4"/>
  <c r="BP33" i="4"/>
  <c r="U32" i="4"/>
  <c r="BG30" i="4"/>
  <c r="L29" i="4"/>
  <c r="BJ27" i="4"/>
  <c r="O26" i="4"/>
  <c r="AC24" i="4"/>
  <c r="BO22" i="4"/>
  <c r="T21" i="4"/>
  <c r="BF19" i="4"/>
  <c r="K18" i="4"/>
  <c r="BI16" i="4"/>
  <c r="N15" i="4"/>
  <c r="AN13" i="4"/>
  <c r="BZ11" i="4"/>
  <c r="S10" i="4"/>
  <c r="BR7" i="4"/>
  <c r="F86" i="1"/>
  <c r="F16" i="1"/>
  <c r="E8" i="1"/>
  <c r="C16" i="1"/>
  <c r="BO26" i="4"/>
  <c r="AI10" i="4"/>
  <c r="E34" i="5"/>
  <c r="CU61" i="4"/>
  <c r="AP56" i="4"/>
  <c r="X52" i="4"/>
  <c r="AO49" i="4"/>
  <c r="I47" i="4"/>
  <c r="CN44" i="4"/>
  <c r="M43" i="4"/>
  <c r="AX41" i="4"/>
  <c r="BV39" i="4"/>
  <c r="N38" i="4"/>
  <c r="AN36" i="4"/>
  <c r="BZ34" i="4"/>
  <c r="S33" i="4"/>
  <c r="BQ31" i="4"/>
  <c r="J30" i="4"/>
  <c r="BH28" i="4"/>
  <c r="M27" i="4"/>
  <c r="BK25" i="4"/>
  <c r="BY23" i="4"/>
  <c r="AD22" i="4"/>
  <c r="BP20" i="4"/>
  <c r="U19" i="4"/>
  <c r="BG17" i="4"/>
  <c r="L16" i="4"/>
  <c r="BJ14" i="4"/>
  <c r="O13" i="4"/>
  <c r="AC11" i="4"/>
  <c r="BO9" i="4"/>
  <c r="T8" i="4"/>
  <c r="D45" i="2"/>
  <c r="E110" i="1"/>
  <c r="E56" i="1"/>
  <c r="C88" i="1"/>
  <c r="E11" i="1"/>
  <c r="AZ29" i="4"/>
  <c r="BB15" i="4"/>
  <c r="D47" i="1"/>
  <c r="AY60" i="4"/>
  <c r="CU55" i="4"/>
  <c r="AM51" i="4"/>
  <c r="AB48" i="4"/>
  <c r="AB66" i="4"/>
  <c r="H58" i="5"/>
  <c r="Y53" i="4"/>
  <c r="S14" i="5"/>
  <c r="BR55" i="4"/>
  <c r="L61" i="5"/>
  <c r="BT64" i="4"/>
  <c r="D51" i="6"/>
  <c r="CK69" i="4"/>
  <c r="I11" i="7"/>
  <c r="I23" i="5"/>
  <c r="BY68" i="4"/>
  <c r="AH63" i="4"/>
  <c r="CI58" i="4"/>
  <c r="R55" i="4"/>
  <c r="I52" i="4"/>
  <c r="AJ49" i="4"/>
  <c r="CN67" i="4"/>
  <c r="BQ55" i="4"/>
  <c r="AD50" i="4"/>
  <c r="BI46" i="4"/>
  <c r="CC43" i="4"/>
  <c r="M41" i="4"/>
  <c r="CQ38" i="4"/>
  <c r="AD36" i="4"/>
  <c r="T34" i="4"/>
  <c r="BG31" i="4"/>
  <c r="BI29" i="4"/>
  <c r="CI27" i="4"/>
  <c r="BM25" i="4"/>
  <c r="BO23" i="4"/>
  <c r="CO21" i="4"/>
  <c r="J20" i="4"/>
  <c r="AJ18" i="4"/>
  <c r="AX16" i="4"/>
  <c r="AN14" i="4"/>
  <c r="BB12" i="4"/>
  <c r="BP10" i="4"/>
  <c r="CD8" i="4"/>
  <c r="D71" i="2"/>
  <c r="V7" i="4"/>
  <c r="F94" i="1"/>
  <c r="F42" i="1"/>
  <c r="E54" i="1"/>
  <c r="D8" i="1"/>
  <c r="F11" i="1"/>
  <c r="CD35" i="4"/>
  <c r="E28" i="4"/>
  <c r="AZ17" i="4"/>
  <c r="D50" i="2"/>
  <c r="AG66" i="4"/>
  <c r="AC58" i="4"/>
  <c r="CD53" i="4"/>
  <c r="AX50" i="4"/>
  <c r="N48" i="4"/>
  <c r="BY45" i="4"/>
  <c r="BO43" i="4"/>
  <c r="G42" i="4"/>
  <c r="AQ40" i="4"/>
  <c r="BB38" i="4"/>
  <c r="BM36" i="4"/>
  <c r="R35" i="4"/>
  <c r="BD33" i="4"/>
  <c r="I32" i="4"/>
  <c r="AU30" i="4"/>
  <c r="CS28" i="4"/>
  <c r="AX27" i="4"/>
  <c r="BX25" i="4"/>
  <c r="Q24" i="4"/>
  <c r="BC22" i="4"/>
  <c r="H21" i="4"/>
  <c r="AT19" i="4"/>
  <c r="CR17" i="4"/>
  <c r="AW16" i="4"/>
  <c r="CU14" i="4"/>
  <c r="AB13" i="4"/>
  <c r="BN11" i="4"/>
  <c r="G10" i="4"/>
  <c r="AT7" i="4"/>
  <c r="F82" i="1"/>
  <c r="F8" i="1"/>
  <c r="D54" i="1"/>
  <c r="F45" i="1"/>
  <c r="AF25" i="4"/>
  <c r="BU8" i="4"/>
  <c r="E26" i="5"/>
  <c r="AY61" i="4"/>
  <c r="F56" i="4"/>
  <c r="CQ51" i="4"/>
  <c r="V49" i="4"/>
  <c r="CL46" i="4"/>
  <c r="BY44" i="4"/>
  <c r="CS42" i="4"/>
  <c r="AK41" i="4"/>
  <c r="BI39" i="4"/>
  <c r="CU37" i="4"/>
  <c r="AB36" i="4"/>
  <c r="BN34" i="4"/>
  <c r="G33" i="4"/>
  <c r="BE31" i="4"/>
  <c r="CQ29" i="4"/>
  <c r="AV28" i="4"/>
  <c r="CT26" i="4"/>
  <c r="AY25" i="4"/>
  <c r="BM23" i="4"/>
  <c r="R22" i="4"/>
  <c r="BD20" i="4"/>
  <c r="I19" i="4"/>
  <c r="AU17" i="4"/>
  <c r="CS15" i="4"/>
  <c r="AX14" i="4"/>
  <c r="BK66" i="4"/>
  <c r="T36" i="5"/>
  <c r="I13" i="15"/>
  <c r="CK72" i="4"/>
  <c r="W54" i="4"/>
  <c r="L53" i="5"/>
  <c r="O19" i="15"/>
  <c r="D27" i="6"/>
  <c r="AP68" i="4"/>
  <c r="I71" i="5"/>
  <c r="I17" i="5"/>
  <c r="E68" i="4"/>
  <c r="J63" i="4"/>
  <c r="BK58" i="4"/>
  <c r="BO54" i="4"/>
  <c r="CD51" i="4"/>
  <c r="X49" i="4"/>
  <c r="AS66" i="4"/>
  <c r="AG55" i="4"/>
  <c r="L50" i="4"/>
  <c r="AR46" i="4"/>
  <c r="BP43" i="4"/>
  <c r="CS40" i="4"/>
  <c r="CC38" i="4"/>
  <c r="R36" i="4"/>
  <c r="H34" i="4"/>
  <c r="AU31" i="4"/>
  <c r="AW29" i="4"/>
  <c r="BK27" i="4"/>
  <c r="BA25" i="4"/>
  <c r="BC23" i="4"/>
  <c r="CC21" i="4"/>
  <c r="CQ19" i="4"/>
  <c r="L18" i="4"/>
  <c r="AL16" i="4"/>
  <c r="AB14" i="4"/>
  <c r="AP12" i="4"/>
  <c r="BD10" i="4"/>
  <c r="BF8" i="4"/>
  <c r="D59" i="2"/>
  <c r="D70" i="2"/>
  <c r="F90" i="1"/>
  <c r="F36" i="1"/>
  <c r="E48" i="1"/>
  <c r="C104" i="1"/>
  <c r="E75" i="1"/>
  <c r="BF35" i="4"/>
  <c r="AD27" i="4"/>
  <c r="BY16" i="4"/>
  <c r="D123" i="1"/>
  <c r="CE64" i="4"/>
  <c r="CL57" i="4"/>
  <c r="AT53" i="4"/>
  <c r="AB50" i="4"/>
  <c r="BW47" i="4"/>
  <c r="BI45" i="4"/>
  <c r="BB43" i="4"/>
  <c r="CL41" i="4"/>
  <c r="AD40" i="4"/>
  <c r="AO38" i="4"/>
  <c r="BA36" i="4"/>
  <c r="F35" i="4"/>
  <c r="AR33" i="4"/>
  <c r="CD31" i="4"/>
  <c r="AI30" i="4"/>
  <c r="CG28" i="4"/>
  <c r="AL27" i="4"/>
  <c r="BL25" i="4"/>
  <c r="E24" i="4"/>
  <c r="AQ22" i="4"/>
  <c r="CO20" i="4"/>
  <c r="AH19" i="4"/>
  <c r="CF17" i="4"/>
  <c r="AK16" i="4"/>
  <c r="CI14" i="4"/>
  <c r="P13" i="4"/>
  <c r="BB11" i="4"/>
  <c r="CN9" i="4"/>
  <c r="J7" i="4"/>
  <c r="F70" i="1"/>
  <c r="E94" i="1"/>
  <c r="D42" i="1"/>
  <c r="F19" i="1"/>
  <c r="I24" i="4"/>
  <c r="Z7" i="4"/>
  <c r="E18" i="5"/>
  <c r="AZ60" i="4"/>
  <c r="BO55" i="4"/>
  <c r="BM51" i="4"/>
  <c r="CE48" i="4"/>
  <c r="BW46" i="4"/>
  <c r="BH44" i="4"/>
  <c r="CF42" i="4"/>
  <c r="X41" i="4"/>
  <c r="AV39" i="4"/>
  <c r="CI37" i="4"/>
  <c r="P36" i="4"/>
  <c r="BB34" i="4"/>
  <c r="CN32" i="4"/>
  <c r="AS31" i="4"/>
  <c r="CE29" i="4"/>
  <c r="AJ28" i="4"/>
  <c r="CH26" i="4"/>
  <c r="AM25" i="4"/>
  <c r="BA23" i="4"/>
  <c r="F22" i="4"/>
  <c r="AR20" i="4"/>
  <c r="CD18" i="4"/>
  <c r="AI17" i="4"/>
  <c r="CG15" i="4"/>
  <c r="AL14" i="4"/>
  <c r="BL12" i="4"/>
  <c r="E11" i="4"/>
  <c r="AQ9" i="4"/>
  <c r="CO7" i="4"/>
  <c r="D21" i="2"/>
  <c r="E106" i="1"/>
  <c r="E40" i="1"/>
  <c r="C60" i="1"/>
  <c r="CC36" i="4"/>
  <c r="R27" i="4"/>
  <c r="T13" i="4"/>
  <c r="BA70" i="4"/>
  <c r="AH47" i="4"/>
  <c r="T20" i="5"/>
  <c r="D45" i="7"/>
  <c r="AP71" i="4"/>
  <c r="BU52" i="4"/>
  <c r="L45" i="5"/>
  <c r="N53" i="7"/>
  <c r="D72" i="5"/>
  <c r="CB66" i="4"/>
  <c r="I65" i="5"/>
  <c r="O14" i="5"/>
  <c r="BN67" i="4"/>
  <c r="CQ62" i="4"/>
  <c r="AY58" i="4"/>
  <c r="CN53" i="4"/>
  <c r="BR51" i="4"/>
  <c r="L49" i="4"/>
  <c r="CQ64" i="4"/>
  <c r="BF54" i="4"/>
  <c r="CI49" i="4"/>
  <c r="AC46" i="4"/>
  <c r="BC43" i="4"/>
  <c r="CF40" i="4"/>
  <c r="BP38" i="4"/>
  <c r="F36" i="4"/>
  <c r="CO33" i="4"/>
  <c r="AI31" i="4"/>
  <c r="AK29" i="4"/>
  <c r="AY27" i="4"/>
  <c r="AC25" i="4"/>
  <c r="AQ23" i="4"/>
  <c r="BQ21" i="4"/>
  <c r="CE19" i="4"/>
  <c r="CS17" i="4"/>
  <c r="N16" i="4"/>
  <c r="P14" i="4"/>
  <c r="AD12" i="4"/>
  <c r="AR10" i="4"/>
  <c r="AT8" i="4"/>
  <c r="D35" i="2"/>
  <c r="D46" i="2"/>
  <c r="F88" i="1"/>
  <c r="F32" i="1"/>
  <c r="E44" i="1"/>
  <c r="C92" i="1"/>
  <c r="E59" i="1"/>
  <c r="AH35" i="4"/>
  <c r="S26" i="4"/>
  <c r="CL15" i="4"/>
  <c r="D109" i="1"/>
  <c r="AK63" i="4"/>
  <c r="BB57" i="4"/>
  <c r="Q53" i="4"/>
  <c r="H50" i="4"/>
  <c r="BG47" i="4"/>
  <c r="AR45" i="4"/>
  <c r="AN43" i="4"/>
  <c r="BY41" i="4"/>
  <c r="Q40" i="4"/>
  <c r="AB38" i="4"/>
  <c r="AO36" i="4"/>
  <c r="CA34" i="4"/>
  <c r="AF33" i="4"/>
  <c r="BR31" i="4"/>
  <c r="W30" i="4"/>
  <c r="BU28" i="4"/>
  <c r="Z27" i="4"/>
  <c r="AZ25" i="4"/>
  <c r="CL23" i="4"/>
  <c r="AE22" i="4"/>
  <c r="CC20" i="4"/>
  <c r="V19" i="4"/>
  <c r="BT17" i="4"/>
  <c r="Y16" i="4"/>
  <c r="BW14" i="4"/>
  <c r="CK12" i="4"/>
  <c r="AP11" i="4"/>
  <c r="CB9" i="4"/>
  <c r="D58" i="2"/>
  <c r="F66" i="1"/>
  <c r="E82" i="1"/>
  <c r="D30" i="1"/>
  <c r="E79" i="1"/>
  <c r="CE22" i="4"/>
  <c r="D125" i="1"/>
  <c r="E10" i="5"/>
  <c r="N60" i="4"/>
  <c r="AE55" i="4"/>
  <c r="AO51" i="4"/>
  <c r="BM48" i="4"/>
  <c r="BF46" i="4"/>
  <c r="AR44" i="4"/>
  <c r="BS42" i="4"/>
  <c r="K41" i="4"/>
  <c r="AI39" i="4"/>
  <c r="BW37" i="4"/>
  <c r="CK35" i="4"/>
  <c r="AP34" i="4"/>
  <c r="CB32" i="4"/>
  <c r="AG31" i="4"/>
  <c r="BS29" i="4"/>
  <c r="X28" i="4"/>
  <c r="BV26" i="4"/>
  <c r="AA25" i="4"/>
  <c r="AO23" i="4"/>
  <c r="CA21" i="4"/>
  <c r="AF20" i="4"/>
  <c r="BR18" i="4"/>
  <c r="W17" i="4"/>
  <c r="BU15" i="4"/>
  <c r="Z14" i="4"/>
  <c r="AZ12" i="4"/>
  <c r="D53" i="5"/>
  <c r="R72" i="4"/>
  <c r="F17" i="7"/>
  <c r="CB69" i="4"/>
  <c r="Z51" i="4"/>
  <c r="L37" i="5"/>
  <c r="L36" i="7"/>
  <c r="D64" i="5"/>
  <c r="AG65" i="4"/>
  <c r="I59" i="5"/>
  <c r="I11" i="5"/>
  <c r="AD67" i="4"/>
  <c r="BG62" i="4"/>
  <c r="O58" i="4"/>
  <c r="CB53" i="4"/>
  <c r="BF51" i="4"/>
  <c r="CS48" i="4"/>
  <c r="BJ61" i="4"/>
  <c r="V54" i="4"/>
  <c r="G49" i="4"/>
  <c r="M46" i="4"/>
  <c r="CU42" i="4"/>
  <c r="BS40" i="4"/>
  <c r="P38" i="4"/>
  <c r="CA35" i="4"/>
  <c r="AC63" i="4"/>
  <c r="H70" i="4"/>
  <c r="G57" i="6"/>
  <c r="AG68" i="4"/>
  <c r="D53" i="8"/>
  <c r="L29" i="5"/>
  <c r="N14" i="7"/>
  <c r="D56" i="5"/>
  <c r="BS63" i="4"/>
  <c r="I53" i="5"/>
  <c r="CG72" i="4"/>
  <c r="AQ66" i="4"/>
  <c r="CF61" i="4"/>
  <c r="P57" i="4"/>
  <c r="BP53" i="4"/>
  <c r="CE50" i="4"/>
  <c r="CG48" i="4"/>
  <c r="BK60" i="4"/>
  <c r="CE53" i="4"/>
  <c r="BP48" i="4"/>
  <c r="CO45" i="4"/>
  <c r="BU42" i="4"/>
  <c r="BF40" i="4"/>
  <c r="BY37" i="4"/>
  <c r="BO35" i="4"/>
  <c r="U33" i="4"/>
  <c r="K31" i="4"/>
  <c r="CT28" i="4"/>
  <c r="O27" i="4"/>
  <c r="E25" i="4"/>
  <c r="S23" i="4"/>
  <c r="AS21" i="4"/>
  <c r="AU19" i="4"/>
  <c r="BI17" i="4"/>
  <c r="CI15" i="4"/>
  <c r="BY13" i="4"/>
  <c r="F12" i="4"/>
  <c r="H10" i="4"/>
  <c r="J8" i="4"/>
  <c r="D11" i="2"/>
  <c r="D22" i="2"/>
  <c r="F80" i="1"/>
  <c r="F22" i="1"/>
  <c r="E30" i="1"/>
  <c r="C72" i="1"/>
  <c r="E19" i="1"/>
  <c r="CR33" i="4"/>
  <c r="BQ24" i="4"/>
  <c r="S14" i="4"/>
  <c r="D77" i="1"/>
  <c r="H62" i="4"/>
  <c r="CA56" i="4"/>
  <c r="BF52" i="4"/>
  <c r="BL49" i="4"/>
  <c r="AA47" i="4"/>
  <c r="M45" i="4"/>
  <c r="N43" i="4"/>
  <c r="AY41" i="4"/>
  <c r="BJ39" i="4"/>
  <c r="BX37" i="4"/>
  <c r="Q36" i="4"/>
  <c r="BC34" i="4"/>
  <c r="H33" i="4"/>
  <c r="AT31" i="4"/>
  <c r="CR29" i="4"/>
  <c r="AW28" i="4"/>
  <c r="CU26" i="4"/>
  <c r="AB25" i="4"/>
  <c r="BN23" i="4"/>
  <c r="G22" i="4"/>
  <c r="BE20" i="4"/>
  <c r="CQ18" i="4"/>
  <c r="AV17" i="4"/>
  <c r="CT15" i="4"/>
  <c r="AY14" i="4"/>
  <c r="BM12" i="4"/>
  <c r="R11" i="4"/>
  <c r="AR9" i="4"/>
  <c r="F126" i="1"/>
  <c r="F56" i="1"/>
  <c r="E64" i="1"/>
  <c r="C110" i="1"/>
  <c r="E9" i="1"/>
  <c r="Y20" i="4"/>
  <c r="D79" i="1"/>
  <c r="BM70" i="4"/>
  <c r="AM59" i="4"/>
  <c r="BD54" i="4"/>
  <c r="CL50" i="4"/>
  <c r="AC48" i="4"/>
  <c r="AA46" i="4"/>
  <c r="L44" i="4"/>
  <c r="AS42" i="4"/>
  <c r="CD40" i="4"/>
  <c r="H39" i="4"/>
  <c r="AY37" i="4"/>
  <c r="BM35" i="4"/>
  <c r="R34" i="4"/>
  <c r="BD32" i="4"/>
  <c r="I31" i="4"/>
  <c r="AU29" i="4"/>
  <c r="CS27" i="4"/>
  <c r="AX26" i="4"/>
  <c r="BX24" i="4"/>
  <c r="Q23" i="4"/>
  <c r="BC21" i="4"/>
  <c r="H20" i="4"/>
  <c r="AT18" i="4"/>
  <c r="CR16" i="4"/>
  <c r="AW15" i="4"/>
  <c r="CU13" i="4"/>
  <c r="AB12" i="4"/>
  <c r="BN10" i="4"/>
  <c r="G9" i="4"/>
  <c r="BE7" i="4"/>
  <c r="E126" i="1"/>
  <c r="E96" i="1"/>
  <c r="E22" i="1"/>
  <c r="C22" i="1"/>
  <c r="BR35" i="4"/>
  <c r="CD23" i="4"/>
  <c r="CF9" i="4"/>
  <c r="I66" i="4"/>
  <c r="BH58" i="4"/>
  <c r="BY53" i="4"/>
  <c r="CC49" i="4"/>
  <c r="AN47" i="4"/>
  <c r="AP45" i="4"/>
  <c r="AL43" i="4"/>
  <c r="AW41" i="4"/>
  <c r="BU39" i="4"/>
  <c r="CT37" i="4"/>
  <c r="AY36" i="4"/>
  <c r="BM34" i="4"/>
  <c r="R33" i="4"/>
  <c r="BD31" i="4"/>
  <c r="I30" i="4"/>
  <c r="AU28" i="4"/>
  <c r="CS26" i="4"/>
  <c r="AX25" i="4"/>
  <c r="BX23" i="4"/>
  <c r="Q22" i="4"/>
  <c r="BC20" i="4"/>
  <c r="H19" i="4"/>
  <c r="AT17" i="4"/>
  <c r="CR15" i="4"/>
  <c r="I42" i="5"/>
  <c r="BS67" i="4"/>
  <c r="G23" i="6"/>
  <c r="BS66" i="4"/>
  <c r="L62" i="7"/>
  <c r="L21" i="5"/>
  <c r="E53" i="6"/>
  <c r="D48" i="5"/>
  <c r="X62" i="4"/>
  <c r="O50" i="5"/>
  <c r="AW72" i="4"/>
  <c r="S66" i="4"/>
  <c r="BH61" i="4"/>
  <c r="CK56" i="4"/>
  <c r="BD53" i="4"/>
  <c r="BS50" i="4"/>
  <c r="BU48" i="4"/>
  <c r="P60" i="4"/>
  <c r="AU53" i="4"/>
  <c r="AY48" i="4"/>
  <c r="BZ45" i="4"/>
  <c r="BH42" i="4"/>
  <c r="AS40" i="4"/>
  <c r="BM37" i="4"/>
  <c r="BC35" i="4"/>
  <c r="I33" i="4"/>
  <c r="CR30" i="4"/>
  <c r="CH28" i="4"/>
  <c r="BX26" i="4"/>
  <c r="CL24" i="4"/>
  <c r="G23" i="4"/>
  <c r="U21" i="4"/>
  <c r="AI19" i="4"/>
  <c r="AW17" i="4"/>
  <c r="BW15" i="4"/>
  <c r="BM13" i="4"/>
  <c r="BO11" i="4"/>
  <c r="CO9" i="4"/>
  <c r="CQ7" i="4"/>
  <c r="BD9" i="4"/>
  <c r="F128" i="1"/>
  <c r="F72" i="1"/>
  <c r="F18" i="1"/>
  <c r="E18" i="1"/>
  <c r="C62" i="1"/>
  <c r="E7" i="1"/>
  <c r="AJ33" i="4"/>
  <c r="AT23" i="4"/>
  <c r="CO12" i="4"/>
  <c r="D63" i="1"/>
  <c r="BE61" i="4"/>
  <c r="AQ56" i="4"/>
  <c r="AB52" i="4"/>
  <c r="AQ49" i="4"/>
  <c r="K47" i="4"/>
  <c r="CO44" i="4"/>
  <c r="CT42" i="4"/>
  <c r="AL41" i="4"/>
  <c r="AW39" i="4"/>
  <c r="BL37" i="4"/>
  <c r="E36" i="4"/>
  <c r="AQ34" i="4"/>
  <c r="CO32" i="4"/>
  <c r="AH31" i="4"/>
  <c r="CF29" i="4"/>
  <c r="AK28" i="4"/>
  <c r="CI26" i="4"/>
  <c r="P25" i="4"/>
  <c r="BB23" i="4"/>
  <c r="CN21" i="4"/>
  <c r="AS20" i="4"/>
  <c r="CE18" i="4"/>
  <c r="AJ17" i="4"/>
  <c r="CH15" i="4"/>
  <c r="AM14" i="4"/>
  <c r="BA12" i="4"/>
  <c r="F11" i="4"/>
  <c r="AF9" i="4"/>
  <c r="F118" i="1"/>
  <c r="F52" i="1"/>
  <c r="E58" i="1"/>
  <c r="C96" i="1"/>
  <c r="AR37" i="4"/>
  <c r="CI18" i="4"/>
  <c r="D57" i="1"/>
  <c r="R69" i="4"/>
  <c r="BL58" i="4"/>
  <c r="T54" i="4"/>
  <c r="BP50" i="4"/>
  <c r="K48" i="4"/>
  <c r="J46" i="4"/>
  <c r="CO43" i="4"/>
  <c r="AF42" i="4"/>
  <c r="CC58" i="4"/>
  <c r="BU65" i="4"/>
  <c r="G68" i="5"/>
  <c r="X65" i="4"/>
  <c r="G41" i="7"/>
  <c r="L13" i="5"/>
  <c r="E29" i="6"/>
  <c r="D40" i="5"/>
  <c r="BV60" i="4"/>
  <c r="I47" i="5"/>
  <c r="M72" i="4"/>
  <c r="G66" i="4"/>
  <c r="AV61" i="4"/>
  <c r="BY56" i="4"/>
  <c r="AR53" i="4"/>
  <c r="BG50" i="4"/>
  <c r="BI48" i="4"/>
  <c r="BY59" i="4"/>
  <c r="U53" i="4"/>
  <c r="AF48" i="4"/>
  <c r="BJ45" i="4"/>
  <c r="AU42" i="4"/>
  <c r="AE40" i="4"/>
  <c r="BA37" i="4"/>
  <c r="AQ35" i="4"/>
  <c r="CD32" i="4"/>
  <c r="CF30" i="4"/>
  <c r="BJ28" i="4"/>
  <c r="BL26" i="4"/>
  <c r="BZ24" i="4"/>
  <c r="CN22" i="4"/>
  <c r="I21" i="4"/>
  <c r="K19" i="4"/>
  <c r="AK17" i="4"/>
  <c r="BK15" i="4"/>
  <c r="BA13" i="4"/>
  <c r="BC11" i="4"/>
  <c r="BQ9" i="4"/>
  <c r="CE7" i="4"/>
  <c r="CO8" i="4"/>
  <c r="F124" i="1"/>
  <c r="F68" i="1"/>
  <c r="F10" i="1"/>
  <c r="E10" i="1"/>
  <c r="C46" i="1"/>
  <c r="AF37" i="4"/>
  <c r="AW32" i="4"/>
  <c r="BS22" i="4"/>
  <c r="BR11" i="4"/>
  <c r="D45" i="1"/>
  <c r="I61" i="4"/>
  <c r="G56" i="4"/>
  <c r="CR51" i="4"/>
  <c r="Y49" i="4"/>
  <c r="BX46" i="4"/>
  <c r="BZ44" i="4"/>
  <c r="CG42" i="4"/>
  <c r="Y41" i="4"/>
  <c r="AJ39" i="4"/>
  <c r="AZ37" i="4"/>
  <c r="CL35" i="4"/>
  <c r="AE34" i="4"/>
  <c r="CC32" i="4"/>
  <c r="V31" i="4"/>
  <c r="BT29" i="4"/>
  <c r="Y28" i="4"/>
  <c r="BW26" i="4"/>
  <c r="CK24" i="4"/>
  <c r="AP23" i="4"/>
  <c r="CB21" i="4"/>
  <c r="AG20" i="4"/>
  <c r="BS18" i="4"/>
  <c r="X17" i="4"/>
  <c r="BV15" i="4"/>
  <c r="AA14" i="4"/>
  <c r="AO12" i="4"/>
  <c r="CA10" i="4"/>
  <c r="T9" i="4"/>
  <c r="F112" i="1"/>
  <c r="F46" i="1"/>
  <c r="E52" i="1"/>
  <c r="C86" i="1"/>
  <c r="K34" i="4"/>
  <c r="AB17" i="4"/>
  <c r="D37" i="1"/>
  <c r="BP67" i="4"/>
  <c r="AB58" i="4"/>
  <c r="CC53" i="4"/>
  <c r="AW50" i="4"/>
  <c r="CL47" i="4"/>
  <c r="BX45" i="4"/>
  <c r="CA43" i="4"/>
  <c r="S42" i="4"/>
  <c r="BC40" i="4"/>
  <c r="CA38" i="4"/>
  <c r="AA37" i="4"/>
  <c r="AO35" i="4"/>
  <c r="CA33" i="4"/>
  <c r="AF32" i="4"/>
  <c r="BR30" i="4"/>
  <c r="W29" i="4"/>
  <c r="BU27" i="4"/>
  <c r="Z26" i="4"/>
  <c r="AZ24" i="4"/>
  <c r="CL22" i="4"/>
  <c r="AE21" i="4"/>
  <c r="CC19" i="4"/>
  <c r="V18" i="4"/>
  <c r="BT16" i="4"/>
  <c r="Y15" i="4"/>
  <c r="BW13" i="4"/>
  <c r="CK11" i="4"/>
  <c r="AP10" i="4"/>
  <c r="CB8" i="4"/>
  <c r="AG7" i="4"/>
  <c r="E122" i="1"/>
  <c r="E90" i="1"/>
  <c r="D48" i="1"/>
  <c r="F33" i="1"/>
  <c r="CQ34" i="4"/>
  <c r="AJ21" i="4"/>
  <c r="CH7" i="4"/>
  <c r="Y63" i="4"/>
  <c r="CG57" i="4"/>
  <c r="K53" i="4"/>
  <c r="AN49" i="4"/>
  <c r="G47" i="4"/>
  <c r="I45" i="4"/>
  <c r="L43" i="4"/>
  <c r="W41" i="4"/>
  <c r="AU39" i="4"/>
  <c r="BV37" i="4"/>
  <c r="AA36" i="4"/>
  <c r="AO34" i="4"/>
  <c r="CA32" i="4"/>
  <c r="AF31" i="4"/>
  <c r="BR29" i="4"/>
  <c r="W28" i="4"/>
  <c r="BU26" i="4"/>
  <c r="Z25" i="4"/>
  <c r="AP49" i="4"/>
  <c r="CI63" i="4"/>
  <c r="G58" i="5"/>
  <c r="BV63" i="4"/>
  <c r="G19" i="7"/>
  <c r="AZ72" i="4"/>
  <c r="N26" i="15"/>
  <c r="D32" i="5"/>
  <c r="D41" i="8"/>
  <c r="I41" i="5"/>
  <c r="AL71" i="4"/>
  <c r="BP65" i="4"/>
  <c r="L61" i="4"/>
  <c r="BM56" i="4"/>
  <c r="AF53" i="4"/>
  <c r="AU50" i="4"/>
  <c r="M48" i="4"/>
  <c r="AO59" i="4"/>
  <c r="BS51" i="4"/>
  <c r="O48" i="4"/>
  <c r="CA44" i="4"/>
  <c r="AH42" i="4"/>
  <c r="BX39" i="4"/>
  <c r="AO37" i="4"/>
  <c r="CN34" i="4"/>
  <c r="BR32" i="4"/>
  <c r="AJ30" i="4"/>
  <c r="AX28" i="4"/>
  <c r="AZ26" i="4"/>
  <c r="BN24" i="4"/>
  <c r="BP22" i="4"/>
  <c r="CD20" i="4"/>
  <c r="CR18" i="4"/>
  <c r="Y17" i="4"/>
  <c r="AY15" i="4"/>
  <c r="AC13" i="4"/>
  <c r="AQ11" i="4"/>
  <c r="BE9" i="4"/>
  <c r="BS7" i="4"/>
  <c r="CC8" i="4"/>
  <c r="F116" i="1"/>
  <c r="F64" i="1"/>
  <c r="E98" i="1"/>
  <c r="D46" i="1"/>
  <c r="C34" i="1"/>
  <c r="CO36" i="4"/>
  <c r="CH31" i="4"/>
  <c r="K22" i="4"/>
  <c r="CE10" i="4"/>
  <c r="D23" i="1"/>
  <c r="BF60" i="4"/>
  <c r="BP55" i="4"/>
  <c r="BO51" i="4"/>
  <c r="E49" i="4"/>
  <c r="BH46" i="4"/>
  <c r="BJ44" i="4"/>
  <c r="BT42" i="4"/>
  <c r="L41" i="4"/>
  <c r="W39" i="4"/>
  <c r="AN37" i="4"/>
  <c r="BZ35" i="4"/>
  <c r="S34" i="4"/>
  <c r="BQ32" i="4"/>
  <c r="J31" i="4"/>
  <c r="BH29" i="4"/>
  <c r="M28" i="4"/>
  <c r="BK26" i="4"/>
  <c r="BY24" i="4"/>
  <c r="AD23" i="4"/>
  <c r="BP21" i="4"/>
  <c r="U20" i="4"/>
  <c r="BG18" i="4"/>
  <c r="L17" i="4"/>
  <c r="BJ15" i="4"/>
  <c r="O14" i="4"/>
  <c r="AC12" i="4"/>
  <c r="BO10" i="4"/>
  <c r="H9" i="4"/>
  <c r="F108" i="1"/>
  <c r="F40" i="1"/>
  <c r="E42" i="1"/>
  <c r="C70" i="1"/>
  <c r="BU32" i="4"/>
  <c r="BZ15" i="4"/>
  <c r="E66" i="5"/>
  <c r="U66" i="4"/>
  <c r="CK57" i="4"/>
  <c r="AS53" i="4"/>
  <c r="AA50" i="4"/>
  <c r="BV47" i="4"/>
  <c r="BG45" i="4"/>
  <c r="BN43" i="4"/>
  <c r="E42" i="4"/>
  <c r="AP40" i="4"/>
  <c r="BN38" i="4"/>
  <c r="O37" i="4"/>
  <c r="AC35" i="4"/>
  <c r="BO33" i="4"/>
  <c r="T32" i="4"/>
  <c r="BF30" i="4"/>
  <c r="K29" i="4"/>
  <c r="BI27" i="4"/>
  <c r="N26" i="4"/>
  <c r="AN24" i="4"/>
  <c r="BZ22" i="4"/>
  <c r="S21" i="4"/>
  <c r="BQ19" i="4"/>
  <c r="J18" i="4"/>
  <c r="BH16" i="4"/>
  <c r="M15" i="4"/>
  <c r="BK13" i="4"/>
  <c r="BY11" i="4"/>
  <c r="AD10" i="4"/>
  <c r="BP8" i="4"/>
  <c r="U7" i="4"/>
  <c r="E118" i="1"/>
  <c r="E86" i="1"/>
  <c r="D34" i="1"/>
  <c r="F13" i="1"/>
  <c r="CF33" i="4"/>
  <c r="M20" i="4"/>
  <c r="D26" i="2"/>
  <c r="AX62" i="4"/>
  <c r="AW57" i="4"/>
  <c r="CD52" i="4"/>
  <c r="U49" i="4"/>
  <c r="CK46" i="4"/>
  <c r="BW44" i="4"/>
  <c r="CR42" i="4"/>
  <c r="J41" i="4"/>
  <c r="AH39" i="4"/>
  <c r="BJ37" i="4"/>
  <c r="O36" i="4"/>
  <c r="AC34" i="4"/>
  <c r="BO32" i="4"/>
  <c r="T31" i="4"/>
  <c r="BF29" i="4"/>
  <c r="K28" i="4"/>
  <c r="BI26" i="4"/>
  <c r="BG44" i="4"/>
  <c r="AO61" i="4"/>
  <c r="S48" i="5"/>
  <c r="AA62" i="4"/>
  <c r="F67" i="6"/>
  <c r="CL70" i="4"/>
  <c r="E8" i="8"/>
  <c r="D24" i="5"/>
  <c r="G52" i="7"/>
  <c r="O38" i="5"/>
  <c r="CU70" i="4"/>
  <c r="CO64" i="4"/>
  <c r="AK60" i="4"/>
  <c r="AC56" i="4"/>
  <c r="T53" i="4"/>
  <c r="AI50" i="4"/>
  <c r="CH47" i="4"/>
  <c r="E59" i="4"/>
  <c r="W51" i="4"/>
  <c r="CO47" i="4"/>
  <c r="AT44" i="4"/>
  <c r="U42" i="4"/>
  <c r="AX39" i="4"/>
  <c r="AC37" i="4"/>
  <c r="BP34" i="4"/>
  <c r="BF32" i="4"/>
  <c r="L30" i="4"/>
  <c r="AL28" i="4"/>
  <c r="AN26" i="4"/>
  <c r="BB24" i="4"/>
  <c r="BD22" i="4"/>
  <c r="BF20" i="4"/>
  <c r="CF18" i="4"/>
  <c r="M17" i="4"/>
  <c r="AM15" i="4"/>
  <c r="Q13" i="4"/>
  <c r="S11" i="4"/>
  <c r="AS9" i="4"/>
  <c r="BG7" i="4"/>
  <c r="BE8" i="4"/>
  <c r="F114" i="1"/>
  <c r="F60" i="1"/>
  <c r="E84" i="1"/>
  <c r="D40" i="1"/>
  <c r="C28" i="1"/>
  <c r="BQ36" i="4"/>
  <c r="N31" i="4"/>
  <c r="X21" i="4"/>
  <c r="BT9" i="4"/>
  <c r="AA72" i="4"/>
  <c r="O60" i="4"/>
  <c r="AF55" i="4"/>
  <c r="AQ51" i="4"/>
  <c r="CH48" i="4"/>
  <c r="AQ46" i="4"/>
  <c r="AS44" i="4"/>
  <c r="BG42" i="4"/>
  <c r="CR40" i="4"/>
  <c r="J39" i="4"/>
  <c r="AB37" i="4"/>
  <c r="BN35" i="4"/>
  <c r="G34" i="4"/>
  <c r="BE32" i="4"/>
  <c r="CQ30" i="4"/>
  <c r="AV29" i="4"/>
  <c r="CT27" i="4"/>
  <c r="AY26" i="4"/>
  <c r="BM24" i="4"/>
  <c r="R23" i="4"/>
  <c r="BD21" i="4"/>
  <c r="I20" i="4"/>
  <c r="AU18" i="4"/>
  <c r="CS16" i="4"/>
  <c r="AX15" i="4"/>
  <c r="BX13" i="4"/>
  <c r="Q12" i="4"/>
  <c r="BC10" i="4"/>
  <c r="BQ8" i="4"/>
  <c r="F102" i="1"/>
  <c r="F34" i="1"/>
  <c r="E32" i="1"/>
  <c r="C58" i="1"/>
  <c r="AL31" i="4"/>
  <c r="BC14" i="4"/>
  <c r="E58" i="5"/>
  <c r="BS64" i="4"/>
  <c r="BA57" i="4"/>
  <c r="O53" i="4"/>
  <c r="F50" i="4"/>
  <c r="BE47" i="4"/>
  <c r="AQ45" i="4"/>
  <c r="AZ43" i="4"/>
  <c r="CK41" i="4"/>
  <c r="AC40" i="4"/>
  <c r="BA38" i="4"/>
  <c r="BX36" i="4"/>
  <c r="Q35" i="4"/>
  <c r="BC33" i="4"/>
  <c r="H32" i="4"/>
  <c r="AT30" i="4"/>
  <c r="CR28" i="4"/>
  <c r="AW27" i="4"/>
  <c r="CU25" i="4"/>
  <c r="AB24" i="4"/>
  <c r="BN22" i="4"/>
  <c r="G21" i="4"/>
  <c r="BE19" i="4"/>
  <c r="CQ17" i="4"/>
  <c r="AV16" i="4"/>
  <c r="CT14" i="4"/>
  <c r="AY13" i="4"/>
  <c r="BM11" i="4"/>
  <c r="R10" i="4"/>
  <c r="BD8" i="4"/>
  <c r="I7" i="4"/>
  <c r="E116" i="1"/>
  <c r="E80" i="1"/>
  <c r="D18" i="1"/>
  <c r="E73" i="1"/>
  <c r="BI32" i="4"/>
  <c r="N19" i="4"/>
  <c r="D121" i="1"/>
  <c r="CT61" i="4"/>
  <c r="M57" i="4"/>
  <c r="AZ52" i="4"/>
  <c r="CD48" i="4"/>
  <c r="BU46" i="4"/>
  <c r="BF44" i="4"/>
  <c r="CE42" i="4"/>
  <c r="CC40" i="4"/>
  <c r="T39" i="4"/>
  <c r="AX37" i="4"/>
  <c r="BX35" i="4"/>
  <c r="Q34" i="4"/>
  <c r="BC32" i="4"/>
  <c r="H31" i="4"/>
  <c r="AT29" i="4"/>
  <c r="CR27" i="4"/>
  <c r="AW26" i="4"/>
  <c r="CU24" i="4"/>
  <c r="AB23" i="4"/>
  <c r="BN21" i="4"/>
  <c r="G20" i="4"/>
  <c r="BE18" i="4"/>
  <c r="CQ16" i="4"/>
  <c r="AV15" i="4"/>
  <c r="N48" i="7"/>
  <c r="M60" i="4"/>
  <c r="BD34" i="4"/>
  <c r="AR22" i="4"/>
  <c r="G11" i="4"/>
  <c r="E70" i="1"/>
  <c r="AJ9" i="4"/>
  <c r="AB46" i="4"/>
  <c r="BB35" i="4"/>
  <c r="AM26" i="4"/>
  <c r="CG16" i="4"/>
  <c r="F96" i="1"/>
  <c r="E50" i="5"/>
  <c r="AB45" i="4"/>
  <c r="V39" i="4"/>
  <c r="AD34" i="4"/>
  <c r="BG29" i="4"/>
  <c r="O25" i="4"/>
  <c r="T20" i="4"/>
  <c r="BI15" i="4"/>
  <c r="AO11" i="4"/>
  <c r="AF8" i="4"/>
  <c r="E112" i="1"/>
  <c r="C102" i="1"/>
  <c r="BW30" i="4"/>
  <c r="D67" i="1"/>
  <c r="BV56" i="4"/>
  <c r="Z50" i="4"/>
  <c r="H46" i="4"/>
  <c r="Y43" i="4"/>
  <c r="AB40" i="4"/>
  <c r="CH37" i="4"/>
  <c r="AB35" i="4"/>
  <c r="F33" i="4"/>
  <c r="BE30" i="4"/>
  <c r="AI28" i="4"/>
  <c r="CT25" i="4"/>
  <c r="O24" i="4"/>
  <c r="CL21" i="4"/>
  <c r="CN19" i="4"/>
  <c r="U18" i="4"/>
  <c r="AI16" i="4"/>
  <c r="BI14" i="4"/>
  <c r="N13" i="4"/>
  <c r="AN11" i="4"/>
  <c r="BZ9" i="4"/>
  <c r="S8" i="4"/>
  <c r="D44" i="2"/>
  <c r="D110" i="1"/>
  <c r="D84" i="1"/>
  <c r="D36" i="1"/>
  <c r="E67" i="1"/>
  <c r="V23" i="4"/>
  <c r="D129" i="1"/>
  <c r="AT60" i="4"/>
  <c r="BE55" i="4"/>
  <c r="BI51" i="4"/>
  <c r="CB48" i="4"/>
  <c r="AN46" i="4"/>
  <c r="AP44" i="4"/>
  <c r="BD42" i="4"/>
  <c r="CA40" i="4"/>
  <c r="S39" i="4"/>
  <c r="BI37" i="4"/>
  <c r="N36" i="4"/>
  <c r="AN34" i="4"/>
  <c r="BZ32" i="4"/>
  <c r="S31" i="4"/>
  <c r="BQ29" i="4"/>
  <c r="J28" i="4"/>
  <c r="BH26" i="4"/>
  <c r="M25" i="4"/>
  <c r="BK23" i="4"/>
  <c r="BY21" i="4"/>
  <c r="AD20" i="4"/>
  <c r="BP18" i="4"/>
  <c r="U17" i="4"/>
  <c r="BG15" i="4"/>
  <c r="L14" i="4"/>
  <c r="BJ12" i="4"/>
  <c r="O11" i="4"/>
  <c r="AC9" i="4"/>
  <c r="BO7" i="4"/>
  <c r="C128" i="1"/>
  <c r="C66" i="1"/>
  <c r="Z31" i="4"/>
  <c r="CC12" i="4"/>
  <c r="E56" i="5"/>
  <c r="AI64" i="4"/>
  <c r="AP57" i="4"/>
  <c r="I53" i="4"/>
  <c r="CU49" i="4"/>
  <c r="BQ47" i="4"/>
  <c r="BC45" i="4"/>
  <c r="BJ43" i="4"/>
  <c r="CH41" i="4"/>
  <c r="M40" i="4"/>
  <c r="AX38" i="4"/>
  <c r="CS36" i="4"/>
  <c r="AX35" i="4"/>
  <c r="BX33" i="4"/>
  <c r="Q32" i="4"/>
  <c r="BC30" i="4"/>
  <c r="H29" i="4"/>
  <c r="AT27" i="4"/>
  <c r="CR25" i="4"/>
  <c r="AW24" i="4"/>
  <c r="CU22" i="4"/>
  <c r="AB21" i="4"/>
  <c r="BN19" i="4"/>
  <c r="G18" i="4"/>
  <c r="BE16" i="4"/>
  <c r="CQ14" i="4"/>
  <c r="AV13" i="4"/>
  <c r="CT11" i="4"/>
  <c r="AY10" i="4"/>
  <c r="BM8" i="4"/>
  <c r="R7" i="4"/>
  <c r="D17" i="2"/>
  <c r="E71" i="1"/>
  <c r="AG24" i="4"/>
  <c r="N7" i="4"/>
  <c r="L63" i="4"/>
  <c r="AO57" i="4"/>
  <c r="BT52" i="4"/>
  <c r="BX49" i="4"/>
  <c r="AZ47" i="4"/>
  <c r="AL45" i="4"/>
  <c r="AE59" i="4"/>
  <c r="BB55" i="4"/>
  <c r="AS33" i="4"/>
  <c r="BE21" i="4"/>
  <c r="T10" i="4"/>
  <c r="E36" i="1"/>
  <c r="D91" i="1"/>
  <c r="AC45" i="4"/>
  <c r="BO34" i="4"/>
  <c r="AN25" i="4"/>
  <c r="M16" i="4"/>
  <c r="F62" i="1"/>
  <c r="O72" i="4"/>
  <c r="K45" i="4"/>
  <c r="CN38" i="4"/>
  <c r="F34" i="4"/>
  <c r="AI29" i="4"/>
  <c r="BL24" i="4"/>
  <c r="CO19" i="4"/>
  <c r="AK15" i="4"/>
  <c r="Q11" i="4"/>
  <c r="H8" i="4"/>
  <c r="E108" i="1"/>
  <c r="C68" i="1"/>
  <c r="Q28" i="4"/>
  <c r="D15" i="1"/>
  <c r="AL56" i="4"/>
  <c r="BJ49" i="4"/>
  <c r="CL45" i="4"/>
  <c r="BR42" i="4"/>
  <c r="O40" i="4"/>
  <c r="AL37" i="4"/>
  <c r="P35" i="4"/>
  <c r="AQ32" i="4"/>
  <c r="AS30" i="4"/>
  <c r="CF27" i="4"/>
  <c r="CH25" i="4"/>
  <c r="BL23" i="4"/>
  <c r="BZ21" i="4"/>
  <c r="CB19" i="4"/>
  <c r="I18" i="4"/>
  <c r="W16" i="4"/>
  <c r="AW14" i="4"/>
  <c r="CU12" i="4"/>
  <c r="AB11" i="4"/>
  <c r="BN9" i="4"/>
  <c r="G8" i="4"/>
  <c r="D32" i="2"/>
  <c r="D108" i="1"/>
  <c r="D82" i="1"/>
  <c r="D26" i="1"/>
  <c r="E47" i="1"/>
  <c r="CF21" i="4"/>
  <c r="D103" i="1"/>
  <c r="BM59" i="4"/>
  <c r="U55" i="4"/>
  <c r="AK51" i="4"/>
  <c r="BK48" i="4"/>
  <c r="X46" i="4"/>
  <c r="Z44" i="4"/>
  <c r="AQ42" i="4"/>
  <c r="BN40" i="4"/>
  <c r="F39" i="4"/>
  <c r="AW37" i="4"/>
  <c r="CU35" i="4"/>
  <c r="AB34" i="4"/>
  <c r="BN32" i="4"/>
  <c r="G31" i="4"/>
  <c r="BE29" i="4"/>
  <c r="CQ27" i="4"/>
  <c r="AV26" i="4"/>
  <c r="CT24" i="4"/>
  <c r="AY23" i="4"/>
  <c r="BM21" i="4"/>
  <c r="R20" i="4"/>
  <c r="BD18" i="4"/>
  <c r="I17" i="4"/>
  <c r="AU15" i="4"/>
  <c r="CS13" i="4"/>
  <c r="AX12" i="4"/>
  <c r="BX10" i="4"/>
  <c r="Q9" i="4"/>
  <c r="BC7" i="4"/>
  <c r="C126" i="1"/>
  <c r="C52" i="1"/>
  <c r="P29" i="4"/>
  <c r="AT11" i="4"/>
  <c r="E48" i="5"/>
  <c r="M63" i="4"/>
  <c r="F57" i="4"/>
  <c r="BX52" i="4"/>
  <c r="BY49" i="4"/>
  <c r="BA47" i="4"/>
  <c r="AN45" i="4"/>
  <c r="AW43" i="4"/>
  <c r="BU41" i="4"/>
  <c r="CS39" i="4"/>
  <c r="AK38" i="4"/>
  <c r="CG36" i="4"/>
  <c r="AL35" i="4"/>
  <c r="BL33" i="4"/>
  <c r="E32" i="4"/>
  <c r="AQ30" i="4"/>
  <c r="CO28" i="4"/>
  <c r="AH27" i="4"/>
  <c r="CF25" i="4"/>
  <c r="AK24" i="4"/>
  <c r="CI22" i="4"/>
  <c r="P21" i="4"/>
  <c r="BB19" i="4"/>
  <c r="CN17" i="4"/>
  <c r="AS16" i="4"/>
  <c r="CE14" i="4"/>
  <c r="AJ13" i="4"/>
  <c r="CH11" i="4"/>
  <c r="AM10" i="4"/>
  <c r="BA8" i="4"/>
  <c r="F7" i="4"/>
  <c r="F109" i="1"/>
  <c r="E49" i="1"/>
  <c r="J23" i="4"/>
  <c r="D127" i="1"/>
  <c r="AK62" i="4"/>
  <c r="E57" i="4"/>
  <c r="AT52" i="4"/>
  <c r="BC49" i="4"/>
  <c r="AJ47" i="4"/>
  <c r="U45" i="4"/>
  <c r="V43" i="4"/>
  <c r="BG41" i="4"/>
  <c r="CR39" i="4"/>
  <c r="J38" i="4"/>
  <c r="BH36" i="4"/>
  <c r="G40" i="5"/>
  <c r="AS52" i="4"/>
  <c r="AT32" i="4"/>
  <c r="AT20" i="4"/>
  <c r="AG9" i="4"/>
  <c r="D32" i="1"/>
  <c r="BY70" i="4"/>
  <c r="AD44" i="4"/>
  <c r="CN33" i="4"/>
  <c r="BA24" i="4"/>
  <c r="AL15" i="4"/>
  <c r="F30" i="1"/>
  <c r="AJ63" i="4"/>
  <c r="AC44" i="4"/>
  <c r="AN38" i="4"/>
  <c r="AQ33" i="4"/>
  <c r="CF28" i="4"/>
  <c r="P24" i="4"/>
  <c r="AS19" i="4"/>
  <c r="CH14" i="4"/>
  <c r="CL10" i="4"/>
  <c r="CC7" i="4"/>
  <c r="E104" i="1"/>
  <c r="C48" i="1"/>
  <c r="G26" i="4"/>
  <c r="F69" i="4"/>
  <c r="BK55" i="4"/>
  <c r="BL48" i="4"/>
  <c r="BV45" i="4"/>
  <c r="BE42" i="4"/>
  <c r="CU39" i="4"/>
  <c r="Z37" i="4"/>
  <c r="CK34" i="4"/>
  <c r="AE32" i="4"/>
  <c r="AG30" i="4"/>
  <c r="BT27" i="4"/>
  <c r="BV25" i="4"/>
  <c r="AZ23" i="4"/>
  <c r="BB21" i="4"/>
  <c r="BP19" i="4"/>
  <c r="CD17" i="4"/>
  <c r="K16" i="4"/>
  <c r="AK14" i="4"/>
  <c r="CI12" i="4"/>
  <c r="P11" i="4"/>
  <c r="BB9" i="4"/>
  <c r="CN7" i="4"/>
  <c r="D20" i="2"/>
  <c r="D106" i="1"/>
  <c r="D80" i="1"/>
  <c r="C108" i="1"/>
  <c r="E25" i="1"/>
  <c r="BI20" i="4"/>
  <c r="D73" i="1"/>
  <c r="AC59" i="4"/>
  <c r="CD54" i="4"/>
  <c r="M51" i="4"/>
  <c r="AR48" i="4"/>
  <c r="G46" i="4"/>
  <c r="I44" i="4"/>
  <c r="AC42" i="4"/>
  <c r="BA40" i="4"/>
  <c r="CL38" i="4"/>
  <c r="AK37" i="4"/>
  <c r="CI35" i="4"/>
  <c r="P34" i="4"/>
  <c r="BB32" i="4"/>
  <c r="CN30" i="4"/>
  <c r="AS29" i="4"/>
  <c r="CE27" i="4"/>
  <c r="AJ26" i="4"/>
  <c r="CH24" i="4"/>
  <c r="AM23" i="4"/>
  <c r="BA21" i="4"/>
  <c r="F20" i="4"/>
  <c r="AR18" i="4"/>
  <c r="CD16" i="4"/>
  <c r="AI15" i="4"/>
  <c r="CG13" i="4"/>
  <c r="AL12" i="4"/>
  <c r="BL10" i="4"/>
  <c r="E9" i="4"/>
  <c r="AQ7" i="4"/>
  <c r="C124" i="1"/>
  <c r="C40" i="1"/>
  <c r="BZ27" i="4"/>
  <c r="CR9" i="4"/>
  <c r="E40" i="5"/>
  <c r="AL62" i="4"/>
  <c r="BO56" i="4"/>
  <c r="AU52" i="4"/>
  <c r="BE49" i="4"/>
  <c r="AL47" i="4"/>
  <c r="W45" i="4"/>
  <c r="AJ43" i="4"/>
  <c r="BH41" i="4"/>
  <c r="CF39" i="4"/>
  <c r="X38" i="4"/>
  <c r="BU36" i="4"/>
  <c r="Z35" i="4"/>
  <c r="AZ33" i="4"/>
  <c r="CL31" i="4"/>
  <c r="AE30" i="4"/>
  <c r="CC28" i="4"/>
  <c r="V27" i="4"/>
  <c r="BT25" i="4"/>
  <c r="Y24" i="4"/>
  <c r="BW22" i="4"/>
  <c r="CK20" i="4"/>
  <c r="AP19" i="4"/>
  <c r="CB17" i="4"/>
  <c r="AG16" i="4"/>
  <c r="BS14" i="4"/>
  <c r="X13" i="4"/>
  <c r="BV11" i="4"/>
  <c r="AA10" i="4"/>
  <c r="AO8" i="4"/>
  <c r="D66" i="2"/>
  <c r="F97" i="1"/>
  <c r="E15" i="1"/>
  <c r="BT21" i="4"/>
  <c r="D101" i="1"/>
  <c r="CH61" i="4"/>
  <c r="BN56" i="4"/>
  <c r="P52" i="4"/>
  <c r="AK49" i="4"/>
  <c r="S47" i="4"/>
  <c r="AO60" i="4"/>
  <c r="W50" i="4"/>
  <c r="W31" i="4"/>
  <c r="BG19" i="4"/>
  <c r="AH8" i="4"/>
  <c r="C84" i="1"/>
  <c r="BJ62" i="4"/>
  <c r="AA43" i="4"/>
  <c r="T33" i="4"/>
  <c r="BZ23" i="4"/>
  <c r="BK14" i="4"/>
  <c r="E72" i="1"/>
  <c r="BW59" i="4"/>
  <c r="AM43" i="4"/>
  <c r="AA38" i="4"/>
  <c r="AE33" i="4"/>
  <c r="BT28" i="4"/>
  <c r="CK23" i="4"/>
  <c r="AG19" i="4"/>
  <c r="BV14" i="4"/>
  <c r="BZ10" i="4"/>
  <c r="BQ7" i="4"/>
  <c r="E102" i="1"/>
  <c r="C36" i="1"/>
  <c r="CC24" i="4"/>
  <c r="BD67" i="4"/>
  <c r="AA55" i="4"/>
  <c r="AT48" i="4"/>
  <c r="BE45" i="4"/>
  <c r="AR42" i="4"/>
  <c r="CH39" i="4"/>
  <c r="N37" i="4"/>
  <c r="BY34" i="4"/>
  <c r="S32" i="4"/>
  <c r="U30" i="4"/>
  <c r="BH27" i="4"/>
  <c r="BJ25" i="4"/>
  <c r="AN23" i="4"/>
  <c r="AP21" i="4"/>
  <c r="BD19" i="4"/>
  <c r="BR17" i="4"/>
  <c r="CF15" i="4"/>
  <c r="Y14" i="4"/>
  <c r="BW12" i="4"/>
  <c r="CK10" i="4"/>
  <c r="AP9" i="4"/>
  <c r="CB7" i="4"/>
  <c r="D8" i="2"/>
  <c r="D104" i="1"/>
  <c r="D72" i="1"/>
  <c r="C90" i="1"/>
  <c r="S38" i="4"/>
  <c r="Z19" i="4"/>
  <c r="D51" i="1"/>
  <c r="CL58" i="4"/>
  <c r="AT54" i="4"/>
  <c r="CH50" i="4"/>
  <c r="AA48" i="4"/>
  <c r="CK45" i="4"/>
  <c r="BX43" i="4"/>
  <c r="P42" i="4"/>
  <c r="AN40" i="4"/>
  <c r="BY38" i="4"/>
  <c r="Y37" i="4"/>
  <c r="BW35" i="4"/>
  <c r="CK33" i="4"/>
  <c r="AP32" i="4"/>
  <c r="CB30" i="4"/>
  <c r="AG29" i="4"/>
  <c r="BS27" i="4"/>
  <c r="X26" i="4"/>
  <c r="BV24" i="4"/>
  <c r="AA23" i="4"/>
  <c r="AO21" i="4"/>
  <c r="CA19" i="4"/>
  <c r="AF18" i="4"/>
  <c r="BR16" i="4"/>
  <c r="W15" i="4"/>
  <c r="BU13" i="4"/>
  <c r="Z12" i="4"/>
  <c r="AZ10" i="4"/>
  <c r="CL8" i="4"/>
  <c r="AE7" i="4"/>
  <c r="C122" i="1"/>
  <c r="C26" i="1"/>
  <c r="BC26" i="4"/>
  <c r="AK8" i="4"/>
  <c r="E32" i="5"/>
  <c r="CI61" i="4"/>
  <c r="AE56" i="4"/>
  <c r="R52" i="4"/>
  <c r="AL49" i="4"/>
  <c r="U47" i="4"/>
  <c r="G45" i="4"/>
  <c r="W43" i="4"/>
  <c r="AU41" i="4"/>
  <c r="BS39" i="4"/>
  <c r="K38" i="4"/>
  <c r="BI36" i="4"/>
  <c r="N35" i="4"/>
  <c r="AN33" i="4"/>
  <c r="BZ31" i="4"/>
  <c r="S30" i="4"/>
  <c r="BQ28" i="4"/>
  <c r="J27" i="4"/>
  <c r="BH25" i="4"/>
  <c r="M24" i="4"/>
  <c r="BK22" i="4"/>
  <c r="BY20" i="4"/>
  <c r="AD19" i="4"/>
  <c r="BP17" i="4"/>
  <c r="U16" i="4"/>
  <c r="BG14" i="4"/>
  <c r="L13" i="4"/>
  <c r="BJ11" i="4"/>
  <c r="O10" i="4"/>
  <c r="AC8" i="4"/>
  <c r="D54" i="2"/>
  <c r="F91" i="1"/>
  <c r="G38" i="4"/>
  <c r="AW20" i="4"/>
  <c r="D75" i="1"/>
  <c r="AL61" i="4"/>
  <c r="AD56" i="4"/>
  <c r="CF51" i="4"/>
  <c r="P49" i="4"/>
  <c r="CG46" i="4"/>
  <c r="CI44" i="4"/>
  <c r="CO42" i="4"/>
  <c r="AG41" i="4"/>
  <c r="BR39" i="4"/>
  <c r="CE37" i="4"/>
  <c r="AJ36" i="4"/>
  <c r="CH34" i="4"/>
  <c r="AM33" i="4"/>
  <c r="BA31" i="4"/>
  <c r="F30" i="4"/>
  <c r="AR28" i="4"/>
  <c r="CD26" i="4"/>
  <c r="AI25" i="4"/>
  <c r="CG23" i="4"/>
  <c r="AL22" i="4"/>
  <c r="BL20" i="4"/>
  <c r="E19" i="4"/>
  <c r="AQ17" i="4"/>
  <c r="CO15" i="4"/>
  <c r="AH14" i="4"/>
  <c r="CF12" i="4"/>
  <c r="AK11" i="4"/>
  <c r="CI9" i="4"/>
  <c r="CK7" i="4"/>
  <c r="F73" i="1"/>
  <c r="AX31" i="4"/>
  <c r="BE12" i="4"/>
  <c r="H67" i="4"/>
  <c r="CF58" i="4"/>
  <c r="AN54" i="4"/>
  <c r="AM50" i="4"/>
  <c r="BN47" i="4"/>
  <c r="AK45" i="4"/>
  <c r="AU43" i="4"/>
  <c r="CF41" i="4"/>
  <c r="X40" i="4"/>
  <c r="AV38" i="4"/>
  <c r="CE36" i="4"/>
  <c r="AJ35" i="4"/>
  <c r="CH33" i="4"/>
  <c r="AM32" i="4"/>
  <c r="BA30" i="4"/>
  <c r="F29" i="4"/>
  <c r="AR27" i="4"/>
  <c r="CD25" i="4"/>
  <c r="AI24" i="4"/>
  <c r="CG22" i="4"/>
  <c r="AL21" i="4"/>
  <c r="BL19" i="4"/>
  <c r="E18" i="4"/>
  <c r="AQ16" i="4"/>
  <c r="CO14" i="4"/>
  <c r="AH13" i="4"/>
  <c r="CF11" i="4"/>
  <c r="AK10" i="4"/>
  <c r="CI8" i="4"/>
  <c r="P7" i="4"/>
  <c r="F43" i="6"/>
  <c r="AM72" i="4"/>
  <c r="CS29" i="4"/>
  <c r="BT18" i="4"/>
  <c r="AU7" i="4"/>
  <c r="C18" i="1"/>
  <c r="BX59" i="4"/>
  <c r="AT42" i="4"/>
  <c r="AS32" i="4"/>
  <c r="F23" i="4"/>
  <c r="BL13" i="4"/>
  <c r="E26" i="1"/>
  <c r="Q57" i="4"/>
  <c r="Z43" i="4"/>
  <c r="BK37" i="4"/>
  <c r="BP32" i="4"/>
  <c r="L28" i="4"/>
  <c r="AC23" i="4"/>
  <c r="BF18" i="4"/>
  <c r="N14" i="4"/>
  <c r="BB10" i="4"/>
  <c r="AS7" i="4"/>
  <c r="E92" i="1"/>
  <c r="C10" i="1"/>
  <c r="AU22" i="4"/>
  <c r="BG64" i="4"/>
  <c r="AZ54" i="4"/>
  <c r="J48" i="4"/>
  <c r="Z45" i="4"/>
  <c r="AE42" i="4"/>
  <c r="BH39" i="4"/>
  <c r="CU36" i="4"/>
  <c r="BA34" i="4"/>
  <c r="G32" i="4"/>
  <c r="CD29" i="4"/>
  <c r="AV27" i="4"/>
  <c r="AL25" i="4"/>
  <c r="P23" i="4"/>
  <c r="AD21" i="4"/>
  <c r="AR19" i="4"/>
  <c r="BF17" i="4"/>
  <c r="BT15" i="4"/>
  <c r="M14" i="4"/>
  <c r="BK12" i="4"/>
  <c r="BY10" i="4"/>
  <c r="AD9" i="4"/>
  <c r="BP7" i="4"/>
  <c r="D128" i="1"/>
  <c r="D102" i="1"/>
  <c r="D70" i="1"/>
  <c r="C80" i="1"/>
  <c r="CE34" i="4"/>
  <c r="BL17" i="4"/>
  <c r="D9" i="1"/>
  <c r="BB58" i="4"/>
  <c r="J54" i="4"/>
  <c r="BL50" i="4"/>
  <c r="H48" i="4"/>
  <c r="BU45" i="4"/>
  <c r="BK43" i="4"/>
  <c r="CI41" i="4"/>
  <c r="AA40" i="4"/>
  <c r="BL38" i="4"/>
  <c r="M37" i="4"/>
  <c r="BK35" i="4"/>
  <c r="BY33" i="4"/>
  <c r="AD32" i="4"/>
  <c r="BP30" i="4"/>
  <c r="U29" i="4"/>
  <c r="BG27" i="4"/>
  <c r="L26" i="4"/>
  <c r="BJ24" i="4"/>
  <c r="O23" i="4"/>
  <c r="AC21" i="4"/>
  <c r="BO19" i="4"/>
  <c r="T18" i="4"/>
  <c r="BF16" i="4"/>
  <c r="K15" i="4"/>
  <c r="BI13" i="4"/>
  <c r="N12" i="4"/>
  <c r="AN10" i="4"/>
  <c r="BZ8" i="4"/>
  <c r="S7" i="4"/>
  <c r="C118" i="1"/>
  <c r="F47" i="1"/>
  <c r="T25" i="4"/>
  <c r="D62" i="2"/>
  <c r="E24" i="5"/>
  <c r="AM61" i="4"/>
  <c r="CN55" i="4"/>
  <c r="CG51" i="4"/>
  <c r="Q49" i="4"/>
  <c r="E47" i="4"/>
  <c r="CK44" i="4"/>
  <c r="J43" i="4"/>
  <c r="AH41" i="4"/>
  <c r="BF39" i="4"/>
  <c r="CR37" i="4"/>
  <c r="AW36" i="4"/>
  <c r="CU34" i="4"/>
  <c r="AB33" i="4"/>
  <c r="BN31" i="4"/>
  <c r="G30" i="4"/>
  <c r="BE28" i="4"/>
  <c r="CQ26" i="4"/>
  <c r="AV25" i="4"/>
  <c r="CT23" i="4"/>
  <c r="AY22" i="4"/>
  <c r="BM20" i="4"/>
  <c r="R19" i="4"/>
  <c r="BD17" i="4"/>
  <c r="I16" i="4"/>
  <c r="AU14" i="4"/>
  <c r="CS12" i="4"/>
  <c r="AX11" i="4"/>
  <c r="BX9" i="4"/>
  <c r="Q8" i="4"/>
  <c r="D42" i="2"/>
  <c r="F85" i="1"/>
  <c r="V35" i="4"/>
  <c r="CU18" i="4"/>
  <c r="D53" i="1"/>
  <c r="CI60" i="4"/>
  <c r="BC55" i="4"/>
  <c r="BG51" i="4"/>
  <c r="CQ48" i="4"/>
  <c r="BP46" i="4"/>
  <c r="BR44" i="4"/>
  <c r="CB42" i="4"/>
  <c r="T41" i="4"/>
  <c r="BD39" i="4"/>
  <c r="BS37" i="4"/>
  <c r="X36" i="4"/>
  <c r="BV34" i="4"/>
  <c r="AA33" i="4"/>
  <c r="AO31" i="4"/>
  <c r="CA29" i="4"/>
  <c r="AF28" i="4"/>
  <c r="BR26" i="4"/>
  <c r="W25" i="4"/>
  <c r="BU23" i="4"/>
  <c r="Z22" i="4"/>
  <c r="AZ20" i="4"/>
  <c r="CL18" i="4"/>
  <c r="AE17" i="4"/>
  <c r="CC15" i="4"/>
  <c r="V14" i="4"/>
  <c r="BT12" i="4"/>
  <c r="Y11" i="4"/>
  <c r="AE69" i="4"/>
  <c r="BN58" i="4"/>
  <c r="M29" i="4"/>
  <c r="CG17" i="4"/>
  <c r="D23" i="2"/>
  <c r="E43" i="1"/>
  <c r="R57" i="4"/>
  <c r="BL41" i="4"/>
  <c r="BF31" i="4"/>
  <c r="S22" i="4"/>
  <c r="BY12" i="4"/>
  <c r="D22" i="1"/>
  <c r="CN54" i="4"/>
  <c r="BF42" i="4"/>
  <c r="AM37" i="4"/>
  <c r="AR32" i="4"/>
  <c r="CG27" i="4"/>
  <c r="E23" i="4"/>
  <c r="AH18" i="4"/>
  <c r="CI13" i="4"/>
  <c r="F10" i="4"/>
  <c r="D69" i="2"/>
  <c r="E68" i="1"/>
  <c r="E53" i="1"/>
  <c r="O18" i="4"/>
  <c r="AX61" i="4"/>
  <c r="P54" i="4"/>
  <c r="CK47" i="4"/>
  <c r="AQ44" i="4"/>
  <c r="Q42" i="4"/>
  <c r="G39" i="4"/>
  <c r="CI36" i="4"/>
  <c r="E34" i="4"/>
  <c r="CN31" i="4"/>
  <c r="AH29" i="4"/>
  <c r="AJ27" i="4"/>
  <c r="N25" i="4"/>
  <c r="CK22" i="4"/>
  <c r="R21" i="4"/>
  <c r="AF19" i="4"/>
  <c r="AH17" i="4"/>
  <c r="BH15" i="4"/>
  <c r="CT13" i="4"/>
  <c r="AY12" i="4"/>
  <c r="BM10" i="4"/>
  <c r="R9" i="4"/>
  <c r="BD7" i="4"/>
  <c r="D126" i="1"/>
  <c r="D98" i="1"/>
  <c r="D68" i="1"/>
  <c r="C64" i="1"/>
  <c r="AV33" i="4"/>
  <c r="Q16" i="4"/>
  <c r="AO70" i="4"/>
  <c r="R58" i="4"/>
  <c r="BS53" i="4"/>
  <c r="AR50" i="4"/>
  <c r="BS47" i="4"/>
  <c r="BD45" i="4"/>
  <c r="AX43" i="4"/>
  <c r="BV41" i="4"/>
  <c r="N40" i="4"/>
  <c r="AY38" i="4"/>
  <c r="CT36" i="4"/>
  <c r="AY35" i="4"/>
  <c r="BM33" i="4"/>
  <c r="R32" i="4"/>
  <c r="BD30" i="4"/>
  <c r="I29" i="4"/>
  <c r="AU27" i="4"/>
  <c r="CS25" i="4"/>
  <c r="AX24" i="4"/>
  <c r="BX22" i="4"/>
  <c r="Q21" i="4"/>
  <c r="BC19" i="4"/>
  <c r="H18" i="4"/>
  <c r="AT16" i="4"/>
  <c r="CR14" i="4"/>
  <c r="AW13" i="4"/>
  <c r="CU11" i="4"/>
  <c r="AB10" i="4"/>
  <c r="BN8" i="4"/>
  <c r="G7" i="4"/>
  <c r="C116" i="1"/>
  <c r="F23" i="1"/>
  <c r="BR23" i="4"/>
  <c r="D113" i="1"/>
  <c r="E16" i="5"/>
  <c r="AN60" i="4"/>
  <c r="BD55" i="4"/>
  <c r="BH51" i="4"/>
  <c r="CT48" i="4"/>
  <c r="CI46" i="4"/>
  <c r="BT44" i="4"/>
  <c r="CC42" i="4"/>
  <c r="U41" i="4"/>
  <c r="AR39" i="4"/>
  <c r="CF37" i="4"/>
  <c r="AK36" i="4"/>
  <c r="CI34" i="4"/>
  <c r="P33" i="4"/>
  <c r="BB31" i="4"/>
  <c r="CN29" i="4"/>
  <c r="AS28" i="4"/>
  <c r="CE26" i="4"/>
  <c r="AJ25" i="4"/>
  <c r="CH23" i="4"/>
  <c r="AM22" i="4"/>
  <c r="BA20" i="4"/>
  <c r="F19" i="4"/>
  <c r="AR17" i="4"/>
  <c r="CD15" i="4"/>
  <c r="AI14" i="4"/>
  <c r="CG12" i="4"/>
  <c r="AL11" i="4"/>
  <c r="BL9" i="4"/>
  <c r="E8" i="4"/>
  <c r="D30" i="2"/>
  <c r="F79" i="1"/>
  <c r="BT33" i="4"/>
  <c r="AN17" i="4"/>
  <c r="D13" i="1"/>
  <c r="AM60" i="4"/>
  <c r="S55" i="4"/>
  <c r="AI51" i="4"/>
  <c r="BY48" i="4"/>
  <c r="BA46" i="4"/>
  <c r="BC44" i="4"/>
  <c r="BO42" i="4"/>
  <c r="F41" i="4"/>
  <c r="AQ39" i="4"/>
  <c r="BG37" i="4"/>
  <c r="L36" i="4"/>
  <c r="BJ34" i="4"/>
  <c r="O33" i="4"/>
  <c r="AC31" i="4"/>
  <c r="BO29" i="4"/>
  <c r="T28" i="4"/>
  <c r="BF26" i="4"/>
  <c r="K25" i="4"/>
  <c r="BI23" i="4"/>
  <c r="N22" i="4"/>
  <c r="AN20" i="4"/>
  <c r="BZ18" i="4"/>
  <c r="S17" i="4"/>
  <c r="BQ15" i="4"/>
  <c r="J14" i="4"/>
  <c r="BH12" i="4"/>
  <c r="M11" i="4"/>
  <c r="BK9" i="4"/>
  <c r="BM7" i="4"/>
  <c r="F59" i="1"/>
  <c r="BA28" i="4"/>
  <c r="AV9" i="4"/>
  <c r="K64" i="4"/>
  <c r="L58" i="4"/>
  <c r="AG53" i="4"/>
  <c r="CS49" i="4"/>
  <c r="AI47" i="4"/>
  <c r="E45" i="4"/>
  <c r="U43" i="4"/>
  <c r="BF41" i="4"/>
  <c r="CQ39" i="4"/>
  <c r="U38" i="4"/>
  <c r="BG36" i="4"/>
  <c r="L35" i="4"/>
  <c r="BJ33" i="4"/>
  <c r="O32" i="4"/>
  <c r="AC30" i="4"/>
  <c r="BO28" i="4"/>
  <c r="T27" i="4"/>
  <c r="BF25" i="4"/>
  <c r="K24" i="4"/>
  <c r="BI22" i="4"/>
  <c r="N21" i="4"/>
  <c r="AN19" i="4"/>
  <c r="BZ17" i="4"/>
  <c r="S16" i="4"/>
  <c r="BQ14" i="4"/>
  <c r="J13" i="4"/>
  <c r="BH11" i="4"/>
  <c r="M10" i="4"/>
  <c r="BK8" i="4"/>
  <c r="D52" i="2"/>
  <c r="D16" i="5"/>
  <c r="BX47" i="4"/>
  <c r="AM27" i="4"/>
  <c r="CU15" i="4"/>
  <c r="D34" i="2"/>
  <c r="BS34" i="4"/>
  <c r="CF52" i="4"/>
  <c r="BW39" i="4"/>
  <c r="K30" i="4"/>
  <c r="BQ20" i="4"/>
  <c r="AD11" i="4"/>
  <c r="E57" i="1"/>
  <c r="Q51" i="4"/>
  <c r="BK41" i="4"/>
  <c r="AZ36" i="4"/>
  <c r="CC31" i="4"/>
  <c r="Y27" i="4"/>
  <c r="AP22" i="4"/>
  <c r="BS17" i="4"/>
  <c r="AA13" i="4"/>
  <c r="BC9" i="4"/>
  <c r="D33" i="2"/>
  <c r="E46" i="1"/>
  <c r="T37" i="4"/>
  <c r="AE14" i="4"/>
  <c r="J60" i="4"/>
  <c r="W52" i="4"/>
  <c r="BC47" i="4"/>
  <c r="J44" i="4"/>
  <c r="BJ41" i="4"/>
  <c r="BM38" i="4"/>
  <c r="BK36" i="4"/>
  <c r="BZ33" i="4"/>
  <c r="BP31" i="4"/>
  <c r="J29" i="4"/>
  <c r="L27" i="4"/>
  <c r="BW24" i="4"/>
  <c r="BM22" i="4"/>
  <c r="CA20" i="4"/>
  <c r="CO18" i="4"/>
  <c r="J17" i="4"/>
  <c r="X15" i="4"/>
  <c r="BV13" i="4"/>
  <c r="AA12" i="4"/>
  <c r="AO10" i="4"/>
  <c r="CA8" i="4"/>
  <c r="AF7" i="4"/>
  <c r="D122" i="1"/>
  <c r="D94" i="1"/>
  <c r="D64" i="1"/>
  <c r="C42" i="1"/>
  <c r="BK30" i="4"/>
  <c r="BD13" i="4"/>
  <c r="AU64" i="4"/>
  <c r="AQ57" i="4"/>
  <c r="J53" i="4"/>
  <c r="CA49" i="4"/>
  <c r="AM47" i="4"/>
  <c r="Y45" i="4"/>
  <c r="X43" i="4"/>
  <c r="AV41" i="4"/>
  <c r="CG39" i="4"/>
  <c r="Y38" i="4"/>
  <c r="BV36" i="4"/>
  <c r="AA35" i="4"/>
  <c r="AO33" i="4"/>
  <c r="CA31" i="4"/>
  <c r="AF30" i="4"/>
  <c r="BR28" i="4"/>
  <c r="W27" i="4"/>
  <c r="BU25" i="4"/>
  <c r="Z24" i="4"/>
  <c r="AZ22" i="4"/>
  <c r="CL20" i="4"/>
  <c r="AE19" i="4"/>
  <c r="CC17" i="4"/>
  <c r="V16" i="4"/>
  <c r="BT14" i="4"/>
  <c r="Y13" i="4"/>
  <c r="BW11" i="4"/>
  <c r="CK9" i="4"/>
  <c r="AP8" i="4"/>
  <c r="D55" i="2"/>
  <c r="C112" i="1"/>
  <c r="E55" i="1"/>
  <c r="CS20" i="4"/>
  <c r="D65" i="1"/>
  <c r="BX71" i="4"/>
  <c r="AB59" i="4"/>
  <c r="CC54" i="4"/>
  <c r="L51" i="4"/>
  <c r="BJ48" i="4"/>
  <c r="BB46" i="4"/>
  <c r="AO44" i="4"/>
  <c r="BC42" i="4"/>
  <c r="BZ40" i="4"/>
  <c r="R39" i="4"/>
  <c r="BH37" i="4"/>
  <c r="M36" i="4"/>
  <c r="BK34" i="4"/>
  <c r="BY32" i="4"/>
  <c r="AD31" i="4"/>
  <c r="BP29" i="4"/>
  <c r="U28" i="4"/>
  <c r="BG26" i="4"/>
  <c r="L25" i="4"/>
  <c r="BJ23" i="4"/>
  <c r="O22" i="4"/>
  <c r="AC20" i="4"/>
  <c r="BO18" i="4"/>
  <c r="T17" i="4"/>
  <c r="BF15" i="4"/>
  <c r="K14" i="4"/>
  <c r="BI12" i="4"/>
  <c r="N11" i="4"/>
  <c r="AN9" i="4"/>
  <c r="BZ7" i="4"/>
  <c r="AB8" i="4"/>
  <c r="F67" i="1"/>
  <c r="CU30" i="4"/>
  <c r="BO14" i="4"/>
  <c r="Q70" i="4"/>
  <c r="BK59" i="4"/>
  <c r="AR54" i="4"/>
  <c r="CF50" i="4"/>
  <c r="AO48" i="4"/>
  <c r="T46" i="4"/>
  <c r="V44" i="4"/>
  <c r="AN42" i="4"/>
  <c r="BY40" i="4"/>
  <c r="Q39" i="4"/>
  <c r="AI37" i="4"/>
  <c r="CG35" i="4"/>
  <c r="AL34" i="4"/>
  <c r="BL32" i="4"/>
  <c r="E31" i="4"/>
  <c r="AQ29" i="4"/>
  <c r="CO27" i="4"/>
  <c r="AH26" i="4"/>
  <c r="CF24" i="4"/>
  <c r="AK23" i="4"/>
  <c r="CI21" i="4"/>
  <c r="P20" i="4"/>
  <c r="BB18" i="4"/>
  <c r="CN16" i="4"/>
  <c r="AS15" i="4"/>
  <c r="CE13" i="4"/>
  <c r="AJ12" i="4"/>
  <c r="CH10" i="4"/>
  <c r="AM9" i="4"/>
  <c r="AC7" i="4"/>
  <c r="F37" i="1"/>
  <c r="CO24" i="4"/>
  <c r="D97" i="1"/>
  <c r="AF62" i="4"/>
  <c r="AK57" i="4"/>
  <c r="AP52" i="4"/>
  <c r="D41" i="7"/>
  <c r="AE44" i="4"/>
  <c r="AB26" i="4"/>
  <c r="O15" i="4"/>
  <c r="F110" i="1"/>
  <c r="AM30" i="4"/>
  <c r="S51" i="4"/>
  <c r="CO38" i="4"/>
  <c r="AJ29" i="4"/>
  <c r="CD19" i="4"/>
  <c r="AQ10" i="4"/>
  <c r="AB29" i="4"/>
  <c r="CG49" i="4"/>
  <c r="CQ40" i="4"/>
  <c r="BY35" i="4"/>
  <c r="U31" i="4"/>
  <c r="BJ26" i="4"/>
  <c r="BO21" i="4"/>
  <c r="K17" i="4"/>
  <c r="BX12" i="4"/>
  <c r="AE9" i="4"/>
  <c r="D9" i="2"/>
  <c r="E34" i="1"/>
  <c r="BE36" i="4"/>
  <c r="I12" i="4"/>
  <c r="BS59" i="4"/>
  <c r="BK51" i="4"/>
  <c r="X47" i="4"/>
  <c r="CN43" i="4"/>
  <c r="AJ41" i="4"/>
  <c r="AZ38" i="4"/>
  <c r="AM36" i="4"/>
  <c r="BN33" i="4"/>
  <c r="AR31" i="4"/>
  <c r="CQ28" i="4"/>
  <c r="CG26" i="4"/>
  <c r="BK24" i="4"/>
  <c r="BA22" i="4"/>
  <c r="BO20" i="4"/>
  <c r="CC18" i="4"/>
  <c r="CE16" i="4"/>
  <c r="L15" i="4"/>
  <c r="BJ13" i="4"/>
  <c r="O12" i="4"/>
  <c r="AC10" i="4"/>
  <c r="BO8" i="4"/>
  <c r="T7" i="4"/>
  <c r="D118" i="1"/>
  <c r="D92" i="1"/>
  <c r="D62" i="1"/>
  <c r="C32" i="1"/>
  <c r="AO28" i="4"/>
  <c r="U12" i="4"/>
  <c r="X63" i="4"/>
  <c r="G57" i="4"/>
  <c r="BZ52" i="4"/>
  <c r="BI49" i="4"/>
  <c r="W47" i="4"/>
  <c r="H45" i="4"/>
  <c r="K43" i="4"/>
  <c r="AI41" i="4"/>
  <c r="BT39" i="4"/>
  <c r="L38" i="4"/>
  <c r="BJ36" i="4"/>
  <c r="O35" i="4"/>
  <c r="AC33" i="4"/>
  <c r="BO31" i="4"/>
  <c r="T30" i="4"/>
  <c r="BF28" i="4"/>
  <c r="K27" i="4"/>
  <c r="BI25" i="4"/>
  <c r="N24" i="4"/>
  <c r="AN22" i="4"/>
  <c r="BZ20" i="4"/>
  <c r="S19" i="4"/>
  <c r="BQ17" i="4"/>
  <c r="J16" i="4"/>
  <c r="BH14" i="4"/>
  <c r="M13" i="4"/>
  <c r="BK11" i="4"/>
  <c r="BY9" i="4"/>
  <c r="AD8" i="4"/>
  <c r="D43" i="2"/>
  <c r="C106" i="1"/>
  <c r="E13" i="1"/>
  <c r="BJ19" i="4"/>
  <c r="D43" i="1"/>
  <c r="AC70" i="4"/>
  <c r="CK58" i="4"/>
  <c r="AS54" i="4"/>
  <c r="CG50" i="4"/>
  <c r="AP48" i="4"/>
  <c r="AM46" i="4"/>
  <c r="X44" i="4"/>
  <c r="AO42" i="4"/>
  <c r="BM40" i="4"/>
  <c r="E39" i="4"/>
  <c r="AV37" i="4"/>
  <c r="CT35" i="4"/>
  <c r="AY34" i="4"/>
  <c r="BM32" i="4"/>
  <c r="R31" i="4"/>
  <c r="BD29" i="4"/>
  <c r="I28" i="4"/>
  <c r="AU26" i="4"/>
  <c r="CS24" i="4"/>
  <c r="AX23" i="4"/>
  <c r="BX21" i="4"/>
  <c r="Q20" i="4"/>
  <c r="BC18" i="4"/>
  <c r="H17" i="4"/>
  <c r="AT15" i="4"/>
  <c r="CR13" i="4"/>
  <c r="AW12" i="4"/>
  <c r="CU10" i="4"/>
  <c r="AB9" i="4"/>
  <c r="BN7" i="4"/>
  <c r="AO7" i="4"/>
  <c r="F61" i="1"/>
  <c r="BX29" i="4"/>
  <c r="AR13" i="4"/>
  <c r="BO68" i="4"/>
  <c r="AA59" i="4"/>
  <c r="H54" i="4"/>
  <c r="BJ50" i="4"/>
  <c r="W48" i="4"/>
  <c r="E46" i="4"/>
  <c r="G44" i="4"/>
  <c r="AA42" i="4"/>
  <c r="BL40" i="4"/>
  <c r="BW38" i="4"/>
  <c r="W37" i="4"/>
  <c r="BU35" i="4"/>
  <c r="Z34" i="4"/>
  <c r="AZ32" i="4"/>
  <c r="CL30" i="4"/>
  <c r="AE29" i="4"/>
  <c r="CC27" i="4"/>
  <c r="V26" i="4"/>
  <c r="BT24" i="4"/>
  <c r="Y23" i="4"/>
  <c r="BW21" i="4"/>
  <c r="CK19" i="4"/>
  <c r="AP18" i="4"/>
  <c r="CB16" i="4"/>
  <c r="AG15" i="4"/>
  <c r="BS13" i="4"/>
  <c r="X12" i="4"/>
  <c r="BV10" i="4"/>
  <c r="AA9" i="4"/>
  <c r="Q7" i="4"/>
  <c r="F9" i="1"/>
  <c r="AH23" i="4"/>
  <c r="D81" i="1"/>
  <c r="CC61" i="4"/>
  <c r="CT56" i="4"/>
  <c r="I35" i="5"/>
  <c r="H42" i="4"/>
  <c r="Q25" i="4"/>
  <c r="CK13" i="4"/>
  <c r="F84" i="1"/>
  <c r="AR25" i="4"/>
  <c r="CH49" i="4"/>
  <c r="O38" i="4"/>
  <c r="BI28" i="4"/>
  <c r="J19" i="4"/>
  <c r="BP9" i="4"/>
  <c r="BH21" i="4"/>
  <c r="AU48" i="4"/>
  <c r="BQ40" i="4"/>
  <c r="BA35" i="4"/>
  <c r="CD30" i="4"/>
  <c r="AL26" i="4"/>
  <c r="AQ21" i="4"/>
  <c r="CF16" i="4"/>
  <c r="AN12" i="4"/>
  <c r="S9" i="4"/>
  <c r="E128" i="1"/>
  <c r="E28" i="1"/>
  <c r="U36" i="4"/>
  <c r="J11" i="4"/>
  <c r="AI59" i="4"/>
  <c r="O51" i="4"/>
  <c r="BD46" i="4"/>
  <c r="BZ43" i="4"/>
  <c r="BO40" i="4"/>
  <c r="AM38" i="4"/>
  <c r="BL35" i="4"/>
  <c r="BB33" i="4"/>
  <c r="CO30" i="4"/>
  <c r="CE28" i="4"/>
  <c r="AK26" i="4"/>
  <c r="AY24" i="4"/>
  <c r="AO22" i="4"/>
  <c r="AQ20" i="4"/>
  <c r="BQ18" i="4"/>
  <c r="BS16" i="4"/>
  <c r="CS14" i="4"/>
  <c r="AX13" i="4"/>
  <c r="BX11" i="4"/>
  <c r="Q10" i="4"/>
  <c r="BC8" i="4"/>
  <c r="H7" i="4"/>
  <c r="D116" i="1"/>
  <c r="D90" i="1"/>
  <c r="D58" i="1"/>
  <c r="C8" i="1"/>
  <c r="F27" i="4"/>
  <c r="BG10" i="4"/>
  <c r="AW62" i="4"/>
  <c r="BP56" i="4"/>
  <c r="AV52" i="4"/>
  <c r="AM49" i="4"/>
  <c r="F47" i="4"/>
  <c r="CL44" i="4"/>
  <c r="CQ42" i="4"/>
  <c r="V41" i="4"/>
  <c r="BG39" i="4"/>
  <c r="CS37" i="4"/>
  <c r="AX36" i="4"/>
  <c r="BX34" i="4"/>
  <c r="Q33" i="4"/>
  <c r="BC31" i="4"/>
  <c r="H30" i="4"/>
  <c r="AT28" i="4"/>
  <c r="CR26" i="4"/>
  <c r="AW25" i="4"/>
  <c r="CU23" i="4"/>
  <c r="AB22" i="4"/>
  <c r="BN20" i="4"/>
  <c r="G19" i="4"/>
  <c r="BE17" i="4"/>
  <c r="CQ15" i="4"/>
  <c r="AV14" i="4"/>
  <c r="CT12" i="4"/>
  <c r="AY11" i="4"/>
  <c r="BM9" i="4"/>
  <c r="R8" i="4"/>
  <c r="D31" i="2"/>
  <c r="C98" i="1"/>
  <c r="BP37" i="4"/>
  <c r="AA18" i="4"/>
  <c r="D21" i="1"/>
  <c r="CA68" i="4"/>
  <c r="BA58" i="4"/>
  <c r="I54" i="4"/>
  <c r="BK50" i="4"/>
  <c r="Z48" i="4"/>
  <c r="V46" i="4"/>
  <c r="H44" i="4"/>
  <c r="AB42" i="4"/>
  <c r="AZ40" i="4"/>
  <c r="CK38" i="4"/>
  <c r="AJ37" i="4"/>
  <c r="CH35" i="4"/>
  <c r="AM34" i="4"/>
  <c r="BA32" i="4"/>
  <c r="F31" i="4"/>
  <c r="AR29" i="4"/>
  <c r="CD27" i="4"/>
  <c r="AI26" i="4"/>
  <c r="CG24" i="4"/>
  <c r="AL23" i="4"/>
  <c r="BL21" i="4"/>
  <c r="E20" i="4"/>
  <c r="AQ18" i="4"/>
  <c r="CO16" i="4"/>
  <c r="AH15" i="4"/>
  <c r="CF13" i="4"/>
  <c r="AK12" i="4"/>
  <c r="CI10" i="4"/>
  <c r="P9" i="4"/>
  <c r="BB7" i="4"/>
  <c r="E7" i="4"/>
  <c r="F55" i="1"/>
  <c r="AC28" i="4"/>
  <c r="CD11" i="4"/>
  <c r="T67" i="4"/>
  <c r="AZ58" i="4"/>
  <c r="BQ53" i="4"/>
  <c r="AN50" i="4"/>
  <c r="E48" i="4"/>
  <c r="CH45" i="4"/>
  <c r="BV43" i="4"/>
  <c r="N42" i="4"/>
  <c r="AY40" i="4"/>
  <c r="BJ38" i="4"/>
  <c r="K37" i="4"/>
  <c r="BI35" i="4"/>
  <c r="N34" i="4"/>
  <c r="AN32" i="4"/>
  <c r="BZ30" i="4"/>
  <c r="S29" i="4"/>
  <c r="BQ27" i="4"/>
  <c r="J26" i="4"/>
  <c r="BH24" i="4"/>
  <c r="M23" i="4"/>
  <c r="BK21" i="4"/>
  <c r="BY19" i="4"/>
  <c r="AD18" i="4"/>
  <c r="BP16" i="4"/>
  <c r="U15" i="4"/>
  <c r="BG13" i="4"/>
  <c r="L12" i="4"/>
  <c r="BJ10" i="4"/>
  <c r="O9" i="4"/>
  <c r="BK70" i="4"/>
  <c r="AK39" i="4"/>
  <c r="AD24" i="4"/>
  <c r="E13" i="4"/>
  <c r="F54" i="1"/>
  <c r="AK20" i="4"/>
  <c r="BN48" i="4"/>
  <c r="P37" i="4"/>
  <c r="CH27" i="4"/>
  <c r="AI18" i="4"/>
  <c r="AS8" i="4"/>
  <c r="AF13" i="4"/>
  <c r="AO47" i="4"/>
  <c r="P40" i="4"/>
  <c r="E35" i="4"/>
  <c r="AH30" i="4"/>
  <c r="CI25" i="4"/>
  <c r="CN20" i="4"/>
  <c r="AJ16" i="4"/>
  <c r="P12" i="4"/>
  <c r="CN8" i="4"/>
  <c r="E124" i="1"/>
  <c r="D60" i="1"/>
  <c r="AT35" i="4"/>
  <c r="CS8" i="4"/>
  <c r="CR58" i="4"/>
  <c r="BN50" i="4"/>
  <c r="AO46" i="4"/>
  <c r="BL43" i="4"/>
  <c r="BB40" i="4"/>
  <c r="Z38" i="4"/>
  <c r="AZ35" i="4"/>
  <c r="AP33" i="4"/>
  <c r="CC30" i="4"/>
  <c r="BS28" i="4"/>
  <c r="Y26" i="4"/>
  <c r="AM24" i="4"/>
  <c r="AC22" i="4"/>
  <c r="AE20" i="4"/>
  <c r="AS18" i="4"/>
  <c r="BG16" i="4"/>
  <c r="CG14" i="4"/>
  <c r="AL13" i="4"/>
  <c r="BL11" i="4"/>
  <c r="E10" i="4"/>
  <c r="AQ8" i="4"/>
  <c r="D68" i="2"/>
  <c r="D114" i="1"/>
  <c r="D88" i="1"/>
  <c r="D52" i="1"/>
  <c r="F41" i="1"/>
  <c r="BP25" i="4"/>
  <c r="L9" i="4"/>
  <c r="CO61" i="4"/>
  <c r="AF56" i="4"/>
  <c r="V52" i="4"/>
  <c r="S49" i="4"/>
  <c r="BT46" i="4"/>
  <c r="BV44" i="4"/>
  <c r="CD42" i="4"/>
  <c r="I41" i="4"/>
  <c r="AT39" i="4"/>
  <c r="CG37" i="4"/>
  <c r="AL36" i="4"/>
  <c r="BL34" i="4"/>
  <c r="E33" i="4"/>
  <c r="AQ31" i="4"/>
  <c r="CO29" i="4"/>
  <c r="AH28" i="4"/>
  <c r="CF26" i="4"/>
  <c r="AK25" i="4"/>
  <c r="CI23" i="4"/>
  <c r="P22" i="4"/>
  <c r="BB20" i="4"/>
  <c r="CN18" i="4"/>
  <c r="AS17" i="4"/>
  <c r="CE15" i="4"/>
  <c r="AJ14" i="4"/>
  <c r="CH12" i="4"/>
  <c r="AM11" i="4"/>
  <c r="BA9" i="4"/>
  <c r="F8" i="4"/>
  <c r="D19" i="2"/>
  <c r="C94" i="1"/>
  <c r="AI34" i="4"/>
  <c r="AO16" i="4"/>
  <c r="E72" i="5"/>
  <c r="AF67" i="4"/>
  <c r="Q58" i="4"/>
  <c r="BR53" i="4"/>
  <c r="AP50" i="4"/>
  <c r="F48" i="4"/>
  <c r="F46" i="4"/>
  <c r="CL43" i="4"/>
  <c r="O42" i="4"/>
  <c r="AM40" i="4"/>
  <c r="BX38" i="4"/>
  <c r="X37" i="4"/>
  <c r="BV35" i="4"/>
  <c r="AA34" i="4"/>
  <c r="AO32" i="4"/>
  <c r="CA30" i="4"/>
  <c r="AF29" i="4"/>
  <c r="BR27" i="4"/>
  <c r="W26" i="4"/>
  <c r="BU24" i="4"/>
  <c r="Z23" i="4"/>
  <c r="BQ64" i="4"/>
  <c r="Q37" i="4"/>
  <c r="AE23" i="4"/>
  <c r="R12" i="4"/>
  <c r="F28" i="1"/>
  <c r="F15" i="4"/>
  <c r="AP47" i="4"/>
  <c r="AC36" i="4"/>
  <c r="N27" i="4"/>
  <c r="BH17" i="4"/>
  <c r="D10" i="2"/>
  <c r="D99" i="1"/>
  <c r="AP46" i="4"/>
  <c r="CI39" i="4"/>
  <c r="CL34" i="4"/>
  <c r="V30" i="4"/>
  <c r="BW25" i="4"/>
  <c r="CB20" i="4"/>
  <c r="X16" i="4"/>
  <c r="BA11" i="4"/>
  <c r="AR8" i="4"/>
  <c r="E114" i="1"/>
  <c r="D10" i="1"/>
  <c r="BV31" i="4"/>
  <c r="D85" i="1"/>
  <c r="X58" i="4"/>
  <c r="AV50" i="4"/>
  <c r="Y46" i="4"/>
  <c r="AY43" i="4"/>
  <c r="AO40" i="4"/>
  <c r="M38" i="4"/>
  <c r="AN35" i="4"/>
  <c r="AD33" i="4"/>
  <c r="BQ30" i="4"/>
  <c r="BG28" i="4"/>
  <c r="M26" i="4"/>
  <c r="AA24" i="4"/>
  <c r="E22" i="4"/>
  <c r="S20" i="4"/>
  <c r="AG18" i="4"/>
  <c r="AU16" i="4"/>
  <c r="BU14" i="4"/>
  <c r="Z13" i="4"/>
  <c r="AZ11" i="4"/>
  <c r="CL9" i="4"/>
  <c r="AE8" i="4"/>
  <c r="D56" i="2"/>
  <c r="D112" i="1"/>
  <c r="D86" i="1"/>
  <c r="D44" i="1"/>
  <c r="F7" i="1"/>
  <c r="BE24" i="4"/>
  <c r="AL7" i="4"/>
  <c r="AS61" i="4"/>
  <c r="CO55" i="4"/>
  <c r="CK51" i="4"/>
  <c r="CU48" i="4"/>
  <c r="BC46" i="4"/>
  <c r="BE44" i="4"/>
  <c r="BQ42" i="4"/>
  <c r="CO40" i="4"/>
  <c r="AF39" i="4"/>
  <c r="BU37" i="4"/>
  <c r="Z36" i="4"/>
  <c r="AZ34" i="4"/>
  <c r="CL32" i="4"/>
  <c r="AE31" i="4"/>
  <c r="CC29" i="4"/>
  <c r="V28" i="4"/>
  <c r="BT26" i="4"/>
  <c r="Y25" i="4"/>
  <c r="BW23" i="4"/>
  <c r="CK21" i="4"/>
  <c r="AP20" i="4"/>
  <c r="CB18" i="4"/>
  <c r="AG17" i="4"/>
  <c r="BS15" i="4"/>
  <c r="X14" i="4"/>
  <c r="BV12" i="4"/>
  <c r="AA11" i="4"/>
  <c r="AO9" i="4"/>
  <c r="CA7" i="4"/>
  <c r="D7" i="2"/>
  <c r="C82" i="1"/>
  <c r="CG32" i="4"/>
  <c r="G14" i="4"/>
  <c r="E64" i="5"/>
  <c r="CD65" i="4"/>
  <c r="BZ57" i="4"/>
  <c r="AI53" i="4"/>
  <c r="X50" i="4"/>
  <c r="CI47" i="4"/>
  <c r="BS45" i="4"/>
  <c r="BW43" i="4"/>
  <c r="CU41" i="4"/>
  <c r="Z40" i="4"/>
  <c r="L53" i="7"/>
  <c r="CE52" i="4"/>
  <c r="CK16" i="4"/>
  <c r="CI24" i="4"/>
  <c r="D96" i="1"/>
  <c r="BI41" i="4"/>
  <c r="BL22" i="4"/>
  <c r="E77" i="1"/>
  <c r="AE39" i="4"/>
  <c r="CB29" i="4"/>
  <c r="AN21" i="4"/>
  <c r="J15" i="4"/>
  <c r="BY8" i="4"/>
  <c r="BD25" i="4"/>
  <c r="E53" i="4"/>
  <c r="BI43" i="4"/>
  <c r="L40" i="4"/>
  <c r="CS35" i="4"/>
  <c r="BX32" i="4"/>
  <c r="BC29" i="4"/>
  <c r="AT26" i="4"/>
  <c r="AW23" i="4"/>
  <c r="AB20" i="4"/>
  <c r="G17" i="4"/>
  <c r="CQ13" i="4"/>
  <c r="CT10" i="4"/>
  <c r="P8" i="4"/>
  <c r="E45" i="1"/>
  <c r="CN13" i="4"/>
  <c r="CD60" i="4"/>
  <c r="BX54" i="4"/>
  <c r="BA49" i="4"/>
  <c r="AZ46" i="4"/>
  <c r="F44" i="4"/>
  <c r="M42" i="4"/>
  <c r="K40" i="4"/>
  <c r="CD37" i="4"/>
  <c r="K36" i="4"/>
  <c r="AK34" i="4"/>
  <c r="BK32" i="4"/>
  <c r="AO30" i="4"/>
  <c r="AQ28" i="4"/>
  <c r="BQ26" i="4"/>
  <c r="CE24" i="4"/>
  <c r="L23" i="4"/>
  <c r="Z21" i="4"/>
  <c r="P19" i="4"/>
  <c r="AD17" i="4"/>
  <c r="AR15" i="4"/>
  <c r="BF13" i="4"/>
  <c r="BT11" i="4"/>
  <c r="CH9" i="4"/>
  <c r="O8" i="4"/>
  <c r="F125" i="1"/>
  <c r="F71" i="1"/>
  <c r="CI30" i="4"/>
  <c r="BP13" i="4"/>
  <c r="E54" i="5"/>
  <c r="CR63" i="4"/>
  <c r="F58" i="4"/>
  <c r="BG53" i="4"/>
  <c r="AL50" i="4"/>
  <c r="CC47" i="4"/>
  <c r="BO45" i="4"/>
  <c r="BG43" i="4"/>
  <c r="CE41" i="4"/>
  <c r="CB39" i="4"/>
  <c r="T38" i="4"/>
  <c r="BF36" i="4"/>
  <c r="K35" i="4"/>
  <c r="BI33" i="4"/>
  <c r="N32" i="4"/>
  <c r="AN30" i="4"/>
  <c r="BZ28" i="4"/>
  <c r="S27" i="4"/>
  <c r="BQ25" i="4"/>
  <c r="J24" i="4"/>
  <c r="BH22" i="4"/>
  <c r="M21" i="4"/>
  <c r="BK19" i="4"/>
  <c r="BY17" i="4"/>
  <c r="AD16" i="4"/>
  <c r="BP14" i="4"/>
  <c r="U13" i="4"/>
  <c r="BG11" i="4"/>
  <c r="L10" i="4"/>
  <c r="BJ8" i="4"/>
  <c r="O7" i="4"/>
  <c r="E113" i="1"/>
  <c r="E85" i="1"/>
  <c r="AP27" i="4"/>
  <c r="K10" i="4"/>
  <c r="BV61" i="4"/>
  <c r="S56" i="4"/>
  <c r="BY51" i="4"/>
  <c r="BV48" i="4"/>
  <c r="BM46" i="4"/>
  <c r="BO44" i="4"/>
  <c r="BX42" i="4"/>
  <c r="P41" i="4"/>
  <c r="AN39" i="4"/>
  <c r="S68" i="4"/>
  <c r="O59" i="4"/>
  <c r="AF54" i="4"/>
  <c r="BB50" i="4"/>
  <c r="Q48" i="4"/>
  <c r="P46" i="4"/>
  <c r="R44" i="4"/>
  <c r="W42" i="4"/>
  <c r="AU40" i="4"/>
  <c r="BS38" i="4"/>
  <c r="G37" i="4"/>
  <c r="BE35" i="4"/>
  <c r="CQ33" i="4"/>
  <c r="AV32" i="4"/>
  <c r="CT30" i="4"/>
  <c r="AY29" i="4"/>
  <c r="BM27" i="4"/>
  <c r="R26" i="4"/>
  <c r="BD24" i="4"/>
  <c r="I23" i="4"/>
  <c r="AU21" i="4"/>
  <c r="CS19" i="4"/>
  <c r="AX18" i="4"/>
  <c r="BX16" i="4"/>
  <c r="Q15" i="4"/>
  <c r="BC13" i="4"/>
  <c r="H12" i="4"/>
  <c r="AT10" i="4"/>
  <c r="CR8" i="4"/>
  <c r="AW7" i="4"/>
  <c r="C123" i="1"/>
  <c r="C91" i="1"/>
  <c r="C65" i="1"/>
  <c r="C41" i="1"/>
  <c r="BX17" i="4"/>
  <c r="E60" i="5"/>
  <c r="BH63" i="4"/>
  <c r="CS57" i="4"/>
  <c r="V53" i="4"/>
  <c r="BO49" i="4"/>
  <c r="AC47" i="4"/>
  <c r="P45" i="4"/>
  <c r="AD43" i="4"/>
  <c r="BA41" i="4"/>
  <c r="CL39" i="4"/>
  <c r="AD38" i="4"/>
  <c r="BO36" i="4"/>
  <c r="T35" i="4"/>
  <c r="BF33" i="4"/>
  <c r="K32" i="4"/>
  <c r="BI30" i="4"/>
  <c r="N29" i="4"/>
  <c r="AN27" i="4"/>
  <c r="BZ25" i="4"/>
  <c r="S24" i="4"/>
  <c r="BQ22" i="4"/>
  <c r="J21" i="4"/>
  <c r="BH19" i="4"/>
  <c r="M18" i="4"/>
  <c r="BK16" i="4"/>
  <c r="BY14" i="4"/>
  <c r="AD13" i="4"/>
  <c r="BP11" i="4"/>
  <c r="U10" i="4"/>
  <c r="BG8" i="4"/>
  <c r="L7" i="4"/>
  <c r="CK28" i="4"/>
  <c r="V11" i="4"/>
  <c r="N47" i="4"/>
  <c r="AN41" i="4"/>
  <c r="Q38" i="4"/>
  <c r="H35" i="4"/>
  <c r="CR31" i="4"/>
  <c r="CU28" i="4"/>
  <c r="BN25" i="4"/>
  <c r="BE22" i="4"/>
  <c r="AV19" i="4"/>
  <c r="AY16" i="4"/>
  <c r="R13" i="4"/>
  <c r="BD11" i="4"/>
  <c r="AU8" i="4"/>
  <c r="BB27" i="4"/>
  <c r="AA41" i="4"/>
  <c r="CO34" i="4"/>
  <c r="AK30" i="4"/>
  <c r="BB25" i="4"/>
  <c r="CE20" i="4"/>
  <c r="AM16" i="4"/>
  <c r="AR11" i="4"/>
  <c r="AI8" i="4"/>
  <c r="M8" i="4"/>
  <c r="CK14" i="4"/>
  <c r="CR50" i="4"/>
  <c r="BX41" i="4"/>
  <c r="CU60" i="4"/>
  <c r="BY22" i="4"/>
  <c r="D66" i="1"/>
  <c r="CT39" i="4"/>
  <c r="E21" i="4"/>
  <c r="AI22" i="4"/>
  <c r="BK38" i="4"/>
  <c r="T29" i="4"/>
  <c r="AO20" i="4"/>
  <c r="W14" i="4"/>
  <c r="CL7" i="4"/>
  <c r="E16" i="4"/>
  <c r="K51" i="4"/>
  <c r="AV43" i="4"/>
  <c r="CE39" i="4"/>
  <c r="AW35" i="4"/>
  <c r="AB32" i="4"/>
  <c r="G29" i="4"/>
  <c r="CQ25" i="4"/>
  <c r="CT22" i="4"/>
  <c r="BM19" i="4"/>
  <c r="BD16" i="4"/>
  <c r="AU13" i="4"/>
  <c r="AX10" i="4"/>
  <c r="BY7" i="4"/>
  <c r="E21" i="1"/>
  <c r="CQ10" i="4"/>
  <c r="AH60" i="4"/>
  <c r="BM53" i="4"/>
  <c r="AG49" i="4"/>
  <c r="AJ46" i="4"/>
  <c r="CI43" i="4"/>
  <c r="CS41" i="4"/>
  <c r="CD39" i="4"/>
  <c r="BR37" i="4"/>
  <c r="CR35" i="4"/>
  <c r="Y34" i="4"/>
  <c r="AY32" i="4"/>
  <c r="Q30" i="4"/>
  <c r="AE28" i="4"/>
  <c r="BE26" i="4"/>
  <c r="BS24" i="4"/>
  <c r="CS22" i="4"/>
  <c r="CU20" i="4"/>
  <c r="CK18" i="4"/>
  <c r="R17" i="4"/>
  <c r="AF15" i="4"/>
  <c r="AT13" i="4"/>
  <c r="AV11" i="4"/>
  <c r="BV9" i="4"/>
  <c r="BX7" i="4"/>
  <c r="F123" i="1"/>
  <c r="F63" i="1"/>
  <c r="AN29" i="4"/>
  <c r="AG12" i="4"/>
  <c r="E46" i="5"/>
  <c r="CS62" i="4"/>
  <c r="BO57" i="4"/>
  <c r="AC53" i="4"/>
  <c r="P50" i="4"/>
  <c r="BM47" i="4"/>
  <c r="AZ45" i="4"/>
  <c r="AT43" i="4"/>
  <c r="BR41" i="4"/>
  <c r="BO39" i="4"/>
  <c r="H38" i="4"/>
  <c r="AT36" i="4"/>
  <c r="CR34" i="4"/>
  <c r="AW33" i="4"/>
  <c r="CU31" i="4"/>
  <c r="AB30" i="4"/>
  <c r="BN28" i="4"/>
  <c r="G27" i="4"/>
  <c r="BE25" i="4"/>
  <c r="CQ23" i="4"/>
  <c r="AV22" i="4"/>
  <c r="CT20" i="4"/>
  <c r="AY19" i="4"/>
  <c r="BM17" i="4"/>
  <c r="R16" i="4"/>
  <c r="BD14" i="4"/>
  <c r="I13" i="4"/>
  <c r="AU11" i="4"/>
  <c r="CS9" i="4"/>
  <c r="AX8" i="4"/>
  <c r="D63" i="2"/>
  <c r="E111" i="1"/>
  <c r="E83" i="1"/>
  <c r="CB25" i="4"/>
  <c r="AW8" i="4"/>
  <c r="Z61" i="4"/>
  <c r="CB55" i="4"/>
  <c r="AY51" i="4"/>
  <c r="BB48" i="4"/>
  <c r="AW46" i="4"/>
  <c r="AY44" i="4"/>
  <c r="BK42" i="4"/>
  <c r="CI40" i="4"/>
  <c r="AA39" i="4"/>
  <c r="BQ66" i="4"/>
  <c r="BX58" i="4"/>
  <c r="CO53" i="4"/>
  <c r="AJ50" i="4"/>
  <c r="CR47" i="4"/>
  <c r="CS45" i="4"/>
  <c r="CU43" i="4"/>
  <c r="J42" i="4"/>
  <c r="AH40" i="4"/>
  <c r="BE38" i="4"/>
  <c r="CN36" i="4"/>
  <c r="AS35" i="4"/>
  <c r="CE33" i="4"/>
  <c r="AJ32" i="4"/>
  <c r="CH30" i="4"/>
  <c r="AM29" i="4"/>
  <c r="BA27" i="4"/>
  <c r="F26" i="4"/>
  <c r="AR24" i="4"/>
  <c r="CD22" i="4"/>
  <c r="AI21" i="4"/>
  <c r="CG19" i="4"/>
  <c r="AL18" i="4"/>
  <c r="BL16" i="4"/>
  <c r="E15" i="4"/>
  <c r="AQ13" i="4"/>
  <c r="CO11" i="4"/>
  <c r="AH10" i="4"/>
  <c r="CF8" i="4"/>
  <c r="AK7" i="4"/>
  <c r="C121" i="1"/>
  <c r="C89" i="1"/>
  <c r="C63" i="1"/>
  <c r="C37" i="1"/>
  <c r="AS12" i="4"/>
  <c r="E52" i="5"/>
  <c r="BV62" i="4"/>
  <c r="BI57" i="4"/>
  <c r="CL52" i="4"/>
  <c r="AW49" i="4"/>
  <c r="CR44" i="4"/>
  <c r="P43" i="4"/>
  <c r="BY39" i="4"/>
  <c r="BC36" i="4"/>
  <c r="AT33" i="4"/>
  <c r="AW30" i="4"/>
  <c r="AB27" i="4"/>
  <c r="G24" i="4"/>
  <c r="CQ20" i="4"/>
  <c r="CT17" i="4"/>
  <c r="BM14" i="4"/>
  <c r="I10" i="4"/>
  <c r="D72" i="2"/>
  <c r="BH9" i="4"/>
  <c r="E38" i="4"/>
  <c r="CF31" i="4"/>
  <c r="P27" i="4"/>
  <c r="AS22" i="4"/>
  <c r="AJ19" i="4"/>
  <c r="BA14" i="4"/>
  <c r="CD9" i="4"/>
  <c r="CN25" i="4"/>
  <c r="CC22" i="4"/>
  <c r="AY30" i="4"/>
  <c r="Z28" i="4"/>
  <c r="BL36" i="4"/>
  <c r="AO53" i="4"/>
  <c r="F21" i="4"/>
  <c r="C54" i="1"/>
  <c r="AL38" i="4"/>
  <c r="AQ19" i="4"/>
  <c r="D87" i="1"/>
  <c r="BT37" i="4"/>
  <c r="AG28" i="4"/>
  <c r="CL19" i="4"/>
  <c r="BT13" i="4"/>
  <c r="AP7" i="4"/>
  <c r="W10" i="4"/>
  <c r="T50" i="4"/>
  <c r="AI43" i="4"/>
  <c r="AD39" i="4"/>
  <c r="AK35" i="4"/>
  <c r="P32" i="4"/>
  <c r="CN28" i="4"/>
  <c r="CE25" i="4"/>
  <c r="CH22" i="4"/>
  <c r="BA19" i="4"/>
  <c r="AR16" i="4"/>
  <c r="AI13" i="4"/>
  <c r="AL10" i="4"/>
  <c r="BA7" i="4"/>
  <c r="CB37" i="4"/>
  <c r="CT7" i="4"/>
  <c r="CQ59" i="4"/>
  <c r="BS52" i="4"/>
  <c r="O49" i="4"/>
  <c r="S46" i="4"/>
  <c r="BU43" i="4"/>
  <c r="BS41" i="4"/>
  <c r="BP39" i="4"/>
  <c r="BF37" i="4"/>
  <c r="CF35" i="4"/>
  <c r="M34" i="4"/>
  <c r="AA32" i="4"/>
  <c r="E30" i="4"/>
  <c r="S28" i="4"/>
  <c r="AS26" i="4"/>
  <c r="BG24" i="4"/>
  <c r="BU22" i="4"/>
  <c r="CI20" i="4"/>
  <c r="BY18" i="4"/>
  <c r="F17" i="4"/>
  <c r="T15" i="4"/>
  <c r="V13" i="4"/>
  <c r="AJ11" i="4"/>
  <c r="BJ9" i="4"/>
  <c r="BL7" i="4"/>
  <c r="F121" i="1"/>
  <c r="F57" i="1"/>
  <c r="BN27" i="4"/>
  <c r="BS10" i="4"/>
  <c r="E38" i="5"/>
  <c r="Z62" i="4"/>
  <c r="AE57" i="4"/>
  <c r="CR52" i="4"/>
  <c r="CO49" i="4"/>
  <c r="AX47" i="4"/>
  <c r="AI45" i="4"/>
  <c r="AG43" i="4"/>
  <c r="BE41" i="4"/>
  <c r="BB39" i="4"/>
  <c r="CO37" i="4"/>
  <c r="AH36" i="4"/>
  <c r="CF34" i="4"/>
  <c r="AK33" i="4"/>
  <c r="CI31" i="4"/>
  <c r="P30" i="4"/>
  <c r="BB28" i="4"/>
  <c r="CN26" i="4"/>
  <c r="AS25" i="4"/>
  <c r="CE23" i="4"/>
  <c r="AJ22" i="4"/>
  <c r="CH20" i="4"/>
  <c r="AM19" i="4"/>
  <c r="BA17" i="4"/>
  <c r="F16" i="4"/>
  <c r="AR14" i="4"/>
  <c r="CD12" i="4"/>
  <c r="AI11" i="4"/>
  <c r="CG9" i="4"/>
  <c r="AL8" i="4"/>
  <c r="D51" i="2"/>
  <c r="E109" i="1"/>
  <c r="E81" i="1"/>
  <c r="AS24" i="4"/>
  <c r="D11" i="1"/>
  <c r="BW60" i="4"/>
  <c r="AR55" i="4"/>
  <c r="AA51" i="4"/>
  <c r="AL48" i="4"/>
  <c r="AF46" i="4"/>
  <c r="AH44" i="4"/>
  <c r="AX42" i="4"/>
  <c r="BV40" i="4"/>
  <c r="N39" i="4"/>
  <c r="V65" i="4"/>
  <c r="AN58" i="4"/>
  <c r="BE53" i="4"/>
  <c r="N50" i="4"/>
  <c r="BZ47" i="4"/>
  <c r="CB45" i="4"/>
  <c r="CE43" i="4"/>
  <c r="CC41" i="4"/>
  <c r="U40" i="4"/>
  <c r="AR38" i="4"/>
  <c r="CB36" i="4"/>
  <c r="AG35" i="4"/>
  <c r="BS33" i="4"/>
  <c r="X32" i="4"/>
  <c r="BV30" i="4"/>
  <c r="AA29" i="4"/>
  <c r="AO27" i="4"/>
  <c r="CA25" i="4"/>
  <c r="AF24" i="4"/>
  <c r="BR22" i="4"/>
  <c r="W21" i="4"/>
  <c r="BU19" i="4"/>
  <c r="Z18" i="4"/>
  <c r="AZ16" i="4"/>
  <c r="CL14" i="4"/>
  <c r="AE13" i="4"/>
  <c r="CC11" i="4"/>
  <c r="V10" i="4"/>
  <c r="BT8" i="4"/>
  <c r="Y7" i="4"/>
  <c r="C119" i="1"/>
  <c r="C87" i="1"/>
  <c r="C61" i="1"/>
  <c r="C33" i="1"/>
  <c r="AU10" i="4"/>
  <c r="E44" i="5"/>
  <c r="N62" i="4"/>
  <c r="Y57" i="4"/>
  <c r="BH52" i="4"/>
  <c r="AA49" i="4"/>
  <c r="BZ46" i="4"/>
  <c r="CB44" i="4"/>
  <c r="CI42" i="4"/>
  <c r="BL39" i="4"/>
  <c r="AQ36" i="4"/>
  <c r="AH33" i="4"/>
  <c r="CI28" i="4"/>
  <c r="CN23" i="4"/>
  <c r="CH17" i="4"/>
  <c r="F13" i="4"/>
  <c r="D60" i="2"/>
  <c r="V21" i="4"/>
  <c r="CT16" i="4"/>
  <c r="CO31" i="4"/>
  <c r="BT47" i="4"/>
  <c r="T19" i="4"/>
  <c r="M32" i="4"/>
  <c r="CH36" i="4"/>
  <c r="CO17" i="4"/>
  <c r="E8" i="5"/>
  <c r="L37" i="4"/>
  <c r="BF27" i="4"/>
  <c r="BZ19" i="4"/>
  <c r="BH13" i="4"/>
  <c r="AD7" i="4"/>
  <c r="BI8" i="4"/>
  <c r="CT49" i="4"/>
  <c r="I43" i="4"/>
  <c r="AW38" i="4"/>
  <c r="Y35" i="4"/>
  <c r="CK31" i="4"/>
  <c r="CB28" i="4"/>
  <c r="BS25" i="4"/>
  <c r="BV22" i="4"/>
  <c r="AO19" i="4"/>
  <c r="AF16" i="4"/>
  <c r="W13" i="4"/>
  <c r="Z10" i="4"/>
  <c r="D65" i="2"/>
  <c r="BG34" i="4"/>
  <c r="D61" i="1"/>
  <c r="BG59" i="4"/>
  <c r="L52" i="4"/>
  <c r="BX48" i="4"/>
  <c r="CG45" i="4"/>
  <c r="BH43" i="4"/>
  <c r="AS41" i="4"/>
  <c r="BC39" i="4"/>
  <c r="AT37" i="4"/>
  <c r="BT35" i="4"/>
  <c r="CT33" i="4"/>
  <c r="BX31" i="4"/>
  <c r="CL29" i="4"/>
  <c r="G28" i="4"/>
  <c r="AG26" i="4"/>
  <c r="AU24" i="4"/>
  <c r="AW22" i="4"/>
  <c r="BW20" i="4"/>
  <c r="BM18" i="4"/>
  <c r="CA16" i="4"/>
  <c r="H15" i="4"/>
  <c r="CQ12" i="4"/>
  <c r="X11" i="4"/>
  <c r="AX9" i="4"/>
  <c r="AZ7" i="4"/>
  <c r="F119" i="1"/>
  <c r="F49" i="1"/>
  <c r="AQ26" i="4"/>
  <c r="X9" i="4"/>
  <c r="E30" i="5"/>
  <c r="BW61" i="4"/>
  <c r="CN56" i="4"/>
  <c r="BR52" i="4"/>
  <c r="BV49" i="4"/>
  <c r="AG47" i="4"/>
  <c r="S45" i="4"/>
  <c r="T43" i="4"/>
  <c r="AR41" i="4"/>
  <c r="AO39" i="4"/>
  <c r="CC37" i="4"/>
  <c r="V36" i="4"/>
  <c r="BT34" i="4"/>
  <c r="Y33" i="4"/>
  <c r="BW31" i="4"/>
  <c r="CK29" i="4"/>
  <c r="AP28" i="4"/>
  <c r="CB26" i="4"/>
  <c r="AG25" i="4"/>
  <c r="BS23" i="4"/>
  <c r="X22" i="4"/>
  <c r="BV20" i="4"/>
  <c r="AA19" i="4"/>
  <c r="AO17" i="4"/>
  <c r="CA15" i="4"/>
  <c r="AF14" i="4"/>
  <c r="BR12" i="4"/>
  <c r="W11" i="4"/>
  <c r="BU9" i="4"/>
  <c r="Z8" i="4"/>
  <c r="D39" i="2"/>
  <c r="E107" i="1"/>
  <c r="E65" i="1"/>
  <c r="CQ22" i="4"/>
  <c r="BW72" i="4"/>
  <c r="AA60" i="4"/>
  <c r="H55" i="4"/>
  <c r="BX50" i="4"/>
  <c r="R48" i="4"/>
  <c r="Q46" i="4"/>
  <c r="S44" i="4"/>
  <c r="AK42" i="4"/>
  <c r="BI40" i="4"/>
  <c r="CT38" i="4"/>
  <c r="BT63" i="4"/>
  <c r="BM57" i="4"/>
  <c r="W53" i="4"/>
  <c r="CK49" i="4"/>
  <c r="BK47" i="4"/>
  <c r="BM45" i="4"/>
  <c r="BR43" i="4"/>
  <c r="BP41" i="4"/>
  <c r="G40" i="4"/>
  <c r="AE38" i="4"/>
  <c r="BP36" i="4"/>
  <c r="U35" i="4"/>
  <c r="BG33" i="4"/>
  <c r="L32" i="4"/>
  <c r="BJ30" i="4"/>
  <c r="O29" i="4"/>
  <c r="AC27" i="4"/>
  <c r="BO25" i="4"/>
  <c r="T24" i="4"/>
  <c r="BF22" i="4"/>
  <c r="K21" i="4"/>
  <c r="BI19" i="4"/>
  <c r="N18" i="4"/>
  <c r="AN16" i="4"/>
  <c r="BZ14" i="4"/>
  <c r="S13" i="4"/>
  <c r="BQ11" i="4"/>
  <c r="J10" i="4"/>
  <c r="BH8" i="4"/>
  <c r="M7" i="4"/>
  <c r="C113" i="1"/>
  <c r="C85" i="1"/>
  <c r="C59" i="1"/>
  <c r="C25" i="1"/>
  <c r="CG8" i="4"/>
  <c r="E36" i="5"/>
  <c r="BK61" i="4"/>
  <c r="CH56" i="4"/>
  <c r="AH52" i="4"/>
  <c r="I49" i="4"/>
  <c r="BK46" i="4"/>
  <c r="BM44" i="4"/>
  <c r="BV42" i="4"/>
  <c r="N41" i="4"/>
  <c r="AY39" i="4"/>
  <c r="CL37" i="4"/>
  <c r="AE36" i="4"/>
  <c r="CC34" i="4"/>
  <c r="V33" i="4"/>
  <c r="BT31" i="4"/>
  <c r="Y30" i="4"/>
  <c r="BW28" i="4"/>
  <c r="CK26" i="4"/>
  <c r="AP25" i="4"/>
  <c r="CB23" i="4"/>
  <c r="AG22" i="4"/>
  <c r="BS20" i="4"/>
  <c r="X19" i="4"/>
  <c r="BV17" i="4"/>
  <c r="AA16" i="4"/>
  <c r="AO14" i="4"/>
  <c r="CA12" i="4"/>
  <c r="AF11" i="4"/>
  <c r="BR9" i="4"/>
  <c r="W8" i="4"/>
  <c r="D48" i="2"/>
  <c r="U24" i="4"/>
  <c r="D14" i="2"/>
  <c r="CB11" i="4"/>
  <c r="I8" i="4"/>
  <c r="AK27" i="4"/>
  <c r="AA44" i="4"/>
  <c r="V17" i="4"/>
  <c r="CA14" i="4"/>
  <c r="AM35" i="4"/>
  <c r="AH16" i="4"/>
  <c r="BL59" i="4"/>
  <c r="Y36" i="4"/>
  <c r="BS26" i="4"/>
  <c r="CA18" i="4"/>
  <c r="BU12" i="4"/>
  <c r="D18" i="2"/>
  <c r="BL71" i="4"/>
  <c r="BG48" i="4"/>
  <c r="BA42" i="4"/>
  <c r="AJ38" i="4"/>
  <c r="M35" i="4"/>
  <c r="BY31" i="4"/>
  <c r="BP28" i="4"/>
  <c r="BG25" i="4"/>
  <c r="BJ22" i="4"/>
  <c r="AC19" i="4"/>
  <c r="T16" i="4"/>
  <c r="K13" i="4"/>
  <c r="N10" i="4"/>
  <c r="D29" i="2"/>
  <c r="L33" i="4"/>
  <c r="D19" i="1"/>
  <c r="W59" i="4"/>
  <c r="CE51" i="4"/>
  <c r="BF48" i="4"/>
  <c r="BP45" i="4"/>
  <c r="AH43" i="4"/>
  <c r="AF41" i="4"/>
  <c r="AP39" i="4"/>
  <c r="AH37" i="4"/>
  <c r="BH35" i="4"/>
  <c r="BV33" i="4"/>
  <c r="BL31" i="4"/>
  <c r="BZ29" i="4"/>
  <c r="CN27" i="4"/>
  <c r="U26" i="4"/>
  <c r="W24" i="4"/>
  <c r="AK22" i="4"/>
  <c r="BK20" i="4"/>
  <c r="BA18" i="4"/>
  <c r="BO16" i="4"/>
  <c r="CC14" i="4"/>
  <c r="CE12" i="4"/>
  <c r="L11" i="4"/>
  <c r="AL9" i="4"/>
  <c r="AN7" i="4"/>
  <c r="F113" i="1"/>
  <c r="F21" i="1"/>
  <c r="H25" i="4"/>
  <c r="BJ7" i="4"/>
  <c r="E22" i="5"/>
  <c r="AA61" i="4"/>
  <c r="BD56" i="4"/>
  <c r="AN52" i="4"/>
  <c r="AZ49" i="4"/>
  <c r="Q47" i="4"/>
  <c r="CF44" i="4"/>
  <c r="G43" i="4"/>
  <c r="AD41" i="4"/>
  <c r="AB39" i="4"/>
  <c r="BQ37" i="4"/>
  <c r="J36" i="4"/>
  <c r="BH34" i="4"/>
  <c r="M33" i="4"/>
  <c r="BK31" i="4"/>
  <c r="BY29" i="4"/>
  <c r="AD28" i="4"/>
  <c r="BP26" i="4"/>
  <c r="U25" i="4"/>
  <c r="BG23" i="4"/>
  <c r="L22" i="4"/>
  <c r="BJ20" i="4"/>
  <c r="O19" i="4"/>
  <c r="AC17" i="4"/>
  <c r="BO15" i="4"/>
  <c r="T14" i="4"/>
  <c r="BF12" i="4"/>
  <c r="K11" i="4"/>
  <c r="BI9" i="4"/>
  <c r="N8" i="4"/>
  <c r="D27" i="2"/>
  <c r="E103" i="1"/>
  <c r="E51" i="1"/>
  <c r="AV21" i="4"/>
  <c r="AB71" i="4"/>
  <c r="AZ59" i="4"/>
  <c r="BQ54" i="4"/>
  <c r="BD50" i="4"/>
  <c r="CU47" i="4"/>
  <c r="CT45" i="4"/>
  <c r="CG43" i="4"/>
  <c r="X42" i="4"/>
  <c r="AV40" i="4"/>
  <c r="CG38" i="4"/>
  <c r="CG62" i="4"/>
  <c r="AC57" i="4"/>
  <c r="BL52" i="4"/>
  <c r="BQ49" i="4"/>
  <c r="AU47" i="4"/>
  <c r="AW45" i="4"/>
  <c r="BE43" i="4"/>
  <c r="BB41" i="4"/>
  <c r="BZ39" i="4"/>
  <c r="R38" i="4"/>
  <c r="BD36" i="4"/>
  <c r="I35" i="4"/>
  <c r="AU33" i="4"/>
  <c r="CS31" i="4"/>
  <c r="AX30" i="4"/>
  <c r="BX28" i="4"/>
  <c r="Q27" i="4"/>
  <c r="BC25" i="4"/>
  <c r="H24" i="4"/>
  <c r="AT22" i="4"/>
  <c r="CR20" i="4"/>
  <c r="AW19" i="4"/>
  <c r="CU17" i="4"/>
  <c r="AB16" i="4"/>
  <c r="BN14" i="4"/>
  <c r="G13" i="4"/>
  <c r="BE11" i="4"/>
  <c r="CQ9" i="4"/>
  <c r="AV8" i="4"/>
  <c r="D61" i="2"/>
  <c r="C111" i="1"/>
  <c r="C83" i="1"/>
  <c r="C57" i="1"/>
  <c r="C23" i="1"/>
  <c r="BV7" i="4"/>
  <c r="E28" i="5"/>
  <c r="O61" i="4"/>
  <c r="AX56" i="4"/>
  <c r="BT51" i="4"/>
  <c r="BR48" i="4"/>
  <c r="AT46" i="4"/>
  <c r="AV44" i="4"/>
  <c r="BI42" i="4"/>
  <c r="CT40" i="4"/>
  <c r="AL39" i="4"/>
  <c r="BZ37" i="4"/>
  <c r="S36" i="4"/>
  <c r="BQ34" i="4"/>
  <c r="J33" i="4"/>
  <c r="BH31" i="4"/>
  <c r="M30" i="4"/>
  <c r="BK28" i="4"/>
  <c r="BY26" i="4"/>
  <c r="AD25" i="4"/>
  <c r="BP23" i="4"/>
  <c r="U22" i="4"/>
  <c r="BG20" i="4"/>
  <c r="L19" i="4"/>
  <c r="BJ17" i="4"/>
  <c r="O16" i="4"/>
  <c r="AC14" i="4"/>
  <c r="BO12" i="4"/>
  <c r="T11" i="4"/>
  <c r="BF9" i="4"/>
  <c r="K8" i="4"/>
  <c r="D36" i="2"/>
  <c r="BG22" i="4"/>
  <c r="D111" i="1"/>
  <c r="U44" i="4"/>
  <c r="CK17" i="4"/>
  <c r="CK42" i="4"/>
  <c r="CF38" i="4"/>
  <c r="BP24" i="4"/>
  <c r="BO13" i="4"/>
  <c r="C7" i="1"/>
  <c r="BN41" i="4"/>
  <c r="Z29" i="4"/>
  <c r="BS8" i="4"/>
  <c r="AS36" i="4"/>
  <c r="BB22" i="4"/>
  <c r="BW41" i="4"/>
  <c r="AJ15" i="4"/>
  <c r="AR67" i="4"/>
  <c r="BA33" i="4"/>
  <c r="CF14" i="4"/>
  <c r="T55" i="4"/>
  <c r="BJ35" i="4"/>
  <c r="K26" i="4"/>
  <c r="AE18" i="4"/>
  <c r="Y12" i="4"/>
  <c r="D53" i="2"/>
  <c r="BR65" i="4"/>
  <c r="CF47" i="4"/>
  <c r="CT41" i="4"/>
  <c r="W38" i="4"/>
  <c r="CT34" i="4"/>
  <c r="BM31" i="4"/>
  <c r="BD28" i="4"/>
  <c r="AU25" i="4"/>
  <c r="AX22" i="4"/>
  <c r="Q19" i="4"/>
  <c r="H16" i="4"/>
  <c r="CR12" i="4"/>
  <c r="CU9" i="4"/>
  <c r="F107" i="1"/>
  <c r="O30" i="4"/>
  <c r="CU72" i="4"/>
  <c r="AV58" i="4"/>
  <c r="BC51" i="4"/>
  <c r="AN48" i="4"/>
  <c r="BA45" i="4"/>
  <c r="H43" i="4"/>
  <c r="R41" i="4"/>
  <c r="AC39" i="4"/>
  <c r="V37" i="4"/>
  <c r="AV35" i="4"/>
  <c r="AX33" i="4"/>
  <c r="AZ31" i="4"/>
  <c r="BN29" i="4"/>
  <c r="CB27" i="4"/>
  <c r="I26" i="4"/>
  <c r="CR23" i="4"/>
  <c r="Y22" i="4"/>
  <c r="AY20" i="4"/>
  <c r="AO18" i="4"/>
  <c r="BC16" i="4"/>
  <c r="BE14" i="4"/>
  <c r="BS12" i="4"/>
  <c r="CS10" i="4"/>
  <c r="Z9" i="4"/>
  <c r="AB7" i="4"/>
  <c r="F111" i="1"/>
  <c r="E61" i="1"/>
  <c r="BF23" i="4"/>
  <c r="D119" i="1"/>
  <c r="E14" i="5"/>
  <c r="BX60" i="4"/>
  <c r="T56" i="4"/>
  <c r="K52" i="4"/>
  <c r="AE49" i="4"/>
  <c r="CU46" i="4"/>
  <c r="BP44" i="4"/>
  <c r="BY42" i="4"/>
  <c r="Q41" i="4"/>
  <c r="O39" i="4"/>
  <c r="BE37" i="4"/>
  <c r="CQ35" i="4"/>
  <c r="AV34" i="4"/>
  <c r="CT32" i="4"/>
  <c r="AY31" i="4"/>
  <c r="BM29" i="4"/>
  <c r="R28" i="4"/>
  <c r="BD26" i="4"/>
  <c r="I25" i="4"/>
  <c r="AU23" i="4"/>
  <c r="CS21" i="4"/>
  <c r="AX20" i="4"/>
  <c r="BX18" i="4"/>
  <c r="Q17" i="4"/>
  <c r="BC15" i="4"/>
  <c r="H14" i="4"/>
  <c r="AT12" i="4"/>
  <c r="CR10" i="4"/>
  <c r="AW9" i="4"/>
  <c r="CU7" i="4"/>
  <c r="D15" i="2"/>
  <c r="E101" i="1"/>
  <c r="E33" i="1"/>
  <c r="CT19" i="4"/>
  <c r="BZ69" i="4"/>
  <c r="P59" i="4"/>
  <c r="AG54" i="4"/>
  <c r="AK50" i="4"/>
  <c r="CA47" i="4"/>
  <c r="CC45" i="4"/>
  <c r="BS43" i="4"/>
  <c r="K42" i="4"/>
  <c r="AI40" i="4"/>
  <c r="BT38" i="4"/>
  <c r="T62" i="4"/>
  <c r="CL56" i="4"/>
  <c r="AI52" i="4"/>
  <c r="AX49" i="4"/>
  <c r="AD47" i="4"/>
  <c r="AF45" i="4"/>
  <c r="AR43" i="4"/>
  <c r="AO41" i="4"/>
  <c r="BM39" i="4"/>
  <c r="F38" i="4"/>
  <c r="AR36" i="4"/>
  <c r="CD34" i="4"/>
  <c r="AI33" i="4"/>
  <c r="CG31" i="4"/>
  <c r="AL30" i="4"/>
  <c r="BL28" i="4"/>
  <c r="E27" i="4"/>
  <c r="AQ25" i="4"/>
  <c r="CO23" i="4"/>
  <c r="AH22" i="4"/>
  <c r="CF20" i="4"/>
  <c r="AK19" i="4"/>
  <c r="CI17" i="4"/>
  <c r="P16" i="4"/>
  <c r="BB14" i="4"/>
  <c r="CN12" i="4"/>
  <c r="AS11" i="4"/>
  <c r="CE9" i="4"/>
  <c r="AJ8" i="4"/>
  <c r="D49" i="2"/>
  <c r="C109" i="1"/>
  <c r="C81" i="1"/>
  <c r="C55" i="1"/>
  <c r="C21" i="1"/>
  <c r="D38" i="2"/>
  <c r="E20" i="5"/>
  <c r="BL60" i="4"/>
  <c r="N56" i="4"/>
  <c r="AV51" i="4"/>
  <c r="AZ48" i="4"/>
  <c r="AD46" i="4"/>
  <c r="AF44" i="4"/>
  <c r="AV42" i="4"/>
  <c r="CG40" i="4"/>
  <c r="Y39" i="4"/>
  <c r="BN37" i="4"/>
  <c r="G36" i="4"/>
  <c r="BE34" i="4"/>
  <c r="CQ32" i="4"/>
  <c r="AV31" i="4"/>
  <c r="CT29" i="4"/>
  <c r="AY28" i="4"/>
  <c r="BM26" i="4"/>
  <c r="R25" i="4"/>
  <c r="BD23" i="4"/>
  <c r="I22" i="4"/>
  <c r="AU20" i="4"/>
  <c r="CS18" i="4"/>
  <c r="AX17" i="4"/>
  <c r="BX15" i="4"/>
  <c r="Q14" i="4"/>
  <c r="BC12" i="4"/>
  <c r="H11" i="4"/>
  <c r="AT9" i="4"/>
  <c r="CR7" i="4"/>
  <c r="D24" i="2"/>
  <c r="L21" i="4"/>
  <c r="D83" i="1"/>
  <c r="W34" i="4"/>
  <c r="P17" i="4"/>
  <c r="AA53" i="4"/>
  <c r="BU49" i="4"/>
  <c r="AX45" i="4"/>
  <c r="AS43" i="4"/>
  <c r="AS38" i="4"/>
  <c r="R56" i="4"/>
  <c r="CR46" i="4"/>
  <c r="CT44" i="4"/>
  <c r="AM39" i="4"/>
  <c r="BO37" i="4"/>
  <c r="BF34" i="4"/>
  <c r="BI31" i="4"/>
  <c r="AN28" i="4"/>
  <c r="BQ23" i="4"/>
  <c r="J22" i="4"/>
  <c r="BK17" i="4"/>
  <c r="AD14" i="4"/>
  <c r="U11" i="4"/>
  <c r="D25" i="2"/>
  <c r="C51" i="1"/>
  <c r="C15" i="1"/>
  <c r="CE59" i="4"/>
  <c r="CS50" i="4"/>
  <c r="CQ45" i="4"/>
  <c r="V42" i="4"/>
  <c r="AP37" i="4"/>
  <c r="AG34" i="4"/>
  <c r="BV29" i="4"/>
  <c r="AO26" i="4"/>
  <c r="BR21" i="4"/>
  <c r="W20" i="4"/>
  <c r="AZ15" i="4"/>
  <c r="CC10" i="4"/>
  <c r="BT7" i="4"/>
  <c r="AY18" i="4"/>
  <c r="AL24" i="4"/>
  <c r="CS23" i="4"/>
  <c r="E63" i="1"/>
  <c r="BW49" i="4"/>
  <c r="I38" i="4"/>
  <c r="BC28" i="4"/>
  <c r="CQ24" i="4"/>
  <c r="AP17" i="4"/>
  <c r="CR11" i="4"/>
  <c r="R15" i="4"/>
  <c r="CQ53" i="4"/>
  <c r="CE45" i="4"/>
  <c r="J40" i="4"/>
  <c r="BU33" i="4"/>
  <c r="CC25" i="4"/>
  <c r="BW19" i="4"/>
  <c r="BS11" i="4"/>
  <c r="AA7" i="4"/>
  <c r="BC56" i="4"/>
  <c r="CB46" i="4"/>
  <c r="AY59" i="4"/>
  <c r="AE46" i="4"/>
  <c r="BQ35" i="4"/>
  <c r="AD26" i="4"/>
  <c r="L20" i="4"/>
  <c r="T12" i="4"/>
  <c r="BI7" i="4"/>
  <c r="J65" i="4"/>
  <c r="BA53" i="4"/>
  <c r="F40" i="4"/>
  <c r="AF35" i="4"/>
  <c r="AE24" i="4"/>
  <c r="BT19" i="4"/>
  <c r="BQ12" i="4"/>
  <c r="CO54" i="4"/>
  <c r="CE17" i="4"/>
  <c r="BZ38" i="4"/>
  <c r="CH13" i="4"/>
  <c r="CA57" i="4"/>
  <c r="F32" i="4"/>
  <c r="AK13" i="4"/>
  <c r="AJ51" i="4"/>
  <c r="BW34" i="4"/>
  <c r="X25" i="4"/>
  <c r="S18" i="4"/>
  <c r="M12" i="4"/>
  <c r="D41" i="2"/>
  <c r="W64" i="4"/>
  <c r="BO47" i="4"/>
  <c r="CG41" i="4"/>
  <c r="CQ37" i="4"/>
  <c r="AX34" i="4"/>
  <c r="Q31" i="4"/>
  <c r="H28" i="4"/>
  <c r="CR24" i="4"/>
  <c r="CU21" i="4"/>
  <c r="BN18" i="4"/>
  <c r="BE15" i="4"/>
  <c r="AV12" i="4"/>
  <c r="BW9" i="4"/>
  <c r="F95" i="1"/>
  <c r="AE26" i="4"/>
  <c r="AZ71" i="4"/>
  <c r="BU57" i="4"/>
  <c r="AE51" i="4"/>
  <c r="V48" i="4"/>
  <c r="T45" i="4"/>
  <c r="CN42" i="4"/>
  <c r="E41" i="4"/>
  <c r="P39" i="4"/>
  <c r="J37" i="4"/>
  <c r="X35" i="4"/>
  <c r="AL33" i="4"/>
  <c r="AN31" i="4"/>
  <c r="BB29" i="4"/>
  <c r="BP27" i="4"/>
  <c r="BR25" i="4"/>
  <c r="CF23" i="4"/>
  <c r="M22" i="4"/>
  <c r="AM20" i="4"/>
  <c r="AC18" i="4"/>
  <c r="AE16" i="4"/>
  <c r="AS14" i="4"/>
  <c r="BG12" i="4"/>
  <c r="CG10" i="4"/>
  <c r="N9" i="4"/>
  <c r="D64" i="2"/>
  <c r="F103" i="1"/>
  <c r="E41" i="1"/>
  <c r="W22" i="4"/>
  <c r="D95" i="1"/>
  <c r="CI72" i="4"/>
  <c r="AB60" i="4"/>
  <c r="CC55" i="4"/>
  <c r="CA51" i="4"/>
  <c r="N49" i="4"/>
  <c r="CD46" i="4"/>
  <c r="BA44" i="4"/>
  <c r="BL42" i="4"/>
  <c r="BW40" i="4"/>
  <c r="CU38" i="4"/>
  <c r="AS37" i="4"/>
  <c r="CE35" i="4"/>
  <c r="AJ34" i="4"/>
  <c r="CH32" i="4"/>
  <c r="AM31" i="4"/>
  <c r="BA29" i="4"/>
  <c r="F28" i="4"/>
  <c r="AR26" i="4"/>
  <c r="CD24" i="4"/>
  <c r="AI23" i="4"/>
  <c r="CG21" i="4"/>
  <c r="AL20" i="4"/>
  <c r="BL18" i="4"/>
  <c r="E17" i="4"/>
  <c r="AQ15" i="4"/>
  <c r="CO13" i="4"/>
  <c r="AH12" i="4"/>
  <c r="CF10" i="4"/>
  <c r="AK9" i="4"/>
  <c r="CI7" i="4"/>
  <c r="E129" i="1"/>
  <c r="E99" i="1"/>
  <c r="BD37" i="4"/>
  <c r="BK18" i="4"/>
  <c r="AE68" i="4"/>
  <c r="BY58" i="4"/>
  <c r="BF53" i="4"/>
  <c r="O50" i="4"/>
  <c r="BL47" i="4"/>
  <c r="BN45" i="4"/>
  <c r="BF43" i="4"/>
  <c r="CQ41" i="4"/>
  <c r="V40" i="4"/>
  <c r="BG38" i="4"/>
  <c r="BQ61" i="4"/>
  <c r="BB56" i="4"/>
  <c r="F52" i="4"/>
  <c r="AB49" i="4"/>
  <c r="O47" i="4"/>
  <c r="Q45" i="4"/>
  <c r="AE43" i="4"/>
  <c r="AB41" i="4"/>
  <c r="AZ39" i="4"/>
  <c r="CA37" i="4"/>
  <c r="AF36" i="4"/>
  <c r="BR34" i="4"/>
  <c r="W33" i="4"/>
  <c r="BU31" i="4"/>
  <c r="Z30" i="4"/>
  <c r="AZ28" i="4"/>
  <c r="CL26" i="4"/>
  <c r="AE25" i="4"/>
  <c r="CC23" i="4"/>
  <c r="V22" i="4"/>
  <c r="BT20" i="4"/>
  <c r="Y19" i="4"/>
  <c r="BW17" i="4"/>
  <c r="CK15" i="4"/>
  <c r="AP14" i="4"/>
  <c r="CB12" i="4"/>
  <c r="AG11" i="4"/>
  <c r="BS9" i="4"/>
  <c r="X8" i="4"/>
  <c r="D37" i="2"/>
  <c r="C107" i="1"/>
  <c r="C79" i="1"/>
  <c r="C53" i="1"/>
  <c r="C19" i="1"/>
  <c r="D107" i="1"/>
  <c r="E12" i="5"/>
  <c r="V60" i="4"/>
  <c r="BW55" i="4"/>
  <c r="X51" i="4"/>
  <c r="AH48" i="4"/>
  <c r="O46" i="4"/>
  <c r="Q44" i="4"/>
  <c r="AI42" i="4"/>
  <c r="BT40" i="4"/>
  <c r="L39" i="4"/>
  <c r="BB37" i="4"/>
  <c r="CN35" i="4"/>
  <c r="AS34" i="4"/>
  <c r="CE32" i="4"/>
  <c r="AJ31" i="4"/>
  <c r="CH29" i="4"/>
  <c r="AM28" i="4"/>
  <c r="BA26" i="4"/>
  <c r="F25" i="4"/>
  <c r="AR23" i="4"/>
  <c r="CD21" i="4"/>
  <c r="AI20" i="4"/>
  <c r="CG18" i="4"/>
  <c r="AL17" i="4"/>
  <c r="BL15" i="4"/>
  <c r="E14" i="4"/>
  <c r="AQ12" i="4"/>
  <c r="CO10" i="4"/>
  <c r="AH9" i="4"/>
  <c r="CF7" i="4"/>
  <c r="D12" i="2"/>
  <c r="CH19" i="4"/>
  <c r="D55" i="1"/>
  <c r="E97" i="1"/>
  <c r="CC66" i="4"/>
  <c r="AV47" i="4"/>
  <c r="CD41" i="4"/>
  <c r="U61" i="4"/>
  <c r="J49" i="4"/>
  <c r="R43" i="4"/>
  <c r="T36" i="4"/>
  <c r="N30" i="4"/>
  <c r="S25" i="4"/>
  <c r="M19" i="4"/>
  <c r="BY15" i="4"/>
  <c r="BG9" i="4"/>
  <c r="C103" i="1"/>
  <c r="D89" i="1"/>
  <c r="AM55" i="4"/>
  <c r="CS43" i="4"/>
  <c r="CR38" i="4"/>
  <c r="BS32" i="4"/>
  <c r="AA28" i="4"/>
  <c r="AF23" i="4"/>
  <c r="BU18" i="4"/>
  <c r="CL13" i="4"/>
  <c r="V9" i="4"/>
  <c r="D33" i="1"/>
  <c r="H41" i="4"/>
  <c r="R30" i="4"/>
  <c r="BC17" i="4"/>
  <c r="AN8" i="4"/>
  <c r="O55" i="4"/>
  <c r="Z42" i="4"/>
  <c r="BM30" i="4"/>
  <c r="AX21" i="4"/>
  <c r="BR13" i="4"/>
  <c r="Y32" i="4"/>
  <c r="AT65" i="4"/>
  <c r="BT43" i="4"/>
  <c r="Z32" i="4"/>
  <c r="Y21" i="4"/>
  <c r="BV8" i="4"/>
  <c r="Y62" i="4"/>
  <c r="CD44" i="4"/>
  <c r="BP54" i="4"/>
  <c r="BH40" i="4"/>
  <c r="BH32" i="4"/>
  <c r="BG21" i="4"/>
  <c r="K9" i="4"/>
  <c r="E68" i="5"/>
  <c r="M50" i="4"/>
  <c r="CA36" i="4"/>
  <c r="CL25" i="4"/>
  <c r="BW16" i="4"/>
  <c r="CE40" i="4"/>
  <c r="AM13" i="4"/>
  <c r="BW36" i="4"/>
  <c r="AM12" i="4"/>
  <c r="AM53" i="4"/>
  <c r="AR30" i="4"/>
  <c r="CI11" i="4"/>
  <c r="BZ48" i="4"/>
  <c r="O34" i="4"/>
  <c r="BI24" i="4"/>
  <c r="AF17" i="4"/>
  <c r="Z11" i="4"/>
  <c r="F75" i="1"/>
  <c r="CU59" i="4"/>
  <c r="AK46" i="4"/>
  <c r="BT41" i="4"/>
  <c r="AU37" i="4"/>
  <c r="CU33" i="4"/>
  <c r="BN30" i="4"/>
  <c r="BE27" i="4"/>
  <c r="AV24" i="4"/>
  <c r="AY21" i="4"/>
  <c r="R18" i="4"/>
  <c r="I15" i="4"/>
  <c r="CS11" i="4"/>
  <c r="AY9" i="4"/>
  <c r="F87" i="1"/>
  <c r="CR21" i="4"/>
  <c r="E70" i="4"/>
  <c r="BJ56" i="4"/>
  <c r="G51" i="4"/>
  <c r="CE47" i="4"/>
  <c r="CH44" i="4"/>
  <c r="CA42" i="4"/>
  <c r="CK40" i="4"/>
  <c r="CI38" i="4"/>
  <c r="CQ36" i="4"/>
  <c r="CS34" i="4"/>
  <c r="Z33" i="4"/>
  <c r="AB31" i="4"/>
  <c r="AP29" i="4"/>
  <c r="BD27" i="4"/>
  <c r="AT25" i="4"/>
  <c r="BT23" i="4"/>
  <c r="CT21" i="4"/>
  <c r="AA20" i="4"/>
  <c r="Q18" i="4"/>
  <c r="G16" i="4"/>
  <c r="AG14" i="4"/>
  <c r="AU12" i="4"/>
  <c r="BU10" i="4"/>
  <c r="CU8" i="4"/>
  <c r="D40" i="2"/>
  <c r="F101" i="1"/>
  <c r="E23" i="1"/>
  <c r="CG20" i="4"/>
  <c r="D71" i="1"/>
  <c r="AN71" i="4"/>
  <c r="CK59" i="4"/>
  <c r="AS55" i="4"/>
  <c r="BA51" i="4"/>
  <c r="CN48" i="4"/>
  <c r="BN46" i="4"/>
  <c r="AJ44" i="4"/>
  <c r="AY42" i="4"/>
  <c r="BJ40" i="4"/>
  <c r="CH38" i="4"/>
  <c r="AG37" i="4"/>
  <c r="BS35" i="4"/>
  <c r="X34" i="4"/>
  <c r="BV32" i="4"/>
  <c r="AA31" i="4"/>
  <c r="AO29" i="4"/>
  <c r="CA27" i="4"/>
  <c r="AF26" i="4"/>
  <c r="BR24" i="4"/>
  <c r="W23" i="4"/>
  <c r="BU21" i="4"/>
  <c r="Z20" i="4"/>
  <c r="AZ18" i="4"/>
  <c r="CL16" i="4"/>
  <c r="AE15" i="4"/>
  <c r="CC13" i="4"/>
  <c r="V12" i="4"/>
  <c r="BT10" i="4"/>
  <c r="Y9" i="4"/>
  <c r="BW7" i="4"/>
  <c r="E127" i="1"/>
  <c r="AO58" i="4"/>
  <c r="I40" i="4"/>
  <c r="BU51" i="4"/>
  <c r="O41" i="4"/>
  <c r="K33" i="4"/>
  <c r="BZ26" i="4"/>
  <c r="BH20" i="4"/>
  <c r="BP12" i="4"/>
  <c r="L8" i="4"/>
  <c r="C77" i="1"/>
  <c r="AY72" i="4"/>
  <c r="P48" i="4"/>
  <c r="BG40" i="4"/>
  <c r="CB35" i="4"/>
  <c r="X31" i="4"/>
  <c r="CA24" i="4"/>
  <c r="Z17" i="4"/>
  <c r="AE12" i="4"/>
  <c r="H37" i="4"/>
  <c r="C114" i="1"/>
  <c r="W36" i="4"/>
  <c r="CT9" i="4"/>
  <c r="BH50" i="4"/>
  <c r="BR36" i="4"/>
  <c r="V24" i="4"/>
  <c r="AG13" i="4"/>
  <c r="BF11" i="4"/>
  <c r="BA39" i="4"/>
  <c r="AJ42" i="4"/>
  <c r="BY27" i="4"/>
  <c r="O17" i="4"/>
  <c r="C95" i="1"/>
  <c r="AQ43" i="4"/>
  <c r="AZ27" i="4"/>
  <c r="X7" i="4"/>
  <c r="CE30" i="4"/>
  <c r="CA9" i="4"/>
  <c r="CL33" i="4"/>
  <c r="BA10" i="4"/>
  <c r="Y50" i="4"/>
  <c r="CD28" i="4"/>
  <c r="P10" i="4"/>
  <c r="BR46" i="4"/>
  <c r="CK32" i="4"/>
  <c r="BV23" i="4"/>
  <c r="CC16" i="4"/>
  <c r="BW10" i="4"/>
  <c r="F43" i="1"/>
  <c r="P58" i="4"/>
  <c r="BQ45" i="4"/>
  <c r="AT41" i="4"/>
  <c r="CR36" i="4"/>
  <c r="CI33" i="4"/>
  <c r="BB30" i="4"/>
  <c r="AS27" i="4"/>
  <c r="AJ24" i="4"/>
  <c r="AM21" i="4"/>
  <c r="F18" i="4"/>
  <c r="CD14" i="4"/>
  <c r="CG11" i="4"/>
  <c r="BX8" i="4"/>
  <c r="F81" i="1"/>
  <c r="BU20" i="4"/>
  <c r="BC68" i="4"/>
  <c r="Z56" i="4"/>
  <c r="CB50" i="4"/>
  <c r="AY47" i="4"/>
  <c r="BQ44" i="4"/>
  <c r="BM42" i="4"/>
  <c r="BX40" i="4"/>
  <c r="BV38" i="4"/>
  <c r="BS36" i="4"/>
  <c r="CG34" i="4"/>
  <c r="N33" i="4"/>
  <c r="P31" i="4"/>
  <c r="AD29" i="4"/>
  <c r="AF27" i="4"/>
  <c r="AH25" i="4"/>
  <c r="BH23" i="4"/>
  <c r="CH21" i="4"/>
  <c r="O20" i="4"/>
  <c r="CL17" i="4"/>
  <c r="CN15" i="4"/>
  <c r="U14" i="4"/>
  <c r="AI12" i="4"/>
  <c r="BI10" i="4"/>
  <c r="BW8" i="4"/>
  <c r="D28" i="2"/>
  <c r="F99" i="1"/>
  <c r="CN37" i="4"/>
  <c r="AX19" i="4"/>
  <c r="D49" i="1"/>
  <c r="CL69" i="4"/>
  <c r="BA59" i="4"/>
  <c r="I55" i="4"/>
  <c r="AC51" i="4"/>
  <c r="BW48" i="4"/>
  <c r="AY46" i="4"/>
  <c r="T44" i="4"/>
  <c r="AL42" i="4"/>
  <c r="AW40" i="4"/>
  <c r="BU38" i="4"/>
  <c r="U37" i="4"/>
  <c r="BG35" i="4"/>
  <c r="L34" i="4"/>
  <c r="BJ32" i="4"/>
  <c r="O31" i="4"/>
  <c r="AC29" i="4"/>
  <c r="BO27" i="4"/>
  <c r="T26" i="4"/>
  <c r="BF24" i="4"/>
  <c r="K23" i="4"/>
  <c r="BI21" i="4"/>
  <c r="N20" i="4"/>
  <c r="AN18" i="4"/>
  <c r="BZ16" i="4"/>
  <c r="S15" i="4"/>
  <c r="BQ13" i="4"/>
  <c r="J12" i="4"/>
  <c r="BH10" i="4"/>
  <c r="M9" i="4"/>
  <c r="BK7" i="4"/>
  <c r="E125" i="1"/>
  <c r="E95" i="1"/>
  <c r="CS32" i="4"/>
  <c r="BN15" i="4"/>
  <c r="AH65" i="4"/>
  <c r="E58" i="4"/>
  <c r="CQ52" i="4"/>
  <c r="AY49" i="4"/>
  <c r="AE47" i="4"/>
  <c r="AG45" i="4"/>
  <c r="AF43" i="4"/>
  <c r="BQ41" i="4"/>
  <c r="CN39" i="4"/>
  <c r="AF38" i="4"/>
  <c r="BR60" i="4"/>
  <c r="CA55" i="4"/>
  <c r="AW51" i="4"/>
  <c r="CK48" i="4"/>
  <c r="CA46" i="4"/>
  <c r="CC44" i="4"/>
  <c r="BW42" i="4"/>
  <c r="CU40" i="4"/>
  <c r="Z39" i="4"/>
  <c r="BC37" i="4"/>
  <c r="H36" i="4"/>
  <c r="AT34" i="4"/>
  <c r="CR32" i="4"/>
  <c r="AW31" i="4"/>
  <c r="CU29" i="4"/>
  <c r="AB28" i="4"/>
  <c r="BN26" i="4"/>
  <c r="G25" i="4"/>
  <c r="BE23" i="4"/>
  <c r="CQ21" i="4"/>
  <c r="AV20" i="4"/>
  <c r="CT18" i="4"/>
  <c r="AY17" i="4"/>
  <c r="BM15" i="4"/>
  <c r="R14" i="4"/>
  <c r="BD12" i="4"/>
  <c r="I11" i="4"/>
  <c r="AU9" i="4"/>
  <c r="CS7" i="4"/>
  <c r="D13" i="2"/>
  <c r="C101" i="1"/>
  <c r="C75" i="1"/>
  <c r="C49" i="1"/>
  <c r="C13" i="1"/>
  <c r="D59" i="1"/>
  <c r="BB69" i="4"/>
  <c r="AU59" i="4"/>
  <c r="BL54" i="4"/>
  <c r="BV50" i="4"/>
  <c r="CQ47" i="4"/>
  <c r="CA45" i="4"/>
  <c r="CD43" i="4"/>
  <c r="I42" i="4"/>
  <c r="AT40" i="4"/>
  <c r="CE38" i="4"/>
  <c r="AD37" i="4"/>
  <c r="BP35" i="4"/>
  <c r="U34" i="4"/>
  <c r="BG32" i="4"/>
  <c r="L31" i="4"/>
  <c r="BJ29" i="4"/>
  <c r="O28" i="4"/>
  <c r="AC26" i="4"/>
  <c r="BO24" i="4"/>
  <c r="T23" i="4"/>
  <c r="BF21" i="4"/>
  <c r="K20" i="4"/>
  <c r="BI18" i="4"/>
  <c r="N17" i="4"/>
  <c r="AN15" i="4"/>
  <c r="BZ13" i="4"/>
  <c r="S12" i="4"/>
  <c r="BQ10" i="4"/>
  <c r="J9" i="4"/>
  <c r="BH7" i="4"/>
  <c r="AU34" i="4"/>
  <c r="BM16" i="4"/>
  <c r="AV7" i="4"/>
  <c r="AD15" i="4"/>
  <c r="E37" i="1"/>
  <c r="AP15" i="4"/>
  <c r="BW32" i="4"/>
  <c r="AB19" i="4"/>
  <c r="F77" i="1"/>
  <c r="T48" i="4"/>
  <c r="W35" i="4"/>
  <c r="AE27" i="4"/>
  <c r="AP16" i="4"/>
  <c r="E119" i="1"/>
  <c r="CL48" i="4"/>
  <c r="BW50" i="4"/>
  <c r="J34" i="4"/>
  <c r="BJ18" i="4"/>
  <c r="C125" i="1"/>
  <c r="AS47" i="4"/>
  <c r="BR33" i="4"/>
  <c r="AP13" i="4"/>
  <c r="AR21" i="4"/>
  <c r="D57" i="2"/>
  <c r="CB31" i="4"/>
  <c r="F9" i="4"/>
  <c r="BB47" i="4"/>
  <c r="AI27" i="4"/>
  <c r="BB8" i="4"/>
  <c r="BD44" i="4"/>
  <c r="AC32" i="4"/>
  <c r="N23" i="4"/>
  <c r="BQ16" i="4"/>
  <c r="BK10" i="4"/>
  <c r="F15" i="1"/>
  <c r="BY57" i="4"/>
  <c r="BB45" i="4"/>
  <c r="CL40" i="4"/>
  <c r="CF36" i="4"/>
  <c r="BW33" i="4"/>
  <c r="AP30" i="4"/>
  <c r="AG27" i="4"/>
  <c r="X24" i="4"/>
  <c r="AA21" i="4"/>
  <c r="CA17" i="4"/>
  <c r="BR14" i="4"/>
  <c r="BU11" i="4"/>
  <c r="BL8" i="4"/>
  <c r="F65" i="1"/>
  <c r="AL19" i="4"/>
  <c r="BF65" i="4"/>
  <c r="CI55" i="4"/>
  <c r="BI50" i="4"/>
  <c r="R47" i="4"/>
  <c r="BB44" i="4"/>
  <c r="AZ42" i="4"/>
  <c r="BK40" i="4"/>
  <c r="BI38" i="4"/>
  <c r="AU36" i="4"/>
  <c r="BU34" i="4"/>
  <c r="CU32" i="4"/>
  <c r="CK30" i="4"/>
  <c r="R29" i="4"/>
  <c r="H27" i="4"/>
  <c r="V25" i="4"/>
  <c r="AV23" i="4"/>
  <c r="BV21" i="4"/>
  <c r="BX19" i="4"/>
  <c r="BN17" i="4"/>
  <c r="CB15" i="4"/>
  <c r="I14" i="4"/>
  <c r="W12" i="4"/>
  <c r="AW10" i="4"/>
  <c r="AY8" i="4"/>
  <c r="D16" i="2"/>
  <c r="F89" i="1"/>
  <c r="J35" i="4"/>
  <c r="AM18" i="4"/>
  <c r="D25" i="1"/>
  <c r="AQ68" i="4"/>
  <c r="Q59" i="4"/>
  <c r="BR54" i="4"/>
  <c r="E51" i="4"/>
  <c r="BD48" i="4"/>
  <c r="AH46" i="4"/>
  <c r="E44" i="4"/>
  <c r="Y42" i="4"/>
  <c r="AJ40" i="4"/>
  <c r="BH38" i="4"/>
  <c r="I37" i="4"/>
  <c r="AU35" i="4"/>
  <c r="CS33" i="4"/>
  <c r="AX32" i="4"/>
  <c r="BX30" i="4"/>
  <c r="Q29" i="4"/>
  <c r="BC27" i="4"/>
  <c r="H26" i="4"/>
  <c r="AT24" i="4"/>
  <c r="CR22" i="4"/>
  <c r="AW21" i="4"/>
  <c r="CU19" i="4"/>
  <c r="AB18" i="4"/>
  <c r="BN16" i="4"/>
  <c r="G15" i="4"/>
  <c r="BE13" i="4"/>
  <c r="CQ11" i="4"/>
  <c r="AV10" i="4"/>
  <c r="CT8" i="4"/>
  <c r="AY7" i="4"/>
  <c r="E123" i="1"/>
  <c r="E91" i="1"/>
  <c r="BJ31" i="4"/>
  <c r="AQ14" i="4"/>
  <c r="CF63" i="4"/>
  <c r="BN57" i="4"/>
  <c r="BN52" i="4"/>
  <c r="AC49" i="4"/>
  <c r="P47" i="4"/>
  <c r="R45" i="4"/>
  <c r="S43" i="4"/>
  <c r="BD41" i="4"/>
  <c r="CA39" i="4"/>
  <c r="BK72" i="4"/>
  <c r="Z60" i="4"/>
  <c r="AQ55" i="4"/>
  <c r="Y51" i="4"/>
  <c r="BS48" i="4"/>
  <c r="BL46" i="4"/>
  <c r="BN44" i="4"/>
  <c r="BJ42" i="4"/>
  <c r="CH40" i="4"/>
  <c r="M39" i="4"/>
  <c r="AQ37" i="4"/>
  <c r="CO35" i="4"/>
  <c r="AH34" i="4"/>
  <c r="CF32" i="4"/>
  <c r="AK31" i="4"/>
  <c r="CI29" i="4"/>
  <c r="P28" i="4"/>
  <c r="BB26" i="4"/>
  <c r="CN24" i="4"/>
  <c r="AS23" i="4"/>
  <c r="CE21" i="4"/>
  <c r="AJ20" i="4"/>
  <c r="CH18" i="4"/>
  <c r="AM17" i="4"/>
  <c r="BA15" i="4"/>
  <c r="F14" i="4"/>
  <c r="AR12" i="4"/>
  <c r="CD10" i="4"/>
  <c r="AI9" i="4"/>
  <c r="CG7" i="4"/>
  <c r="C129" i="1"/>
  <c r="C99" i="1"/>
  <c r="C73" i="1"/>
  <c r="C47" i="1"/>
  <c r="C11" i="1"/>
  <c r="D41" i="1"/>
  <c r="G68" i="4"/>
  <c r="K59" i="4"/>
  <c r="AB54" i="4"/>
  <c r="AZ50" i="4"/>
  <c r="BY47" i="4"/>
  <c r="BL45" i="4"/>
  <c r="BQ43" i="4"/>
  <c r="CO41" i="4"/>
  <c r="AG40" i="4"/>
  <c r="BQ38" i="4"/>
  <c r="R37" i="4"/>
  <c r="BD35" i="4"/>
  <c r="I34" i="4"/>
  <c r="AU32" i="4"/>
  <c r="CS30" i="4"/>
  <c r="AX29" i="4"/>
  <c r="BX27" i="4"/>
  <c r="Q26" i="4"/>
  <c r="BC24" i="4"/>
  <c r="H23" i="4"/>
  <c r="AT21" i="4"/>
  <c r="CR19" i="4"/>
  <c r="AW18" i="4"/>
  <c r="CU16" i="4"/>
  <c r="AB15" i="4"/>
  <c r="BN13" i="4"/>
  <c r="G12" i="4"/>
  <c r="BE10" i="4"/>
  <c r="CQ8" i="4"/>
  <c r="X33" i="4"/>
  <c r="X27" i="4"/>
  <c r="AW11" i="4"/>
  <c r="AK40" i="4"/>
  <c r="X23" i="4"/>
  <c r="AA8" i="4"/>
  <c r="E62" i="5"/>
  <c r="AG38" i="4"/>
  <c r="CL28" i="4"/>
  <c r="CB14" i="4"/>
  <c r="E87" i="1"/>
  <c r="AC41" i="4"/>
  <c r="AG44" i="4"/>
  <c r="BK29" i="4"/>
  <c r="AC15" i="4"/>
  <c r="C67" i="1"/>
  <c r="AE45" i="4"/>
  <c r="W32" i="4"/>
  <c r="AG10" i="4"/>
  <c r="E12" i="4"/>
  <c r="E62" i="1"/>
  <c r="V29" i="4"/>
  <c r="AR7" i="4"/>
  <c r="AO45" i="4"/>
  <c r="CG25" i="4"/>
  <c r="D67" i="2"/>
  <c r="BP42" i="4"/>
  <c r="AP31" i="4"/>
  <c r="AA22" i="4"/>
  <c r="BR15" i="4"/>
  <c r="AZ9" i="4"/>
  <c r="AK32" i="4"/>
  <c r="CB54" i="4"/>
  <c r="F45" i="4"/>
  <c r="AL40" i="4"/>
  <c r="BT36" i="4"/>
  <c r="BK33" i="4"/>
  <c r="AD30" i="4"/>
  <c r="U27" i="4"/>
  <c r="L24" i="4"/>
  <c r="O21" i="4"/>
  <c r="BO17" i="4"/>
  <c r="BF14" i="4"/>
  <c r="BI11" i="4"/>
  <c r="AZ8" i="4"/>
  <c r="F53" i="1"/>
  <c r="AC16" i="4"/>
  <c r="CT62" i="4"/>
  <c r="AY55" i="4"/>
  <c r="R50" i="4"/>
  <c r="CF46" i="4"/>
  <c r="AL44" i="4"/>
  <c r="AM42" i="4"/>
  <c r="AX40" i="4"/>
  <c r="AI38" i="4"/>
  <c r="AI36" i="4"/>
  <c r="BI34" i="4"/>
  <c r="CI32" i="4"/>
  <c r="BY30" i="4"/>
  <c r="CA28" i="4"/>
  <c r="CO26" i="4"/>
  <c r="J25" i="4"/>
  <c r="AJ23" i="4"/>
  <c r="BJ21" i="4"/>
  <c r="AZ19" i="4"/>
  <c r="BB17" i="4"/>
  <c r="BP15" i="4"/>
  <c r="CD13" i="4"/>
  <c r="K12" i="4"/>
  <c r="Y10" i="4"/>
  <c r="AM8" i="4"/>
  <c r="F129" i="1"/>
  <c r="F83" i="1"/>
  <c r="BH33" i="4"/>
  <c r="BA16" i="4"/>
  <c r="E70" i="5"/>
  <c r="CO66" i="4"/>
  <c r="BZ58" i="4"/>
  <c r="AH54" i="4"/>
  <c r="BZ50" i="4"/>
  <c r="AM48" i="4"/>
  <c r="R46" i="4"/>
  <c r="CH43" i="4"/>
  <c r="L42" i="4"/>
  <c r="W40" i="4"/>
  <c r="AU38" i="4"/>
  <c r="CD36" i="4"/>
  <c r="AI35" i="4"/>
  <c r="CG33" i="4"/>
  <c r="AL32" i="4"/>
  <c r="BL30" i="4"/>
  <c r="E29" i="4"/>
  <c r="AQ27" i="4"/>
  <c r="CO25" i="4"/>
  <c r="AH24" i="4"/>
  <c r="CF22" i="4"/>
  <c r="AK21" i="4"/>
  <c r="CI19" i="4"/>
  <c r="P18" i="4"/>
  <c r="BB16" i="4"/>
  <c r="CN14" i="4"/>
  <c r="AS13" i="4"/>
  <c r="CE11" i="4"/>
  <c r="AJ10" i="4"/>
  <c r="CH8" i="4"/>
  <c r="AM7" i="4"/>
  <c r="E121" i="1"/>
  <c r="E89" i="1"/>
  <c r="AA30" i="4"/>
  <c r="H13" i="4"/>
  <c r="CH62" i="4"/>
  <c r="AD57" i="4"/>
  <c r="AJ52" i="4"/>
  <c r="M49" i="4"/>
  <c r="CS46" i="4"/>
  <c r="CU44" i="4"/>
  <c r="F43" i="4"/>
  <c r="AP41" i="4"/>
  <c r="BN39" i="4"/>
  <c r="P71" i="4"/>
  <c r="CI59" i="4"/>
  <c r="G55" i="4"/>
  <c r="CT50" i="4"/>
  <c r="BA48" i="4"/>
  <c r="AV46" i="4"/>
  <c r="AX44" i="4"/>
  <c r="AW42" i="4"/>
  <c r="BU40" i="4"/>
  <c r="CS38" i="4"/>
  <c r="AE37" i="4"/>
  <c r="CC35" i="4"/>
  <c r="V34" i="4"/>
  <c r="BT32" i="4"/>
  <c r="Y31" i="4"/>
  <c r="BW29" i="4"/>
  <c r="CK27" i="4"/>
  <c r="AP26" i="4"/>
  <c r="CB24" i="4"/>
  <c r="AG23" i="4"/>
  <c r="BS21" i="4"/>
  <c r="X20" i="4"/>
  <c r="BV18" i="4"/>
  <c r="AA17" i="4"/>
  <c r="AO15" i="4"/>
  <c r="CA13" i="4"/>
  <c r="AF12" i="4"/>
  <c r="BR10" i="4"/>
  <c r="W9" i="4"/>
  <c r="BU7" i="4"/>
  <c r="C127" i="1"/>
  <c r="C97" i="1"/>
  <c r="C71" i="1"/>
  <c r="C45" i="1"/>
  <c r="C9" i="1"/>
  <c r="D7" i="1"/>
  <c r="BE66" i="4"/>
  <c r="BT58" i="4"/>
  <c r="CK53" i="4"/>
  <c r="AF50" i="4"/>
  <c r="BJ47" i="4"/>
  <c r="AU45" i="4"/>
  <c r="BD43" i="4"/>
  <c r="CB41" i="4"/>
  <c r="S40" i="4"/>
  <c r="BD38" i="4"/>
  <c r="F37" i="4"/>
  <c r="AR35" i="4"/>
  <c r="CD33" i="4"/>
  <c r="AI32" i="4"/>
  <c r="CG30" i="4"/>
  <c r="AL29" i="4"/>
  <c r="BL27" i="4"/>
  <c r="E26" i="4"/>
  <c r="AQ24" i="4"/>
  <c r="CO22" i="4"/>
  <c r="AH21" i="4"/>
  <c r="CF19" i="4"/>
  <c r="AK18" i="4"/>
  <c r="CI16" i="4"/>
  <c r="P15" i="4"/>
  <c r="BB13" i="4"/>
  <c r="CN11" i="4"/>
  <c r="AS10" i="4"/>
  <c r="CE8" i="4"/>
  <c r="AJ7" i="4"/>
  <c r="CT31" i="4"/>
  <c r="CB13" i="4"/>
  <c r="C44" i="1"/>
  <c r="D124" i="1"/>
  <c r="AK43" i="4"/>
  <c r="BO30" i="4"/>
  <c r="AZ21" i="4"/>
  <c r="V15" i="4"/>
  <c r="CK8" i="4"/>
  <c r="CA26" i="4"/>
  <c r="AH53" i="4"/>
  <c r="AM44" i="4"/>
  <c r="Y40" i="4"/>
  <c r="AV36" i="4"/>
  <c r="AY33" i="4"/>
  <c r="I27" i="4"/>
  <c r="BX20" i="4"/>
  <c r="AT14" i="4"/>
  <c r="AG61" i="4"/>
  <c r="BO46" i="4"/>
  <c r="AW34" i="4"/>
  <c r="CC26" i="4"/>
  <c r="BD15" i="4"/>
  <c r="F127" i="1"/>
  <c r="AP58" i="4"/>
  <c r="CR41" i="4"/>
  <c r="AZ30" i="4"/>
  <c r="BT22" i="4"/>
  <c r="X10" i="4"/>
  <c r="BM28" i="4"/>
  <c r="J52" i="4"/>
  <c r="BN69" i="4"/>
  <c r="AI48" i="4"/>
  <c r="S37" i="4"/>
  <c r="M31" i="4"/>
  <c r="U23" i="4"/>
  <c r="BF10" i="4"/>
  <c r="C43" i="1"/>
  <c r="AJ58" i="4"/>
  <c r="AQ38" i="4"/>
  <c r="BU30" i="4"/>
  <c r="Y18" i="4"/>
  <c r="G43" i="1" l="1"/>
  <c r="H124" i="1"/>
  <c r="G44" i="1"/>
  <c r="AJ73" i="4"/>
  <c r="CM11" i="4"/>
  <c r="D26" i="4"/>
  <c r="D12" i="1"/>
  <c r="H7" i="1"/>
  <c r="G9" i="1"/>
  <c r="G45" i="1"/>
  <c r="G71" i="1"/>
  <c r="G97" i="1"/>
  <c r="G127" i="1"/>
  <c r="BU73" i="4"/>
  <c r="E130" i="1"/>
  <c r="E132" i="1" s="1"/>
  <c r="AM73" i="4"/>
  <c r="CM14" i="4"/>
  <c r="D29" i="4"/>
  <c r="AH74" i="4"/>
  <c r="CB74" i="4"/>
  <c r="AR73" i="4"/>
  <c r="D12" i="4"/>
  <c r="G67" i="1"/>
  <c r="CP8" i="4"/>
  <c r="AB74" i="4"/>
  <c r="H41" i="1"/>
  <c r="G11" i="1"/>
  <c r="G47" i="1"/>
  <c r="G73" i="1"/>
  <c r="G99" i="1"/>
  <c r="G129" i="1"/>
  <c r="CG73" i="4"/>
  <c r="CM24" i="4"/>
  <c r="AY73" i="4"/>
  <c r="CP11" i="4"/>
  <c r="D44" i="4"/>
  <c r="D51" i="4"/>
  <c r="BR74" i="4"/>
  <c r="D27" i="1"/>
  <c r="H25" i="1"/>
  <c r="G125" i="1"/>
  <c r="F78" i="1"/>
  <c r="AV73" i="4"/>
  <c r="BH73" i="4"/>
  <c r="CP47" i="4"/>
  <c r="BL74" i="4"/>
  <c r="H59" i="1"/>
  <c r="G13" i="1"/>
  <c r="G49" i="1"/>
  <c r="C76" i="1"/>
  <c r="G75" i="1"/>
  <c r="G101" i="1"/>
  <c r="CS73" i="4"/>
  <c r="CP21" i="4"/>
  <c r="CM39" i="4"/>
  <c r="CP52" i="4"/>
  <c r="D58" i="4"/>
  <c r="BK73" i="4"/>
  <c r="H49" i="1"/>
  <c r="CM37" i="4"/>
  <c r="CM15" i="4"/>
  <c r="X73" i="4"/>
  <c r="G95" i="1"/>
  <c r="G114" i="1"/>
  <c r="G77" i="1"/>
  <c r="C78" i="1"/>
  <c r="BW73" i="4"/>
  <c r="CM48" i="4"/>
  <c r="H71" i="1"/>
  <c r="CP36" i="4"/>
  <c r="D70" i="4"/>
  <c r="F76" i="1"/>
  <c r="BP74" i="4"/>
  <c r="H33" i="1"/>
  <c r="H89" i="1"/>
  <c r="G103" i="1"/>
  <c r="H55" i="1"/>
  <c r="CF73" i="4"/>
  <c r="D14" i="4"/>
  <c r="CM35" i="4"/>
  <c r="H107" i="1"/>
  <c r="G19" i="1"/>
  <c r="G53" i="1"/>
  <c r="G79" i="1"/>
  <c r="C93" i="1"/>
  <c r="G107" i="1"/>
  <c r="CP41" i="4"/>
  <c r="CI73" i="4"/>
  <c r="D17" i="4"/>
  <c r="H95" i="1"/>
  <c r="D41" i="4"/>
  <c r="CM42" i="4"/>
  <c r="CP37" i="4"/>
  <c r="CO74" i="4"/>
  <c r="BI73" i="4"/>
  <c r="AA73" i="4"/>
  <c r="CP53" i="4"/>
  <c r="CP24" i="4"/>
  <c r="BT73" i="4"/>
  <c r="CP45" i="4"/>
  <c r="G15" i="1"/>
  <c r="G51" i="1"/>
  <c r="C69" i="1"/>
  <c r="H83" i="1"/>
  <c r="CR73" i="4"/>
  <c r="CP32" i="4"/>
  <c r="C20" i="1"/>
  <c r="G21" i="1"/>
  <c r="G55" i="1"/>
  <c r="G81" i="1"/>
  <c r="G109" i="1"/>
  <c r="CM12" i="4"/>
  <c r="D27" i="4"/>
  <c r="AG74" i="4"/>
  <c r="CU73" i="4"/>
  <c r="CP35" i="4"/>
  <c r="H119" i="1"/>
  <c r="AB73" i="4"/>
  <c r="C12" i="1"/>
  <c r="G7" i="1"/>
  <c r="H111" i="1"/>
  <c r="BV73" i="4"/>
  <c r="G23" i="1"/>
  <c r="G57" i="1"/>
  <c r="G83" i="1"/>
  <c r="G111" i="1"/>
  <c r="CP9" i="4"/>
  <c r="BQ74" i="4"/>
  <c r="E69" i="1"/>
  <c r="BJ73" i="4"/>
  <c r="F20" i="1"/>
  <c r="AN73" i="4"/>
  <c r="CM27" i="4"/>
  <c r="H19" i="1"/>
  <c r="G25" i="1"/>
  <c r="C27" i="1"/>
  <c r="G59" i="1"/>
  <c r="G85" i="1"/>
  <c r="G113" i="1"/>
  <c r="M73" i="4"/>
  <c r="CP22" i="4"/>
  <c r="CM56" i="4"/>
  <c r="AZ73" i="4"/>
  <c r="CP12" i="4"/>
  <c r="H61" i="1"/>
  <c r="AD73" i="4"/>
  <c r="CM23" i="4"/>
  <c r="G33" i="1"/>
  <c r="G61" i="1"/>
  <c r="G87" i="1"/>
  <c r="G119" i="1"/>
  <c r="Y73" i="4"/>
  <c r="H11" i="1"/>
  <c r="CM26" i="4"/>
  <c r="F130" i="1"/>
  <c r="F132" i="1" s="1"/>
  <c r="BL73" i="4"/>
  <c r="D30" i="4"/>
  <c r="CP59" i="4"/>
  <c r="CT73" i="4"/>
  <c r="BA73" i="4"/>
  <c r="CM28" i="4"/>
  <c r="AP73" i="4"/>
  <c r="H87" i="1"/>
  <c r="G54" i="1"/>
  <c r="CM25" i="4"/>
  <c r="D38" i="4"/>
  <c r="CP20" i="4"/>
  <c r="G37" i="1"/>
  <c r="G63" i="1"/>
  <c r="G89" i="1"/>
  <c r="C130" i="1"/>
  <c r="G121" i="1"/>
  <c r="AK73" i="4"/>
  <c r="D15" i="4"/>
  <c r="CM36" i="4"/>
  <c r="CP23" i="4"/>
  <c r="BX73" i="4"/>
  <c r="CP10" i="4"/>
  <c r="E20" i="1"/>
  <c r="BY73" i="4"/>
  <c r="CP25" i="4"/>
  <c r="D16" i="4"/>
  <c r="CL73" i="4"/>
  <c r="D21" i="4"/>
  <c r="H66" i="1"/>
  <c r="L73" i="4"/>
  <c r="G41" i="1"/>
  <c r="G65" i="1"/>
  <c r="G91" i="1"/>
  <c r="G123" i="1"/>
  <c r="AW73" i="4"/>
  <c r="CP33" i="4"/>
  <c r="AF74" i="4"/>
  <c r="O73" i="4"/>
  <c r="E74" i="5"/>
  <c r="BX74" i="4"/>
  <c r="CM13" i="4"/>
  <c r="CP13" i="4"/>
  <c r="D53" i="4"/>
  <c r="E78" i="1"/>
  <c r="H96" i="1"/>
  <c r="K53" i="7"/>
  <c r="G82" i="1"/>
  <c r="D73" i="2"/>
  <c r="CA73" i="4"/>
  <c r="AL73" i="4"/>
  <c r="F12" i="1"/>
  <c r="H44" i="1"/>
  <c r="H86" i="1"/>
  <c r="H112" i="1"/>
  <c r="D22" i="4"/>
  <c r="H85" i="1"/>
  <c r="H10" i="1"/>
  <c r="H99" i="1"/>
  <c r="F29" i="1"/>
  <c r="G94" i="1"/>
  <c r="C100" i="1"/>
  <c r="CM18" i="4"/>
  <c r="D33" i="4"/>
  <c r="H52" i="1"/>
  <c r="H88" i="1"/>
  <c r="H114" i="1"/>
  <c r="D10" i="4"/>
  <c r="H60" i="1"/>
  <c r="CM8" i="4"/>
  <c r="CM20" i="4"/>
  <c r="D35" i="4"/>
  <c r="D13" i="4"/>
  <c r="D48" i="4"/>
  <c r="E73" i="4"/>
  <c r="D7" i="4"/>
  <c r="BB73" i="4"/>
  <c r="D20" i="4"/>
  <c r="I74" i="4"/>
  <c r="D20" i="1"/>
  <c r="H21" i="1"/>
  <c r="G98" i="1"/>
  <c r="CP15" i="4"/>
  <c r="CP42" i="4"/>
  <c r="G8" i="1"/>
  <c r="H58" i="1"/>
  <c r="H90" i="1"/>
  <c r="D117" i="1"/>
  <c r="H116" i="1"/>
  <c r="H73" i="4"/>
  <c r="E29" i="1"/>
  <c r="H81" i="1"/>
  <c r="Q73" i="4"/>
  <c r="D46" i="4"/>
  <c r="H74" i="4"/>
  <c r="AO73" i="4"/>
  <c r="BN73" i="4"/>
  <c r="D39" i="4"/>
  <c r="AS74" i="4"/>
  <c r="H43" i="1"/>
  <c r="C115" i="1"/>
  <c r="G106" i="1"/>
  <c r="G32" i="1"/>
  <c r="C35" i="1"/>
  <c r="H62" i="1"/>
  <c r="H92" i="1"/>
  <c r="D120" i="1"/>
  <c r="H118" i="1"/>
  <c r="T73" i="4"/>
  <c r="CP28" i="4"/>
  <c r="CM43" i="4"/>
  <c r="CP40" i="4"/>
  <c r="H97" i="1"/>
  <c r="AC73" i="4"/>
  <c r="CM16" i="4"/>
  <c r="D31" i="4"/>
  <c r="AR74" i="4"/>
  <c r="BZ73" i="4"/>
  <c r="CC74" i="4"/>
  <c r="H65" i="1"/>
  <c r="G112" i="1"/>
  <c r="G42" i="1"/>
  <c r="H64" i="1"/>
  <c r="D100" i="1"/>
  <c r="H94" i="1"/>
  <c r="H122" i="1"/>
  <c r="AF73" i="4"/>
  <c r="AF75" i="4" s="1"/>
  <c r="CP39" i="4"/>
  <c r="D45" i="4"/>
  <c r="BM73" i="4"/>
  <c r="H13" i="1"/>
  <c r="F93" i="1"/>
  <c r="D8" i="4"/>
  <c r="CM29" i="4"/>
  <c r="H113" i="1"/>
  <c r="G116" i="1"/>
  <c r="C117" i="1"/>
  <c r="G73" i="4"/>
  <c r="G64" i="1"/>
  <c r="H68" i="1"/>
  <c r="H98" i="1"/>
  <c r="H126" i="1"/>
  <c r="BD73" i="4"/>
  <c r="CM31" i="4"/>
  <c r="D34" i="4"/>
  <c r="P74" i="4"/>
  <c r="D23" i="4"/>
  <c r="CN74" i="4"/>
  <c r="CM54" i="4"/>
  <c r="H22" i="1"/>
  <c r="CP48" i="4"/>
  <c r="CJ48" i="4" s="1"/>
  <c r="H53" i="1"/>
  <c r="CP26" i="4"/>
  <c r="D47" i="4"/>
  <c r="CM55" i="4"/>
  <c r="G118" i="1"/>
  <c r="C120" i="1"/>
  <c r="S73" i="4"/>
  <c r="J74" i="4"/>
  <c r="H9" i="1"/>
  <c r="G80" i="1"/>
  <c r="H70" i="1"/>
  <c r="D74" i="1"/>
  <c r="H102" i="1"/>
  <c r="H128" i="1"/>
  <c r="BP73" i="4"/>
  <c r="AZ74" i="4"/>
  <c r="G10" i="1"/>
  <c r="AS73" i="4"/>
  <c r="G18" i="1"/>
  <c r="C17" i="1"/>
  <c r="AU73" i="4"/>
  <c r="P73" i="4"/>
  <c r="D18" i="4"/>
  <c r="AN74" i="4"/>
  <c r="CK73" i="4"/>
  <c r="D19" i="4"/>
  <c r="D76" i="1"/>
  <c r="H75" i="1"/>
  <c r="D74" i="2"/>
  <c r="G26" i="1"/>
  <c r="G122" i="1"/>
  <c r="AE73" i="4"/>
  <c r="AT74" i="4"/>
  <c r="H51" i="1"/>
  <c r="D69" i="1"/>
  <c r="G90" i="1"/>
  <c r="H72" i="1"/>
  <c r="D105" i="1"/>
  <c r="H104" i="1"/>
  <c r="CB73" i="4"/>
  <c r="C38" i="1"/>
  <c r="G36" i="1"/>
  <c r="BQ73" i="4"/>
  <c r="G84" i="1"/>
  <c r="H101" i="1"/>
  <c r="G40" i="1"/>
  <c r="C39" i="1"/>
  <c r="G124" i="1"/>
  <c r="AQ73" i="4"/>
  <c r="D9" i="4"/>
  <c r="CM30" i="4"/>
  <c r="CD74" i="4"/>
  <c r="H73" i="1"/>
  <c r="E27" i="1"/>
  <c r="G108" i="1"/>
  <c r="H80" i="1"/>
  <c r="H106" i="1"/>
  <c r="D115" i="1"/>
  <c r="CN73" i="4"/>
  <c r="CM7" i="4"/>
  <c r="G48" i="1"/>
  <c r="E105" i="1"/>
  <c r="CC73" i="4"/>
  <c r="F31" i="1"/>
  <c r="CM33" i="4"/>
  <c r="CJ33" i="4" s="1"/>
  <c r="D35" i="1"/>
  <c r="H32" i="1"/>
  <c r="D57" i="4"/>
  <c r="H127" i="1"/>
  <c r="F73" i="4"/>
  <c r="CM17" i="4"/>
  <c r="D32" i="4"/>
  <c r="G52" i="1"/>
  <c r="G126" i="1"/>
  <c r="BC73" i="4"/>
  <c r="CP27" i="4"/>
  <c r="H103" i="1"/>
  <c r="H26" i="1"/>
  <c r="H82" i="1"/>
  <c r="H108" i="1"/>
  <c r="H15" i="1"/>
  <c r="G68" i="1"/>
  <c r="CM38" i="4"/>
  <c r="H91" i="1"/>
  <c r="E38" i="1"/>
  <c r="N73" i="4"/>
  <c r="R73" i="4"/>
  <c r="CP14" i="4"/>
  <c r="G66" i="1"/>
  <c r="G128" i="1"/>
  <c r="BO73" i="4"/>
  <c r="H129" i="1"/>
  <c r="D38" i="1"/>
  <c r="H36" i="1"/>
  <c r="H84" i="1"/>
  <c r="H110" i="1"/>
  <c r="CM19" i="4"/>
  <c r="H67" i="1"/>
  <c r="G102" i="1"/>
  <c r="E74" i="1"/>
  <c r="CP16" i="4"/>
  <c r="D130" i="1"/>
  <c r="H121" i="1"/>
  <c r="D17" i="1"/>
  <c r="H18" i="1"/>
  <c r="E117" i="1"/>
  <c r="I73" i="4"/>
  <c r="CP17" i="4"/>
  <c r="G58" i="1"/>
  <c r="E35" i="1"/>
  <c r="CP30" i="4"/>
  <c r="G28" i="1"/>
  <c r="C29" i="1"/>
  <c r="D39" i="1"/>
  <c r="H40" i="1"/>
  <c r="BG73" i="4"/>
  <c r="D59" i="4"/>
  <c r="N38" i="5"/>
  <c r="H34" i="1"/>
  <c r="E120" i="1"/>
  <c r="U73" i="4"/>
  <c r="D42" i="4"/>
  <c r="G70" i="1"/>
  <c r="C74" i="1"/>
  <c r="F39" i="1"/>
  <c r="F50" i="1" s="1"/>
  <c r="D49" i="4"/>
  <c r="H23" i="1"/>
  <c r="G34" i="1"/>
  <c r="H46" i="1"/>
  <c r="F117" i="1"/>
  <c r="BS73" i="4"/>
  <c r="CM34" i="4"/>
  <c r="F41" i="8"/>
  <c r="CH73" i="4"/>
  <c r="CP34" i="4"/>
  <c r="H48" i="1"/>
  <c r="AG73" i="4"/>
  <c r="H37" i="1"/>
  <c r="G86" i="1"/>
  <c r="H45" i="1"/>
  <c r="G46" i="1"/>
  <c r="CE73" i="4"/>
  <c r="CM22" i="4"/>
  <c r="CJ22" i="4" s="1"/>
  <c r="T74" i="4"/>
  <c r="H57" i="1"/>
  <c r="G96" i="1"/>
  <c r="F120" i="1"/>
  <c r="CM21" i="4"/>
  <c r="D36" i="4"/>
  <c r="H63" i="1"/>
  <c r="E12" i="1"/>
  <c r="G62" i="1"/>
  <c r="E17" i="1"/>
  <c r="F17" i="1"/>
  <c r="F14" i="1" s="1"/>
  <c r="F24" i="1" s="1"/>
  <c r="CQ73" i="4"/>
  <c r="CP7" i="4"/>
  <c r="N50" i="5"/>
  <c r="K62" i="7"/>
  <c r="G22" i="1"/>
  <c r="BE73" i="4"/>
  <c r="BD74" i="4"/>
  <c r="H79" i="1"/>
  <c r="D93" i="1"/>
  <c r="G110" i="1"/>
  <c r="CP18" i="4"/>
  <c r="D78" i="1"/>
  <c r="H77" i="1"/>
  <c r="G72" i="1"/>
  <c r="E31" i="1"/>
  <c r="D25" i="4"/>
  <c r="F53" i="8"/>
  <c r="V74" i="4"/>
  <c r="K36" i="7"/>
  <c r="H125" i="1"/>
  <c r="E93" i="1"/>
  <c r="D31" i="1"/>
  <c r="H30" i="1"/>
  <c r="H109" i="1"/>
  <c r="G92" i="1"/>
  <c r="F35" i="1"/>
  <c r="BF74" i="4"/>
  <c r="CP64" i="4"/>
  <c r="CM53" i="4"/>
  <c r="CP62" i="4"/>
  <c r="N14" i="5"/>
  <c r="G60" i="1"/>
  <c r="E39" i="1"/>
  <c r="E50" i="1" s="1"/>
  <c r="E115" i="1"/>
  <c r="CO73" i="4"/>
  <c r="D11" i="4"/>
  <c r="CM32" i="4"/>
  <c r="CJ32" i="4" s="1"/>
  <c r="Z73" i="4"/>
  <c r="H42" i="1"/>
  <c r="E100" i="1"/>
  <c r="F74" i="1"/>
  <c r="J73" i="4"/>
  <c r="CM9" i="4"/>
  <c r="D24" i="4"/>
  <c r="H123" i="1"/>
  <c r="E76" i="1"/>
  <c r="C105" i="1"/>
  <c r="G104" i="1"/>
  <c r="F38" i="1"/>
  <c r="CP19" i="4"/>
  <c r="BO74" i="4"/>
  <c r="D68" i="4"/>
  <c r="I27" i="6"/>
  <c r="W74" i="4"/>
  <c r="CP29" i="4"/>
  <c r="CP51" i="4"/>
  <c r="H54" i="1"/>
  <c r="AT73" i="4"/>
  <c r="D28" i="4"/>
  <c r="H8" i="1"/>
  <c r="F100" i="1"/>
  <c r="V73" i="4"/>
  <c r="CP38" i="4"/>
  <c r="CM67" i="4"/>
  <c r="H11" i="7"/>
  <c r="I51" i="6"/>
  <c r="H47" i="1"/>
  <c r="G88" i="1"/>
  <c r="CM44" i="4"/>
  <c r="G16" i="1"/>
  <c r="BR73" i="4"/>
  <c r="CM45" i="4"/>
  <c r="CJ45" i="4" s="1"/>
  <c r="U74" i="4"/>
  <c r="AX73" i="4"/>
  <c r="F27" i="1"/>
  <c r="H16" i="1"/>
  <c r="BF73" i="4"/>
  <c r="K73" i="4"/>
  <c r="CP43" i="4"/>
  <c r="CM46" i="4"/>
  <c r="N26" i="5"/>
  <c r="C31" i="1"/>
  <c r="G30" i="1"/>
  <c r="CJ36" i="4"/>
  <c r="CM50" i="4"/>
  <c r="BE74" i="4"/>
  <c r="F69" i="1"/>
  <c r="D29" i="1"/>
  <c r="H28" i="1"/>
  <c r="F105" i="1"/>
  <c r="CD73" i="4"/>
  <c r="AI73" i="4"/>
  <c r="CM10" i="4"/>
  <c r="D37" i="4"/>
  <c r="CM41" i="4"/>
  <c r="CJ41" i="4" s="1"/>
  <c r="G56" i="1"/>
  <c r="H56" i="1"/>
  <c r="F115" i="1"/>
  <c r="AH73" i="4"/>
  <c r="CP50" i="4"/>
  <c r="G74" i="4"/>
  <c r="N18" i="5"/>
  <c r="N30" i="5"/>
  <c r="N42" i="5"/>
  <c r="N54" i="5"/>
  <c r="O74" i="5"/>
  <c r="N66" i="5"/>
  <c r="F61" i="8"/>
  <c r="CM66" i="4"/>
  <c r="I29" i="6"/>
  <c r="I53" i="6"/>
  <c r="E73" i="6"/>
  <c r="D71" i="4"/>
  <c r="F74" i="5"/>
  <c r="AI74" i="4"/>
  <c r="CM69" i="4"/>
  <c r="M73" i="5"/>
  <c r="N73" i="7"/>
  <c r="I74" i="5"/>
  <c r="S74" i="4"/>
  <c r="I73" i="5"/>
  <c r="K14" i="7"/>
  <c r="CP63" i="4"/>
  <c r="I7" i="6"/>
  <c r="D73" i="6"/>
  <c r="I31" i="6"/>
  <c r="I55" i="6"/>
  <c r="F9" i="8"/>
  <c r="Q14" i="5"/>
  <c r="Q22" i="5"/>
  <c r="Q30" i="5"/>
  <c r="Q38" i="5"/>
  <c r="Q46" i="5"/>
  <c r="R74" i="5"/>
  <c r="Q54" i="5"/>
  <c r="Q62" i="5"/>
  <c r="Q70" i="5"/>
  <c r="K23" i="7"/>
  <c r="K43" i="7"/>
  <c r="K65" i="7"/>
  <c r="AU74" i="4"/>
  <c r="CP66" i="4"/>
  <c r="K48" i="7"/>
  <c r="CP67" i="4"/>
  <c r="CP61" i="4"/>
  <c r="CP31" i="4"/>
  <c r="AE74" i="4"/>
  <c r="N8" i="5"/>
  <c r="N20" i="5"/>
  <c r="N32" i="5"/>
  <c r="N44" i="5"/>
  <c r="N56" i="5"/>
  <c r="N68" i="5"/>
  <c r="I9" i="6"/>
  <c r="I33" i="6"/>
  <c r="I57" i="6"/>
  <c r="F17" i="8"/>
  <c r="L73" i="5"/>
  <c r="L73" i="7"/>
  <c r="K7" i="7"/>
  <c r="BG74" i="4"/>
  <c r="I20" i="6"/>
  <c r="D52" i="4"/>
  <c r="D40" i="4"/>
  <c r="AQ74" i="4"/>
  <c r="D56" i="4"/>
  <c r="K38" i="7"/>
  <c r="I11" i="6"/>
  <c r="I35" i="6"/>
  <c r="I59" i="6"/>
  <c r="K13" i="7"/>
  <c r="F25" i="8"/>
  <c r="K8" i="7"/>
  <c r="K68" i="7"/>
  <c r="D74" i="11"/>
  <c r="BS74" i="4"/>
  <c r="CP55" i="4"/>
  <c r="K21" i="7"/>
  <c r="I44" i="6"/>
  <c r="Q27" i="5"/>
  <c r="W73" i="4"/>
  <c r="BC74" i="4"/>
  <c r="N10" i="5"/>
  <c r="N22" i="5"/>
  <c r="N34" i="5"/>
  <c r="N46" i="5"/>
  <c r="N58" i="5"/>
  <c r="N70" i="5"/>
  <c r="D69" i="4"/>
  <c r="I13" i="6"/>
  <c r="I37" i="6"/>
  <c r="I61" i="6"/>
  <c r="K24" i="7"/>
  <c r="F33" i="8"/>
  <c r="Q8" i="5"/>
  <c r="Q16" i="5"/>
  <c r="Q24" i="5"/>
  <c r="Q32" i="5"/>
  <c r="Q40" i="5"/>
  <c r="Q48" i="5"/>
  <c r="Q56" i="5"/>
  <c r="Q64" i="5"/>
  <c r="Q72" i="5"/>
  <c r="K9" i="7"/>
  <c r="CE74" i="4"/>
  <c r="CM57" i="4"/>
  <c r="D72" i="4"/>
  <c r="I68" i="6"/>
  <c r="Q39" i="5"/>
  <c r="K72" i="7"/>
  <c r="I15" i="6"/>
  <c r="I39" i="6"/>
  <c r="I63" i="6"/>
  <c r="K37" i="7"/>
  <c r="F73" i="6"/>
  <c r="K10" i="7"/>
  <c r="D74" i="7"/>
  <c r="K71" i="7"/>
  <c r="CP54" i="4"/>
  <c r="CQ74" i="4"/>
  <c r="AJ74" i="4"/>
  <c r="Y74" i="4"/>
  <c r="N74" i="4"/>
  <c r="K19" i="7"/>
  <c r="Q53" i="5"/>
  <c r="G73" i="5"/>
  <c r="CA74" i="4"/>
  <c r="N12" i="5"/>
  <c r="N24" i="5"/>
  <c r="N36" i="5"/>
  <c r="N48" i="5"/>
  <c r="N60" i="5"/>
  <c r="N72" i="5"/>
  <c r="I17" i="6"/>
  <c r="I41" i="6"/>
  <c r="I65" i="6"/>
  <c r="K11" i="7"/>
  <c r="G74" i="5"/>
  <c r="M73" i="7"/>
  <c r="K34" i="7"/>
  <c r="AV74" i="4"/>
  <c r="Q69" i="5"/>
  <c r="CM65" i="4"/>
  <c r="I73" i="7"/>
  <c r="H7" i="7"/>
  <c r="F8" i="8"/>
  <c r="I19" i="6"/>
  <c r="I43" i="6"/>
  <c r="I67" i="6"/>
  <c r="Q10" i="5"/>
  <c r="Q18" i="5"/>
  <c r="Q26" i="5"/>
  <c r="Q34" i="5"/>
  <c r="Q42" i="5"/>
  <c r="K42" i="5" s="1"/>
  <c r="U42" i="5" s="1"/>
  <c r="Q50" i="5"/>
  <c r="Q58" i="5"/>
  <c r="Q66" i="5"/>
  <c r="K56" i="7"/>
  <c r="S74" i="5"/>
  <c r="BH74" i="4"/>
  <c r="N62" i="5"/>
  <c r="H8" i="7"/>
  <c r="K26" i="7"/>
  <c r="D74" i="5"/>
  <c r="I21" i="6"/>
  <c r="I45" i="6"/>
  <c r="I69" i="6"/>
  <c r="CM68" i="4"/>
  <c r="K35" i="7"/>
  <c r="D60" i="4"/>
  <c r="F65" i="8"/>
  <c r="BT74" i="4"/>
  <c r="CM58" i="4"/>
  <c r="F73" i="12"/>
  <c r="H9" i="7"/>
  <c r="P74" i="5"/>
  <c r="I23" i="6"/>
  <c r="I47" i="6"/>
  <c r="I71" i="6"/>
  <c r="K44" i="7"/>
  <c r="K12" i="7"/>
  <c r="CP65" i="4"/>
  <c r="K59" i="7"/>
  <c r="CF74" i="4"/>
  <c r="D61" i="4"/>
  <c r="F21" i="8"/>
  <c r="N16" i="5"/>
  <c r="N28" i="5"/>
  <c r="N40" i="5"/>
  <c r="N52" i="5"/>
  <c r="N64" i="5"/>
  <c r="H10" i="7"/>
  <c r="J73" i="5"/>
  <c r="I25" i="6"/>
  <c r="I49" i="6"/>
  <c r="J73" i="7"/>
  <c r="K25" i="7"/>
  <c r="K49" i="7"/>
  <c r="V12" i="15"/>
  <c r="Q12" i="5"/>
  <c r="Q20" i="5"/>
  <c r="Q28" i="5"/>
  <c r="Q36" i="5"/>
  <c r="Q44" i="5"/>
  <c r="Q52" i="5"/>
  <c r="Q60" i="5"/>
  <c r="Q68" i="5"/>
  <c r="K74" i="4"/>
  <c r="CR74" i="4"/>
  <c r="K28" i="7"/>
  <c r="K22" i="7"/>
  <c r="H73" i="6"/>
  <c r="CM47" i="4"/>
  <c r="CJ47" i="4" s="1"/>
  <c r="AK74" i="4"/>
  <c r="D62" i="4"/>
  <c r="O73" i="5"/>
  <c r="N7" i="5"/>
  <c r="N19" i="5"/>
  <c r="N31" i="5"/>
  <c r="N43" i="5"/>
  <c r="N55" i="5"/>
  <c r="N67" i="5"/>
  <c r="Z74" i="4"/>
  <c r="I22" i="6"/>
  <c r="I46" i="6"/>
  <c r="I70" i="6"/>
  <c r="K64" i="7"/>
  <c r="F57" i="8"/>
  <c r="Q13" i="5"/>
  <c r="L74" i="5"/>
  <c r="S73" i="5"/>
  <c r="K33" i="7"/>
  <c r="CP44" i="4"/>
  <c r="AW74" i="4"/>
  <c r="AL74" i="4"/>
  <c r="CM72" i="4"/>
  <c r="J74" i="5"/>
  <c r="I24" i="6"/>
  <c r="I48" i="6"/>
  <c r="I72" i="6"/>
  <c r="K41" i="7"/>
  <c r="O74" i="4"/>
  <c r="K18" i="7"/>
  <c r="F69" i="8"/>
  <c r="Q43" i="5"/>
  <c r="R74" i="4"/>
  <c r="F18" i="8"/>
  <c r="CM70" i="4"/>
  <c r="F74" i="7"/>
  <c r="BI74" i="4"/>
  <c r="N9" i="5"/>
  <c r="N21" i="5"/>
  <c r="N33" i="5"/>
  <c r="N45" i="5"/>
  <c r="N57" i="5"/>
  <c r="N69" i="5"/>
  <c r="AX74" i="4"/>
  <c r="CP69" i="4"/>
  <c r="D73" i="5"/>
  <c r="I26" i="6"/>
  <c r="I50" i="6"/>
  <c r="D73" i="7"/>
  <c r="K67" i="7"/>
  <c r="AA74" i="4"/>
  <c r="Q15" i="5"/>
  <c r="Q29" i="5"/>
  <c r="Q59" i="5"/>
  <c r="E74" i="4"/>
  <c r="D54" i="4"/>
  <c r="K54" i="7"/>
  <c r="L74" i="7"/>
  <c r="D55" i="4"/>
  <c r="BU74" i="4"/>
  <c r="BJ74" i="4"/>
  <c r="P73" i="5"/>
  <c r="I28" i="6"/>
  <c r="I52" i="6"/>
  <c r="AM74" i="4"/>
  <c r="CM61" i="4"/>
  <c r="E74" i="6"/>
  <c r="Q74" i="4"/>
  <c r="G74" i="6"/>
  <c r="N74" i="14"/>
  <c r="D74" i="16"/>
  <c r="H54" i="16"/>
  <c r="K52" i="7"/>
  <c r="L74" i="4"/>
  <c r="H74" i="5"/>
  <c r="D50" i="4"/>
  <c r="CG74" i="4"/>
  <c r="CM71" i="4"/>
  <c r="N11" i="5"/>
  <c r="N23" i="5"/>
  <c r="N35" i="5"/>
  <c r="N47" i="5"/>
  <c r="N59" i="5"/>
  <c r="N71" i="5"/>
  <c r="G74" i="7"/>
  <c r="BV74" i="4"/>
  <c r="I30" i="6"/>
  <c r="D74" i="6"/>
  <c r="I54" i="6"/>
  <c r="K47" i="7"/>
  <c r="K70" i="7"/>
  <c r="O73" i="15"/>
  <c r="AY74" i="4"/>
  <c r="CP58" i="4"/>
  <c r="J74" i="7"/>
  <c r="Q19" i="5"/>
  <c r="Q31" i="5"/>
  <c r="Q45" i="5"/>
  <c r="AC74" i="4"/>
  <c r="M74" i="5"/>
  <c r="G25" i="12"/>
  <c r="G73" i="6"/>
  <c r="X74" i="4"/>
  <c r="T74" i="5"/>
  <c r="CS74" i="4"/>
  <c r="CP68" i="4"/>
  <c r="K32" i="7"/>
  <c r="CH74" i="4"/>
  <c r="CM60" i="4"/>
  <c r="I8" i="6"/>
  <c r="I32" i="6"/>
  <c r="I56" i="6"/>
  <c r="K51" i="7"/>
  <c r="BK74" i="4"/>
  <c r="Q61" i="5"/>
  <c r="K40" i="7"/>
  <c r="AO74" i="4"/>
  <c r="G40" i="12"/>
  <c r="G47" i="12"/>
  <c r="N13" i="5"/>
  <c r="N25" i="5"/>
  <c r="N37" i="5"/>
  <c r="N49" i="5"/>
  <c r="N61" i="5"/>
  <c r="CT74" i="4"/>
  <c r="CP57" i="4"/>
  <c r="I10" i="6"/>
  <c r="I34" i="6"/>
  <c r="I58" i="6"/>
  <c r="K31" i="7"/>
  <c r="K55" i="7"/>
  <c r="BW74" i="4"/>
  <c r="Q35" i="5"/>
  <c r="Q47" i="5"/>
  <c r="BA74" i="4"/>
  <c r="CM63" i="4"/>
  <c r="G64" i="12"/>
  <c r="H25" i="16"/>
  <c r="K42" i="7"/>
  <c r="F45" i="8"/>
  <c r="I12" i="6"/>
  <c r="I36" i="6"/>
  <c r="I60" i="6"/>
  <c r="CM49" i="4"/>
  <c r="CI74" i="4"/>
  <c r="D64" i="4"/>
  <c r="CP70" i="4"/>
  <c r="D65" i="4"/>
  <c r="Q7" i="5"/>
  <c r="R73" i="5"/>
  <c r="Q21" i="5"/>
  <c r="V24" i="15"/>
  <c r="F19" i="13"/>
  <c r="CM59" i="4"/>
  <c r="CJ59" i="4" s="1"/>
  <c r="N15" i="5"/>
  <c r="N27" i="5"/>
  <c r="N39" i="5"/>
  <c r="N51" i="5"/>
  <c r="N63" i="5"/>
  <c r="I14" i="6"/>
  <c r="I38" i="6"/>
  <c r="I62" i="6"/>
  <c r="K58" i="7"/>
  <c r="CP46" i="4"/>
  <c r="CU74" i="4"/>
  <c r="CM62" i="4"/>
  <c r="Q51" i="5"/>
  <c r="Q67" i="5"/>
  <c r="CM40" i="4"/>
  <c r="CJ40" i="4" s="1"/>
  <c r="F51" i="13"/>
  <c r="V29" i="15"/>
  <c r="CP56" i="4"/>
  <c r="CJ56" i="4" s="1"/>
  <c r="D63" i="4"/>
  <c r="I16" i="6"/>
  <c r="I40" i="6"/>
  <c r="I64" i="6"/>
  <c r="F37" i="8"/>
  <c r="Q11" i="5"/>
  <c r="Q23" i="5"/>
  <c r="Q37" i="5"/>
  <c r="K17" i="7"/>
  <c r="F38" i="17"/>
  <c r="M74" i="4"/>
  <c r="N17" i="5"/>
  <c r="N29" i="5"/>
  <c r="N41" i="5"/>
  <c r="N53" i="5"/>
  <c r="N65" i="5"/>
  <c r="K20" i="7"/>
  <c r="E74" i="8"/>
  <c r="I18" i="6"/>
  <c r="I42" i="6"/>
  <c r="I66" i="6"/>
  <c r="K61" i="7"/>
  <c r="F13" i="8"/>
  <c r="CP72" i="4"/>
  <c r="K63" i="7"/>
  <c r="V34" i="15"/>
  <c r="F20" i="17"/>
  <c r="E73" i="5"/>
  <c r="E75" i="5" s="1"/>
  <c r="F73" i="5"/>
  <c r="F73" i="7"/>
  <c r="BM74" i="4"/>
  <c r="CP60" i="4"/>
  <c r="AD74" i="4"/>
  <c r="H73" i="5"/>
  <c r="N74" i="7"/>
  <c r="E73" i="8"/>
  <c r="G43" i="12"/>
  <c r="F23" i="13"/>
  <c r="M73" i="15"/>
  <c r="F42" i="17"/>
  <c r="R50" i="20"/>
  <c r="F66" i="8"/>
  <c r="Q55" i="5"/>
  <c r="Q63" i="5"/>
  <c r="Q71" i="5"/>
  <c r="K46" i="7"/>
  <c r="BY74" i="4"/>
  <c r="F49" i="8"/>
  <c r="AP74" i="4"/>
  <c r="T73" i="5"/>
  <c r="G7" i="12"/>
  <c r="D73" i="12"/>
  <c r="G46" i="12"/>
  <c r="F31" i="13"/>
  <c r="F46" i="17"/>
  <c r="D73" i="20"/>
  <c r="R7" i="20"/>
  <c r="R23" i="20"/>
  <c r="V53" i="15"/>
  <c r="H35" i="16"/>
  <c r="D73" i="11"/>
  <c r="D75" i="11" s="1"/>
  <c r="D73" i="17"/>
  <c r="F7" i="17"/>
  <c r="D8" i="14"/>
  <c r="O8" i="14" s="1"/>
  <c r="K48" i="5"/>
  <c r="U48" i="5" s="1"/>
  <c r="F74" i="6"/>
  <c r="CK74" i="4"/>
  <c r="CJ54" i="4"/>
  <c r="CM52" i="4"/>
  <c r="CJ52" i="4" s="1"/>
  <c r="BB74" i="4"/>
  <c r="D67" i="4"/>
  <c r="K57" i="7"/>
  <c r="G10" i="12"/>
  <c r="G49" i="12"/>
  <c r="F35" i="13"/>
  <c r="F50" i="17"/>
  <c r="I74" i="15"/>
  <c r="H71" i="16"/>
  <c r="F32" i="13"/>
  <c r="F55" i="17"/>
  <c r="D21" i="14"/>
  <c r="O21" i="14" s="1"/>
  <c r="F29" i="8"/>
  <c r="K29" i="7"/>
  <c r="CM51" i="4"/>
  <c r="D66" i="4"/>
  <c r="CP49" i="4"/>
  <c r="BN74" i="4"/>
  <c r="K15" i="7"/>
  <c r="G13" i="12"/>
  <c r="G55" i="12"/>
  <c r="F39" i="13"/>
  <c r="V10" i="15"/>
  <c r="H61" i="16"/>
  <c r="F54" i="17"/>
  <c r="D74" i="17"/>
  <c r="R11" i="20"/>
  <c r="P73" i="15"/>
  <c r="D34" i="14"/>
  <c r="O34" i="14" s="1"/>
  <c r="K30" i="7"/>
  <c r="CP71" i="4"/>
  <c r="Q9" i="5"/>
  <c r="Q17" i="5"/>
  <c r="Q25" i="5"/>
  <c r="Q33" i="5"/>
  <c r="Q41" i="5"/>
  <c r="Q49" i="5"/>
  <c r="Q57" i="5"/>
  <c r="Q65" i="5"/>
  <c r="K16" i="7"/>
  <c r="BZ74" i="4"/>
  <c r="K39" i="7"/>
  <c r="K60" i="7"/>
  <c r="G19" i="12"/>
  <c r="G58" i="12"/>
  <c r="F43" i="13"/>
  <c r="V22" i="15"/>
  <c r="H74" i="15"/>
  <c r="F62" i="17"/>
  <c r="R30" i="20"/>
  <c r="D49" i="14"/>
  <c r="O49" i="14" s="1"/>
  <c r="CL74" i="4"/>
  <c r="H74" i="6"/>
  <c r="G22" i="12"/>
  <c r="G61" i="12"/>
  <c r="F47" i="13"/>
  <c r="T74" i="15"/>
  <c r="F66" i="17"/>
  <c r="R31" i="20"/>
  <c r="H18" i="16"/>
  <c r="D65" i="14"/>
  <c r="O65" i="14" s="1"/>
  <c r="K45" i="7"/>
  <c r="K66" i="7"/>
  <c r="G28" i="12"/>
  <c r="G67" i="12"/>
  <c r="F59" i="13"/>
  <c r="V46" i="15"/>
  <c r="F14" i="17"/>
  <c r="J74" i="15"/>
  <c r="G31" i="12"/>
  <c r="G70" i="12"/>
  <c r="F63" i="13"/>
  <c r="F18" i="17"/>
  <c r="E73" i="12"/>
  <c r="N73" i="14"/>
  <c r="G73" i="7"/>
  <c r="K27" i="7"/>
  <c r="K69" i="7"/>
  <c r="G34" i="12"/>
  <c r="F11" i="13"/>
  <c r="F67" i="13"/>
  <c r="V58" i="15"/>
  <c r="F22" i="17"/>
  <c r="K50" i="7"/>
  <c r="D43" i="4"/>
  <c r="F74" i="4"/>
  <c r="CM64" i="4"/>
  <c r="G37" i="12"/>
  <c r="F15" i="13"/>
  <c r="V70" i="15"/>
  <c r="F34" i="17"/>
  <c r="G8" i="12"/>
  <c r="F7" i="13"/>
  <c r="D73" i="13"/>
  <c r="F55" i="13"/>
  <c r="H37" i="16"/>
  <c r="F10" i="17"/>
  <c r="F58" i="17"/>
  <c r="R15" i="20"/>
  <c r="H30" i="16"/>
  <c r="H66" i="16"/>
  <c r="V48" i="15"/>
  <c r="V72" i="15"/>
  <c r="F22" i="8"/>
  <c r="F70" i="8"/>
  <c r="F36" i="13"/>
  <c r="H40" i="16"/>
  <c r="F11" i="17"/>
  <c r="F59" i="17"/>
  <c r="R24" i="20"/>
  <c r="R66" i="20"/>
  <c r="G11" i="12"/>
  <c r="G50" i="12"/>
  <c r="D9" i="14"/>
  <c r="O9" i="14" s="1"/>
  <c r="D22" i="14"/>
  <c r="O22" i="14" s="1"/>
  <c r="D35" i="14"/>
  <c r="O35" i="14" s="1"/>
  <c r="D51" i="14"/>
  <c r="O51" i="14" s="1"/>
  <c r="D68" i="14"/>
  <c r="O68" i="14" s="1"/>
  <c r="V14" i="15"/>
  <c r="F68" i="17"/>
  <c r="H24" i="16"/>
  <c r="E74" i="17"/>
  <c r="R70" i="20"/>
  <c r="F26" i="8"/>
  <c r="F40" i="13"/>
  <c r="F15" i="17"/>
  <c r="F63" i="17"/>
  <c r="G14" i="12"/>
  <c r="G56" i="12"/>
  <c r="D10" i="14"/>
  <c r="O10" i="14" s="1"/>
  <c r="D23" i="14"/>
  <c r="O23" i="14" s="1"/>
  <c r="D36" i="14"/>
  <c r="O36" i="14" s="1"/>
  <c r="D52" i="14"/>
  <c r="O52" i="14" s="1"/>
  <c r="D69" i="14"/>
  <c r="O69" i="14" s="1"/>
  <c r="H33" i="16"/>
  <c r="J74" i="23"/>
  <c r="F17" i="13"/>
  <c r="H60" i="16"/>
  <c r="J63" i="21"/>
  <c r="U74" i="15"/>
  <c r="M74" i="7"/>
  <c r="F30" i="8"/>
  <c r="F44" i="13"/>
  <c r="F19" i="17"/>
  <c r="F67" i="17"/>
  <c r="R16" i="20"/>
  <c r="J27" i="21"/>
  <c r="G20" i="12"/>
  <c r="G59" i="12"/>
  <c r="D11" i="14"/>
  <c r="O11" i="14" s="1"/>
  <c r="D24" i="14"/>
  <c r="O24" i="14" s="1"/>
  <c r="D37" i="14"/>
  <c r="O37" i="14" s="1"/>
  <c r="D53" i="14"/>
  <c r="O53" i="14" s="1"/>
  <c r="D70" i="14"/>
  <c r="O70" i="14" s="1"/>
  <c r="V26" i="15"/>
  <c r="V9" i="15"/>
  <c r="H55" i="29"/>
  <c r="F53" i="13"/>
  <c r="F70" i="17"/>
  <c r="P73" i="20"/>
  <c r="N73" i="15"/>
  <c r="H11" i="16"/>
  <c r="H47" i="16"/>
  <c r="F34" i="8"/>
  <c r="F48" i="13"/>
  <c r="F23" i="17"/>
  <c r="F71" i="17"/>
  <c r="G73" i="20"/>
  <c r="G23" i="12"/>
  <c r="G62" i="12"/>
  <c r="D12" i="14"/>
  <c r="O12" i="14" s="1"/>
  <c r="D25" i="14"/>
  <c r="O25" i="14" s="1"/>
  <c r="D39" i="14"/>
  <c r="O39" i="14" s="1"/>
  <c r="D56" i="14"/>
  <c r="O56" i="14" s="1"/>
  <c r="D71" i="14"/>
  <c r="O71" i="14" s="1"/>
  <c r="V38" i="15"/>
  <c r="F27" i="8"/>
  <c r="F65" i="13"/>
  <c r="R25" i="20"/>
  <c r="F71" i="13"/>
  <c r="M74" i="14"/>
  <c r="H13" i="16"/>
  <c r="H49" i="16"/>
  <c r="F26" i="17"/>
  <c r="E73" i="13"/>
  <c r="H42" i="16"/>
  <c r="E73" i="20"/>
  <c r="H8" i="27"/>
  <c r="H68" i="27"/>
  <c r="F38" i="8"/>
  <c r="F52" i="13"/>
  <c r="V19" i="15"/>
  <c r="V43" i="15"/>
  <c r="V67" i="15"/>
  <c r="H16" i="16"/>
  <c r="H52" i="16"/>
  <c r="F27" i="17"/>
  <c r="R8" i="20"/>
  <c r="G26" i="12"/>
  <c r="G65" i="12"/>
  <c r="D13" i="14"/>
  <c r="O13" i="14" s="1"/>
  <c r="D26" i="14"/>
  <c r="O26" i="14" s="1"/>
  <c r="D40" i="14"/>
  <c r="O40" i="14" s="1"/>
  <c r="D57" i="14"/>
  <c r="O57" i="14" s="1"/>
  <c r="D72" i="14"/>
  <c r="O72" i="14" s="1"/>
  <c r="H45" i="16"/>
  <c r="H44" i="27"/>
  <c r="D74" i="18"/>
  <c r="F35" i="8"/>
  <c r="R37" i="20"/>
  <c r="G16" i="12"/>
  <c r="G52" i="12"/>
  <c r="F27" i="13"/>
  <c r="M73" i="14"/>
  <c r="F30" i="17"/>
  <c r="R19" i="20"/>
  <c r="M21" i="23"/>
  <c r="K34" i="29"/>
  <c r="V17" i="15"/>
  <c r="V41" i="15"/>
  <c r="V65" i="15"/>
  <c r="Q73" i="20"/>
  <c r="H20" i="22"/>
  <c r="E74" i="16"/>
  <c r="K10" i="29"/>
  <c r="F42" i="8"/>
  <c r="F8" i="13"/>
  <c r="F56" i="13"/>
  <c r="F74" i="16"/>
  <c r="F31" i="17"/>
  <c r="G29" i="12"/>
  <c r="G68" i="12"/>
  <c r="D14" i="14"/>
  <c r="O14" i="14" s="1"/>
  <c r="D27" i="14"/>
  <c r="O27" i="14" s="1"/>
  <c r="D41" i="14"/>
  <c r="O41" i="14" s="1"/>
  <c r="D58" i="14"/>
  <c r="O58" i="14" s="1"/>
  <c r="E73" i="15"/>
  <c r="V50" i="15"/>
  <c r="V33" i="15"/>
  <c r="R39" i="20"/>
  <c r="F47" i="8"/>
  <c r="L73" i="23"/>
  <c r="K22" i="29"/>
  <c r="V36" i="15"/>
  <c r="V60" i="15"/>
  <c r="F46" i="8"/>
  <c r="F12" i="13"/>
  <c r="F60" i="13"/>
  <c r="F35" i="17"/>
  <c r="K52" i="29"/>
  <c r="G32" i="12"/>
  <c r="G71" i="12"/>
  <c r="D15" i="14"/>
  <c r="O15" i="14" s="1"/>
  <c r="D28" i="14"/>
  <c r="O28" i="14" s="1"/>
  <c r="D44" i="14"/>
  <c r="O44" i="14" s="1"/>
  <c r="D59" i="14"/>
  <c r="O59" i="14" s="1"/>
  <c r="V62" i="15"/>
  <c r="H57" i="16"/>
  <c r="F74" i="20"/>
  <c r="F74" i="14"/>
  <c r="H23" i="16"/>
  <c r="H59" i="16"/>
  <c r="H51" i="29"/>
  <c r="F50" i="8"/>
  <c r="F16" i="13"/>
  <c r="F64" i="13"/>
  <c r="F39" i="17"/>
  <c r="R20" i="20"/>
  <c r="M39" i="23"/>
  <c r="K69" i="29"/>
  <c r="G35" i="12"/>
  <c r="D16" i="14"/>
  <c r="O16" i="14" s="1"/>
  <c r="D29" i="14"/>
  <c r="O29" i="14" s="1"/>
  <c r="D45" i="14"/>
  <c r="O45" i="14" s="1"/>
  <c r="D60" i="14"/>
  <c r="O60" i="14" s="1"/>
  <c r="H9" i="16"/>
  <c r="R62" i="20"/>
  <c r="D73" i="10"/>
  <c r="D74" i="19"/>
  <c r="M9" i="23"/>
  <c r="F54" i="8"/>
  <c r="D74" i="8"/>
  <c r="F20" i="13"/>
  <c r="F68" i="13"/>
  <c r="H28" i="16"/>
  <c r="H64" i="16"/>
  <c r="F43" i="17"/>
  <c r="G38" i="12"/>
  <c r="D17" i="14"/>
  <c r="O17" i="14" s="1"/>
  <c r="D30" i="14"/>
  <c r="O30" i="14" s="1"/>
  <c r="D46" i="14"/>
  <c r="O46" i="14" s="1"/>
  <c r="D61" i="14"/>
  <c r="O61" i="14" s="1"/>
  <c r="V57" i="15"/>
  <c r="H43" i="7"/>
  <c r="E43" i="7" s="1"/>
  <c r="O43" i="7" s="1"/>
  <c r="M51" i="23"/>
  <c r="K66" i="29"/>
  <c r="F10" i="8"/>
  <c r="F58" i="8"/>
  <c r="F24" i="13"/>
  <c r="F72" i="13"/>
  <c r="K74" i="15"/>
  <c r="F47" i="17"/>
  <c r="D73" i="19"/>
  <c r="R12" i="20"/>
  <c r="D74" i="20"/>
  <c r="R54" i="20"/>
  <c r="G41" i="12"/>
  <c r="D18" i="14"/>
  <c r="O18" i="14" s="1"/>
  <c r="D32" i="14"/>
  <c r="O32" i="14" s="1"/>
  <c r="D47" i="14"/>
  <c r="O47" i="14" s="1"/>
  <c r="D63" i="14"/>
  <c r="O63" i="14" s="1"/>
  <c r="H21" i="16"/>
  <c r="H69" i="16"/>
  <c r="J51" i="21"/>
  <c r="F73" i="20"/>
  <c r="E74" i="30"/>
  <c r="F14" i="8"/>
  <c r="F62" i="8"/>
  <c r="F28" i="13"/>
  <c r="D73" i="15"/>
  <c r="V7" i="15"/>
  <c r="V31" i="15"/>
  <c r="V55" i="15"/>
  <c r="F51" i="17"/>
  <c r="G44" i="12"/>
  <c r="D20" i="14"/>
  <c r="O20" i="14" s="1"/>
  <c r="D33" i="14"/>
  <c r="O33" i="14" s="1"/>
  <c r="D48" i="14"/>
  <c r="O48" i="14" s="1"/>
  <c r="D64" i="14"/>
  <c r="O64" i="14" s="1"/>
  <c r="L74" i="15"/>
  <c r="G27" i="12"/>
  <c r="F8" i="25"/>
  <c r="D38" i="14"/>
  <c r="O38" i="14" s="1"/>
  <c r="D50" i="14"/>
  <c r="O50" i="14" s="1"/>
  <c r="D62" i="14"/>
  <c r="O62" i="14" s="1"/>
  <c r="Q73" i="15"/>
  <c r="E73" i="17"/>
  <c r="V21" i="15"/>
  <c r="V45" i="15"/>
  <c r="V69" i="15"/>
  <c r="F51" i="8"/>
  <c r="F21" i="13"/>
  <c r="F69" i="13"/>
  <c r="G74" i="14"/>
  <c r="F24" i="17"/>
  <c r="F72" i="17"/>
  <c r="R38" i="20"/>
  <c r="H20" i="27"/>
  <c r="O74" i="15"/>
  <c r="G30" i="12"/>
  <c r="V42" i="15"/>
  <c r="F20" i="8"/>
  <c r="H55" i="7"/>
  <c r="H26" i="16"/>
  <c r="H62" i="16"/>
  <c r="D73" i="8"/>
  <c r="F7" i="8"/>
  <c r="F55" i="8"/>
  <c r="F25" i="13"/>
  <c r="G73" i="14"/>
  <c r="F28" i="17"/>
  <c r="D73" i="18"/>
  <c r="J73" i="20"/>
  <c r="R17" i="20"/>
  <c r="H73" i="15"/>
  <c r="V23" i="15"/>
  <c r="V47" i="15"/>
  <c r="V71" i="15"/>
  <c r="G33" i="12"/>
  <c r="V30" i="15"/>
  <c r="F24" i="8"/>
  <c r="F38" i="13"/>
  <c r="H67" i="7"/>
  <c r="H44" i="16"/>
  <c r="M74" i="15"/>
  <c r="F11" i="8"/>
  <c r="F59" i="8"/>
  <c r="F29" i="13"/>
  <c r="V28" i="15"/>
  <c r="V52" i="15"/>
  <c r="H19" i="16"/>
  <c r="H55" i="16"/>
  <c r="F32" i="17"/>
  <c r="H32" i="22"/>
  <c r="H41" i="29"/>
  <c r="T73" i="15"/>
  <c r="G45" i="12"/>
  <c r="F28" i="8"/>
  <c r="F42" i="13"/>
  <c r="H22" i="27"/>
  <c r="D74" i="10"/>
  <c r="F73" i="15"/>
  <c r="M27" i="23"/>
  <c r="F15" i="8"/>
  <c r="F63" i="8"/>
  <c r="F33" i="13"/>
  <c r="F36" i="17"/>
  <c r="R9" i="20"/>
  <c r="R42" i="20"/>
  <c r="K56" i="29"/>
  <c r="H36" i="16"/>
  <c r="H72" i="16"/>
  <c r="G48" i="12"/>
  <c r="V18" i="15"/>
  <c r="H29" i="16"/>
  <c r="F32" i="8"/>
  <c r="F46" i="13"/>
  <c r="F69" i="28"/>
  <c r="D42" i="14"/>
  <c r="O42" i="14" s="1"/>
  <c r="D54" i="14"/>
  <c r="E74" i="14"/>
  <c r="D66" i="14"/>
  <c r="O66" i="14" s="1"/>
  <c r="H73" i="20"/>
  <c r="H56" i="22"/>
  <c r="R73" i="15"/>
  <c r="I73" i="20"/>
  <c r="K74" i="20"/>
  <c r="F19" i="8"/>
  <c r="F67" i="8"/>
  <c r="F37" i="13"/>
  <c r="F40" i="17"/>
  <c r="G51" i="12"/>
  <c r="F36" i="8"/>
  <c r="F50" i="13"/>
  <c r="G17" i="12"/>
  <c r="G53" i="12"/>
  <c r="D7" i="14"/>
  <c r="E73" i="14"/>
  <c r="D19" i="14"/>
  <c r="O19" i="14" s="1"/>
  <c r="D31" i="14"/>
  <c r="O31" i="14" s="1"/>
  <c r="D43" i="14"/>
  <c r="O43" i="14" s="1"/>
  <c r="D55" i="14"/>
  <c r="O55" i="14" s="1"/>
  <c r="D67" i="14"/>
  <c r="O67" i="14" s="1"/>
  <c r="G74" i="16"/>
  <c r="H38" i="16"/>
  <c r="F23" i="8"/>
  <c r="F71" i="8"/>
  <c r="F41" i="13"/>
  <c r="F44" i="17"/>
  <c r="E73" i="16"/>
  <c r="G54" i="12"/>
  <c r="D74" i="12"/>
  <c r="F68" i="8"/>
  <c r="F54" i="13"/>
  <c r="D74" i="13"/>
  <c r="I73" i="29"/>
  <c r="H7" i="29"/>
  <c r="F45" i="13"/>
  <c r="N74" i="15"/>
  <c r="H31" i="16"/>
  <c r="H67" i="16"/>
  <c r="F48" i="17"/>
  <c r="R21" i="20"/>
  <c r="M57" i="23"/>
  <c r="H74" i="14"/>
  <c r="G9" i="12"/>
  <c r="G57" i="12"/>
  <c r="I73" i="15"/>
  <c r="F72" i="8"/>
  <c r="J37" i="21"/>
  <c r="F31" i="8"/>
  <c r="F49" i="13"/>
  <c r="G73" i="15"/>
  <c r="F52" i="17"/>
  <c r="P74" i="20"/>
  <c r="H73" i="14"/>
  <c r="V11" i="15"/>
  <c r="V35" i="15"/>
  <c r="V59" i="15"/>
  <c r="H12" i="16"/>
  <c r="H48" i="16"/>
  <c r="G12" i="12"/>
  <c r="G63" i="12"/>
  <c r="D73" i="9"/>
  <c r="H10" i="22"/>
  <c r="J56" i="21"/>
  <c r="S73" i="15"/>
  <c r="V16" i="15"/>
  <c r="V40" i="15"/>
  <c r="V64" i="15"/>
  <c r="F8" i="17"/>
  <c r="F56" i="17"/>
  <c r="R13" i="20"/>
  <c r="R58" i="20"/>
  <c r="G74" i="21"/>
  <c r="G15" i="12"/>
  <c r="G66" i="12"/>
  <c r="H65" i="16"/>
  <c r="F9" i="17"/>
  <c r="J73" i="23"/>
  <c r="M69" i="23"/>
  <c r="F73" i="14"/>
  <c r="H14" i="16"/>
  <c r="H50" i="16"/>
  <c r="F39" i="8"/>
  <c r="F9" i="13"/>
  <c r="F57" i="13"/>
  <c r="F12" i="17"/>
  <c r="F60" i="17"/>
  <c r="K73" i="20"/>
  <c r="G18" i="12"/>
  <c r="G69" i="12"/>
  <c r="D74" i="15"/>
  <c r="V54" i="15"/>
  <c r="F57" i="17"/>
  <c r="H19" i="7"/>
  <c r="E19" i="7" s="1"/>
  <c r="O19" i="7" s="1"/>
  <c r="M34" i="23"/>
  <c r="F43" i="8"/>
  <c r="F13" i="13"/>
  <c r="F61" i="13"/>
  <c r="H7" i="16"/>
  <c r="D73" i="16"/>
  <c r="D75" i="16" s="1"/>
  <c r="H43" i="16"/>
  <c r="F16" i="17"/>
  <c r="F64" i="17"/>
  <c r="G21" i="12"/>
  <c r="P74" i="15"/>
  <c r="M45" i="23"/>
  <c r="J73" i="15"/>
  <c r="H31" i="7"/>
  <c r="G24" i="12"/>
  <c r="G60" i="12"/>
  <c r="U73" i="15"/>
  <c r="L73" i="20"/>
  <c r="F40" i="8"/>
  <c r="F10" i="13"/>
  <c r="F58" i="13"/>
  <c r="V25" i="15"/>
  <c r="V49" i="15"/>
  <c r="G73" i="16"/>
  <c r="F13" i="17"/>
  <c r="F61" i="17"/>
  <c r="N73" i="20"/>
  <c r="H19" i="29"/>
  <c r="H20" i="7"/>
  <c r="H32" i="7"/>
  <c r="H44" i="7"/>
  <c r="E44" i="7" s="1"/>
  <c r="O44" i="7" s="1"/>
  <c r="H56" i="7"/>
  <c r="E56" i="7" s="1"/>
  <c r="O56" i="7" s="1"/>
  <c r="H68" i="7"/>
  <c r="E68" i="7" s="1"/>
  <c r="O68" i="7" s="1"/>
  <c r="F12" i="25"/>
  <c r="L15" i="26"/>
  <c r="L47" i="26"/>
  <c r="G73" i="29"/>
  <c r="H41" i="16"/>
  <c r="F44" i="8"/>
  <c r="F14" i="13"/>
  <c r="F62" i="13"/>
  <c r="H10" i="16"/>
  <c r="H46" i="16"/>
  <c r="F17" i="17"/>
  <c r="F65" i="17"/>
  <c r="R26" i="20"/>
  <c r="K74" i="14"/>
  <c r="H15" i="16"/>
  <c r="H51" i="16"/>
  <c r="M33" i="23"/>
  <c r="H21" i="7"/>
  <c r="E21" i="7" s="1"/>
  <c r="O21" i="7" s="1"/>
  <c r="H33" i="7"/>
  <c r="E33" i="7" s="1"/>
  <c r="O33" i="7" s="1"/>
  <c r="H45" i="7"/>
  <c r="H57" i="7"/>
  <c r="E57" i="7" s="1"/>
  <c r="O57" i="7" s="1"/>
  <c r="H69" i="7"/>
  <c r="M10" i="23"/>
  <c r="F24" i="25"/>
  <c r="H9" i="29"/>
  <c r="F73" i="16"/>
  <c r="F75" i="16" s="1"/>
  <c r="F48" i="8"/>
  <c r="F18" i="13"/>
  <c r="F66" i="13"/>
  <c r="F21" i="17"/>
  <c r="F69" i="17"/>
  <c r="M73" i="20"/>
  <c r="K73" i="14"/>
  <c r="H22" i="7"/>
  <c r="H34" i="7"/>
  <c r="H46" i="7"/>
  <c r="H58" i="7"/>
  <c r="H70" i="7"/>
  <c r="E70" i="7" s="1"/>
  <c r="O70" i="7" s="1"/>
  <c r="R27" i="20"/>
  <c r="H34" i="22"/>
  <c r="M64" i="23"/>
  <c r="F32" i="25"/>
  <c r="H15" i="22"/>
  <c r="V66" i="15"/>
  <c r="J15" i="21"/>
  <c r="F52" i="8"/>
  <c r="F22" i="13"/>
  <c r="F70" i="13"/>
  <c r="J74" i="14"/>
  <c r="F25" i="17"/>
  <c r="R18" i="20"/>
  <c r="H56" i="27"/>
  <c r="F74" i="12"/>
  <c r="V20" i="15"/>
  <c r="V44" i="15"/>
  <c r="V68" i="15"/>
  <c r="H23" i="7"/>
  <c r="E23" i="7" s="1"/>
  <c r="O23" i="7" s="1"/>
  <c r="H35" i="7"/>
  <c r="H47" i="7"/>
  <c r="E47" i="7" s="1"/>
  <c r="O47" i="7" s="1"/>
  <c r="H59" i="7"/>
  <c r="E59" i="7" s="1"/>
  <c r="O59" i="7" s="1"/>
  <c r="H71" i="7"/>
  <c r="H8" i="16"/>
  <c r="R28" i="20"/>
  <c r="J49" i="21"/>
  <c r="M16" i="23"/>
  <c r="F44" i="25"/>
  <c r="K12" i="29"/>
  <c r="J8" i="21"/>
  <c r="G36" i="12"/>
  <c r="G72" i="12"/>
  <c r="I74" i="14"/>
  <c r="F56" i="8"/>
  <c r="F26" i="13"/>
  <c r="J73" i="14"/>
  <c r="F29" i="17"/>
  <c r="H68" i="22"/>
  <c r="H31" i="29"/>
  <c r="H12" i="7"/>
  <c r="H24" i="7"/>
  <c r="H36" i="7"/>
  <c r="E36" i="7" s="1"/>
  <c r="O36" i="7" s="1"/>
  <c r="H48" i="7"/>
  <c r="E48" i="7" s="1"/>
  <c r="O48" i="7" s="1"/>
  <c r="H60" i="7"/>
  <c r="H72" i="7"/>
  <c r="E72" i="7" s="1"/>
  <c r="O72" i="7" s="1"/>
  <c r="R29" i="20"/>
  <c r="J13" i="21"/>
  <c r="F48" i="25"/>
  <c r="H58" i="27"/>
  <c r="M15" i="23"/>
  <c r="D74" i="9"/>
  <c r="G39" i="12"/>
  <c r="I73" i="14"/>
  <c r="H17" i="16"/>
  <c r="H53" i="16"/>
  <c r="F12" i="8"/>
  <c r="F60" i="8"/>
  <c r="E74" i="12"/>
  <c r="F30" i="13"/>
  <c r="H22" i="16"/>
  <c r="H58" i="16"/>
  <c r="F33" i="17"/>
  <c r="R10" i="20"/>
  <c r="R46" i="20"/>
  <c r="H27" i="16"/>
  <c r="H63" i="16"/>
  <c r="H13" i="7"/>
  <c r="E13" i="7" s="1"/>
  <c r="O13" i="7" s="1"/>
  <c r="H25" i="7"/>
  <c r="H37" i="7"/>
  <c r="H49" i="7"/>
  <c r="H61" i="7"/>
  <c r="F52" i="25"/>
  <c r="L63" i="26"/>
  <c r="G42" i="12"/>
  <c r="H8" i="22"/>
  <c r="F16" i="8"/>
  <c r="F64" i="8"/>
  <c r="F34" i="13"/>
  <c r="V13" i="15"/>
  <c r="V37" i="15"/>
  <c r="V61" i="15"/>
  <c r="F37" i="17"/>
  <c r="F74" i="15"/>
  <c r="H14" i="7"/>
  <c r="H26" i="7"/>
  <c r="H38" i="7"/>
  <c r="H50" i="7"/>
  <c r="H62" i="7"/>
  <c r="H44" i="22"/>
  <c r="J61" i="21"/>
  <c r="H46" i="22"/>
  <c r="M22" i="23"/>
  <c r="F56" i="25"/>
  <c r="F21" i="28"/>
  <c r="H51" i="22"/>
  <c r="F41" i="17"/>
  <c r="R74" i="15"/>
  <c r="H15" i="7"/>
  <c r="H27" i="7"/>
  <c r="H39" i="7"/>
  <c r="H51" i="7"/>
  <c r="H63" i="7"/>
  <c r="D73" i="24"/>
  <c r="F60" i="25"/>
  <c r="L31" i="26"/>
  <c r="F25" i="28"/>
  <c r="E74" i="20"/>
  <c r="J32" i="21"/>
  <c r="E74" i="15"/>
  <c r="F45" i="17"/>
  <c r="R22" i="20"/>
  <c r="R33" i="20"/>
  <c r="K73" i="15"/>
  <c r="J39" i="21"/>
  <c r="H16" i="7"/>
  <c r="E16" i="7" s="1"/>
  <c r="O16" i="7" s="1"/>
  <c r="H28" i="7"/>
  <c r="H40" i="7"/>
  <c r="H52" i="7"/>
  <c r="H64" i="7"/>
  <c r="L73" i="14"/>
  <c r="J25" i="21"/>
  <c r="F72" i="25"/>
  <c r="F29" i="28"/>
  <c r="H33" i="29"/>
  <c r="I74" i="23"/>
  <c r="E73" i="26"/>
  <c r="Q74" i="15"/>
  <c r="H34" i="16"/>
  <c r="H70" i="16"/>
  <c r="F49" i="17"/>
  <c r="R34" i="20"/>
  <c r="F73" i="26"/>
  <c r="E74" i="13"/>
  <c r="V8" i="15"/>
  <c r="V32" i="15"/>
  <c r="V56" i="15"/>
  <c r="H39" i="16"/>
  <c r="H17" i="7"/>
  <c r="H29" i="7"/>
  <c r="H41" i="7"/>
  <c r="E41" i="7" s="1"/>
  <c r="O41" i="7" s="1"/>
  <c r="H53" i="7"/>
  <c r="E53" i="7" s="1"/>
  <c r="O53" i="7" s="1"/>
  <c r="H65" i="7"/>
  <c r="L73" i="15"/>
  <c r="H70" i="22"/>
  <c r="M28" i="23"/>
  <c r="M52" i="23"/>
  <c r="F33" i="28"/>
  <c r="F53" i="17"/>
  <c r="R14" i="20"/>
  <c r="R35" i="20"/>
  <c r="H18" i="7"/>
  <c r="E18" i="7" s="1"/>
  <c r="O18" i="7" s="1"/>
  <c r="H30" i="7"/>
  <c r="H42" i="7"/>
  <c r="I74" i="7"/>
  <c r="H54" i="7"/>
  <c r="H66" i="7"/>
  <c r="H32" i="27"/>
  <c r="G73" i="22"/>
  <c r="F37" i="28"/>
  <c r="F74" i="21"/>
  <c r="H20" i="16"/>
  <c r="H56" i="16"/>
  <c r="R41" i="20"/>
  <c r="E74" i="21"/>
  <c r="M70" i="23"/>
  <c r="F20" i="25"/>
  <c r="F68" i="25"/>
  <c r="F45" i="28"/>
  <c r="K36" i="29"/>
  <c r="K23" i="30"/>
  <c r="D74" i="30"/>
  <c r="K54" i="30"/>
  <c r="R55" i="20"/>
  <c r="J10" i="21"/>
  <c r="J34" i="21"/>
  <c r="J58" i="21"/>
  <c r="F25" i="25"/>
  <c r="G73" i="26"/>
  <c r="H37" i="27"/>
  <c r="F10" i="28"/>
  <c r="F58" i="28"/>
  <c r="K21" i="29"/>
  <c r="K42" i="29"/>
  <c r="H65" i="29"/>
  <c r="G74" i="30"/>
  <c r="H18" i="22"/>
  <c r="I74" i="20"/>
  <c r="H23" i="27"/>
  <c r="H16" i="29"/>
  <c r="I74" i="29"/>
  <c r="H54" i="29"/>
  <c r="K29" i="30"/>
  <c r="H34" i="27"/>
  <c r="H70" i="27"/>
  <c r="F49" i="28"/>
  <c r="K74" i="23"/>
  <c r="F29" i="25"/>
  <c r="F14" i="28"/>
  <c r="F62" i="28"/>
  <c r="K26" i="30"/>
  <c r="K57" i="30"/>
  <c r="J53" i="21"/>
  <c r="H66" i="22"/>
  <c r="M68" i="23"/>
  <c r="H54" i="27"/>
  <c r="D74" i="27"/>
  <c r="K32" i="29"/>
  <c r="J48" i="21"/>
  <c r="F74" i="26"/>
  <c r="H58" i="29"/>
  <c r="R52" i="20"/>
  <c r="H22" i="22"/>
  <c r="H58" i="22"/>
  <c r="M58" i="23"/>
  <c r="F28" i="25"/>
  <c r="D73" i="26"/>
  <c r="L7" i="26"/>
  <c r="L23" i="26"/>
  <c r="L39" i="26"/>
  <c r="L55" i="26"/>
  <c r="L71" i="26"/>
  <c r="F53" i="28"/>
  <c r="J20" i="21"/>
  <c r="J44" i="21"/>
  <c r="J68" i="21"/>
  <c r="H15" i="27"/>
  <c r="H51" i="27"/>
  <c r="H8" i="29"/>
  <c r="K59" i="30"/>
  <c r="R47" i="20"/>
  <c r="H25" i="22"/>
  <c r="H61" i="22"/>
  <c r="F33" i="25"/>
  <c r="L10" i="26"/>
  <c r="L26" i="26"/>
  <c r="L42" i="26"/>
  <c r="L58" i="26"/>
  <c r="F18" i="28"/>
  <c r="F66" i="28"/>
  <c r="K47" i="29"/>
  <c r="H68" i="29"/>
  <c r="I74" i="21"/>
  <c r="M50" i="23"/>
  <c r="K19" i="29"/>
  <c r="F9" i="28"/>
  <c r="F57" i="28"/>
  <c r="H21" i="29"/>
  <c r="H42" i="29"/>
  <c r="H39" i="22"/>
  <c r="K73" i="23"/>
  <c r="R67" i="20"/>
  <c r="F37" i="25"/>
  <c r="F22" i="28"/>
  <c r="F70" i="28"/>
  <c r="K62" i="30"/>
  <c r="J29" i="21"/>
  <c r="H30" i="22"/>
  <c r="M8" i="23"/>
  <c r="E73" i="30"/>
  <c r="J74" i="20"/>
  <c r="G74" i="15"/>
  <c r="H32" i="16"/>
  <c r="H68" i="16"/>
  <c r="M46" i="23"/>
  <c r="F36" i="25"/>
  <c r="G73" i="27"/>
  <c r="F13" i="28"/>
  <c r="F61" i="28"/>
  <c r="K11" i="29"/>
  <c r="H32" i="29"/>
  <c r="F41" i="25"/>
  <c r="H13" i="27"/>
  <c r="H49" i="27"/>
  <c r="F26" i="28"/>
  <c r="J73" i="29"/>
  <c r="H28" i="29"/>
  <c r="V15" i="15"/>
  <c r="V39" i="15"/>
  <c r="S74" i="15"/>
  <c r="V63" i="15"/>
  <c r="O73" i="20"/>
  <c r="M63" i="23"/>
  <c r="F40" i="25"/>
  <c r="L11" i="26"/>
  <c r="L27" i="26"/>
  <c r="L43" i="26"/>
  <c r="L59" i="26"/>
  <c r="H10" i="27"/>
  <c r="H46" i="27"/>
  <c r="F17" i="28"/>
  <c r="F65" i="28"/>
  <c r="K24" i="29"/>
  <c r="K36" i="30"/>
  <c r="R59" i="20"/>
  <c r="F45" i="25"/>
  <c r="L14" i="26"/>
  <c r="L30" i="26"/>
  <c r="L46" i="26"/>
  <c r="L62" i="26"/>
  <c r="F30" i="28"/>
  <c r="K9" i="29"/>
  <c r="H30" i="29"/>
  <c r="H18" i="27"/>
  <c r="H66" i="27"/>
  <c r="J24" i="21"/>
  <c r="E74" i="27"/>
  <c r="K60" i="30"/>
  <c r="R64" i="20"/>
  <c r="H27" i="27"/>
  <c r="H63" i="27"/>
  <c r="K35" i="29"/>
  <c r="J22" i="21"/>
  <c r="J46" i="21"/>
  <c r="J70" i="21"/>
  <c r="H37" i="22"/>
  <c r="F49" i="25"/>
  <c r="F34" i="28"/>
  <c r="K9" i="30"/>
  <c r="K39" i="30"/>
  <c r="J65" i="21"/>
  <c r="M14" i="23"/>
  <c r="H73" i="26"/>
  <c r="R72" i="20"/>
  <c r="K41" i="30"/>
  <c r="K72" i="30"/>
  <c r="R51" i="20"/>
  <c r="F53" i="25"/>
  <c r="F38" i="28"/>
  <c r="K33" i="29"/>
  <c r="G74" i="29"/>
  <c r="K11" i="30"/>
  <c r="H42" i="22"/>
  <c r="H47" i="22"/>
  <c r="H59" i="27"/>
  <c r="D73" i="21"/>
  <c r="J7" i="21"/>
  <c r="R71" i="20"/>
  <c r="F9" i="25"/>
  <c r="F57" i="25"/>
  <c r="L18" i="26"/>
  <c r="L34" i="26"/>
  <c r="L50" i="26"/>
  <c r="L66" i="26"/>
  <c r="H25" i="27"/>
  <c r="H61" i="27"/>
  <c r="F42" i="28"/>
  <c r="K44" i="30"/>
  <c r="J41" i="21"/>
  <c r="M38" i="23"/>
  <c r="H17" i="29"/>
  <c r="H46" i="29"/>
  <c r="Q74" i="20"/>
  <c r="H20" i="29"/>
  <c r="R43" i="20"/>
  <c r="F13" i="25"/>
  <c r="F61" i="25"/>
  <c r="F46" i="28"/>
  <c r="M20" i="23"/>
  <c r="H30" i="27"/>
  <c r="J72" i="21"/>
  <c r="E74" i="22"/>
  <c r="L73" i="29"/>
  <c r="K7" i="29"/>
  <c r="J31" i="21"/>
  <c r="H39" i="27"/>
  <c r="K18" i="30"/>
  <c r="R63" i="20"/>
  <c r="H74" i="21"/>
  <c r="H13" i="22"/>
  <c r="H49" i="22"/>
  <c r="F17" i="25"/>
  <c r="F65" i="25"/>
  <c r="F50" i="28"/>
  <c r="H18" i="29"/>
  <c r="K59" i="29"/>
  <c r="J17" i="21"/>
  <c r="D74" i="22"/>
  <c r="H54" i="22"/>
  <c r="I73" i="26"/>
  <c r="K41" i="29"/>
  <c r="K24" i="30"/>
  <c r="J55" i="21"/>
  <c r="L74" i="14"/>
  <c r="V27" i="15"/>
  <c r="V51" i="15"/>
  <c r="M40" i="23"/>
  <c r="H74" i="23"/>
  <c r="F16" i="25"/>
  <c r="F64" i="25"/>
  <c r="L19" i="26"/>
  <c r="L35" i="26"/>
  <c r="L51" i="26"/>
  <c r="L67" i="26"/>
  <c r="F41" i="28"/>
  <c r="H27" i="22"/>
  <c r="H63" i="22"/>
  <c r="K23" i="29"/>
  <c r="K43" i="29"/>
  <c r="G74" i="20"/>
  <c r="F21" i="25"/>
  <c r="F69" i="25"/>
  <c r="L22" i="26"/>
  <c r="L38" i="26"/>
  <c r="L54" i="26"/>
  <c r="D74" i="26"/>
  <c r="L70" i="26"/>
  <c r="F54" i="28"/>
  <c r="D74" i="28"/>
  <c r="H62" i="29"/>
  <c r="K21" i="30"/>
  <c r="H74" i="20"/>
  <c r="M44" i="23"/>
  <c r="H42" i="27"/>
  <c r="H11" i="22"/>
  <c r="H16" i="22"/>
  <c r="M56" i="23"/>
  <c r="E74" i="26"/>
  <c r="J12" i="21"/>
  <c r="J36" i="21"/>
  <c r="J60" i="21"/>
  <c r="H23" i="22"/>
  <c r="H59" i="22"/>
  <c r="H50" i="29"/>
  <c r="K65" i="30"/>
  <c r="M31" i="23"/>
  <c r="F42" i="25"/>
  <c r="L13" i="26"/>
  <c r="L29" i="26"/>
  <c r="L45" i="26"/>
  <c r="L61" i="26"/>
  <c r="F74" i="27"/>
  <c r="F31" i="28"/>
  <c r="K30" i="29"/>
  <c r="H57" i="27"/>
  <c r="H61" i="29"/>
  <c r="K27" i="30"/>
  <c r="K68" i="30"/>
  <c r="M12" i="23"/>
  <c r="L74" i="29"/>
  <c r="K54" i="29"/>
  <c r="F39" i="25"/>
  <c r="L44" i="26"/>
  <c r="K71" i="30"/>
  <c r="H60" i="22"/>
  <c r="M59" i="23"/>
  <c r="J54" i="21"/>
  <c r="D74" i="21"/>
  <c r="H35" i="27"/>
  <c r="H71" i="27"/>
  <c r="K51" i="29"/>
  <c r="F73" i="30"/>
  <c r="R48" i="20"/>
  <c r="H28" i="22"/>
  <c r="H64" i="22"/>
  <c r="M61" i="23"/>
  <c r="F46" i="25"/>
  <c r="F35" i="28"/>
  <c r="J14" i="21"/>
  <c r="J38" i="21"/>
  <c r="J62" i="21"/>
  <c r="H64" i="29"/>
  <c r="J21" i="21"/>
  <c r="H13" i="29"/>
  <c r="H67" i="22"/>
  <c r="F43" i="25"/>
  <c r="R68" i="20"/>
  <c r="M19" i="23"/>
  <c r="F50" i="25"/>
  <c r="F39" i="28"/>
  <c r="K29" i="29"/>
  <c r="K32" i="30"/>
  <c r="H14" i="27"/>
  <c r="R69" i="20"/>
  <c r="J64" i="21"/>
  <c r="F51" i="25"/>
  <c r="L48" i="26"/>
  <c r="K45" i="29"/>
  <c r="H63" i="29"/>
  <c r="K42" i="30"/>
  <c r="R40" i="20"/>
  <c r="J19" i="21"/>
  <c r="J43" i="21"/>
  <c r="J67" i="21"/>
  <c r="M49" i="23"/>
  <c r="F54" i="25"/>
  <c r="D74" i="25"/>
  <c r="L17" i="26"/>
  <c r="L33" i="26"/>
  <c r="L49" i="26"/>
  <c r="L65" i="26"/>
  <c r="H28" i="27"/>
  <c r="H64" i="27"/>
  <c r="F43" i="28"/>
  <c r="H15" i="29"/>
  <c r="J74" i="29"/>
  <c r="H33" i="22"/>
  <c r="H69" i="22"/>
  <c r="H21" i="27"/>
  <c r="H67" i="29"/>
  <c r="M18" i="23"/>
  <c r="K16" i="29"/>
  <c r="R49" i="20"/>
  <c r="G73" i="23"/>
  <c r="F55" i="25"/>
  <c r="M32" i="23"/>
  <c r="K8" i="29"/>
  <c r="H29" i="29"/>
  <c r="H35" i="22"/>
  <c r="H71" i="22"/>
  <c r="K31" i="29"/>
  <c r="K55" i="29"/>
  <c r="R60" i="20"/>
  <c r="D73" i="23"/>
  <c r="M7" i="23"/>
  <c r="F10" i="25"/>
  <c r="F58" i="25"/>
  <c r="F47" i="28"/>
  <c r="H69" i="27"/>
  <c r="K45" i="30"/>
  <c r="H50" i="22"/>
  <c r="H26" i="27"/>
  <c r="J16" i="21"/>
  <c r="L12" i="26"/>
  <c r="L60" i="26"/>
  <c r="F24" i="28"/>
  <c r="M17" i="23"/>
  <c r="K74" i="26"/>
  <c r="K38" i="29"/>
  <c r="M62" i="23"/>
  <c r="H74" i="30"/>
  <c r="H11" i="27"/>
  <c r="H47" i="27"/>
  <c r="K47" i="30"/>
  <c r="R32" i="20"/>
  <c r="H40" i="22"/>
  <c r="M37" i="23"/>
  <c r="F14" i="25"/>
  <c r="F62" i="25"/>
  <c r="F51" i="28"/>
  <c r="K18" i="29"/>
  <c r="H39" i="29"/>
  <c r="E73" i="23"/>
  <c r="E74" i="25"/>
  <c r="J69" i="21"/>
  <c r="F28" i="28"/>
  <c r="N74" i="20"/>
  <c r="K49" i="29"/>
  <c r="M67" i="23"/>
  <c r="F18" i="25"/>
  <c r="F66" i="25"/>
  <c r="L21" i="26"/>
  <c r="L37" i="26"/>
  <c r="L53" i="26"/>
  <c r="L69" i="26"/>
  <c r="F7" i="28"/>
  <c r="D73" i="28"/>
  <c r="F55" i="28"/>
  <c r="H73" i="30"/>
  <c r="K50" i="30"/>
  <c r="H62" i="22"/>
  <c r="M24" i="23"/>
  <c r="M48" i="23"/>
  <c r="R57" i="20"/>
  <c r="L16" i="26"/>
  <c r="L64" i="26"/>
  <c r="F36" i="28"/>
  <c r="M25" i="23"/>
  <c r="F22" i="25"/>
  <c r="F70" i="25"/>
  <c r="G74" i="26"/>
  <c r="H40" i="27"/>
  <c r="F11" i="28"/>
  <c r="F59" i="28"/>
  <c r="K65" i="29"/>
  <c r="J26" i="21"/>
  <c r="J50" i="21"/>
  <c r="H9" i="22"/>
  <c r="H45" i="22"/>
  <c r="H33" i="27"/>
  <c r="H38" i="29"/>
  <c r="K14" i="30"/>
  <c r="L74" i="20"/>
  <c r="F40" i="28"/>
  <c r="H12" i="27"/>
  <c r="R44" i="20"/>
  <c r="M55" i="23"/>
  <c r="F26" i="25"/>
  <c r="J73" i="26"/>
  <c r="F15" i="28"/>
  <c r="F63" i="28"/>
  <c r="K68" i="29"/>
  <c r="H14" i="29"/>
  <c r="F73" i="21"/>
  <c r="H14" i="22"/>
  <c r="M30" i="23"/>
  <c r="H50" i="27"/>
  <c r="H31" i="22"/>
  <c r="L28" i="26"/>
  <c r="F72" i="28"/>
  <c r="M41" i="23"/>
  <c r="H36" i="27"/>
  <c r="I74" i="30"/>
  <c r="H52" i="22"/>
  <c r="M13" i="23"/>
  <c r="F30" i="25"/>
  <c r="L9" i="26"/>
  <c r="L25" i="26"/>
  <c r="L41" i="26"/>
  <c r="L57" i="26"/>
  <c r="F19" i="28"/>
  <c r="F67" i="28"/>
  <c r="H45" i="29"/>
  <c r="K71" i="29"/>
  <c r="J45" i="21"/>
  <c r="I74" i="26"/>
  <c r="H37" i="29"/>
  <c r="J40" i="21"/>
  <c r="H24" i="22"/>
  <c r="H48" i="27"/>
  <c r="R36" i="20"/>
  <c r="F74" i="22"/>
  <c r="M43" i="23"/>
  <c r="F34" i="25"/>
  <c r="F23" i="28"/>
  <c r="F71" i="28"/>
  <c r="H27" i="29"/>
  <c r="K46" i="29"/>
  <c r="E46" i="29" s="1"/>
  <c r="N46" i="29" s="1"/>
  <c r="G73" i="30"/>
  <c r="E73" i="21"/>
  <c r="G74" i="22"/>
  <c r="K73" i="26"/>
  <c r="K17" i="29"/>
  <c r="H26" i="22"/>
  <c r="H62" i="27"/>
  <c r="L32" i="26"/>
  <c r="H12" i="29"/>
  <c r="H72" i="27"/>
  <c r="H59" i="29"/>
  <c r="M26" i="23"/>
  <c r="L74" i="23"/>
  <c r="E74" i="28"/>
  <c r="K20" i="29"/>
  <c r="H40" i="29"/>
  <c r="R56" i="20"/>
  <c r="F38" i="25"/>
  <c r="H16" i="27"/>
  <c r="H52" i="27"/>
  <c r="F27" i="28"/>
  <c r="M73" i="29"/>
  <c r="H21" i="22"/>
  <c r="H57" i="22"/>
  <c r="G74" i="27"/>
  <c r="K58" i="29"/>
  <c r="K63" i="30"/>
  <c r="M60" i="23"/>
  <c r="H53" i="29"/>
  <c r="F7" i="25"/>
  <c r="D73" i="25"/>
  <c r="J30" i="21"/>
  <c r="M66" i="23"/>
  <c r="K61" i="29"/>
  <c r="J28" i="21"/>
  <c r="J52" i="21"/>
  <c r="F15" i="25"/>
  <c r="F63" i="25"/>
  <c r="L20" i="26"/>
  <c r="L36" i="26"/>
  <c r="L52" i="26"/>
  <c r="L68" i="26"/>
  <c r="H31" i="27"/>
  <c r="H67" i="27"/>
  <c r="F48" i="28"/>
  <c r="K15" i="29"/>
  <c r="H36" i="29"/>
  <c r="K17" i="30"/>
  <c r="K48" i="30"/>
  <c r="O74" i="20"/>
  <c r="J18" i="21"/>
  <c r="J42" i="21"/>
  <c r="J66" i="21"/>
  <c r="F73" i="27"/>
  <c r="H10" i="29"/>
  <c r="K8" i="30"/>
  <c r="K38" i="30"/>
  <c r="K69" i="30"/>
  <c r="K72" i="29"/>
  <c r="R53" i="20"/>
  <c r="F19" i="25"/>
  <c r="F67" i="25"/>
  <c r="F52" i="28"/>
  <c r="M74" i="29"/>
  <c r="J23" i="21"/>
  <c r="J47" i="21"/>
  <c r="J71" i="21"/>
  <c r="H36" i="22"/>
  <c r="H72" i="22"/>
  <c r="M35" i="23"/>
  <c r="D74" i="24"/>
  <c r="H52" i="29"/>
  <c r="K50" i="29"/>
  <c r="H71" i="29"/>
  <c r="F74" i="29"/>
  <c r="D73" i="30"/>
  <c r="K7" i="30"/>
  <c r="K25" i="30"/>
  <c r="K43" i="30"/>
  <c r="K61" i="30"/>
  <c r="H74" i="26"/>
  <c r="E73" i="28"/>
  <c r="K40" i="29"/>
  <c r="M54" i="23"/>
  <c r="D74" i="23"/>
  <c r="H44" i="29"/>
  <c r="G73" i="21"/>
  <c r="G75" i="21" s="1"/>
  <c r="F23" i="25"/>
  <c r="F71" i="25"/>
  <c r="J74" i="26"/>
  <c r="F8" i="28"/>
  <c r="F56" i="28"/>
  <c r="K39" i="29"/>
  <c r="K53" i="30"/>
  <c r="H73" i="23"/>
  <c r="M65" i="23"/>
  <c r="E73" i="25"/>
  <c r="H24" i="27"/>
  <c r="H60" i="27"/>
  <c r="H11" i="29"/>
  <c r="K64" i="29"/>
  <c r="I73" i="23"/>
  <c r="K13" i="29"/>
  <c r="H34" i="29"/>
  <c r="K53" i="29"/>
  <c r="H25" i="29"/>
  <c r="R45" i="20"/>
  <c r="M74" i="20"/>
  <c r="H19" i="22"/>
  <c r="H55" i="22"/>
  <c r="F27" i="25"/>
  <c r="L8" i="26"/>
  <c r="L24" i="26"/>
  <c r="L40" i="26"/>
  <c r="L56" i="26"/>
  <c r="L72" i="26"/>
  <c r="F12" i="28"/>
  <c r="F60" i="28"/>
  <c r="E73" i="22"/>
  <c r="M23" i="23"/>
  <c r="K67" i="29"/>
  <c r="H41" i="22"/>
  <c r="H17" i="27"/>
  <c r="H53" i="27"/>
  <c r="K15" i="30"/>
  <c r="H60" i="29"/>
  <c r="D74" i="29"/>
  <c r="H57" i="29"/>
  <c r="K10" i="30"/>
  <c r="K28" i="30"/>
  <c r="K46" i="30"/>
  <c r="K64" i="30"/>
  <c r="H9" i="27"/>
  <c r="H45" i="27"/>
  <c r="J9" i="21"/>
  <c r="J33" i="21"/>
  <c r="J57" i="21"/>
  <c r="M42" i="23"/>
  <c r="H49" i="29"/>
  <c r="H70" i="29"/>
  <c r="R65" i="20"/>
  <c r="E74" i="23"/>
  <c r="F31" i="25"/>
  <c r="D73" i="27"/>
  <c r="H7" i="27"/>
  <c r="H43" i="27"/>
  <c r="F16" i="28"/>
  <c r="F64" i="28"/>
  <c r="M53" i="23"/>
  <c r="K14" i="29"/>
  <c r="H35" i="29"/>
  <c r="K70" i="29"/>
  <c r="F73" i="22"/>
  <c r="K37" i="29"/>
  <c r="H56" i="29"/>
  <c r="H26" i="29"/>
  <c r="K12" i="30"/>
  <c r="M72" i="23"/>
  <c r="H38" i="27"/>
  <c r="K28" i="29"/>
  <c r="I73" i="30"/>
  <c r="F35" i="25"/>
  <c r="F20" i="28"/>
  <c r="F68" i="28"/>
  <c r="H24" i="29"/>
  <c r="K30" i="30"/>
  <c r="H73" i="21"/>
  <c r="H12" i="22"/>
  <c r="H48" i="22"/>
  <c r="M11" i="23"/>
  <c r="F74" i="23"/>
  <c r="K57" i="29"/>
  <c r="K20" i="30"/>
  <c r="K51" i="30"/>
  <c r="K63" i="29"/>
  <c r="E63" i="29" s="1"/>
  <c r="N63" i="29" s="1"/>
  <c r="K60" i="29"/>
  <c r="K13" i="30"/>
  <c r="K31" i="30"/>
  <c r="K49" i="30"/>
  <c r="K67" i="30"/>
  <c r="D73" i="29"/>
  <c r="K27" i="29"/>
  <c r="K35" i="30"/>
  <c r="K66" i="30"/>
  <c r="J11" i="21"/>
  <c r="J35" i="21"/>
  <c r="J59" i="21"/>
  <c r="M71" i="23"/>
  <c r="I73" i="21"/>
  <c r="H17" i="22"/>
  <c r="H53" i="22"/>
  <c r="H29" i="27"/>
  <c r="H65" i="27"/>
  <c r="H22" i="29"/>
  <c r="K56" i="30"/>
  <c r="K16" i="30"/>
  <c r="K34" i="30"/>
  <c r="K52" i="30"/>
  <c r="K70" i="30"/>
  <c r="F47" i="25"/>
  <c r="H19" i="27"/>
  <c r="H55" i="27"/>
  <c r="F32" i="28"/>
  <c r="J73" i="30"/>
  <c r="M29" i="23"/>
  <c r="E73" i="27"/>
  <c r="H43" i="29"/>
  <c r="H66" i="29"/>
  <c r="E66" i="29" s="1"/>
  <c r="N66" i="29" s="1"/>
  <c r="K62" i="29"/>
  <c r="H23" i="29"/>
  <c r="G74" i="23"/>
  <c r="K25" i="29"/>
  <c r="K44" i="29"/>
  <c r="K19" i="30"/>
  <c r="K37" i="30"/>
  <c r="K55" i="30"/>
  <c r="F73" i="29"/>
  <c r="K33" i="30"/>
  <c r="H72" i="29"/>
  <c r="J74" i="30"/>
  <c r="K48" i="29"/>
  <c r="H69" i="29"/>
  <c r="H38" i="22"/>
  <c r="F73" i="23"/>
  <c r="M36" i="23"/>
  <c r="R61" i="20"/>
  <c r="D73" i="22"/>
  <c r="H7" i="22"/>
  <c r="H43" i="22"/>
  <c r="F11" i="25"/>
  <c r="F59" i="25"/>
  <c r="F44" i="28"/>
  <c r="M47" i="23"/>
  <c r="K26" i="29"/>
  <c r="H29" i="22"/>
  <c r="H65" i="22"/>
  <c r="H41" i="27"/>
  <c r="H48" i="29"/>
  <c r="H47" i="29"/>
  <c r="K22" i="30"/>
  <c r="K40" i="30"/>
  <c r="K58" i="30"/>
  <c r="F74" i="30"/>
  <c r="CJ23" i="4" l="1"/>
  <c r="H29" i="1"/>
  <c r="H20" i="1"/>
  <c r="F75" i="7"/>
  <c r="E14" i="1"/>
  <c r="E24" i="1" s="1"/>
  <c r="K56" i="5"/>
  <c r="U56" i="5" s="1"/>
  <c r="H93" i="1"/>
  <c r="CJ11" i="4"/>
  <c r="CV11" i="4" s="1"/>
  <c r="CO75" i="4"/>
  <c r="CJ55" i="4"/>
  <c r="CJ67" i="4"/>
  <c r="CV67" i="4" s="1"/>
  <c r="E22" i="29"/>
  <c r="N22" i="29" s="1"/>
  <c r="E24" i="7"/>
  <c r="O24" i="7" s="1"/>
  <c r="E12" i="7"/>
  <c r="O12" i="7" s="1"/>
  <c r="K39" i="5"/>
  <c r="U39" i="5" s="1"/>
  <c r="E11" i="7"/>
  <c r="O11" i="7" s="1"/>
  <c r="E51" i="7"/>
  <c r="O51" i="7" s="1"/>
  <c r="E29" i="7"/>
  <c r="O29" i="7" s="1"/>
  <c r="E32" i="7"/>
  <c r="O32" i="7" s="1"/>
  <c r="E62" i="7"/>
  <c r="O62" i="7" s="1"/>
  <c r="E38" i="7"/>
  <c r="O38" i="7" s="1"/>
  <c r="E75" i="22"/>
  <c r="CJ64" i="4"/>
  <c r="CV64" i="4" s="1"/>
  <c r="CJ20" i="4"/>
  <c r="CV20" i="4" s="1"/>
  <c r="CJ24" i="4"/>
  <c r="CV24" i="4" s="1"/>
  <c r="E52" i="29"/>
  <c r="N52" i="29" s="1"/>
  <c r="E31" i="7"/>
  <c r="O31" i="7" s="1"/>
  <c r="E9" i="29"/>
  <c r="N9" i="29" s="1"/>
  <c r="E26" i="7"/>
  <c r="O26" i="7" s="1"/>
  <c r="E67" i="7"/>
  <c r="O67" i="7" s="1"/>
  <c r="E22" i="7"/>
  <c r="O22" i="7" s="1"/>
  <c r="I75" i="4"/>
  <c r="N75" i="14"/>
  <c r="E68" i="29"/>
  <c r="N68" i="29" s="1"/>
  <c r="E36" i="29"/>
  <c r="N36" i="29" s="1"/>
  <c r="CC75" i="4"/>
  <c r="K26" i="5"/>
  <c r="U26" i="5" s="1"/>
  <c r="J75" i="15"/>
  <c r="E28" i="7"/>
  <c r="O28" i="7" s="1"/>
  <c r="K64" i="5"/>
  <c r="U64" i="5" s="1"/>
  <c r="K54" i="5"/>
  <c r="U54" i="5" s="1"/>
  <c r="E20" i="7"/>
  <c r="O20" i="7" s="1"/>
  <c r="E55" i="7"/>
  <c r="O55" i="7" s="1"/>
  <c r="E75" i="16"/>
  <c r="E15" i="7"/>
  <c r="O15" i="7" s="1"/>
  <c r="E14" i="7"/>
  <c r="O14" i="7" s="1"/>
  <c r="E65" i="7"/>
  <c r="O65" i="7" s="1"/>
  <c r="E49" i="7"/>
  <c r="O49" i="7" s="1"/>
  <c r="E66" i="7"/>
  <c r="O66" i="7" s="1"/>
  <c r="E37" i="7"/>
  <c r="O37" i="7" s="1"/>
  <c r="E34" i="7"/>
  <c r="O34" i="7" s="1"/>
  <c r="E25" i="7"/>
  <c r="O25" i="7" s="1"/>
  <c r="E10" i="7"/>
  <c r="O10" i="7" s="1"/>
  <c r="D75" i="19"/>
  <c r="I75" i="15"/>
  <c r="E64" i="7"/>
  <c r="O64" i="7" s="1"/>
  <c r="E71" i="7"/>
  <c r="O71" i="7" s="1"/>
  <c r="CJ51" i="4"/>
  <c r="K68" i="5"/>
  <c r="U68" i="5" s="1"/>
  <c r="CJ9" i="4"/>
  <c r="CV9" i="4" s="1"/>
  <c r="E69" i="29"/>
  <c r="N69" i="29" s="1"/>
  <c r="E42" i="7"/>
  <c r="O42" i="7" s="1"/>
  <c r="E12" i="29"/>
  <c r="N12" i="29" s="1"/>
  <c r="K46" i="5"/>
  <c r="U46" i="5" s="1"/>
  <c r="CJ21" i="4"/>
  <c r="CV21" i="4" s="1"/>
  <c r="CJ63" i="4"/>
  <c r="CV63" i="4" s="1"/>
  <c r="E7" i="7"/>
  <c r="O7" i="7" s="1"/>
  <c r="K70" i="5"/>
  <c r="U70" i="5" s="1"/>
  <c r="CJ53" i="4"/>
  <c r="CV53" i="4" s="1"/>
  <c r="E35" i="29"/>
  <c r="N35" i="29" s="1"/>
  <c r="R75" i="5"/>
  <c r="K30" i="5"/>
  <c r="U30" i="5" s="1"/>
  <c r="E27" i="7"/>
  <c r="O27" i="7" s="1"/>
  <c r="H76" i="1"/>
  <c r="E52" i="7"/>
  <c r="O52" i="7" s="1"/>
  <c r="K66" i="5"/>
  <c r="U66" i="5" s="1"/>
  <c r="CN75" i="4"/>
  <c r="CJ16" i="4"/>
  <c r="CV16" i="4" s="1"/>
  <c r="E8" i="7"/>
  <c r="O8" i="7" s="1"/>
  <c r="E41" i="29"/>
  <c r="N41" i="29" s="1"/>
  <c r="E35" i="7"/>
  <c r="O35" i="7" s="1"/>
  <c r="F75" i="21"/>
  <c r="E33" i="29"/>
  <c r="N33" i="29" s="1"/>
  <c r="J75" i="4"/>
  <c r="K34" i="5"/>
  <c r="U34" i="5" s="1"/>
  <c r="BF75" i="4"/>
  <c r="E59" i="29"/>
  <c r="N59" i="29" s="1"/>
  <c r="E24" i="29"/>
  <c r="N24" i="29" s="1"/>
  <c r="BP75" i="4"/>
  <c r="CJ8" i="4"/>
  <c r="CV8" i="4" s="1"/>
  <c r="K38" i="5"/>
  <c r="U38" i="5" s="1"/>
  <c r="K10" i="5"/>
  <c r="U10" i="5" s="1"/>
  <c r="E51" i="29"/>
  <c r="N51" i="29" s="1"/>
  <c r="CJ12" i="4"/>
  <c r="CV12" i="4" s="1"/>
  <c r="K18" i="5"/>
  <c r="U18" i="5" s="1"/>
  <c r="E34" i="29"/>
  <c r="N34" i="29" s="1"/>
  <c r="F75" i="22"/>
  <c r="E8" i="29"/>
  <c r="N8" i="29" s="1"/>
  <c r="E10" i="29"/>
  <c r="N10" i="29" s="1"/>
  <c r="K75" i="20"/>
  <c r="E17" i="7"/>
  <c r="O17" i="7" s="1"/>
  <c r="E63" i="7"/>
  <c r="O63" i="7" s="1"/>
  <c r="E45" i="7"/>
  <c r="O45" i="7" s="1"/>
  <c r="BR75" i="4"/>
  <c r="G105" i="1"/>
  <c r="H78" i="1"/>
  <c r="G69" i="1"/>
  <c r="E75" i="21"/>
  <c r="E39" i="7"/>
  <c r="O39" i="7" s="1"/>
  <c r="CJ10" i="4"/>
  <c r="CV10" i="4" s="1"/>
  <c r="H75" i="21"/>
  <c r="H75" i="23"/>
  <c r="M75" i="29"/>
  <c r="E46" i="7"/>
  <c r="O46" i="7" s="1"/>
  <c r="K27" i="5"/>
  <c r="U27" i="5" s="1"/>
  <c r="K13" i="5"/>
  <c r="U13" i="5" s="1"/>
  <c r="T75" i="5"/>
  <c r="K75" i="15"/>
  <c r="G31" i="1"/>
  <c r="E7" i="29"/>
  <c r="N7" i="29" s="1"/>
  <c r="E42" i="29"/>
  <c r="N42" i="29" s="1"/>
  <c r="E23" i="29"/>
  <c r="N23" i="29" s="1"/>
  <c r="E60" i="7"/>
  <c r="O60" i="7" s="1"/>
  <c r="AB75" i="4"/>
  <c r="U75" i="15"/>
  <c r="K24" i="5"/>
  <c r="U24" i="5" s="1"/>
  <c r="CJ25" i="4"/>
  <c r="CV25" i="4" s="1"/>
  <c r="E19" i="29"/>
  <c r="N19" i="29" s="1"/>
  <c r="E18" i="29"/>
  <c r="N18" i="29" s="1"/>
  <c r="K17" i="5"/>
  <c r="U17" i="5" s="1"/>
  <c r="J75" i="14"/>
  <c r="E47" i="29"/>
  <c r="N47" i="29" s="1"/>
  <c r="E30" i="7"/>
  <c r="O30" i="7" s="1"/>
  <c r="E69" i="7"/>
  <c r="O69" i="7" s="1"/>
  <c r="K19" i="5"/>
  <c r="U19" i="5" s="1"/>
  <c r="O75" i="5"/>
  <c r="K44" i="5"/>
  <c r="U44" i="5" s="1"/>
  <c r="K60" i="5"/>
  <c r="U60" i="5" s="1"/>
  <c r="E75" i="14"/>
  <c r="D75" i="8"/>
  <c r="K57" i="5"/>
  <c r="U57" i="5" s="1"/>
  <c r="F75" i="5"/>
  <c r="K11" i="5"/>
  <c r="U11" i="5" s="1"/>
  <c r="CJ62" i="4"/>
  <c r="CV62" i="4" s="1"/>
  <c r="K59" i="5"/>
  <c r="U59" i="5" s="1"/>
  <c r="E14" i="29"/>
  <c r="N14" i="29" s="1"/>
  <c r="E38" i="29"/>
  <c r="N38" i="29" s="1"/>
  <c r="D75" i="28"/>
  <c r="CJ39" i="4"/>
  <c r="CV39" i="4" s="1"/>
  <c r="CJ66" i="4"/>
  <c r="CV66" i="4" s="1"/>
  <c r="AT75" i="4"/>
  <c r="E15" i="29"/>
  <c r="N15" i="29" s="1"/>
  <c r="K63" i="5"/>
  <c r="U63" i="5" s="1"/>
  <c r="E28" i="29"/>
  <c r="N28" i="29" s="1"/>
  <c r="E40" i="7"/>
  <c r="O40" i="7" s="1"/>
  <c r="J75" i="23"/>
  <c r="H75" i="14"/>
  <c r="K72" i="5"/>
  <c r="U72" i="5" s="1"/>
  <c r="K20" i="5"/>
  <c r="U20" i="5" s="1"/>
  <c r="BQ75" i="4"/>
  <c r="J75" i="29"/>
  <c r="L75" i="15"/>
  <c r="E61" i="7"/>
  <c r="O61" i="7" s="1"/>
  <c r="E58" i="7"/>
  <c r="O58" i="7" s="1"/>
  <c r="K23" i="5"/>
  <c r="U23" i="5" s="1"/>
  <c r="K36" i="5"/>
  <c r="U36" i="5" s="1"/>
  <c r="CJ50" i="4"/>
  <c r="CV50" i="4" s="1"/>
  <c r="AG75" i="4"/>
  <c r="E60" i="29"/>
  <c r="N60" i="29" s="1"/>
  <c r="K75" i="23"/>
  <c r="K61" i="5"/>
  <c r="U61" i="5" s="1"/>
  <c r="AH75" i="4"/>
  <c r="CJ38" i="4"/>
  <c r="CV38" i="4" s="1"/>
  <c r="F75" i="29"/>
  <c r="K49" i="5"/>
  <c r="U49" i="5" s="1"/>
  <c r="U75" i="4"/>
  <c r="E32" i="29"/>
  <c r="N32" i="29" s="1"/>
  <c r="G75" i="15"/>
  <c r="CJ34" i="4"/>
  <c r="CV34" i="4" s="1"/>
  <c r="CV32" i="4"/>
  <c r="K22" i="5"/>
  <c r="U22" i="5" s="1"/>
  <c r="G75" i="30"/>
  <c r="H75" i="15"/>
  <c r="D75" i="17"/>
  <c r="K14" i="5"/>
  <c r="U14" i="5" s="1"/>
  <c r="P75" i="5"/>
  <c r="AI75" i="4"/>
  <c r="H38" i="1"/>
  <c r="H73" i="27"/>
  <c r="E30" i="29"/>
  <c r="N30" i="29" s="1"/>
  <c r="E75" i="17"/>
  <c r="K50" i="5"/>
  <c r="U50" i="5" s="1"/>
  <c r="CJ65" i="4"/>
  <c r="CV65" i="4" s="1"/>
  <c r="P75" i="20"/>
  <c r="K41" i="5"/>
  <c r="U41" i="5" s="1"/>
  <c r="CJ49" i="4"/>
  <c r="CJ61" i="4"/>
  <c r="CV61" i="4" s="1"/>
  <c r="BL75" i="4"/>
  <c r="CJ37" i="4"/>
  <c r="CV37" i="4" s="1"/>
  <c r="E70" i="29"/>
  <c r="N70" i="29" s="1"/>
  <c r="E43" i="29"/>
  <c r="N43" i="29" s="1"/>
  <c r="E13" i="29"/>
  <c r="N13" i="29" s="1"/>
  <c r="E45" i="29"/>
  <c r="N45" i="29" s="1"/>
  <c r="G75" i="7"/>
  <c r="K65" i="5"/>
  <c r="U65" i="5" s="1"/>
  <c r="K15" i="5"/>
  <c r="U15" i="5" s="1"/>
  <c r="CJ60" i="4"/>
  <c r="CV60" i="4" s="1"/>
  <c r="K69" i="5"/>
  <c r="U69" i="5" s="1"/>
  <c r="I75" i="5"/>
  <c r="CB75" i="4"/>
  <c r="H120" i="1"/>
  <c r="I75" i="30"/>
  <c r="I75" i="23"/>
  <c r="F75" i="26"/>
  <c r="L75" i="14"/>
  <c r="I75" i="29"/>
  <c r="T75" i="15"/>
  <c r="K62" i="5"/>
  <c r="U62" i="5" s="1"/>
  <c r="E48" i="29"/>
  <c r="N48" i="29" s="1"/>
  <c r="J75" i="30"/>
  <c r="F75" i="14"/>
  <c r="G75" i="14"/>
  <c r="E11" i="29"/>
  <c r="N11" i="29" s="1"/>
  <c r="E53" i="29"/>
  <c r="N53" i="29" s="1"/>
  <c r="E17" i="29"/>
  <c r="N17" i="29" s="1"/>
  <c r="D75" i="23"/>
  <c r="CJ72" i="4"/>
  <c r="CV72" i="4" s="1"/>
  <c r="K71" i="5"/>
  <c r="U71" i="5" s="1"/>
  <c r="E71" i="29"/>
  <c r="N71" i="29" s="1"/>
  <c r="M75" i="14"/>
  <c r="K7" i="5"/>
  <c r="U7" i="5" s="1"/>
  <c r="J75" i="5"/>
  <c r="K32" i="5"/>
  <c r="U32" i="5" s="1"/>
  <c r="CJ46" i="4"/>
  <c r="CV46" i="4" s="1"/>
  <c r="F75" i="30"/>
  <c r="E75" i="15"/>
  <c r="D75" i="7"/>
  <c r="CJ43" i="4"/>
  <c r="CV43" i="4" s="1"/>
  <c r="D14" i="1"/>
  <c r="D24" i="1" s="1"/>
  <c r="H24" i="1" s="1"/>
  <c r="P75" i="4"/>
  <c r="CJ13" i="4"/>
  <c r="CV13" i="4" s="1"/>
  <c r="E58" i="29"/>
  <c r="N58" i="29" s="1"/>
  <c r="E20" i="29"/>
  <c r="N20" i="29" s="1"/>
  <c r="E25" i="29"/>
  <c r="N25" i="29" s="1"/>
  <c r="E75" i="28"/>
  <c r="E65" i="29"/>
  <c r="N65" i="29" s="1"/>
  <c r="K37" i="5"/>
  <c r="U37" i="5" s="1"/>
  <c r="CV48" i="4"/>
  <c r="E61" i="29"/>
  <c r="N61" i="29" s="1"/>
  <c r="K35" i="5"/>
  <c r="U35" i="5" s="1"/>
  <c r="K25" i="5"/>
  <c r="U25" i="5" s="1"/>
  <c r="K28" i="5"/>
  <c r="U28" i="5" s="1"/>
  <c r="W75" i="4"/>
  <c r="AS75" i="4"/>
  <c r="G120" i="1"/>
  <c r="CJ27" i="4"/>
  <c r="CV27" i="4" s="1"/>
  <c r="J75" i="26"/>
  <c r="D75" i="29"/>
  <c r="E75" i="23"/>
  <c r="E72" i="29"/>
  <c r="N72" i="29" s="1"/>
  <c r="E62" i="29"/>
  <c r="N62" i="29" s="1"/>
  <c r="E26" i="29"/>
  <c r="N26" i="29" s="1"/>
  <c r="F73" i="25"/>
  <c r="H74" i="22"/>
  <c r="E75" i="30"/>
  <c r="E21" i="29"/>
  <c r="N21" i="29" s="1"/>
  <c r="G75" i="16"/>
  <c r="H73" i="29"/>
  <c r="R74" i="20"/>
  <c r="F74" i="8"/>
  <c r="E75" i="13"/>
  <c r="N75" i="15"/>
  <c r="H75" i="5"/>
  <c r="K40" i="5"/>
  <c r="U40" i="5" s="1"/>
  <c r="CJ68" i="4"/>
  <c r="CV68" i="4" s="1"/>
  <c r="H73" i="7"/>
  <c r="E9" i="7"/>
  <c r="O9" i="7" s="1"/>
  <c r="L75" i="7"/>
  <c r="N75" i="7"/>
  <c r="CP73" i="4"/>
  <c r="G75" i="4"/>
  <c r="CV22" i="4"/>
  <c r="Y75" i="4"/>
  <c r="M75" i="4"/>
  <c r="CJ35" i="4"/>
  <c r="CV35" i="4" s="1"/>
  <c r="BK75" i="4"/>
  <c r="E56" i="29"/>
  <c r="N56" i="29" s="1"/>
  <c r="P75" i="15"/>
  <c r="H75" i="6"/>
  <c r="I75" i="7"/>
  <c r="M75" i="5"/>
  <c r="N74" i="5"/>
  <c r="CJ44" i="4"/>
  <c r="CV44" i="4" s="1"/>
  <c r="CQ75" i="4"/>
  <c r="CH75" i="4"/>
  <c r="R75" i="4"/>
  <c r="CM74" i="4"/>
  <c r="G117" i="1"/>
  <c r="AC75" i="4"/>
  <c r="CU75" i="4"/>
  <c r="CJ42" i="4"/>
  <c r="CV42" i="4" s="1"/>
  <c r="AY75" i="4"/>
  <c r="D75" i="24"/>
  <c r="H73" i="22"/>
  <c r="E37" i="29"/>
  <c r="N37" i="29" s="1"/>
  <c r="D75" i="27"/>
  <c r="E75" i="25"/>
  <c r="E40" i="29"/>
  <c r="N40" i="29" s="1"/>
  <c r="K75" i="26"/>
  <c r="J74" i="21"/>
  <c r="E50" i="29"/>
  <c r="N50" i="29" s="1"/>
  <c r="O75" i="20"/>
  <c r="E75" i="26"/>
  <c r="V74" i="15"/>
  <c r="D74" i="14"/>
  <c r="O54" i="14"/>
  <c r="O74" i="14" s="1"/>
  <c r="J75" i="20"/>
  <c r="F75" i="20"/>
  <c r="K29" i="5"/>
  <c r="U29" i="5" s="1"/>
  <c r="K43" i="5"/>
  <c r="U43" i="5" s="1"/>
  <c r="K16" i="5"/>
  <c r="U16" i="5" s="1"/>
  <c r="CJ69" i="4"/>
  <c r="CV69" i="4" s="1"/>
  <c r="N75" i="4"/>
  <c r="BC75" i="4"/>
  <c r="AE75" i="4"/>
  <c r="AU75" i="4"/>
  <c r="G115" i="1"/>
  <c r="H75" i="4"/>
  <c r="L75" i="4"/>
  <c r="AP75" i="4"/>
  <c r="CV41" i="4"/>
  <c r="AR75" i="4"/>
  <c r="D75" i="22"/>
  <c r="M74" i="23"/>
  <c r="E49" i="29"/>
  <c r="N49" i="29" s="1"/>
  <c r="G75" i="23"/>
  <c r="K73" i="29"/>
  <c r="F74" i="13"/>
  <c r="D75" i="18"/>
  <c r="D75" i="10"/>
  <c r="L75" i="23"/>
  <c r="D75" i="12"/>
  <c r="Q73" i="5"/>
  <c r="K67" i="5"/>
  <c r="U67" i="5" s="1"/>
  <c r="CD75" i="4"/>
  <c r="H31" i="1"/>
  <c r="CE75" i="4"/>
  <c r="CJ19" i="4"/>
  <c r="CV19" i="4" s="1"/>
  <c r="CJ30" i="4"/>
  <c r="CV30" i="4" s="1"/>
  <c r="G38" i="1"/>
  <c r="G17" i="1"/>
  <c r="CV23" i="4"/>
  <c r="H100" i="1"/>
  <c r="BB75" i="4"/>
  <c r="AK75" i="4"/>
  <c r="CJ28" i="4"/>
  <c r="CV28" i="4" s="1"/>
  <c r="C14" i="1"/>
  <c r="CF75" i="4"/>
  <c r="BW75" i="4"/>
  <c r="BH75" i="4"/>
  <c r="CG75" i="4"/>
  <c r="H75" i="30"/>
  <c r="M73" i="23"/>
  <c r="L75" i="29"/>
  <c r="K74" i="30"/>
  <c r="E55" i="29"/>
  <c r="N55" i="29" s="1"/>
  <c r="E75" i="12"/>
  <c r="F74" i="17"/>
  <c r="F73" i="17"/>
  <c r="G73" i="12"/>
  <c r="H74" i="16"/>
  <c r="K45" i="5"/>
  <c r="U45" i="5" s="1"/>
  <c r="S75" i="5"/>
  <c r="K55" i="5"/>
  <c r="U55" i="5" s="1"/>
  <c r="K8" i="5"/>
  <c r="U8" i="5" s="1"/>
  <c r="K75" i="4"/>
  <c r="BS75" i="4"/>
  <c r="S75" i="4"/>
  <c r="CJ29" i="4"/>
  <c r="CV29" i="4" s="1"/>
  <c r="H117" i="1"/>
  <c r="D73" i="4"/>
  <c r="CV33" i="4"/>
  <c r="F131" i="1"/>
  <c r="F133" i="1" s="1"/>
  <c r="BA75" i="4"/>
  <c r="G27" i="1"/>
  <c r="G78" i="1"/>
  <c r="AV75" i="4"/>
  <c r="H12" i="1"/>
  <c r="G75" i="27"/>
  <c r="I75" i="14"/>
  <c r="Q75" i="15"/>
  <c r="G75" i="20"/>
  <c r="E50" i="7"/>
  <c r="O50" i="7" s="1"/>
  <c r="K33" i="5"/>
  <c r="U33" i="5" s="1"/>
  <c r="J75" i="7"/>
  <c r="F75" i="12"/>
  <c r="CP74" i="4"/>
  <c r="K58" i="5"/>
  <c r="U58" i="5" s="1"/>
  <c r="CV56" i="4"/>
  <c r="D75" i="6"/>
  <c r="E131" i="1"/>
  <c r="E133" i="1" s="1"/>
  <c r="AQ75" i="4"/>
  <c r="E75" i="4"/>
  <c r="CJ18" i="4"/>
  <c r="CV18" i="4" s="1"/>
  <c r="AL75" i="4"/>
  <c r="CL75" i="4"/>
  <c r="G130" i="1"/>
  <c r="C132" i="1"/>
  <c r="G132" i="1" s="1"/>
  <c r="CT75" i="4"/>
  <c r="CI75" i="4"/>
  <c r="CS75" i="4"/>
  <c r="E57" i="29"/>
  <c r="N57" i="29" s="1"/>
  <c r="J73" i="21"/>
  <c r="L73" i="26"/>
  <c r="H74" i="27"/>
  <c r="G75" i="22"/>
  <c r="K75" i="14"/>
  <c r="L75" i="20"/>
  <c r="S75" i="15"/>
  <c r="G74" i="12"/>
  <c r="K51" i="5"/>
  <c r="U51" i="5" s="1"/>
  <c r="K47" i="5"/>
  <c r="U47" i="5" s="1"/>
  <c r="K21" i="5"/>
  <c r="U21" i="5" s="1"/>
  <c r="K31" i="5"/>
  <c r="U31" i="5" s="1"/>
  <c r="CJ58" i="4"/>
  <c r="CV58" i="4" s="1"/>
  <c r="L75" i="5"/>
  <c r="I73" i="6"/>
  <c r="E75" i="6"/>
  <c r="CJ17" i="4"/>
  <c r="CV17" i="4" s="1"/>
  <c r="CM73" i="4"/>
  <c r="CJ31" i="4"/>
  <c r="CV31" i="4" s="1"/>
  <c r="T75" i="4"/>
  <c r="BN75" i="4"/>
  <c r="G100" i="1"/>
  <c r="CA75" i="4"/>
  <c r="O75" i="4"/>
  <c r="AD75" i="4"/>
  <c r="BV75" i="4"/>
  <c r="BT75" i="4"/>
  <c r="CJ14" i="4"/>
  <c r="CV14" i="4" s="1"/>
  <c r="F75" i="23"/>
  <c r="E27" i="29"/>
  <c r="N27" i="29" s="1"/>
  <c r="F73" i="28"/>
  <c r="E67" i="29"/>
  <c r="N67" i="29" s="1"/>
  <c r="F74" i="28"/>
  <c r="D75" i="21"/>
  <c r="D75" i="26"/>
  <c r="E31" i="29"/>
  <c r="N31" i="29" s="1"/>
  <c r="M75" i="20"/>
  <c r="H73" i="16"/>
  <c r="D75" i="13"/>
  <c r="M75" i="15"/>
  <c r="CV55" i="4"/>
  <c r="K9" i="5"/>
  <c r="U9" i="5" s="1"/>
  <c r="M75" i="7"/>
  <c r="K12" i="5"/>
  <c r="U12" i="5" s="1"/>
  <c r="CV40" i="4"/>
  <c r="Q74" i="5"/>
  <c r="CV36" i="4"/>
  <c r="CV59" i="4"/>
  <c r="F75" i="4"/>
  <c r="G39" i="1"/>
  <c r="C50" i="1"/>
  <c r="G50" i="1" s="1"/>
  <c r="H105" i="1"/>
  <c r="BD75" i="4"/>
  <c r="AO75" i="4"/>
  <c r="D75" i="2"/>
  <c r="AM75" i="4"/>
  <c r="I75" i="20"/>
  <c r="F73" i="8"/>
  <c r="V73" i="15"/>
  <c r="F73" i="13"/>
  <c r="O75" i="15"/>
  <c r="N73" i="5"/>
  <c r="CV52" i="4"/>
  <c r="AX75" i="4"/>
  <c r="BE75" i="4"/>
  <c r="BG75" i="4"/>
  <c r="H17" i="1"/>
  <c r="H115" i="1"/>
  <c r="CV47" i="4"/>
  <c r="BY75" i="4"/>
  <c r="AN75" i="4"/>
  <c r="G12" i="1"/>
  <c r="G93" i="1"/>
  <c r="X75" i="4"/>
  <c r="G76" i="1"/>
  <c r="H27" i="1"/>
  <c r="AJ75" i="4"/>
  <c r="E44" i="29"/>
  <c r="N44" i="29" s="1"/>
  <c r="F74" i="25"/>
  <c r="H75" i="26"/>
  <c r="H74" i="29"/>
  <c r="H74" i="7"/>
  <c r="N75" i="20"/>
  <c r="D75" i="9"/>
  <c r="D73" i="14"/>
  <c r="O7" i="14"/>
  <c r="O73" i="14" s="1"/>
  <c r="R75" i="15"/>
  <c r="F75" i="15"/>
  <c r="D75" i="15"/>
  <c r="G75" i="6"/>
  <c r="K74" i="7"/>
  <c r="E54" i="7"/>
  <c r="G75" i="5"/>
  <c r="V75" i="4"/>
  <c r="CV49" i="4"/>
  <c r="BO75" i="4"/>
  <c r="CJ7" i="4"/>
  <c r="CV7" i="4" s="1"/>
  <c r="BM75" i="4"/>
  <c r="BZ75" i="4"/>
  <c r="AW75" i="4"/>
  <c r="AZ75" i="4"/>
  <c r="G20" i="1"/>
  <c r="AA75" i="4"/>
  <c r="CJ15" i="4"/>
  <c r="CV15" i="4" s="1"/>
  <c r="E75" i="27"/>
  <c r="K73" i="30"/>
  <c r="L74" i="26"/>
  <c r="G75" i="26"/>
  <c r="E75" i="20"/>
  <c r="E75" i="8"/>
  <c r="CJ71" i="4"/>
  <c r="D74" i="4"/>
  <c r="CV54" i="4"/>
  <c r="K53" i="5"/>
  <c r="U53" i="5" s="1"/>
  <c r="F75" i="6"/>
  <c r="CJ57" i="4"/>
  <c r="CV57" i="4" s="1"/>
  <c r="Z75" i="4"/>
  <c r="D50" i="1"/>
  <c r="H50" i="1" s="1"/>
  <c r="H39" i="1"/>
  <c r="H130" i="1"/>
  <c r="D132" i="1"/>
  <c r="H132" i="1" s="1"/>
  <c r="H69" i="1"/>
  <c r="CK75" i="4"/>
  <c r="CV45" i="4"/>
  <c r="Q75" i="4"/>
  <c r="CJ26" i="4"/>
  <c r="CV26" i="4" s="1"/>
  <c r="BJ75" i="4"/>
  <c r="BI75" i="4"/>
  <c r="CV51" i="4"/>
  <c r="BU75" i="4"/>
  <c r="E54" i="29"/>
  <c r="K74" i="29"/>
  <c r="I75" i="21"/>
  <c r="D75" i="30"/>
  <c r="F75" i="27"/>
  <c r="D75" i="25"/>
  <c r="E39" i="29"/>
  <c r="N39" i="29" s="1"/>
  <c r="E29" i="29"/>
  <c r="N29" i="29" s="1"/>
  <c r="E64" i="29"/>
  <c r="N64" i="29" s="1"/>
  <c r="I75" i="26"/>
  <c r="E16" i="29"/>
  <c r="N16" i="29" s="1"/>
  <c r="G75" i="29"/>
  <c r="H75" i="20"/>
  <c r="Q75" i="20"/>
  <c r="D75" i="20"/>
  <c r="R73" i="20"/>
  <c r="I74" i="6"/>
  <c r="D75" i="5"/>
  <c r="CJ70" i="4"/>
  <c r="CV70" i="4" s="1"/>
  <c r="K52" i="5"/>
  <c r="U52" i="5" s="1"/>
  <c r="K73" i="7"/>
  <c r="G74" i="1"/>
  <c r="G29" i="1"/>
  <c r="H35" i="1"/>
  <c r="H74" i="1"/>
  <c r="G35" i="1"/>
  <c r="BX75" i="4"/>
  <c r="CR75" i="4"/>
  <c r="H75" i="27" l="1"/>
  <c r="D75" i="14"/>
  <c r="F75" i="8"/>
  <c r="U74" i="5"/>
  <c r="K74" i="5"/>
  <c r="R75" i="20"/>
  <c r="N73" i="29"/>
  <c r="H75" i="16"/>
  <c r="M75" i="23"/>
  <c r="CJ74" i="4"/>
  <c r="CM75" i="4"/>
  <c r="H14" i="1"/>
  <c r="F75" i="13"/>
  <c r="V75" i="15"/>
  <c r="H75" i="22"/>
  <c r="N75" i="5"/>
  <c r="F75" i="17"/>
  <c r="K75" i="29"/>
  <c r="H75" i="7"/>
  <c r="I75" i="6"/>
  <c r="F75" i="25"/>
  <c r="E74" i="29"/>
  <c r="N54" i="29"/>
  <c r="N74" i="29" s="1"/>
  <c r="G14" i="1"/>
  <c r="C24" i="1"/>
  <c r="K75" i="30"/>
  <c r="L75" i="26"/>
  <c r="K75" i="7"/>
  <c r="CJ73" i="4"/>
  <c r="O75" i="14"/>
  <c r="J75" i="21"/>
  <c r="E73" i="29"/>
  <c r="D131" i="1"/>
  <c r="Q75" i="5"/>
  <c r="O73" i="7"/>
  <c r="F75" i="28"/>
  <c r="CP75" i="4"/>
  <c r="CV73" i="4"/>
  <c r="H75" i="29"/>
  <c r="CV71" i="4"/>
  <c r="CV74" i="4" s="1"/>
  <c r="D75" i="4"/>
  <c r="E74" i="7"/>
  <c r="O54" i="7"/>
  <c r="O74" i="7" s="1"/>
  <c r="E73" i="7"/>
  <c r="U73" i="5"/>
  <c r="G75" i="12"/>
  <c r="K73" i="5"/>
  <c r="K75" i="5" l="1"/>
  <c r="U75" i="5"/>
  <c r="N75" i="29"/>
  <c r="CJ75" i="4"/>
  <c r="E75" i="29"/>
  <c r="E75" i="7"/>
  <c r="CV75" i="4"/>
  <c r="G24" i="1"/>
  <c r="C131" i="1"/>
  <c r="O75" i="7"/>
  <c r="D133" i="1"/>
  <c r="H133" i="1" s="1"/>
  <c r="H131" i="1"/>
  <c r="C133" i="1" l="1"/>
  <c r="G133" i="1" s="1"/>
  <c r="G131" i="1"/>
</calcChain>
</file>

<file path=xl/sharedStrings.xml><?xml version="1.0" encoding="utf-8"?>
<sst xmlns="http://schemas.openxmlformats.org/spreadsheetml/2006/main" count="5891" uniqueCount="366">
  <si>
    <t>PRİM ÜRETİMİ</t>
  </si>
  <si>
    <t>Genel</t>
  </si>
  <si>
    <t>TÜM ŞİRKETLER</t>
  </si>
  <si>
    <t>Lütfen Seçiminizi Yapınız</t>
  </si>
  <si>
    <t>Direkt</t>
  </si>
  <si>
    <t>Endirekt</t>
  </si>
  <si>
    <t>Toplam</t>
  </si>
  <si>
    <t>Branş Adı</t>
  </si>
  <si>
    <t>Branş Kodu</t>
  </si>
  <si>
    <t>Yurtiçi</t>
  </si>
  <si>
    <t>Yurtdışı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</si>
  <si>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</si>
  <si>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</si>
  <si>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</si>
  <si>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</si>
  <si>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</si>
  <si>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</si>
  <si>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</si>
  <si>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</si>
  <si>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</si>
  <si>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</si>
  <si>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</si>
  <si>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</si>
  <si>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</si>
  <si>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</si>
  <si>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</si>
  <si>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</si>
  <si>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</si>
  <si>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</si>
  <si>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</si>
  <si>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</si>
  <si>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</si>
  <si>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</si>
  <si>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</si>
  <si>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</si>
  <si>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</si>
  <si>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</si>
  <si>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</si>
  <si>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</si>
  <si>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</si>
  <si>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</si>
  <si>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</si>
  <si>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</si>
  <si>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</si>
  <si>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</si>
  <si>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</si>
  <si>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</si>
  <si>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</si>
  <si>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</si>
  <si>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</si>
  <si>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</si>
  <si>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</si>
  <si>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</si>
  <si>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</si>
  <si>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</si>
  <si>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</si>
  <si>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</si>
  <si>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</si>
  <si>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</si>
  <si>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</si>
  <si>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</si>
  <si>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</si>
  <si>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</si>
  <si>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</si>
  <si>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</si>
  <si>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</si>
  <si>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</si>
  <si>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</si>
  <si>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</si>
  <si>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</si>
  <si>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</si>
  <si>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</si>
  <si>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</si>
  <si>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</si>
  <si>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</si>
  <si>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</si>
  <si>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</si>
  <si>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</si>
  <si>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</si>
  <si>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</si>
  <si>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</si>
  <si>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</si>
  <si>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</si>
  <si>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</si>
  <si>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</si>
  <si>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</si>
  <si>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</si>
  <si>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</si>
  <si>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</si>
  <si>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</si>
  <si>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</si>
  <si>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</si>
  <si>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</si>
  <si>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</si>
  <si>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</si>
  <si>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</si>
  <si>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</si>
  <si>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</si>
  <si>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</si>
  <si>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</si>
  <si>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</si>
  <si>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</si>
  <si>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</si>
  <si>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</si>
  <si>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</si>
  <si>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</si>
  <si>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</si>
  <si>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</si>
  <si>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</si>
  <si>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</si>
  <si>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</si>
  <si>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</si>
  <si>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</si>
  <si>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</si>
  <si>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</si>
  <si>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</si>
  <si>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</si>
  <si>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</si>
  <si>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</si>
  <si>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</si>
  <si>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</si>
  <si>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</si>
  <si>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</si>
  <si>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</si>
  <si>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</si>
  <si>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</si>
  <si>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</si>
  <si>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</si>
  <si>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</si>
  <si>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</si>
  <si>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</si>
  <si>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</si>
  <si>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</si>
  <si>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</si>
  <si>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</si>
  <si>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</si>
  <si>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Branş Bazlı Analiz</t>
  </si>
  <si>
    <t>701-Yangın</t>
  </si>
  <si>
    <t>Lütfen Seçimlerinizi Yapınız</t>
  </si>
  <si>
    <t>702-Kar Kaybı</t>
  </si>
  <si>
    <t>703-Zorunlu Deprem</t>
  </si>
  <si>
    <t>Şirket Adı</t>
  </si>
  <si>
    <t>Şirket Kodu</t>
  </si>
  <si>
    <t>Şirket Tipi</t>
  </si>
  <si>
    <t>715-Zorunlu Trafik (Yeşil Kart Hariç)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</si>
  <si>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</si>
  <si>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</si>
  <si>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</si>
  <si>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</si>
  <si>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</si>
  <si>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</si>
  <si>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</si>
  <si>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</si>
  <si>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</si>
  <si>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</si>
  <si>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</si>
  <si>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</si>
  <si>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</si>
  <si>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</si>
  <si>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</si>
  <si>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715-Yeşilkart Hariç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</si>
  <si>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</si>
  <si>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</si>
  <si>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</si>
  <si>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</si>
  <si>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</si>
  <si>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</si>
  <si>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</si>
  <si>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</si>
  <si>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</si>
  <si>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</si>
  <si>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</si>
  <si>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720-Üçüncü Şahıslara Karşı Mali Sorumluluk</t>
  </si>
  <si>
    <t>Eureko Sigorta AŞ</t>
  </si>
  <si>
    <t>721-Asansör Kaza Üçüncü Şahıslara Karşı Mali Sorumluluk</t>
  </si>
  <si>
    <t>Referans Sigorta AŞ</t>
  </si>
  <si>
    <t>722-Çevre Kirliliği Mali Sorumluluk</t>
  </si>
  <si>
    <t>Türkiye Sigorta AŞ</t>
  </si>
  <si>
    <t>723-Cam Kırılması</t>
  </si>
  <si>
    <t>HDI Sigorta AŞ</t>
  </si>
  <si>
    <t>724-Hırsızlık</t>
  </si>
  <si>
    <t>Bereket Sigorta AŞ</t>
  </si>
  <si>
    <t>725-Tüpgaz Zorunlu Sorumluluk</t>
  </si>
  <si>
    <t>Magdeburger Sigorta AŞ</t>
  </si>
  <si>
    <t>726-Tehlikeli Maddeler Zorunlu Sorumluluk</t>
  </si>
  <si>
    <t>Mapfre Sigorta AŞ</t>
  </si>
  <si>
    <t>727-Uçak Tekne</t>
  </si>
  <si>
    <t>Neova Katılım Sigorta AŞ</t>
  </si>
  <si>
    <t>728-Uçak Mali Mesuliyet</t>
  </si>
  <si>
    <t>Orient Sigorta AŞ</t>
  </si>
  <si>
    <t>729-Uçak Yolcu Kaza</t>
  </si>
  <si>
    <t>Ray Sigorta AŞ</t>
  </si>
  <si>
    <t>730-Tıbbı Kötü Uygulamaya İlişkin ZMSS</t>
  </si>
  <si>
    <t>Şeker Sigorta AŞ</t>
  </si>
  <si>
    <t>731-Özel Güvenlik Mali Sorumluluk</t>
  </si>
  <si>
    <t>Sompo Sigorta AŞ</t>
  </si>
  <si>
    <t>732-Zorunlu Sertifika Mali Sorumluluk</t>
  </si>
  <si>
    <t>Doga Sigorta AŞ</t>
  </si>
  <si>
    <t>733-Mesleki Sorumluluk</t>
  </si>
  <si>
    <t>Koru Sigorta AŞ</t>
  </si>
  <si>
    <t>734-Kıyı Tesisleri Deniz Kirliliği Zorunlu Mali Sorumluluk</t>
  </si>
  <si>
    <t>GIG Sigorta AŞ</t>
  </si>
  <si>
    <t>735-Tekne Sorumluluk</t>
  </si>
  <si>
    <t>Türk Nippon Sigorta AŞ</t>
  </si>
  <si>
    <t>736-Doğrudan Kefalet</t>
  </si>
  <si>
    <t>Türk P&amp;I Sigorta AŞ</t>
  </si>
  <si>
    <t>737-Motorlu Kara Taşıtları Dışındaki Kara Taşıtları</t>
  </si>
  <si>
    <t>Zurich Sigorta AŞ</t>
  </si>
  <si>
    <t>738-Nehir Araçları</t>
  </si>
  <si>
    <t>Ethica Sigorta AŞ</t>
  </si>
  <si>
    <t>739-Göl Araçları</t>
  </si>
  <si>
    <t>Quick Sigorta AŞ</t>
  </si>
  <si>
    <t>740-İhtiyari Deprem</t>
  </si>
  <si>
    <t>SS Atlas Sigorta Kooperatifi</t>
  </si>
  <si>
    <t>741-Sel</t>
  </si>
  <si>
    <t>Türkiye Katılım Sigorta AŞ</t>
  </si>
  <si>
    <t>742-Deprem ve Sel Dışındaki Doğal Afetler</t>
  </si>
  <si>
    <t>Ana Sigorta AŞ</t>
  </si>
  <si>
    <t>743-Nükleer Enerji</t>
  </si>
  <si>
    <t>Arex Sigorta AŞ</t>
  </si>
  <si>
    <t>744-Toprak Kayması</t>
  </si>
  <si>
    <t>Prive Sigorta AŞ</t>
  </si>
  <si>
    <t>745-Taksitli Kredi</t>
  </si>
  <si>
    <t>Hepiyi Sigorta AŞ</t>
  </si>
  <si>
    <t>746-Uzun Vadeli Konut Kredisi</t>
  </si>
  <si>
    <t>AcnTurk Sigorta AŞ</t>
  </si>
  <si>
    <t>747-Tarım Kredisi</t>
  </si>
  <si>
    <t>Emaa Sigorta AŞ</t>
  </si>
  <si>
    <t>748-İstihdam</t>
  </si>
  <si>
    <t>HDI Katılım Sigorta AŞ</t>
  </si>
  <si>
    <t>749-Gelir Yetersizliği</t>
  </si>
  <si>
    <t>Fiba Sigorta AŞ</t>
  </si>
  <si>
    <t>750-Ferdi Kaza</t>
  </si>
  <si>
    <t>Turkcell Dijital Sigorta AŞ</t>
  </si>
  <si>
    <t>751-Uzun Süreli Ferdi Kaza</t>
  </si>
  <si>
    <t>Global World Sigorta AŞ</t>
  </si>
  <si>
    <t>752-Hava Şartları</t>
  </si>
  <si>
    <t>Medisa Sigorta AŞ</t>
  </si>
  <si>
    <t>753-Genel Giderler</t>
  </si>
  <si>
    <t>Bupa Acıbadem Sigorta AŞ</t>
  </si>
  <si>
    <t>754-Beklenmeyen Ticari Giderler</t>
  </si>
  <si>
    <t>BNP Paribas Cardif Hayat Sigorta AŞ</t>
  </si>
  <si>
    <t>H</t>
  </si>
  <si>
    <t>755-Kredi</t>
  </si>
  <si>
    <t>Demir Sağlık ve Hayat Sigorta AŞ</t>
  </si>
  <si>
    <t>756-İhracat Kredi</t>
  </si>
  <si>
    <t>Zurich Yaşam ve Emeklilik AŞ</t>
  </si>
  <si>
    <t>E</t>
  </si>
  <si>
    <t>757-Piyasa Değerindeki Kayıp</t>
  </si>
  <si>
    <t>Türkiye Katılım Hayat AŞ</t>
  </si>
  <si>
    <t>758-Kira Ve Gelir Kaybı</t>
  </si>
  <si>
    <t>Quick Hayat Sigorta AŞ</t>
  </si>
  <si>
    <t>759-Diğer Finansal Kayıplar</t>
  </si>
  <si>
    <t>Viennalife Emeklilik ve Hayat AŞ</t>
  </si>
  <si>
    <t>760-Hukuksal Koruma</t>
  </si>
  <si>
    <t>Allianz Hayat ve Emeklilik AŞ</t>
  </si>
  <si>
    <t>761-Patlama</t>
  </si>
  <si>
    <t>Allianz Yaşam ve Emeklilik AŞ</t>
  </si>
  <si>
    <t>765-Makine Kırılması</t>
  </si>
  <si>
    <t>Anadolu Hayat Emeklilik AŞ</t>
  </si>
  <si>
    <t>766-Montaj</t>
  </si>
  <si>
    <t>Bereket Emeklilik ve Hayat AŞ</t>
  </si>
  <si>
    <t>767-İnşaat</t>
  </si>
  <si>
    <t>AgeSA Hayat ve Emeklilik AŞ</t>
  </si>
  <si>
    <t>768-Elektronik Cihaz</t>
  </si>
  <si>
    <t>Axa Hayat ve Emeklilik AŞ</t>
  </si>
  <si>
    <t>769-Yapı Denetimi Zorunlu Mali Sorumluluk</t>
  </si>
  <si>
    <t>BNP Paribas Cardif Emeklilik AŞ</t>
  </si>
  <si>
    <t>770-Deniz Yolu Yolcu Taşımacılığı ZMS</t>
  </si>
  <si>
    <t>QNB Sağlık Hayat Sigorta ve Emeklilik AŞ</t>
  </si>
  <si>
    <t>772-Devlet Destekli İpek Böceği Sigortası</t>
  </si>
  <si>
    <t>HDI Fiba Emeklilik ve Hayat AŞ</t>
  </si>
  <si>
    <t>773-Devlet Destekli Arıcılık</t>
  </si>
  <si>
    <t>Garanti BBVA Emeklilik ve Hayat AŞ</t>
  </si>
  <si>
    <t>774-Su Ürünleri</t>
  </si>
  <si>
    <t>Katılım Emeklilik ve Hayat AŞ</t>
  </si>
  <si>
    <t>775-Dolu Sera</t>
  </si>
  <si>
    <t>Metlife Emeklilik ve Hayat AŞ</t>
  </si>
  <si>
    <t>776-Devlet Destekli Sera</t>
  </si>
  <si>
    <t>Türkiye Hayat ve Emeklilik AŞ</t>
  </si>
  <si>
    <t>777-Devlet Destekli Bitkisel Ürün</t>
  </si>
  <si>
    <t>TOPLAM (HAYAT DIŞI ŞİRKETLER)</t>
  </si>
  <si>
    <t>T (HD)</t>
  </si>
  <si>
    <t>778-Devlet Destekli Su Ürünleri</t>
  </si>
  <si>
    <t>TOPLAM (HAYAT VE EMEKLİLİK ŞİRKETLERİ)</t>
  </si>
  <si>
    <t>T (H+E)</t>
  </si>
  <si>
    <t>779-Devlet Destekli Hayvan Hayat</t>
  </si>
  <si>
    <t>TOPLAM (HAYAT DIŞI ŞİRKETLER+HAYAT VE EMEKLİLİK ŞİRKETLERİ)</t>
  </si>
  <si>
    <t>T (HD+H+E)</t>
  </si>
  <si>
    <t>780-Hayvan Hayat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</si>
  <si>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</si>
  <si>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</si>
  <si>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</si>
  <si>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</si>
  <si>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</si>
  <si>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</si>
  <si>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</si>
  <si>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</si>
  <si>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</si>
  <si>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</si>
  <si>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</si>
  <si>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</si>
  <si>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</si>
  <si>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</si>
  <si>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</si>
  <si>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</si>
  <si>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</si>
  <si>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771-Ürün Sorumluluk</t>
  </si>
  <si>
    <t>707-Devlet Destekli Alacak Sigortaları</t>
  </si>
  <si>
    <t>705-Doğrudan Kefalet</t>
  </si>
  <si>
    <t>708-Bina Tamamlama</t>
  </si>
  <si>
    <t>Karşılaştırmalı Prim Üretimi</t>
  </si>
  <si>
    <t>TOPLAM ÜRETİM</t>
  </si>
  <si>
    <t>DİREKT ÜRETİM</t>
  </si>
  <si>
    <t>Pay</t>
  </si>
  <si>
    <t>Değişim</t>
  </si>
  <si>
    <t>Reel Değişim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</si>
  <si>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</si>
  <si>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</si>
  <si>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</si>
  <si>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</si>
  <si>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</si>
  <si>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</si>
  <si>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</si>
  <si>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</si>
  <si>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</si>
  <si>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</si>
  <si>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</si>
  <si>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</si>
  <si>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</si>
  <si>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</si>
  <si>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</si>
  <si>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</si>
  <si>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</si>
  <si>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</si>
  <si>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Nakliyat Toplam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</si>
  <si>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</si>
  <si>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</si>
  <si>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</si>
  <si>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</si>
  <si>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</si>
  <si>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</si>
  <si>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</si>
  <si>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</si>
  <si>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</si>
  <si>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</si>
  <si>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</si>
  <si>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</si>
  <si>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</si>
  <si>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</si>
  <si>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</si>
  <si>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</si>
  <si>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</si>
  <si>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</si>
  <si>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</si>
  <si>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</si>
  <si>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</si>
  <si>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</si>
  <si>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</si>
  <si>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</si>
  <si>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</si>
  <si>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</si>
  <si>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01.01.2026-30.04.2026</t>
  </si>
  <si>
    <t>2026/04</t>
  </si>
  <si>
    <t>2025/04</t>
  </si>
  <si>
    <t>**Bu ve/veya ilgili sayfalardaki veriler 15.05.2026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</si>
</sst>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%\ 0.00"/>
    <numFmt numFmtId="166" formatCode="0_ ;\-0\ "/>
    <numFmt numFmtId="167" formatCode="0.0%"/>
  </numFmts>
  <fonts count="18">
    <font>
      <sz val="10"/>
      <name val="Arial Tur"/>
      <charset val="162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sz val="9"/>
      <name val="Geneva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99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0" xfId="0" applyFont="1" applyFill="1"/>
    <xf numFmtId="164" fontId="0" fillId="0" borderId="0" xfId="0" applyNumberFormat="1"/>
    <xf numFmtId="0" fontId="2" fillId="3" borderId="0" xfId="0" applyFont="1" applyFill="1"/>
    <xf numFmtId="14" fontId="2" fillId="2" borderId="0" xfId="0" applyNumberFormat="1" applyFont="1" applyFill="1" applyAlignment="1">
      <alignment horizontal="left"/>
    </xf>
    <xf numFmtId="0" fontId="0" fillId="4" borderId="0" xfId="0" applyFill="1"/>
    <xf numFmtId="0" fontId="7" fillId="4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5" fillId="4" borderId="0" xfId="2" applyNumberFormat="1" applyFont="1" applyFill="1" applyAlignment="1">
      <alignment horizontal="right"/>
    </xf>
    <xf numFmtId="0" fontId="8" fillId="7" borderId="5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3" fontId="5" fillId="4" borderId="0" xfId="2" applyNumberFormat="1" applyFont="1" applyFill="1" applyAlignment="1">
      <alignment horizontal="right"/>
    </xf>
    <xf numFmtId="0" fontId="8" fillId="7" borderId="8" xfId="0" applyFont="1" applyFill="1" applyBorder="1" applyAlignment="1">
      <alignment horizontal="left"/>
    </xf>
    <xf numFmtId="1" fontId="4" fillId="7" borderId="7" xfId="0" quotePrefix="1" applyNumberFormat="1" applyFont="1" applyFill="1" applyBorder="1" applyAlignment="1">
      <alignment horizontal="center"/>
    </xf>
    <xf numFmtId="38" fontId="11" fillId="8" borderId="7" xfId="0" applyNumberFormat="1" applyFont="1" applyFill="1" applyBorder="1" applyAlignment="1">
      <alignment horizontal="right"/>
    </xf>
    <xf numFmtId="3" fontId="4" fillId="7" borderId="7" xfId="0" applyNumberFormat="1" applyFont="1" applyFill="1" applyBorder="1" applyAlignment="1">
      <alignment horizontal="right"/>
    </xf>
    <xf numFmtId="3" fontId="4" fillId="7" borderId="11" xfId="0" applyNumberFormat="1" applyFont="1" applyFill="1" applyBorder="1" applyAlignment="1">
      <alignment horizontal="right"/>
    </xf>
    <xf numFmtId="0" fontId="8" fillId="7" borderId="12" xfId="0" applyFont="1" applyFill="1" applyBorder="1" applyAlignment="1">
      <alignment horizontal="left"/>
    </xf>
    <xf numFmtId="1" fontId="4" fillId="7" borderId="13" xfId="0" quotePrefix="1" applyNumberFormat="1" applyFont="1" applyFill="1" applyBorder="1" applyAlignment="1">
      <alignment horizontal="center"/>
    </xf>
    <xf numFmtId="38" fontId="11" fillId="8" borderId="13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0" fontId="8" fillId="7" borderId="14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 indent="2"/>
    </xf>
    <xf numFmtId="1" fontId="12" fillId="7" borderId="7" xfId="0" quotePrefix="1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left" indent="4"/>
    </xf>
    <xf numFmtId="1" fontId="14" fillId="7" borderId="7" xfId="0" quotePrefix="1" applyNumberFormat="1" applyFont="1" applyFill="1" applyBorder="1" applyAlignment="1">
      <alignment horizontal="center"/>
    </xf>
    <xf numFmtId="3" fontId="4" fillId="7" borderId="17" xfId="0" applyNumberFormat="1" applyFont="1" applyFill="1" applyBorder="1" applyAlignment="1">
      <alignment horizontal="right"/>
    </xf>
    <xf numFmtId="3" fontId="4" fillId="7" borderId="20" xfId="0" applyNumberFormat="1" applyFont="1" applyFill="1" applyBorder="1" applyAlignment="1">
      <alignment horizontal="right"/>
    </xf>
    <xf numFmtId="0" fontId="8" fillId="7" borderId="21" xfId="0" applyFont="1" applyFill="1" applyBorder="1" applyAlignment="1">
      <alignment horizontal="left"/>
    </xf>
    <xf numFmtId="0" fontId="11" fillId="7" borderId="21" xfId="0" applyFont="1" applyFill="1" applyBorder="1" applyAlignment="1">
      <alignment horizontal="left" indent="2"/>
    </xf>
    <xf numFmtId="1" fontId="12" fillId="7" borderId="13" xfId="0" quotePrefix="1" applyNumberFormat="1" applyFont="1" applyFill="1" applyBorder="1" applyAlignment="1">
      <alignment horizontal="center"/>
    </xf>
    <xf numFmtId="0" fontId="8" fillId="7" borderId="22" xfId="0" applyFont="1" applyFill="1" applyBorder="1" applyAlignment="1">
      <alignment horizontal="left"/>
    </xf>
    <xf numFmtId="1" fontId="4" fillId="7" borderId="23" xfId="0" quotePrefix="1" applyNumberFormat="1" applyFont="1" applyFill="1" applyBorder="1" applyAlignment="1">
      <alignment horizontal="center"/>
    </xf>
    <xf numFmtId="38" fontId="11" fillId="8" borderId="24" xfId="0" applyNumberFormat="1" applyFont="1" applyFill="1" applyBorder="1" applyAlignment="1">
      <alignment horizontal="right"/>
    </xf>
    <xf numFmtId="3" fontId="4" fillId="7" borderId="24" xfId="0" applyNumberFormat="1" applyFont="1" applyFill="1" applyBorder="1" applyAlignment="1">
      <alignment horizontal="right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37" fontId="5" fillId="5" borderId="25" xfId="0" applyNumberFormat="1" applyFont="1" applyFill="1" applyBorder="1" applyAlignment="1">
      <alignment vertical="center" wrapText="1"/>
    </xf>
    <xf numFmtId="166" fontId="15" fillId="5" borderId="26" xfId="0" applyNumberFormat="1" applyFont="1" applyFill="1" applyBorder="1" applyAlignment="1">
      <alignment horizontal="center" vertical="center" wrapText="1"/>
    </xf>
    <xf numFmtId="38" fontId="8" fillId="7" borderId="6" xfId="0" applyNumberFormat="1" applyFont="1" applyFill="1" applyBorder="1" applyAlignment="1">
      <alignment horizontal="right"/>
    </xf>
    <xf numFmtId="37" fontId="5" fillId="5" borderId="27" xfId="0" applyNumberFormat="1" applyFont="1" applyFill="1" applyBorder="1" applyAlignment="1">
      <alignment vertical="center" wrapText="1"/>
    </xf>
    <xf numFmtId="166" fontId="15" fillId="5" borderId="3" xfId="0" applyNumberFormat="1" applyFont="1" applyFill="1" applyBorder="1" applyAlignment="1">
      <alignment horizontal="center" vertical="center" wrapText="1"/>
    </xf>
    <xf numFmtId="38" fontId="8" fillId="7" borderId="7" xfId="0" applyNumberFormat="1" applyFont="1" applyFill="1" applyBorder="1" applyAlignment="1">
      <alignment horizontal="right"/>
    </xf>
    <xf numFmtId="37" fontId="5" fillId="5" borderId="9" xfId="0" applyNumberFormat="1" applyFont="1" applyFill="1" applyBorder="1" applyAlignment="1">
      <alignment vertical="center" wrapText="1"/>
    </xf>
    <xf numFmtId="166" fontId="15" fillId="5" borderId="10" xfId="0" applyNumberFormat="1" applyFont="1" applyFill="1" applyBorder="1" applyAlignment="1">
      <alignment horizontal="center" vertical="center" wrapText="1"/>
    </xf>
    <xf numFmtId="38" fontId="8" fillId="7" borderId="11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37" fontId="5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167" fontId="11" fillId="8" borderId="6" xfId="0" applyNumberFormat="1" applyFont="1" applyFill="1" applyBorder="1" applyAlignment="1">
      <alignment horizontal="right"/>
    </xf>
    <xf numFmtId="167" fontId="11" fillId="8" borderId="7" xfId="0" applyNumberFormat="1" applyFont="1" applyFill="1" applyBorder="1" applyAlignment="1">
      <alignment horizontal="right"/>
    </xf>
    <xf numFmtId="167" fontId="4" fillId="7" borderId="11" xfId="0" applyNumberFormat="1" applyFont="1" applyFill="1" applyBorder="1" applyAlignment="1">
      <alignment horizontal="right"/>
    </xf>
    <xf numFmtId="167" fontId="11" fillId="8" borderId="13" xfId="0" applyNumberFormat="1" applyFont="1" applyFill="1" applyBorder="1" applyAlignment="1">
      <alignment horizontal="right"/>
    </xf>
    <xf numFmtId="167" fontId="4" fillId="7" borderId="7" xfId="0" applyNumberFormat="1" applyFont="1" applyFill="1" applyBorder="1" applyAlignment="1">
      <alignment horizontal="right"/>
    </xf>
    <xf numFmtId="167" fontId="4" fillId="7" borderId="17" xfId="0" applyNumberFormat="1" applyFont="1" applyFill="1" applyBorder="1" applyAlignment="1">
      <alignment horizontal="right"/>
    </xf>
    <xf numFmtId="167" fontId="4" fillId="7" borderId="20" xfId="0" applyNumberFormat="1" applyFont="1" applyFill="1" applyBorder="1" applyAlignment="1">
      <alignment horizontal="right"/>
    </xf>
    <xf numFmtId="167" fontId="4" fillId="7" borderId="6" xfId="0" applyNumberFormat="1" applyFont="1" applyFill="1" applyBorder="1" applyAlignment="1">
      <alignment horizontal="right"/>
    </xf>
    <xf numFmtId="167" fontId="11" fillId="8" borderId="24" xfId="0" applyNumberFormat="1" applyFont="1" applyFill="1" applyBorder="1" applyAlignment="1">
      <alignment horizontal="right"/>
    </xf>
    <xf numFmtId="3" fontId="4" fillId="7" borderId="4" xfId="0" applyNumberFormat="1" applyFont="1" applyFill="1" applyBorder="1" applyAlignment="1">
      <alignment horizontal="right"/>
    </xf>
    <xf numFmtId="167" fontId="4" fillId="7" borderId="4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left"/>
    </xf>
    <xf numFmtId="1" fontId="4" fillId="7" borderId="30" xfId="0" quotePrefix="1" applyNumberFormat="1" applyFont="1" applyFill="1" applyBorder="1" applyAlignment="1">
      <alignment horizontal="center"/>
    </xf>
    <xf numFmtId="167" fontId="11" fillId="8" borderId="6" xfId="1" applyNumberFormat="1" applyFont="1" applyFill="1" applyBorder="1" applyAlignment="1">
      <alignment horizontal="right"/>
    </xf>
    <xf numFmtId="167" fontId="8" fillId="7" borderId="6" xfId="0" applyNumberFormat="1" applyFont="1" applyFill="1" applyBorder="1" applyAlignment="1">
      <alignment horizontal="right"/>
    </xf>
    <xf numFmtId="167" fontId="8" fillId="7" borderId="7" xfId="0" applyNumberFormat="1" applyFont="1" applyFill="1" applyBorder="1" applyAlignment="1">
      <alignment horizontal="right"/>
    </xf>
    <xf numFmtId="167" fontId="8" fillId="7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7" fontId="5" fillId="6" borderId="1" xfId="0" applyNumberFormat="1" applyFont="1" applyFill="1" applyBorder="1" applyAlignment="1">
      <alignment horizontal="center" vertical="center" wrapText="1"/>
    </xf>
    <xf numFmtId="37" fontId="5" fillId="6" borderId="2" xfId="0" applyNumberFormat="1" applyFont="1" applyFill="1" applyBorder="1" applyAlignment="1">
      <alignment horizontal="center" vertical="center" wrapText="1"/>
    </xf>
    <xf numFmtId="37" fontId="5" fillId="6" borderId="3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_2004_09_sigortacı gazetesisektör1" xfId="2" xr:uid="{40B3773E-CF7D-4638-AA82-32F44E183717}"/>
    <cellStyle name="Yüzde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226219</xdr:colOff>
      <xdr:row>2</xdr:row>
      <xdr:rowOff>83345</xdr:rowOff>
    </xdr:from>
    <xdr:to>
      <xdr:col>8</xdr:col>
      <xdr:colOff>501915</xdr:colOff>
      <xdr:row>4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014C437-49E7-4601-8721-F9555739B72C}"/>
            </a:ext>
          </a:extLst>
        </xdr:cNvPr>
        <xdr:cNvSpPr/>
      </xdr:nvSpPr>
      <xdr:spPr bwMode="auto">
        <a:xfrm rot="16200000">
          <a:off x="11656272" y="578592"/>
          <a:ext cx="50419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242114</xdr:colOff>
      <xdr:row>0</xdr:row>
      <xdr:rowOff>177138</xdr:rowOff>
    </xdr:from>
    <xdr:to>
      <xdr:col>3</xdr:col>
      <xdr:colOff>981408</xdr:colOff>
      <xdr:row>3</xdr:row>
      <xdr:rowOff>18388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6157B0D6-8482-40C3-A36E-1F893FAF45FB}"/>
            </a:ext>
          </a:extLst>
        </xdr:cNvPr>
        <xdr:cNvSpPr/>
      </xdr:nvSpPr>
      <xdr:spPr bwMode="auto">
        <a:xfrm rot="17632075">
          <a:off x="6577586" y="1386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23812</xdr:colOff>
      <xdr:row>5</xdr:row>
      <xdr:rowOff>35718</xdr:rowOff>
    </xdr:from>
    <xdr:to>
      <xdr:col>4</xdr:col>
      <xdr:colOff>763106</xdr:colOff>
      <xdr:row>5</xdr:row>
      <xdr:rowOff>448468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3F583528-7A23-40DF-B7A6-470E553197AD}"/>
            </a:ext>
          </a:extLst>
        </xdr:cNvPr>
        <xdr:cNvSpPr/>
      </xdr:nvSpPr>
      <xdr:spPr bwMode="auto">
        <a:xfrm rot="14094951">
          <a:off x="7433704" y="100782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01F9B459-6054-4655-9F5C-1A7AE92EC3D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01D18DB-F6C2-41D8-886F-FADE7F15CAE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E7777EF9-0FFC-4DCC-A0EB-BBCCF5CFB8B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E850A1D-FBDE-4EC7-95D6-B75AB9D60F1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4883772-28EF-4954-A852-2F7814596A2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099DA20-3A33-4363-947C-C07F13DDFE3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65E8E8F-A58F-4A12-8431-A4FCF1D98CF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BCA6733-DFD9-4D3D-BF3C-19911722105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795B22F-0EAE-4807-BFB8-1A6A0888210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4BD6846-24F8-4798-8F22-D9837C16372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3A876C2-A746-49A0-A54D-6CAEAEC25D8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267929E-58B1-431E-9C22-B92F2DB12E8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6635551-0992-46CC-94BB-E4467BC7E60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C7F3BE7-7E70-48BE-828B-D3DA7AB5970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6F26DF0-BCA9-4015-9C74-F68CC5E5259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14AE9F2-072F-444C-AFB7-B3CE1E1660D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67A90E2-FAD2-4575-8DFB-CA63AFB371B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0CD9BD3-A6CC-4DEB-80D6-0668536EB26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044CD600-5CE5-4A90-8F13-88B3E90536C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95454C6-1F0A-43BD-9B79-39872DC1EA5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ADC448D-C654-4B0C-AF05-AB6949434AF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C2B703A-D4C9-4D51-9F97-89F385CCC9C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F2EB85C-7116-48D6-A1C5-5A3614F0913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DDEAC67-D640-4CCF-B438-9F8041D9629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09D0162-6CD4-4B81-B11D-6D79FAC427B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AFF8717-CE13-4A98-A98D-E4CEE9B6238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53A617C-3F32-4A0E-94A8-D89A42CDBAB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isan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9157-519C-4D9D-9E57-DD697640EB1C}">
  <sheetPr>
    <tabColor theme="2" tint="-0.499984740745262"/>
  </sheetPr>
  <dimension ref="A1:N137"/>
  <sheetViews>
    <sheetView showGridLines="0" tabSelected="1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4" sqref="C4:H4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9.88671875" style="3" bestFit="1" customWidth="1"/>
    <col min="10" max="10" width="9.109375" style="3"/>
    <col min="11" max="11" width="14.44140625" style="3" customWidth="1"/>
    <col min="12" max="16384" width="9.109375" style="3"/>
  </cols>
  <sheetData>
    <row r="1" spans="1:14" ht="15" customHeight="1">
      <c r="A1" s="1" t="s">
        <v>0</v>
      </c>
      <c r="B1" s="2"/>
    </row>
    <row r="2" spans="1:14" ht="15" customHeight="1">
      <c r="A2" s="1" t="s">
        <v>1</v>
      </c>
      <c r="B2" s="4"/>
    </row>
    <row r="3" spans="1:14" ht="15" customHeight="1">
      <c r="A3" s="5" t="s">
        <v>362</v>
      </c>
      <c r="B3" s="2"/>
    </row>
    <row r="4" spans="1:14" ht="22.5" customHeight="1">
      <c r="C4" s="84" t="s">
        <v>2</v>
      </c>
      <c r="D4" s="85"/>
      <c r="E4" s="85"/>
      <c r="F4" s="85"/>
      <c r="G4" s="85"/>
      <c r="H4" s="86"/>
      <c r="J4" s="87" t="s">
        <v>3</v>
      </c>
      <c r="K4" s="88"/>
      <c r="L4" s="89"/>
      <c r="M4" s="6"/>
      <c r="N4" s="6"/>
    </row>
    <row r="5" spans="1:14" ht="22.5" customHeight="1">
      <c r="C5" s="90" t="s">
        <v>4</v>
      </c>
      <c r="D5" s="91"/>
      <c r="E5" s="90" t="s">
        <v>5</v>
      </c>
      <c r="F5" s="91"/>
      <c r="G5" s="90" t="s">
        <v>6</v>
      </c>
      <c r="H5" s="91"/>
      <c r="J5" s="7"/>
      <c r="N5" s="6"/>
    </row>
    <row r="6" spans="1:14" ht="79.5" customHeight="1" thickBot="1">
      <c r="A6" s="8" t="s">
        <v>7</v>
      </c>
      <c r="B6" s="8" t="s">
        <v>8</v>
      </c>
      <c r="C6" s="9" t="s">
        <v>9</v>
      </c>
      <c r="D6" s="9" t="s">
        <v>10</v>
      </c>
      <c r="E6" s="9" t="s">
        <v>9</v>
      </c>
      <c r="F6" s="9" t="s">
        <v>10</v>
      </c>
      <c r="G6" s="9" t="s">
        <v>9</v>
      </c>
      <c r="H6" s="9" t="s">
        <v>10</v>
      </c>
      <c r="J6" s="7"/>
      <c r="K6" s="10"/>
      <c r="L6" s="6"/>
      <c r="M6" s="6"/>
      <c r="N6" s="6"/>
    </row>
    <row r="7" spans="1:14" ht="12.75" customHeight="1">
      <c r="A7" s="11" t="s">
        <v>11</v>
      </c>
      <c r="B7" s="12">
        <v>704</v>
      </c>
      <c r="C7" s="13">
        <f ca="1">IFERROR(INDIRECT("'"&amp;C$5&amp;"'!"&amp;ADDRESS(MATCH(IF($C$4="Tüm Şirketler",9003,IF($C$4="Hayatdışı Sigorta Şirketleri",9000,9001)),INDIRECT("'"&amp;C$5&amp;"'!$B$1:$B$1095"),0),MATCH($B7,INDIRECT("'"&amp;C$5&amp;"'!5:5"),0))),0)</f>
        <v>82979569.210000008</v>
      </c>
      <c r="D7" s="13">
        <f ca="1">IFERROR(INDIRECT("'"&amp;C$5&amp;"'!"&amp;ADDRESS(MATCH(IF($C$4="Tüm Şirketler",9003,IF($C$4="Hayatdışı Sigorta Şirketleri",9000,9001)),INDIRECT("'"&amp;C$5&amp;"'!$B$1:$B$1095"),0),MATCH($B7,INDIRECT("'"&amp;C$5&amp;"'!5:5"),0)+1)),0)</f>
        <v>0</v>
      </c>
      <c r="E7" s="13">
        <f ca="1">IFERROR(INDIRECT("'"&amp;E$5&amp;"'!"&amp;ADDRESS(MATCH(IF($C$4="Tüm Şirketler",9003,IF($C$4="Hayatdışı Sigorta Şirketleri",9000,9001)),INDIRECT("'"&amp;E$5&amp;"'!$B$1:$B$1095"),0),MATCH($B7,INDIRECT("'"&amp;E$5&amp;"'!5:5"),0))),0)</f>
        <v>0</v>
      </c>
      <c r="F7" s="13">
        <f ca="1">IFERROR(INDIRECT("'"&amp;E$5&amp;"'!"&amp;ADDRESS(MATCH(IF($C$4="Tüm Şirketler",9003,IF($C$4="Hayatdışı Sigorta Şirketleri",9000,9001)),INDIRECT("'"&amp;E$5&amp;"'!$B$1:$B$1095"),0),MATCH($B7,INDIRECT("'"&amp;E$5&amp;"'!5:5"),0)+1)),0)</f>
        <v>0</v>
      </c>
      <c r="G7" s="14">
        <f ca="1">+C7+E7</f>
        <v>82979569.210000008</v>
      </c>
      <c r="H7" s="14">
        <f ca="1">+D7+F7</f>
        <v>0</v>
      </c>
      <c r="K7" s="15"/>
      <c r="L7" s="15"/>
      <c r="M7" s="15"/>
      <c r="N7" s="6"/>
    </row>
    <row r="8" spans="1:14" ht="12.75" customHeight="1">
      <c r="A8" s="16" t="s">
        <v>12</v>
      </c>
      <c r="B8" s="17">
        <v>718</v>
      </c>
      <c r="C8" s="18">
        <f ca="1">IFERROR(INDIRECT("'"&amp;C$5&amp;"'!"&amp;ADDRESS(MATCH(IF($C$4="Tüm Şirketler",9003,IF($C$4="Hayatdışı Sigorta Şirketleri",9000,9001)),INDIRECT("'"&amp;C$5&amp;"'!$B$1:$B$1095"),0),MATCH($B8,INDIRECT("'"&amp;C$5&amp;"'!5:5"),0))),0)</f>
        <v>85285616.240003198</v>
      </c>
      <c r="D8" s="18">
        <f ca="1">IFERROR(INDIRECT("'"&amp;C$5&amp;"'!"&amp;ADDRESS(MATCH(IF($C$4="Tüm Şirketler",9003,IF($C$4="Hayatdışı Sigorta Şirketleri",9000,9001)),INDIRECT("'"&amp;C$5&amp;"'!$B$1:$B$1095"),0),MATCH($B8,INDIRECT("'"&amp;C$5&amp;"'!5:5"),0)+1)),0)</f>
        <v>0</v>
      </c>
      <c r="E8" s="18">
        <f ca="1">IFERROR(INDIRECT("'"&amp;E$5&amp;"'!"&amp;ADDRESS(MATCH(IF($C$4="Tüm Şirketler",9003,IF($C$4="Hayatdışı Sigorta Şirketleri",9000,9001)),INDIRECT("'"&amp;E$5&amp;"'!$B$1:$B$1095"),0),MATCH($B8,INDIRECT("'"&amp;E$5&amp;"'!5:5"),0))),0)</f>
        <v>0</v>
      </c>
      <c r="F8" s="18">
        <f ca="1">IFERROR(INDIRECT("'"&amp;E$5&amp;"'!"&amp;ADDRESS(MATCH(IF($C$4="Tüm Şirketler",9003,IF($C$4="Hayatdışı Sigorta Şirketleri",9000,9001)),INDIRECT("'"&amp;E$5&amp;"'!$B$1:$B$1095"),0),MATCH($B8,INDIRECT("'"&amp;E$5&amp;"'!5:5"),0)+1)),0)</f>
        <v>0</v>
      </c>
      <c r="G8" s="19">
        <f ca="1">+C8+E8</f>
        <v>85285616.240003198</v>
      </c>
      <c r="H8" s="19">
        <f ca="1">+D8+F8</f>
        <v>0</v>
      </c>
      <c r="K8" s="6"/>
      <c r="L8" s="6"/>
      <c r="M8" s="6"/>
      <c r="N8" s="6"/>
    </row>
    <row r="9" spans="1:14" ht="12.75" customHeight="1">
      <c r="A9" s="16" t="s">
        <v>13</v>
      </c>
      <c r="B9" s="17">
        <v>729</v>
      </c>
      <c r="C9" s="18">
        <f ca="1">IFERROR(INDIRECT("'"&amp;C$5&amp;"'!"&amp;ADDRESS(MATCH(IF($C$4="Tüm Şirketler",9003,IF($C$4="Hayatdışı Sigorta Şirketleri",9000,9001)),INDIRECT("'"&amp;C$5&amp;"'!$B$1:$B$1095"),0),MATCH($B9,INDIRECT("'"&amp;C$5&amp;"'!5:5"),0))),0)</f>
        <v>62143144.219999999</v>
      </c>
      <c r="D9" s="18">
        <f ca="1">IFERROR(INDIRECT("'"&amp;C$5&amp;"'!"&amp;ADDRESS(MATCH(IF($C$4="Tüm Şirketler",9003,IF($C$4="Hayatdışı Sigorta Şirketleri",9000,9001)),INDIRECT("'"&amp;C$5&amp;"'!$B$1:$B$1095"),0),MATCH($B9,INDIRECT("'"&amp;C$5&amp;"'!5:5"),0)+1)),0)</f>
        <v>0</v>
      </c>
      <c r="E9" s="18">
        <f ca="1">IFERROR(INDIRECT("'"&amp;E$5&amp;"'!"&amp;ADDRESS(MATCH(IF($C$4="Tüm Şirketler",9003,IF($C$4="Hayatdışı Sigorta Şirketleri",9000,9001)),INDIRECT("'"&amp;E$5&amp;"'!$B$1:$B$1095"),0),MATCH($B9,INDIRECT("'"&amp;E$5&amp;"'!5:5"),0))),0)</f>
        <v>0</v>
      </c>
      <c r="F9" s="18">
        <f ca="1">IFERROR(INDIRECT("'"&amp;E$5&amp;"'!"&amp;ADDRESS(MATCH(IF($C$4="Tüm Şirketler",9003,IF($C$4="Hayatdışı Sigorta Şirketleri",9000,9001)),INDIRECT("'"&amp;E$5&amp;"'!$B$1:$B$1095"),0),MATCH($B9,INDIRECT("'"&amp;E$5&amp;"'!5:5"),0)+1)),0)</f>
        <v>0</v>
      </c>
      <c r="G9" s="19">
        <f t="shared" ref="G9:H73" ca="1" si="0">+C9+E9</f>
        <v>62143144.219999999</v>
      </c>
      <c r="H9" s="19">
        <f t="shared" ca="1" si="0"/>
        <v>0</v>
      </c>
      <c r="K9" s="6"/>
      <c r="L9" s="6"/>
      <c r="M9" s="6"/>
      <c r="N9" s="6"/>
    </row>
    <row r="10" spans="1:14" ht="12.75" customHeight="1">
      <c r="A10" s="16" t="s">
        <v>14</v>
      </c>
      <c r="B10" s="17">
        <v>750</v>
      </c>
      <c r="C10" s="18">
        <f ca="1">IFERROR(INDIRECT("'"&amp;C$5&amp;"'!"&amp;ADDRESS(MATCH(IF($C$4="Tüm Şirketler",9003,IF($C$4="Hayatdışı Sigorta Şirketleri",9000,9001)),INDIRECT("'"&amp;C$5&amp;"'!$B$1:$B$1095"),0),MATCH($B10,INDIRECT("'"&amp;C$5&amp;"'!5:5"),0))),0)</f>
        <v>7381130246.9598627</v>
      </c>
      <c r="D10" s="18">
        <f ca="1">IFERROR(INDIRECT("'"&amp;C$5&amp;"'!"&amp;ADDRESS(MATCH(IF($C$4="Tüm Şirketler",9003,IF($C$4="Hayatdışı Sigorta Şirketleri",9000,9001)),INDIRECT("'"&amp;C$5&amp;"'!$B$1:$B$1095"),0),MATCH($B10,INDIRECT("'"&amp;C$5&amp;"'!5:5"),0)+1)),0)</f>
        <v>18453360.7795</v>
      </c>
      <c r="E10" s="18">
        <f ca="1">IFERROR(INDIRECT("'"&amp;E$5&amp;"'!"&amp;ADDRESS(MATCH(IF($C$4="Tüm Şirketler",9003,IF($C$4="Hayatdışı Sigorta Şirketleri",9000,9001)),INDIRECT("'"&amp;E$5&amp;"'!$B$1:$B$1095"),0),MATCH($B10,INDIRECT("'"&amp;E$5&amp;"'!5:5"),0))),0)</f>
        <v>5682216.9799999762</v>
      </c>
      <c r="F10" s="18">
        <f ca="1">IFERROR(INDIRECT("'"&amp;E$5&amp;"'!"&amp;ADDRESS(MATCH(IF($C$4="Tüm Şirketler",9003,IF($C$4="Hayatdışı Sigorta Şirketleri",9000,9001)),INDIRECT("'"&amp;E$5&amp;"'!$B$1:$B$1095"),0),MATCH($B10,INDIRECT("'"&amp;E$5&amp;"'!5:5"),0)+1)),0)</f>
        <v>34929758.460000001</v>
      </c>
      <c r="G10" s="19">
        <f t="shared" ca="1" si="0"/>
        <v>7386812463.9398623</v>
      </c>
      <c r="H10" s="19">
        <f t="shared" ca="1" si="0"/>
        <v>53383119.239500001</v>
      </c>
    </row>
    <row r="11" spans="1:14" ht="12.75" customHeight="1">
      <c r="A11" s="16" t="s">
        <v>15</v>
      </c>
      <c r="B11" s="17">
        <v>751</v>
      </c>
      <c r="C11" s="18">
        <f ca="1">IFERROR(INDIRECT("'"&amp;C$5&amp;"'!"&amp;ADDRESS(MATCH(IF($C$4="Tüm Şirketler",9003,IF($C$4="Hayatdışı Sigorta Şirketleri",9000,9001)),INDIRECT("'"&amp;C$5&amp;"'!$B$1:$B$1095"),0),MATCH($B11,INDIRECT("'"&amp;C$5&amp;"'!5:5"),0))),0)</f>
        <v>471724337.90571201</v>
      </c>
      <c r="D11" s="18">
        <f ca="1">IFERROR(INDIRECT("'"&amp;C$5&amp;"'!"&amp;ADDRESS(MATCH(IF($C$4="Tüm Şirketler",9003,IF($C$4="Hayatdışı Sigorta Şirketleri",9000,9001)),INDIRECT("'"&amp;C$5&amp;"'!$B$1:$B$1095"),0),MATCH($B11,INDIRECT("'"&amp;C$5&amp;"'!5:5"),0)+1)),0)</f>
        <v>0</v>
      </c>
      <c r="E11" s="18">
        <f ca="1">IFERROR(INDIRECT("'"&amp;E$5&amp;"'!"&amp;ADDRESS(MATCH(IF($C$4="Tüm Şirketler",9003,IF($C$4="Hayatdışı Sigorta Şirketleri",9000,9001)),INDIRECT("'"&amp;E$5&amp;"'!$B$1:$B$1095"),0),MATCH($B11,INDIRECT("'"&amp;E$5&amp;"'!5:5"),0))),0)</f>
        <v>0</v>
      </c>
      <c r="F11" s="18">
        <f ca="1">IFERROR(INDIRECT("'"&amp;E$5&amp;"'!"&amp;ADDRESS(MATCH(IF($C$4="Tüm Şirketler",9003,IF($C$4="Hayatdışı Sigorta Şirketleri",9000,9001)),INDIRECT("'"&amp;E$5&amp;"'!$B$1:$B$1095"),0),MATCH($B11,INDIRECT("'"&amp;E$5&amp;"'!5:5"),0)+1)),0)</f>
        <v>0</v>
      </c>
      <c r="G11" s="19">
        <f t="shared" ca="1" si="0"/>
        <v>471724337.90571201</v>
      </c>
      <c r="H11" s="19">
        <f t="shared" ca="1" si="0"/>
        <v>0</v>
      </c>
    </row>
    <row r="12" spans="1:14" ht="12.75" customHeight="1" thickBot="1">
      <c r="A12" s="78" t="s">
        <v>16</v>
      </c>
      <c r="B12" s="79"/>
      <c r="C12" s="20">
        <f t="shared" ref="C12:H12" ca="1" si="1">SUM(C7:C11)</f>
        <v>8083262914.5355778</v>
      </c>
      <c r="D12" s="20">
        <f t="shared" ca="1" si="1"/>
        <v>18453360.7795</v>
      </c>
      <c r="E12" s="20">
        <f t="shared" ca="1" si="1"/>
        <v>5682216.9799999762</v>
      </c>
      <c r="F12" s="20">
        <f t="shared" ca="1" si="1"/>
        <v>34929758.460000001</v>
      </c>
      <c r="G12" s="20">
        <f t="shared" ca="1" si="1"/>
        <v>8088945131.5155773</v>
      </c>
      <c r="H12" s="20">
        <f t="shared" ca="1" si="1"/>
        <v>53383119.239500001</v>
      </c>
    </row>
    <row r="13" spans="1:14" ht="12.75" customHeight="1">
      <c r="A13" s="21" t="s">
        <v>17</v>
      </c>
      <c r="B13" s="22">
        <v>784</v>
      </c>
      <c r="C13" s="23">
        <f ca="1">IFERROR(INDIRECT("'"&amp;C$5&amp;"'!"&amp;ADDRESS(MATCH(IF($C$4="Tüm Şirketler",9003,IF($C$4="Hayatdışı Sigorta Şirketleri",9000,9001)),INDIRECT("'"&amp;C$5&amp;"'!$B$1:$B$1095"),0),MATCH($B13,INDIRECT("'"&amp;C$5&amp;"'!5:5"),0))),0)</f>
        <v>246120794.31600404</v>
      </c>
      <c r="D13" s="23">
        <f ca="1">IFERROR(INDIRECT("'"&amp;C$5&amp;"'!"&amp;ADDRESS(MATCH(IF($C$4="Tüm Şirketler",9003,IF($C$4="Hayatdışı Sigorta Şirketleri",9000,9001)),INDIRECT("'"&amp;C$5&amp;"'!$B$1:$B$1095"),0),MATCH($B13,INDIRECT("'"&amp;C$5&amp;"'!5:5"),0)+1)),0)</f>
        <v>0.1</v>
      </c>
      <c r="E13" s="23">
        <f ca="1">IFERROR(INDIRECT("'"&amp;E$5&amp;"'!"&amp;ADDRESS(MATCH(IF($C$4="Tüm Şirketler",9003,IF($C$4="Hayatdışı Sigorta Şirketleri",9000,9001)),INDIRECT("'"&amp;E$5&amp;"'!$B$1:$B$1095"),0),MATCH($B13,INDIRECT("'"&amp;E$5&amp;"'!5:5"),0))),0)</f>
        <v>0</v>
      </c>
      <c r="F13" s="23">
        <f ca="1">IFERROR(INDIRECT("'"&amp;E$5&amp;"'!"&amp;ADDRESS(MATCH(IF($C$4="Tüm Şirketler",9003,IF($C$4="Hayatdışı Sigorta Şirketleri",9000,9001)),INDIRECT("'"&amp;E$5&amp;"'!$B$1:$B$1095"),0),MATCH($B13,INDIRECT("'"&amp;E$5&amp;"'!5:5"),0)+1)),0)</f>
        <v>0</v>
      </c>
      <c r="G13" s="24">
        <f t="shared" ca="1" si="0"/>
        <v>246120794.31600404</v>
      </c>
      <c r="H13" s="24">
        <f t="shared" ca="1" si="0"/>
        <v>0.1</v>
      </c>
    </row>
    <row r="14" spans="1:14" ht="12.75" customHeight="1">
      <c r="A14" s="25" t="s">
        <v>18</v>
      </c>
      <c r="B14" s="17">
        <v>785</v>
      </c>
      <c r="C14" s="19">
        <f ca="1">+C15+C16+C17+C20</f>
        <v>100484592374.90451</v>
      </c>
      <c r="D14" s="19">
        <f ca="1">+D15+D16+D17+D20</f>
        <v>38956061.959999993</v>
      </c>
      <c r="E14" s="19">
        <f ca="1">+E15+E16+E17+E20</f>
        <v>7175519882.613677</v>
      </c>
      <c r="F14" s="19">
        <f ca="1">+F15+F16+F17+F20</f>
        <v>148487392</v>
      </c>
      <c r="G14" s="19">
        <f t="shared" ca="1" si="0"/>
        <v>107660112257.51819</v>
      </c>
      <c r="H14" s="19">
        <f t="shared" ca="1" si="0"/>
        <v>187443453.95999998</v>
      </c>
    </row>
    <row r="15" spans="1:14" ht="12.75" customHeight="1">
      <c r="A15" s="26" t="s">
        <v>19</v>
      </c>
      <c r="B15" s="27">
        <v>904</v>
      </c>
      <c r="C15" s="18">
        <f ca="1">IFERROR(INDIRECT("'"&amp;C$5&amp;"'!"&amp;ADDRESS(MATCH(IF($C$4="Tüm Şirketler",9003,IF($C$4="Hayatdışı Sigorta Şirketleri",9000,9001)),INDIRECT("'"&amp;C$5&amp;"'!$B$1:$B$1095"),0),MATCH($B15,INDIRECT("'"&amp;C$5&amp;"'!5:5"),0))),0)</f>
        <v>77150312.449997991</v>
      </c>
      <c r="D15" s="18">
        <f ca="1">IFERROR(INDIRECT("'"&amp;C$5&amp;"'!"&amp;ADDRESS(MATCH(IF($C$4="Tüm Şirketler",9003,IF($C$4="Hayatdışı Sigorta Şirketleri",9000,9001)),INDIRECT("'"&amp;C$5&amp;"'!$B$1:$B$1095"),0),MATCH($B15,INDIRECT("'"&amp;C$5&amp;"'!5:5"),0)+1)),0)</f>
        <v>0</v>
      </c>
      <c r="E15" s="18">
        <f ca="1">IFERROR(INDIRECT("'"&amp;E$5&amp;"'!"&amp;ADDRESS(MATCH(IF($C$4="Tüm Şirketler",9003,IF($C$4="Hayatdışı Sigorta Şirketleri",9000,9001)),INDIRECT("'"&amp;E$5&amp;"'!$B$1:$B$1095"),0),MATCH($B15,INDIRECT("'"&amp;E$5&amp;"'!5:5"),0))),0)</f>
        <v>13947.1700012684</v>
      </c>
      <c r="F15" s="18">
        <f ca="1">IFERROR(INDIRECT("'"&amp;E$5&amp;"'!"&amp;ADDRESS(MATCH(IF($C$4="Tüm Şirketler",9003,IF($C$4="Hayatdışı Sigorta Şirketleri",9000,9001)),INDIRECT("'"&amp;E$5&amp;"'!$B$1:$B$1095"),0),MATCH($B15,INDIRECT("'"&amp;E$5&amp;"'!5:5"),0)+1)),0)</f>
        <v>3600</v>
      </c>
      <c r="G15" s="19">
        <f t="shared" ca="1" si="0"/>
        <v>77164259.61999926</v>
      </c>
      <c r="H15" s="19">
        <f t="shared" ca="1" si="0"/>
        <v>3600</v>
      </c>
    </row>
    <row r="16" spans="1:14" ht="12.75" customHeight="1">
      <c r="A16" s="26" t="s">
        <v>20</v>
      </c>
      <c r="B16" s="27">
        <v>905</v>
      </c>
      <c r="C16" s="18">
        <f ca="1">IFERROR(INDIRECT("'"&amp;C$5&amp;"'!"&amp;ADDRESS(MATCH(IF($C$4="Tüm Şirketler",9003,IF($C$4="Hayatdışı Sigorta Şirketleri",9000,9001)),INDIRECT("'"&amp;C$5&amp;"'!$B$1:$B$1095"),0),MATCH($B16,INDIRECT("'"&amp;C$5&amp;"'!5:5"),0))),0)</f>
        <v>148369462.95954984</v>
      </c>
      <c r="D16" s="18">
        <f ca="1">IFERROR(INDIRECT("'"&amp;C$5&amp;"'!"&amp;ADDRESS(MATCH(IF($C$4="Tüm Şirketler",9003,IF($C$4="Hayatdışı Sigorta Şirketleri",9000,9001)),INDIRECT("'"&amp;C$5&amp;"'!$B$1:$B$1095"),0),MATCH($B16,INDIRECT("'"&amp;C$5&amp;"'!5:5"),0)+1)),0)</f>
        <v>0</v>
      </c>
      <c r="E16" s="18">
        <f ca="1">IFERROR(INDIRECT("'"&amp;E$5&amp;"'!"&amp;ADDRESS(MATCH(IF($C$4="Tüm Şirketler",9003,IF($C$4="Hayatdışı Sigorta Şirketleri",9000,9001)),INDIRECT("'"&amp;E$5&amp;"'!$B$1:$B$1095"),0),MATCH($B16,INDIRECT("'"&amp;E$5&amp;"'!5:5"),0))),0)</f>
        <v>315081.75</v>
      </c>
      <c r="F16" s="18">
        <f ca="1">IFERROR(INDIRECT("'"&amp;E$5&amp;"'!"&amp;ADDRESS(MATCH(IF($C$4="Tüm Şirketler",9003,IF($C$4="Hayatdışı Sigorta Şirketleri",9000,9001)),INDIRECT("'"&amp;E$5&amp;"'!$B$1:$B$1095"),0),MATCH($B16,INDIRECT("'"&amp;E$5&amp;"'!5:5"),0)+1)),0)</f>
        <v>0</v>
      </c>
      <c r="G16" s="19">
        <f t="shared" ca="1" si="0"/>
        <v>148684544.70954984</v>
      </c>
      <c r="H16" s="19">
        <f t="shared" ca="1" si="0"/>
        <v>0</v>
      </c>
    </row>
    <row r="17" spans="1:8" ht="12.75" customHeight="1">
      <c r="A17" s="26" t="s">
        <v>21</v>
      </c>
      <c r="B17" s="27">
        <v>906</v>
      </c>
      <c r="C17" s="19">
        <f ca="1">+C18+C19</f>
        <v>38590447670.62973</v>
      </c>
      <c r="D17" s="19">
        <f ca="1">+D18+D19</f>
        <v>0</v>
      </c>
      <c r="E17" s="19">
        <f ca="1">+E18+E19</f>
        <v>2087191471.5945601</v>
      </c>
      <c r="F17" s="19">
        <f ca="1">+F18+F19</f>
        <v>0</v>
      </c>
      <c r="G17" s="19">
        <f t="shared" ca="1" si="0"/>
        <v>40677639142.224289</v>
      </c>
      <c r="H17" s="19">
        <f t="shared" ca="1" si="0"/>
        <v>0</v>
      </c>
    </row>
    <row r="18" spans="1:8" ht="12.75" customHeight="1">
      <c r="A18" s="28" t="s">
        <v>22</v>
      </c>
      <c r="B18" s="29">
        <v>90601</v>
      </c>
      <c r="C18" s="18">
        <f ca="1">IFERROR(INDIRECT("'"&amp;C$5&amp;"'!"&amp;ADDRESS(MATCH(IF($C$4="Tüm Şirketler",9003,IF($C$4="Hayatdışı Sigorta Şirketleri",9000,9001)),INDIRECT("'"&amp;C$5&amp;"'!$B$1:$B$1095"),0),MATCH($B18,INDIRECT("'"&amp;C$5&amp;"'!5:5"),0))),0)</f>
        <v>5355961420.275631</v>
      </c>
      <c r="D18" s="18">
        <f ca="1">IFERROR(INDIRECT("'"&amp;C$5&amp;"'!"&amp;ADDRESS(MATCH(IF($C$4="Tüm Şirketler",9003,IF($C$4="Hayatdışı Sigorta Şirketleri",9000,9001)),INDIRECT("'"&amp;C$5&amp;"'!$B$1:$B$1095"),0),MATCH($B18,INDIRECT("'"&amp;C$5&amp;"'!5:5"),0)+1)),0)</f>
        <v>0</v>
      </c>
      <c r="E18" s="18">
        <f ca="1">IFERROR(INDIRECT("'"&amp;E$5&amp;"'!"&amp;ADDRESS(MATCH(IF($C$4="Tüm Şirketler",9003,IF($C$4="Hayatdışı Sigorta Şirketleri",9000,9001)),INDIRECT("'"&amp;E$5&amp;"'!$B$1:$B$1095"),0),MATCH($B18,INDIRECT("'"&amp;E$5&amp;"'!5:5"),0))),0)</f>
        <v>143651856.57462108</v>
      </c>
      <c r="F18" s="18">
        <f ca="1">IFERROR(INDIRECT("'"&amp;E$5&amp;"'!"&amp;ADDRESS(MATCH(IF($C$4="Tüm Şirketler",9003,IF($C$4="Hayatdışı Sigorta Şirketleri",9000,9001)),INDIRECT("'"&amp;E$5&amp;"'!$B$1:$B$1095"),0),MATCH($B18,INDIRECT("'"&amp;E$5&amp;"'!5:5"),0)+1)),0)</f>
        <v>0</v>
      </c>
      <c r="G18" s="19">
        <f t="shared" ca="1" si="0"/>
        <v>5499613276.8502522</v>
      </c>
      <c r="H18" s="19">
        <f t="shared" ca="1" si="0"/>
        <v>0</v>
      </c>
    </row>
    <row r="19" spans="1:8" ht="12.75" customHeight="1">
      <c r="A19" s="28" t="s">
        <v>23</v>
      </c>
      <c r="B19" s="29">
        <v>90602</v>
      </c>
      <c r="C19" s="18">
        <f ca="1">IFERROR(INDIRECT("'"&amp;C$5&amp;"'!"&amp;ADDRESS(MATCH(IF($C$4="Tüm Şirketler",9003,IF($C$4="Hayatdışı Sigorta Şirketleri",9000,9001)),INDIRECT("'"&amp;C$5&amp;"'!$B$1:$B$1095"),0),MATCH($B19,INDIRECT("'"&amp;C$5&amp;"'!5:5"),0))),0)</f>
        <v>33234486250.354095</v>
      </c>
      <c r="D19" s="18">
        <f ca="1">IFERROR(INDIRECT("'"&amp;C$5&amp;"'!"&amp;ADDRESS(MATCH(IF($C$4="Tüm Şirketler",9003,IF($C$4="Hayatdışı Sigorta Şirketleri",9000,9001)),INDIRECT("'"&amp;C$5&amp;"'!$B$1:$B$1095"),0),MATCH($B19,INDIRECT("'"&amp;C$5&amp;"'!5:5"),0)+1)),0)</f>
        <v>0</v>
      </c>
      <c r="E19" s="18">
        <f ca="1">IFERROR(INDIRECT("'"&amp;E$5&amp;"'!"&amp;ADDRESS(MATCH(IF($C$4="Tüm Şirketler",9003,IF($C$4="Hayatdışı Sigorta Şirketleri",9000,9001)),INDIRECT("'"&amp;E$5&amp;"'!$B$1:$B$1095"),0),MATCH($B19,INDIRECT("'"&amp;E$5&amp;"'!5:5"),0))),0)</f>
        <v>1943539615.0199392</v>
      </c>
      <c r="F19" s="18">
        <f ca="1">IFERROR(INDIRECT("'"&amp;E$5&amp;"'!"&amp;ADDRESS(MATCH(IF($C$4="Tüm Şirketler",9003,IF($C$4="Hayatdışı Sigorta Şirketleri",9000,9001)),INDIRECT("'"&amp;E$5&amp;"'!$B$1:$B$1095"),0),MATCH($B19,INDIRECT("'"&amp;E$5&amp;"'!5:5"),0)+1)),0)</f>
        <v>0</v>
      </c>
      <c r="G19" s="19">
        <f t="shared" ca="1" si="0"/>
        <v>35178025865.374031</v>
      </c>
      <c r="H19" s="19">
        <f t="shared" ca="1" si="0"/>
        <v>0</v>
      </c>
    </row>
    <row r="20" spans="1:8" ht="12.75" customHeight="1">
      <c r="A20" s="26" t="s">
        <v>24</v>
      </c>
      <c r="B20" s="27">
        <v>907</v>
      </c>
      <c r="C20" s="19">
        <f ca="1">+C21+C22</f>
        <v>61668624928.865242</v>
      </c>
      <c r="D20" s="19">
        <f ca="1">+D21+D22</f>
        <v>38956061.959999993</v>
      </c>
      <c r="E20" s="19">
        <f ca="1">+E21+E22</f>
        <v>5087999382.0991154</v>
      </c>
      <c r="F20" s="19">
        <f ca="1">+F21+F22</f>
        <v>148483792</v>
      </c>
      <c r="G20" s="19">
        <f t="shared" ca="1" si="0"/>
        <v>66756624310.964355</v>
      </c>
      <c r="H20" s="19">
        <f t="shared" ca="1" si="0"/>
        <v>187439853.95999998</v>
      </c>
    </row>
    <row r="21" spans="1:8" ht="12.75" customHeight="1">
      <c r="A21" s="28" t="s">
        <v>22</v>
      </c>
      <c r="B21" s="29">
        <v>90701</v>
      </c>
      <c r="C21" s="18">
        <f ca="1">IFERROR(INDIRECT("'"&amp;C$5&amp;"'!"&amp;ADDRESS(MATCH(IF($C$4="Tüm Şirketler",9003,IF($C$4="Hayatdışı Sigorta Şirketleri",9000,9001)),INDIRECT("'"&amp;C$5&amp;"'!$B$1:$B$1095"),0),MATCH($B21,INDIRECT("'"&amp;C$5&amp;"'!5:5"),0))),0)</f>
        <v>11415230167.260605</v>
      </c>
      <c r="D21" s="18">
        <f ca="1">IFERROR(INDIRECT("'"&amp;C$5&amp;"'!"&amp;ADDRESS(MATCH(IF($C$4="Tüm Şirketler",9003,IF($C$4="Hayatdışı Sigorta Şirketleri",9000,9001)),INDIRECT("'"&amp;C$5&amp;"'!$B$1:$B$1095"),0),MATCH($B21,INDIRECT("'"&amp;C$5&amp;"'!5:5"),0)+1)),0)</f>
        <v>7341606.2199999988</v>
      </c>
      <c r="E21" s="18">
        <f ca="1">IFERROR(INDIRECT("'"&amp;E$5&amp;"'!"&amp;ADDRESS(MATCH(IF($C$4="Tüm Şirketler",9003,IF($C$4="Hayatdışı Sigorta Şirketleri",9000,9001)),INDIRECT("'"&amp;E$5&amp;"'!$B$1:$B$1095"),0),MATCH($B21,INDIRECT("'"&amp;E$5&amp;"'!5:5"),0))),0)</f>
        <v>695305633.68528223</v>
      </c>
      <c r="F21" s="18">
        <f ca="1">IFERROR(INDIRECT("'"&amp;E$5&amp;"'!"&amp;ADDRESS(MATCH(IF($C$4="Tüm Şirketler",9003,IF($C$4="Hayatdışı Sigorta Şirketleri",9000,9001)),INDIRECT("'"&amp;E$5&amp;"'!$B$1:$B$1095"),0),MATCH($B21,INDIRECT("'"&amp;E$5&amp;"'!5:5"),0)+1)),0)</f>
        <v>24423591.989999998</v>
      </c>
      <c r="G21" s="19">
        <f t="shared" ca="1" si="0"/>
        <v>12110535800.945887</v>
      </c>
      <c r="H21" s="19">
        <f t="shared" ca="1" si="0"/>
        <v>31765198.209999997</v>
      </c>
    </row>
    <row r="22" spans="1:8" ht="12.75" customHeight="1">
      <c r="A22" s="28" t="s">
        <v>23</v>
      </c>
      <c r="B22" s="29">
        <v>90702</v>
      </c>
      <c r="C22" s="18">
        <f ca="1">IFERROR(INDIRECT("'"&amp;C$5&amp;"'!"&amp;ADDRESS(MATCH(IF($C$4="Tüm Şirketler",9003,IF($C$4="Hayatdışı Sigorta Şirketleri",9000,9001)),INDIRECT("'"&amp;C$5&amp;"'!$B$1:$B$1095"),0),MATCH($B22,INDIRECT("'"&amp;C$5&amp;"'!5:5"),0))),0)</f>
        <v>50253394761.604637</v>
      </c>
      <c r="D22" s="18">
        <f ca="1">IFERROR(INDIRECT("'"&amp;C$5&amp;"'!"&amp;ADDRESS(MATCH(IF($C$4="Tüm Şirketler",9003,IF($C$4="Hayatdışı Sigorta Şirketleri",9000,9001)),INDIRECT("'"&amp;C$5&amp;"'!$B$1:$B$1095"),0),MATCH($B22,INDIRECT("'"&amp;C$5&amp;"'!5:5"),0)+1)),0)</f>
        <v>31614455.739999995</v>
      </c>
      <c r="E22" s="18">
        <f ca="1">IFERROR(INDIRECT("'"&amp;E$5&amp;"'!"&amp;ADDRESS(MATCH(IF($C$4="Tüm Şirketler",9003,IF($C$4="Hayatdışı Sigorta Şirketleri",9000,9001)),INDIRECT("'"&amp;E$5&amp;"'!$B$1:$B$1095"),0),MATCH($B22,INDIRECT("'"&amp;E$5&amp;"'!5:5"),0))),0)</f>
        <v>4392693748.4138336</v>
      </c>
      <c r="F22" s="18">
        <f ca="1">IFERROR(INDIRECT("'"&amp;E$5&amp;"'!"&amp;ADDRESS(MATCH(IF($C$4="Tüm Şirketler",9003,IF($C$4="Hayatdışı Sigorta Şirketleri",9000,9001)),INDIRECT("'"&amp;E$5&amp;"'!$B$1:$B$1095"),0),MATCH($B22,INDIRECT("'"&amp;E$5&amp;"'!5:5"),0)+1)),0)</f>
        <v>124060200.00999999</v>
      </c>
      <c r="G22" s="19">
        <f t="shared" ca="1" si="0"/>
        <v>54646088510.018471</v>
      </c>
      <c r="H22" s="19">
        <f t="shared" ca="1" si="0"/>
        <v>155674655.75</v>
      </c>
    </row>
    <row r="23" spans="1:8" ht="12.75" customHeight="1">
      <c r="A23" s="25" t="s">
        <v>25</v>
      </c>
      <c r="B23" s="17">
        <v>786</v>
      </c>
      <c r="C23" s="18">
        <f ca="1">IFERROR(INDIRECT("'"&amp;C$5&amp;"'!"&amp;ADDRESS(MATCH(IF($C$4="Tüm Şirketler",9003,IF($C$4="Hayatdışı Sigorta Şirketleri",9000,9001)),INDIRECT("'"&amp;C$5&amp;"'!$B$1:$B$1095"),0),MATCH($B23,INDIRECT("'"&amp;C$5&amp;"'!5:5"),0))),0)</f>
        <v>918614806.89292002</v>
      </c>
      <c r="D23" s="18">
        <f ca="1">IFERROR(INDIRECT("'"&amp;C$5&amp;"'!"&amp;ADDRESS(MATCH(IF($C$4="Tüm Şirketler",9003,IF($C$4="Hayatdışı Sigorta Şirketleri",9000,9001)),INDIRECT("'"&amp;C$5&amp;"'!$B$1:$B$1095"),0),MATCH($B23,INDIRECT("'"&amp;C$5&amp;"'!5:5"),0)+1)),0)</f>
        <v>303875.64</v>
      </c>
      <c r="E23" s="18">
        <f ca="1">IFERROR(INDIRECT("'"&amp;E$5&amp;"'!"&amp;ADDRESS(MATCH(IF($C$4="Tüm Şirketler",9003,IF($C$4="Hayatdışı Sigorta Şirketleri",9000,9001)),INDIRECT("'"&amp;E$5&amp;"'!$B$1:$B$1095"),0),MATCH($B23,INDIRECT("'"&amp;E$5&amp;"'!5:5"),0))),0)</f>
        <v>1645.38</v>
      </c>
      <c r="F23" s="18">
        <f ca="1">IFERROR(INDIRECT("'"&amp;E$5&amp;"'!"&amp;ADDRESS(MATCH(IF($C$4="Tüm Şirketler",9003,IF($C$4="Hayatdışı Sigorta Şirketleri",9000,9001)),INDIRECT("'"&amp;E$5&amp;"'!$B$1:$B$1095"),0),MATCH($B23,INDIRECT("'"&amp;E$5&amp;"'!5:5"),0)+1)),0)</f>
        <v>969914.33</v>
      </c>
      <c r="G23" s="19">
        <f t="shared" ca="1" si="0"/>
        <v>918616452.27292001</v>
      </c>
      <c r="H23" s="19">
        <f t="shared" ca="1" si="0"/>
        <v>1273789.97</v>
      </c>
    </row>
    <row r="24" spans="1:8" ht="12.75" customHeight="1" thickBot="1">
      <c r="A24" s="82" t="s">
        <v>26</v>
      </c>
      <c r="B24" s="83"/>
      <c r="C24" s="30">
        <f ca="1">+C13+C14+C23</f>
        <v>101649327976.11343</v>
      </c>
      <c r="D24" s="30">
        <f ca="1">+D13+D14+D23</f>
        <v>39259937.699999996</v>
      </c>
      <c r="E24" s="30">
        <f ca="1">+E13+E14+E23</f>
        <v>7175521527.9936771</v>
      </c>
      <c r="F24" s="30">
        <f ca="1">+F13+F14+F23</f>
        <v>149457306.33000001</v>
      </c>
      <c r="G24" s="30">
        <f t="shared" ca="1" si="0"/>
        <v>108824849504.10712</v>
      </c>
      <c r="H24" s="30">
        <f t="shared" ca="1" si="0"/>
        <v>188717244.03</v>
      </c>
    </row>
    <row r="25" spans="1:8" ht="12.75" customHeight="1">
      <c r="A25" s="11" t="s">
        <v>27</v>
      </c>
      <c r="B25" s="12">
        <v>717</v>
      </c>
      <c r="C25" s="13">
        <f ca="1">IFERROR(INDIRECT("'"&amp;C$5&amp;"'!"&amp;ADDRESS(MATCH(IF($C$4="Tüm Şirketler",9003,IF($C$4="Hayatdışı Sigorta Şirketleri",9000,9001)),INDIRECT("'"&amp;C$5&amp;"'!$B$1:$B$1095"),0),MATCH($B25,INDIRECT("'"&amp;C$5&amp;"'!5:5"),0))),0)</f>
        <v>53711877347.513023</v>
      </c>
      <c r="D25" s="13">
        <f ca="1">IFERROR(INDIRECT("'"&amp;C$5&amp;"'!"&amp;ADDRESS(MATCH(IF($C$4="Tüm Şirketler",9003,IF($C$4="Hayatdışı Sigorta Şirketleri",9000,9001)),INDIRECT("'"&amp;C$5&amp;"'!$B$1:$B$1095"),0),MATCH($B25,INDIRECT("'"&amp;C$5&amp;"'!5:5"),0)+1)),0)</f>
        <v>216485904.27000004</v>
      </c>
      <c r="E25" s="13">
        <f ca="1">IFERROR(INDIRECT("'"&amp;E$5&amp;"'!"&amp;ADDRESS(MATCH(IF($C$4="Tüm Şirketler",9003,IF($C$4="Hayatdışı Sigorta Şirketleri",9000,9001)),INDIRECT("'"&amp;E$5&amp;"'!$B$1:$B$1095"),0),MATCH($B25,INDIRECT("'"&amp;E$5&amp;"'!5:5"),0))),0)</f>
        <v>0</v>
      </c>
      <c r="F25" s="13">
        <f ca="1">IFERROR(INDIRECT("'"&amp;E$5&amp;"'!"&amp;ADDRESS(MATCH(IF($C$4="Tüm Şirketler",9003,IF($C$4="Hayatdışı Sigorta Şirketleri",9000,9001)),INDIRECT("'"&amp;E$5&amp;"'!$B$1:$B$1095"),0),MATCH($B25,INDIRECT("'"&amp;E$5&amp;"'!5:5"),0)+1)),0)</f>
        <v>192304276.40000001</v>
      </c>
      <c r="G25" s="14">
        <f t="shared" ca="1" si="0"/>
        <v>53711877347.513023</v>
      </c>
      <c r="H25" s="14">
        <f t="shared" ca="1" si="0"/>
        <v>408790180.67000008</v>
      </c>
    </row>
    <row r="26" spans="1:8" ht="12.75" customHeight="1">
      <c r="A26" s="16" t="s">
        <v>28</v>
      </c>
      <c r="B26" s="17">
        <v>737</v>
      </c>
      <c r="C26" s="18">
        <f ca="1">IFERROR(INDIRECT("'"&amp;C$5&amp;"'!"&amp;ADDRESS(MATCH(IF($C$4="Tüm Şirketler",9003,IF($C$4="Hayatdışı Sigorta Şirketleri",9000,9001)),INDIRECT("'"&amp;C$5&amp;"'!$B$1:$B$1095"),0),MATCH($B26,INDIRECT("'"&amp;C$5&amp;"'!5:5"),0))),0)</f>
        <v>0</v>
      </c>
      <c r="D26" s="18">
        <f ca="1">IFERROR(INDIRECT("'"&amp;C$5&amp;"'!"&amp;ADDRESS(MATCH(IF($C$4="Tüm Şirketler",9003,IF($C$4="Hayatdışı Sigorta Şirketleri",9000,9001)),INDIRECT("'"&amp;C$5&amp;"'!$B$1:$B$1095"),0),MATCH($B26,INDIRECT("'"&amp;C$5&amp;"'!5:5"),0)+1)),0)</f>
        <v>0</v>
      </c>
      <c r="E26" s="18">
        <f ca="1">IFERROR(INDIRECT("'"&amp;E$5&amp;"'!"&amp;ADDRESS(MATCH(IF($C$4="Tüm Şirketler",9003,IF($C$4="Hayatdışı Sigorta Şirketleri",9000,9001)),INDIRECT("'"&amp;E$5&amp;"'!$B$1:$B$1095"),0),MATCH($B26,INDIRECT("'"&amp;E$5&amp;"'!5:5"),0))),0)</f>
        <v>0</v>
      </c>
      <c r="F26" s="18">
        <f ca="1">IFERROR(INDIRECT("'"&amp;E$5&amp;"'!"&amp;ADDRESS(MATCH(IF($C$4="Tüm Şirketler",9003,IF($C$4="Hayatdışı Sigorta Şirketleri",9000,9001)),INDIRECT("'"&amp;E$5&amp;"'!$B$1:$B$1095"),0),MATCH($B26,INDIRECT("'"&amp;E$5&amp;"'!5:5"),0)+1)),0)</f>
        <v>0</v>
      </c>
      <c r="G26" s="19">
        <f t="shared" ca="1" si="0"/>
        <v>0</v>
      </c>
      <c r="H26" s="19">
        <f t="shared" ca="1" si="0"/>
        <v>0</v>
      </c>
    </row>
    <row r="27" spans="1:8" ht="12.75" customHeight="1" thickBot="1">
      <c r="A27" s="78" t="s">
        <v>29</v>
      </c>
      <c r="B27" s="79"/>
      <c r="C27" s="20">
        <f ca="1">+C25+C26</f>
        <v>53711877347.513023</v>
      </c>
      <c r="D27" s="20">
        <f ca="1">+D25+D26</f>
        <v>216485904.27000004</v>
      </c>
      <c r="E27" s="20">
        <f ca="1">+E25+E26</f>
        <v>0</v>
      </c>
      <c r="F27" s="20">
        <f ca="1">+F25+F26</f>
        <v>192304276.40000001</v>
      </c>
      <c r="G27" s="20">
        <f t="shared" ca="1" si="0"/>
        <v>53711877347.513023</v>
      </c>
      <c r="H27" s="20">
        <f t="shared" ca="1" si="0"/>
        <v>408790180.67000008</v>
      </c>
    </row>
    <row r="28" spans="1:8" ht="12.75" customHeight="1">
      <c r="A28" s="21" t="s">
        <v>30</v>
      </c>
      <c r="B28" s="22">
        <v>713</v>
      </c>
      <c r="C28" s="23">
        <f ca="1">IFERROR(INDIRECT("'"&amp;C$5&amp;"'!"&amp;ADDRESS(MATCH(IF($C$4="Tüm Şirketler",9003,IF($C$4="Hayatdışı Sigorta Şirketleri",9000,9001)),INDIRECT("'"&amp;C$5&amp;"'!$B$1:$B$1095"),0),MATCH($B28,INDIRECT("'"&amp;C$5&amp;"'!5:5"),0))),0)</f>
        <v>0</v>
      </c>
      <c r="D28" s="23">
        <f ca="1">IFERROR(INDIRECT("'"&amp;C$5&amp;"'!"&amp;ADDRESS(MATCH(IF($C$4="Tüm Şirketler",9003,IF($C$4="Hayatdışı Sigorta Şirketleri",9000,9001)),INDIRECT("'"&amp;C$5&amp;"'!$B$1:$B$1095"),0),MATCH($B28,INDIRECT("'"&amp;C$5&amp;"'!5:5"),0)+1)),0)</f>
        <v>0</v>
      </c>
      <c r="E28" s="23">
        <f ca="1">IFERROR(INDIRECT("'"&amp;E$5&amp;"'!"&amp;ADDRESS(MATCH(IF($C$4="Tüm Şirketler",9003,IF($C$4="Hayatdışı Sigorta Şirketleri",9000,9001)),INDIRECT("'"&amp;E$5&amp;"'!$B$1:$B$1095"),0),MATCH($B28,INDIRECT("'"&amp;E$5&amp;"'!5:5"),0))),0)</f>
        <v>0</v>
      </c>
      <c r="F28" s="23">
        <f ca="1">IFERROR(INDIRECT("'"&amp;E$5&amp;"'!"&amp;ADDRESS(MATCH(IF($C$4="Tüm Şirketler",9003,IF($C$4="Hayatdışı Sigorta Şirketleri",9000,9001)),INDIRECT("'"&amp;E$5&amp;"'!$B$1:$B$1095"),0),MATCH($B28,INDIRECT("'"&amp;E$5&amp;"'!5:5"),0)+1)),0)</f>
        <v>0</v>
      </c>
      <c r="G28" s="24">
        <f t="shared" ca="1" si="0"/>
        <v>0</v>
      </c>
      <c r="H28" s="24">
        <f t="shared" ca="1" si="0"/>
        <v>0</v>
      </c>
    </row>
    <row r="29" spans="1:8" ht="12.75" customHeight="1" thickBot="1">
      <c r="A29" s="80" t="s">
        <v>31</v>
      </c>
      <c r="B29" s="81"/>
      <c r="C29" s="31">
        <f ca="1">C28</f>
        <v>0</v>
      </c>
      <c r="D29" s="31">
        <f ca="1">D28</f>
        <v>0</v>
      </c>
      <c r="E29" s="31">
        <f ca="1">E28</f>
        <v>0</v>
      </c>
      <c r="F29" s="31">
        <f ca="1">F28</f>
        <v>0</v>
      </c>
      <c r="G29" s="31">
        <f t="shared" ca="1" si="0"/>
        <v>0</v>
      </c>
      <c r="H29" s="31">
        <f t="shared" ca="1" si="0"/>
        <v>0</v>
      </c>
    </row>
    <row r="30" spans="1:8" ht="12.75" customHeight="1">
      <c r="A30" s="21" t="s">
        <v>32</v>
      </c>
      <c r="B30" s="22">
        <v>727</v>
      </c>
      <c r="C30" s="23">
        <f ca="1">IFERROR(INDIRECT("'"&amp;C$5&amp;"'!"&amp;ADDRESS(MATCH(IF($C$4="Tüm Şirketler",9003,IF($C$4="Hayatdışı Sigorta Şirketleri",9000,9001)),INDIRECT("'"&amp;C$5&amp;"'!$B$1:$B$1095"),0),MATCH($B30,INDIRECT("'"&amp;C$5&amp;"'!5:5"),0))),0)</f>
        <v>1294620922.3041978</v>
      </c>
      <c r="D30" s="23">
        <f ca="1">IFERROR(INDIRECT("'"&amp;C$5&amp;"'!"&amp;ADDRESS(MATCH(IF($C$4="Tüm Şirketler",9003,IF($C$4="Hayatdışı Sigorta Şirketleri",9000,9001)),INDIRECT("'"&amp;C$5&amp;"'!$B$1:$B$1095"),0),MATCH($B30,INDIRECT("'"&amp;C$5&amp;"'!5:5"),0)+1)),0)</f>
        <v>0</v>
      </c>
      <c r="E30" s="23">
        <f ca="1">IFERROR(INDIRECT("'"&amp;E$5&amp;"'!"&amp;ADDRESS(MATCH(IF($C$4="Tüm Şirketler",9003,IF($C$4="Hayatdışı Sigorta Şirketleri",9000,9001)),INDIRECT("'"&amp;E$5&amp;"'!$B$1:$B$1095"),0),MATCH($B30,INDIRECT("'"&amp;E$5&amp;"'!5:5"),0))),0)</f>
        <v>0</v>
      </c>
      <c r="F30" s="23">
        <f ca="1">IFERROR(INDIRECT("'"&amp;E$5&amp;"'!"&amp;ADDRESS(MATCH(IF($C$4="Tüm Şirketler",9003,IF($C$4="Hayatdışı Sigorta Şirketleri",9000,9001)),INDIRECT("'"&amp;E$5&amp;"'!$B$1:$B$1095"),0),MATCH($B30,INDIRECT("'"&amp;E$5&amp;"'!5:5"),0)+1)),0)</f>
        <v>105981944.70999999</v>
      </c>
      <c r="G30" s="24">
        <f t="shared" ca="1" si="0"/>
        <v>1294620922.3041978</v>
      </c>
      <c r="H30" s="24">
        <f t="shared" ca="1" si="0"/>
        <v>105981944.70999999</v>
      </c>
    </row>
    <row r="31" spans="1:8" ht="12.75" customHeight="1" thickBot="1">
      <c r="A31" s="80" t="s">
        <v>33</v>
      </c>
      <c r="B31" s="81"/>
      <c r="C31" s="31">
        <f ca="1">C30</f>
        <v>1294620922.3041978</v>
      </c>
      <c r="D31" s="31">
        <f ca="1">D30</f>
        <v>0</v>
      </c>
      <c r="E31" s="31">
        <f ca="1">E30</f>
        <v>0</v>
      </c>
      <c r="F31" s="31">
        <f ca="1">F30</f>
        <v>105981944.70999999</v>
      </c>
      <c r="G31" s="31">
        <f t="shared" ca="1" si="0"/>
        <v>1294620922.3041978</v>
      </c>
      <c r="H31" s="31">
        <f t="shared" ca="1" si="0"/>
        <v>105981944.70999999</v>
      </c>
    </row>
    <row r="32" spans="1:8" ht="12.75" customHeight="1">
      <c r="A32" s="11" t="s">
        <v>34</v>
      </c>
      <c r="B32" s="12">
        <v>712</v>
      </c>
      <c r="C32" s="13">
        <f ca="1">IFERROR(INDIRECT("'"&amp;C$5&amp;"'!"&amp;ADDRESS(MATCH(IF($C$4="Tüm Şirketler",9003,IF($C$4="Hayatdışı Sigorta Şirketleri",9000,9001)),INDIRECT("'"&amp;C$5&amp;"'!$B$1:$B$1095"),0),MATCH($B32,INDIRECT("'"&amp;C$5&amp;"'!5:5"),0))),0)</f>
        <v>2178192569.0279593</v>
      </c>
      <c r="D32" s="13">
        <f ca="1">IFERROR(INDIRECT("'"&amp;C$5&amp;"'!"&amp;ADDRESS(MATCH(IF($C$4="Tüm Şirketler",9003,IF($C$4="Hayatdışı Sigorta Şirketleri",9000,9001)),INDIRECT("'"&amp;C$5&amp;"'!$B$1:$B$1095"),0),MATCH($B32,INDIRECT("'"&amp;C$5&amp;"'!5:5"),0)+1)),0)</f>
        <v>132147077.67133218</v>
      </c>
      <c r="E32" s="13">
        <f ca="1">IFERROR(INDIRECT("'"&amp;E$5&amp;"'!"&amp;ADDRESS(MATCH(IF($C$4="Tüm Şirketler",9003,IF($C$4="Hayatdışı Sigorta Şirketleri",9000,9001)),INDIRECT("'"&amp;E$5&amp;"'!$B$1:$B$1095"),0),MATCH($B32,INDIRECT("'"&amp;E$5&amp;"'!5:5"),0))),0)</f>
        <v>273089817.19</v>
      </c>
      <c r="F32" s="13">
        <f ca="1">IFERROR(INDIRECT("'"&amp;E$5&amp;"'!"&amp;ADDRESS(MATCH(IF($C$4="Tüm Şirketler",9003,IF($C$4="Hayatdışı Sigorta Şirketleri",9000,9001)),INDIRECT("'"&amp;E$5&amp;"'!$B$1:$B$1095"),0),MATCH($B32,INDIRECT("'"&amp;E$5&amp;"'!5:5"),0)+1)),0)</f>
        <v>267698694.10000002</v>
      </c>
      <c r="G32" s="14">
        <f t="shared" ca="1" si="0"/>
        <v>2451282386.2179594</v>
      </c>
      <c r="H32" s="14">
        <f t="shared" ca="1" si="0"/>
        <v>399845771.7713322</v>
      </c>
    </row>
    <row r="33" spans="1:8" ht="12.75" customHeight="1">
      <c r="A33" s="32" t="s">
        <v>35</v>
      </c>
      <c r="B33" s="22">
        <v>738</v>
      </c>
      <c r="C33" s="23">
        <f ca="1">IFERROR(INDIRECT("'"&amp;C$5&amp;"'!"&amp;ADDRESS(MATCH(IF($C$4="Tüm Şirketler",9003,IF($C$4="Hayatdışı Sigorta Şirketleri",9000,9001)),INDIRECT("'"&amp;C$5&amp;"'!$B$1:$B$1095"),0),MATCH($B33,INDIRECT("'"&amp;C$5&amp;"'!5:5"),0))),0)</f>
        <v>0</v>
      </c>
      <c r="D33" s="23">
        <f ca="1">IFERROR(INDIRECT("'"&amp;C$5&amp;"'!"&amp;ADDRESS(MATCH(IF($C$4="Tüm Şirketler",9003,IF($C$4="Hayatdışı Sigorta Şirketleri",9000,9001)),INDIRECT("'"&amp;C$5&amp;"'!$B$1:$B$1095"),0),MATCH($B33,INDIRECT("'"&amp;C$5&amp;"'!5:5"),0)+1)),0)</f>
        <v>0</v>
      </c>
      <c r="E33" s="23">
        <f ca="1">IFERROR(INDIRECT("'"&amp;E$5&amp;"'!"&amp;ADDRESS(MATCH(IF($C$4="Tüm Şirketler",9003,IF($C$4="Hayatdışı Sigorta Şirketleri",9000,9001)),INDIRECT("'"&amp;E$5&amp;"'!$B$1:$B$1095"),0),MATCH($B33,INDIRECT("'"&amp;E$5&amp;"'!5:5"),0))),0)</f>
        <v>0</v>
      </c>
      <c r="F33" s="23">
        <f ca="1">IFERROR(INDIRECT("'"&amp;E$5&amp;"'!"&amp;ADDRESS(MATCH(IF($C$4="Tüm Şirketler",9003,IF($C$4="Hayatdışı Sigorta Şirketleri",9000,9001)),INDIRECT("'"&amp;E$5&amp;"'!$B$1:$B$1095"),0),MATCH($B33,INDIRECT("'"&amp;E$5&amp;"'!5:5"),0)+1)),0)</f>
        <v>0</v>
      </c>
      <c r="G33" s="24">
        <f t="shared" ca="1" si="0"/>
        <v>0</v>
      </c>
      <c r="H33" s="24">
        <f t="shared" ca="1" si="0"/>
        <v>0</v>
      </c>
    </row>
    <row r="34" spans="1:8" ht="12.75" customHeight="1">
      <c r="A34" s="16" t="s">
        <v>36</v>
      </c>
      <c r="B34" s="17">
        <v>739</v>
      </c>
      <c r="C34" s="18">
        <f ca="1">IFERROR(INDIRECT("'"&amp;C$5&amp;"'!"&amp;ADDRESS(MATCH(IF($C$4="Tüm Şirketler",9003,IF($C$4="Hayatdışı Sigorta Şirketleri",9000,9001)),INDIRECT("'"&amp;C$5&amp;"'!$B$1:$B$1095"),0),MATCH($B34,INDIRECT("'"&amp;C$5&amp;"'!5:5"),0))),0)</f>
        <v>0</v>
      </c>
      <c r="D34" s="18">
        <f ca="1">IFERROR(INDIRECT("'"&amp;C$5&amp;"'!"&amp;ADDRESS(MATCH(IF($C$4="Tüm Şirketler",9003,IF($C$4="Hayatdışı Sigorta Şirketleri",9000,9001)),INDIRECT("'"&amp;C$5&amp;"'!$B$1:$B$1095"),0),MATCH($B34,INDIRECT("'"&amp;C$5&amp;"'!5:5"),0)+1)),0)</f>
        <v>0</v>
      </c>
      <c r="E34" s="18">
        <f ca="1">IFERROR(INDIRECT("'"&amp;E$5&amp;"'!"&amp;ADDRESS(MATCH(IF($C$4="Tüm Şirketler",9003,IF($C$4="Hayatdışı Sigorta Şirketleri",9000,9001)),INDIRECT("'"&amp;E$5&amp;"'!$B$1:$B$1095"),0),MATCH($B34,INDIRECT("'"&amp;E$5&amp;"'!5:5"),0))),0)</f>
        <v>0</v>
      </c>
      <c r="F34" s="18">
        <f ca="1">IFERROR(INDIRECT("'"&amp;E$5&amp;"'!"&amp;ADDRESS(MATCH(IF($C$4="Tüm Şirketler",9003,IF($C$4="Hayatdışı Sigorta Şirketleri",9000,9001)),INDIRECT("'"&amp;E$5&amp;"'!$B$1:$B$1095"),0),MATCH($B34,INDIRECT("'"&amp;E$5&amp;"'!5:5"),0)+1)),0)</f>
        <v>0</v>
      </c>
      <c r="G34" s="19">
        <f t="shared" ca="1" si="0"/>
        <v>0</v>
      </c>
      <c r="H34" s="19">
        <f t="shared" ca="1" si="0"/>
        <v>0</v>
      </c>
    </row>
    <row r="35" spans="1:8" ht="12.75" customHeight="1" thickBot="1">
      <c r="A35" s="78" t="s">
        <v>37</v>
      </c>
      <c r="B35" s="79"/>
      <c r="C35" s="20">
        <f ca="1">SUM(C32:C34)</f>
        <v>2178192569.0279593</v>
      </c>
      <c r="D35" s="20">
        <f ca="1">SUM(D32:D34)</f>
        <v>132147077.67133218</v>
      </c>
      <c r="E35" s="20">
        <f ca="1">SUM(E32:E34)</f>
        <v>273089817.19</v>
      </c>
      <c r="F35" s="20">
        <f ca="1">SUM(F32:F34)</f>
        <v>267698694.10000002</v>
      </c>
      <c r="G35" s="20">
        <f t="shared" ca="1" si="0"/>
        <v>2451282386.2179594</v>
      </c>
      <c r="H35" s="20">
        <f t="shared" ca="1" si="0"/>
        <v>399845771.7713322</v>
      </c>
    </row>
    <row r="36" spans="1:8" ht="12.75" customHeight="1">
      <c r="A36" s="11" t="s">
        <v>38</v>
      </c>
      <c r="B36" s="12">
        <v>710</v>
      </c>
      <c r="C36" s="13">
        <f ca="1">IFERROR(INDIRECT("'"&amp;C$5&amp;"'!"&amp;ADDRESS(MATCH(IF($C$4="Tüm Şirketler",9003,IF($C$4="Hayatdışı Sigorta Şirketleri",9000,9001)),INDIRECT("'"&amp;C$5&amp;"'!$B$1:$B$1095"),0),MATCH($B36,INDIRECT("'"&amp;C$5&amp;"'!5:5"),0))),0)</f>
        <v>5457313895.6686277</v>
      </c>
      <c r="D36" s="13">
        <f ca="1">IFERROR(INDIRECT("'"&amp;C$5&amp;"'!"&amp;ADDRESS(MATCH(IF($C$4="Tüm Şirketler",9003,IF($C$4="Hayatdışı Sigorta Şirketleri",9000,9001)),INDIRECT("'"&amp;C$5&amp;"'!$B$1:$B$1095"),0),MATCH($B36,INDIRECT("'"&amp;C$5&amp;"'!5:5"),0)+1)),0)</f>
        <v>18478036.520099465</v>
      </c>
      <c r="E36" s="13">
        <f ca="1">IFERROR(INDIRECT("'"&amp;E$5&amp;"'!"&amp;ADDRESS(MATCH(IF($C$4="Tüm Şirketler",9003,IF($C$4="Hayatdışı Sigorta Şirketleri",9000,9001)),INDIRECT("'"&amp;E$5&amp;"'!$B$1:$B$1095"),0),MATCH($B36,INDIRECT("'"&amp;E$5&amp;"'!5:5"),0))),0)</f>
        <v>126979761.88999997</v>
      </c>
      <c r="F36" s="13">
        <f ca="1">IFERROR(INDIRECT("'"&amp;E$5&amp;"'!"&amp;ADDRESS(MATCH(IF($C$4="Tüm Şirketler",9003,IF($C$4="Hayatdışı Sigorta Şirketleri",9000,9001)),INDIRECT("'"&amp;E$5&amp;"'!$B$1:$B$1095"),0),MATCH($B36,INDIRECT("'"&amp;E$5&amp;"'!5:5"),0)+1)),0)</f>
        <v>39522326.939999998</v>
      </c>
      <c r="G36" s="14">
        <f t="shared" ca="1" si="0"/>
        <v>5584293657.5586281</v>
      </c>
      <c r="H36" s="14">
        <f t="shared" ca="1" si="0"/>
        <v>58000363.460099459</v>
      </c>
    </row>
    <row r="37" spans="1:8" ht="12.75" customHeight="1">
      <c r="A37" s="16" t="s">
        <v>39</v>
      </c>
      <c r="B37" s="17">
        <v>711</v>
      </c>
      <c r="C37" s="18">
        <f ca="1">IFERROR(INDIRECT("'"&amp;C$5&amp;"'!"&amp;ADDRESS(MATCH(IF($C$4="Tüm Şirketler",9003,IF($C$4="Hayatdışı Sigorta Şirketleri",9000,9001)),INDIRECT("'"&amp;C$5&amp;"'!$B$1:$B$1095"),0),MATCH($B37,INDIRECT("'"&amp;C$5&amp;"'!5:5"),0))),0)</f>
        <v>3256016.8</v>
      </c>
      <c r="D37" s="18">
        <f ca="1">IFERROR(INDIRECT("'"&amp;C$5&amp;"'!"&amp;ADDRESS(MATCH(IF($C$4="Tüm Şirketler",9003,IF($C$4="Hayatdışı Sigorta Şirketleri",9000,9001)),INDIRECT("'"&amp;C$5&amp;"'!$B$1:$B$1095"),0),MATCH($B37,INDIRECT("'"&amp;C$5&amp;"'!5:5"),0)+1)),0)</f>
        <v>0</v>
      </c>
      <c r="E37" s="18">
        <f ca="1">IFERROR(INDIRECT("'"&amp;E$5&amp;"'!"&amp;ADDRESS(MATCH(IF($C$4="Tüm Şirketler",9003,IF($C$4="Hayatdışı Sigorta Şirketleri",9000,9001)),INDIRECT("'"&amp;E$5&amp;"'!$B$1:$B$1095"),0),MATCH($B37,INDIRECT("'"&amp;E$5&amp;"'!5:5"),0))),0)</f>
        <v>0</v>
      </c>
      <c r="F37" s="18">
        <f ca="1">IFERROR(INDIRECT("'"&amp;E$5&amp;"'!"&amp;ADDRESS(MATCH(IF($C$4="Tüm Şirketler",9003,IF($C$4="Hayatdışı Sigorta Şirketleri",9000,9001)),INDIRECT("'"&amp;E$5&amp;"'!$B$1:$B$1095"),0),MATCH($B37,INDIRECT("'"&amp;E$5&amp;"'!5:5"),0)+1)),0)</f>
        <v>0</v>
      </c>
      <c r="G37" s="19">
        <f t="shared" ca="1" si="0"/>
        <v>3256016.8</v>
      </c>
      <c r="H37" s="19">
        <f t="shared" ca="1" si="0"/>
        <v>0</v>
      </c>
    </row>
    <row r="38" spans="1:8" ht="12.75" customHeight="1" thickBot="1">
      <c r="A38" s="78" t="s">
        <v>40</v>
      </c>
      <c r="B38" s="79"/>
      <c r="C38" s="20">
        <f ca="1">SUM(C36:C37)</f>
        <v>5460569912.4686279</v>
      </c>
      <c r="D38" s="20">
        <f ca="1">SUM(D36:D37)</f>
        <v>18478036.520099465</v>
      </c>
      <c r="E38" s="20">
        <f ca="1">SUM(E36:E37)</f>
        <v>126979761.88999997</v>
      </c>
      <c r="F38" s="20">
        <f ca="1">SUM(F36:F37)</f>
        <v>39522326.939999998</v>
      </c>
      <c r="G38" s="20">
        <f t="shared" ca="1" si="0"/>
        <v>5587549674.3586283</v>
      </c>
      <c r="H38" s="20">
        <f t="shared" ca="1" si="0"/>
        <v>58000363.460099459</v>
      </c>
    </row>
    <row r="39" spans="1:8" ht="12.75" customHeight="1">
      <c r="A39" s="11" t="s">
        <v>41</v>
      </c>
      <c r="B39" s="12">
        <v>701</v>
      </c>
      <c r="C39" s="14">
        <f ca="1">SUM(C40:C42)</f>
        <v>37498209222.945229</v>
      </c>
      <c r="D39" s="14">
        <f ca="1">SUM(D40:D42)</f>
        <v>161672049.2631211</v>
      </c>
      <c r="E39" s="14">
        <f ca="1">SUM(E40:E42)</f>
        <v>953280943.07207406</v>
      </c>
      <c r="F39" s="14">
        <f ca="1">SUM(F40:F42)</f>
        <v>3319710298.1000004</v>
      </c>
      <c r="G39" s="14">
        <f t="shared" ca="1" si="0"/>
        <v>38451490166.017303</v>
      </c>
      <c r="H39" s="14">
        <f t="shared" ca="1" si="0"/>
        <v>3481382347.3631215</v>
      </c>
    </row>
    <row r="40" spans="1:8" ht="12.75" customHeight="1">
      <c r="A40" s="33" t="s">
        <v>42</v>
      </c>
      <c r="B40" s="34">
        <v>900</v>
      </c>
      <c r="C40" s="23">
        <f t="shared" ref="C40:C49" ca="1" si="2">IFERROR(INDIRECT("'"&amp;C$5&amp;"'!"&amp;ADDRESS(MATCH(IF($C$4="Tüm Şirketler",9003,IF($C$4="Hayatdışı Sigorta Şirketleri",9000,9001)),INDIRECT("'"&amp;C$5&amp;"'!$B$1:$B$1095"),0),MATCH($B40,INDIRECT("'"&amp;C$5&amp;"'!5:5"),0))),0)</f>
        <v>8357253111.2875166</v>
      </c>
      <c r="D40" s="23">
        <f t="shared" ref="D40:D49" ca="1" si="3">IFERROR(INDIRECT("'"&amp;C$5&amp;"'!"&amp;ADDRESS(MATCH(IF($C$4="Tüm Şirketler",9003,IF($C$4="Hayatdışı Sigorta Şirketleri",9000,9001)),INDIRECT("'"&amp;C$5&amp;"'!$B$1:$B$1095"),0),MATCH($B40,INDIRECT("'"&amp;C$5&amp;"'!5:5"),0)+1)),0)</f>
        <v>17597754.568895373</v>
      </c>
      <c r="E40" s="23">
        <f t="shared" ref="E40:E49" ca="1" si="4">IFERROR(INDIRECT("'"&amp;E$5&amp;"'!"&amp;ADDRESS(MATCH(IF($C$4="Tüm Şirketler",9003,IF($C$4="Hayatdışı Sigorta Şirketleri",9000,9001)),INDIRECT("'"&amp;E$5&amp;"'!$B$1:$B$1095"),0),MATCH($B40,INDIRECT("'"&amp;E$5&amp;"'!5:5"),0))),0)</f>
        <v>55800046.830200523</v>
      </c>
      <c r="F40" s="23">
        <f t="shared" ref="F40:F49" ca="1" si="5">IFERROR(INDIRECT("'"&amp;E$5&amp;"'!"&amp;ADDRESS(MATCH(IF($C$4="Tüm Şirketler",9003,IF($C$4="Hayatdışı Sigorta Şirketleri",9000,9001)),INDIRECT("'"&amp;E$5&amp;"'!$B$1:$B$1095"),0),MATCH($B40,INDIRECT("'"&amp;E$5&amp;"'!5:5"),0)+1)),0)</f>
        <v>212698510.17732641</v>
      </c>
      <c r="G40" s="24">
        <f t="shared" ca="1" si="0"/>
        <v>8413053158.1177168</v>
      </c>
      <c r="H40" s="24">
        <f t="shared" ca="1" si="0"/>
        <v>230296264.74622178</v>
      </c>
    </row>
    <row r="41" spans="1:8" ht="12.75" customHeight="1">
      <c r="A41" s="33" t="s">
        <v>43</v>
      </c>
      <c r="B41" s="34">
        <v>901</v>
      </c>
      <c r="C41" s="23">
        <f t="shared" ca="1" si="2"/>
        <v>14881609617.822807</v>
      </c>
      <c r="D41" s="23">
        <f t="shared" ca="1" si="3"/>
        <v>90509098.593624443</v>
      </c>
      <c r="E41" s="23">
        <f t="shared" ca="1" si="4"/>
        <v>520503615.13823873</v>
      </c>
      <c r="F41" s="23">
        <f t="shared" ca="1" si="5"/>
        <v>793362084.73714018</v>
      </c>
      <c r="G41" s="24">
        <f t="shared" ca="1" si="0"/>
        <v>15402113232.961046</v>
      </c>
      <c r="H41" s="24">
        <f t="shared" ca="1" si="0"/>
        <v>883871183.33076465</v>
      </c>
    </row>
    <row r="42" spans="1:8" ht="12.75" customHeight="1">
      <c r="A42" s="33" t="s">
        <v>44</v>
      </c>
      <c r="B42" s="34">
        <v>902</v>
      </c>
      <c r="C42" s="23">
        <f t="shared" ca="1" si="2"/>
        <v>14259346493.834902</v>
      </c>
      <c r="D42" s="23">
        <f t="shared" ca="1" si="3"/>
        <v>53565196.100601286</v>
      </c>
      <c r="E42" s="23">
        <f t="shared" ca="1" si="4"/>
        <v>376977281.10363483</v>
      </c>
      <c r="F42" s="23">
        <f t="shared" ca="1" si="5"/>
        <v>2313649703.1855335</v>
      </c>
      <c r="G42" s="24">
        <f t="shared" ca="1" si="0"/>
        <v>14636323774.938538</v>
      </c>
      <c r="H42" s="24">
        <f t="shared" ca="1" si="0"/>
        <v>2367214899.2861347</v>
      </c>
    </row>
    <row r="43" spans="1:8" ht="12.75" customHeight="1">
      <c r="A43" s="32" t="s">
        <v>45</v>
      </c>
      <c r="B43" s="22">
        <v>703</v>
      </c>
      <c r="C43" s="23">
        <f t="shared" ca="1" si="2"/>
        <v>7583388909.6901579</v>
      </c>
      <c r="D43" s="23">
        <f t="shared" ca="1" si="3"/>
        <v>0</v>
      </c>
      <c r="E43" s="23">
        <f t="shared" ca="1" si="4"/>
        <v>0</v>
      </c>
      <c r="F43" s="23">
        <f t="shared" ca="1" si="5"/>
        <v>0</v>
      </c>
      <c r="G43" s="24">
        <f t="shared" ca="1" si="0"/>
        <v>7583388909.6901579</v>
      </c>
      <c r="H43" s="24">
        <f t="shared" ca="1" si="0"/>
        <v>0</v>
      </c>
    </row>
    <row r="44" spans="1:8" ht="12.75" customHeight="1">
      <c r="A44" s="32" t="s">
        <v>46</v>
      </c>
      <c r="B44" s="22">
        <v>740</v>
      </c>
      <c r="C44" s="23">
        <f t="shared" ca="1" si="2"/>
        <v>13717818098.165113</v>
      </c>
      <c r="D44" s="23">
        <f t="shared" ca="1" si="3"/>
        <v>38491951.519999996</v>
      </c>
      <c r="E44" s="23">
        <f t="shared" ca="1" si="4"/>
        <v>438148067.98537397</v>
      </c>
      <c r="F44" s="23">
        <f t="shared" ca="1" si="5"/>
        <v>85741591.290000007</v>
      </c>
      <c r="G44" s="24">
        <f t="shared" ca="1" si="0"/>
        <v>14155966166.150488</v>
      </c>
      <c r="H44" s="24">
        <f t="shared" ca="1" si="0"/>
        <v>124233542.81</v>
      </c>
    </row>
    <row r="45" spans="1:8" ht="12.75" customHeight="1">
      <c r="A45" s="32" t="s">
        <v>47</v>
      </c>
      <c r="B45" s="22">
        <v>741</v>
      </c>
      <c r="C45" s="23">
        <f t="shared" ca="1" si="2"/>
        <v>1252025919.641583</v>
      </c>
      <c r="D45" s="23">
        <f t="shared" ca="1" si="3"/>
        <v>3543188.32</v>
      </c>
      <c r="E45" s="23">
        <f t="shared" ca="1" si="4"/>
        <v>19297434.210216001</v>
      </c>
      <c r="F45" s="23">
        <f t="shared" ca="1" si="5"/>
        <v>10639254.970000001</v>
      </c>
      <c r="G45" s="24">
        <f t="shared" ca="1" si="0"/>
        <v>1271323353.851799</v>
      </c>
      <c r="H45" s="24">
        <f t="shared" ca="1" si="0"/>
        <v>14182443.290000001</v>
      </c>
    </row>
    <row r="46" spans="1:8" ht="12.75" customHeight="1">
      <c r="A46" s="32" t="s">
        <v>48</v>
      </c>
      <c r="B46" s="22">
        <v>742</v>
      </c>
      <c r="C46" s="23">
        <f t="shared" ca="1" si="2"/>
        <v>318721256.82807726</v>
      </c>
      <c r="D46" s="23">
        <f t="shared" ca="1" si="3"/>
        <v>0</v>
      </c>
      <c r="E46" s="23">
        <f t="shared" ca="1" si="4"/>
        <v>13243287.780216001</v>
      </c>
      <c r="F46" s="23">
        <f t="shared" ca="1" si="5"/>
        <v>0</v>
      </c>
      <c r="G46" s="24">
        <f t="shared" ca="1" si="0"/>
        <v>331964544.60829324</v>
      </c>
      <c r="H46" s="24">
        <f t="shared" ca="1" si="0"/>
        <v>0</v>
      </c>
    </row>
    <row r="47" spans="1:8" ht="12.75" customHeight="1">
      <c r="A47" s="32" t="s">
        <v>49</v>
      </c>
      <c r="B47" s="22">
        <v>743</v>
      </c>
      <c r="C47" s="23">
        <f t="shared" ca="1" si="2"/>
        <v>0</v>
      </c>
      <c r="D47" s="23">
        <f t="shared" ca="1" si="3"/>
        <v>0</v>
      </c>
      <c r="E47" s="23">
        <f t="shared" ca="1" si="4"/>
        <v>0</v>
      </c>
      <c r="F47" s="23">
        <f t="shared" ca="1" si="5"/>
        <v>0</v>
      </c>
      <c r="G47" s="24">
        <f t="shared" ca="1" si="0"/>
        <v>0</v>
      </c>
      <c r="H47" s="24">
        <f t="shared" ca="1" si="0"/>
        <v>0</v>
      </c>
    </row>
    <row r="48" spans="1:8" ht="12.75" customHeight="1">
      <c r="A48" s="32" t="s">
        <v>50</v>
      </c>
      <c r="B48" s="22">
        <v>744</v>
      </c>
      <c r="C48" s="23">
        <f t="shared" ca="1" si="2"/>
        <v>449186106.35486722</v>
      </c>
      <c r="D48" s="23">
        <f t="shared" ca="1" si="3"/>
        <v>6.24</v>
      </c>
      <c r="E48" s="23">
        <f t="shared" ca="1" si="4"/>
        <v>9976035.6802159995</v>
      </c>
      <c r="F48" s="23">
        <f t="shared" ca="1" si="5"/>
        <v>0</v>
      </c>
      <c r="G48" s="24">
        <f t="shared" ca="1" si="0"/>
        <v>459162142.03508323</v>
      </c>
      <c r="H48" s="24">
        <f t="shared" ca="1" si="0"/>
        <v>6.24</v>
      </c>
    </row>
    <row r="49" spans="1:8" ht="12.75" customHeight="1">
      <c r="A49" s="32" t="s">
        <v>51</v>
      </c>
      <c r="B49" s="22">
        <v>761</v>
      </c>
      <c r="C49" s="23">
        <f t="shared" ca="1" si="2"/>
        <v>0</v>
      </c>
      <c r="D49" s="23">
        <f t="shared" ca="1" si="3"/>
        <v>0</v>
      </c>
      <c r="E49" s="23">
        <f t="shared" ca="1" si="4"/>
        <v>0</v>
      </c>
      <c r="F49" s="23">
        <f t="shared" ca="1" si="5"/>
        <v>0</v>
      </c>
      <c r="G49" s="24">
        <f t="shared" ca="1" si="0"/>
        <v>0</v>
      </c>
      <c r="H49" s="24">
        <f t="shared" ca="1" si="0"/>
        <v>0</v>
      </c>
    </row>
    <row r="50" spans="1:8" ht="12.75" customHeight="1" thickBot="1">
      <c r="A50" s="78" t="s">
        <v>52</v>
      </c>
      <c r="B50" s="79"/>
      <c r="C50" s="20">
        <f ca="1">C39+SUM(C43:C49)</f>
        <v>60819349513.625023</v>
      </c>
      <c r="D50" s="20">
        <f ca="1">D39+SUM(D43:D49)</f>
        <v>203707195.34312111</v>
      </c>
      <c r="E50" s="20">
        <f ca="1">E39+SUM(E43:E49)</f>
        <v>1433945768.728096</v>
      </c>
      <c r="F50" s="20">
        <f ca="1">F39+SUM(F43:F49)</f>
        <v>3416091144.3600006</v>
      </c>
      <c r="G50" s="20">
        <f t="shared" ca="1" si="0"/>
        <v>62253295282.353119</v>
      </c>
      <c r="H50" s="20">
        <f t="shared" ca="1" si="0"/>
        <v>3619798339.7031217</v>
      </c>
    </row>
    <row r="51" spans="1:8" ht="12.75" customHeight="1">
      <c r="A51" s="11" t="s">
        <v>53</v>
      </c>
      <c r="B51" s="12">
        <v>723</v>
      </c>
      <c r="C51" s="13">
        <f t="shared" ref="C51:C68" ca="1" si="6">IFERROR(INDIRECT("'"&amp;C$5&amp;"'!"&amp;ADDRESS(MATCH(IF($C$4="Tüm Şirketler",9003,IF($C$4="Hayatdışı Sigorta Şirketleri",9000,9001)),INDIRECT("'"&amp;C$5&amp;"'!$B$1:$B$1095"),0),MATCH($B51,INDIRECT("'"&amp;C$5&amp;"'!5:5"),0))),0)</f>
        <v>252417872.59257203</v>
      </c>
      <c r="D51" s="13">
        <f t="shared" ref="D51:D68" ca="1" si="7">IFERROR(INDIRECT("'"&amp;C$5&amp;"'!"&amp;ADDRESS(MATCH(IF($C$4="Tüm Şirketler",9003,IF($C$4="Hayatdışı Sigorta Şirketleri",9000,9001)),INDIRECT("'"&amp;C$5&amp;"'!$B$1:$B$1095"),0),MATCH($B51,INDIRECT("'"&amp;C$5&amp;"'!5:5"),0)+1)),0)</f>
        <v>3046520.1320154895</v>
      </c>
      <c r="E51" s="13">
        <f t="shared" ref="E51:E68" ca="1" si="8">IFERROR(INDIRECT("'"&amp;E$5&amp;"'!"&amp;ADDRESS(MATCH(IF($C$4="Tüm Şirketler",9003,IF($C$4="Hayatdışı Sigorta Şirketleri",9000,9001)),INDIRECT("'"&amp;E$5&amp;"'!$B$1:$B$1095"),0),MATCH($B51,INDIRECT("'"&amp;E$5&amp;"'!5:5"),0))),0)</f>
        <v>1452377.9600740001</v>
      </c>
      <c r="F51" s="13">
        <f t="shared" ref="F51:F68" ca="1" si="9">IFERROR(INDIRECT("'"&amp;E$5&amp;"'!"&amp;ADDRESS(MATCH(IF($C$4="Tüm Şirketler",9003,IF($C$4="Hayatdışı Sigorta Şirketleri",9000,9001)),INDIRECT("'"&amp;E$5&amp;"'!$B$1:$B$1095"),0),MATCH($B51,INDIRECT("'"&amp;E$5&amp;"'!5:5"),0)+1)),0)</f>
        <v>1360440.4</v>
      </c>
      <c r="G51" s="14">
        <f t="shared" ca="1" si="0"/>
        <v>253870250.55264604</v>
      </c>
      <c r="H51" s="14">
        <f t="shared" ca="1" si="0"/>
        <v>4406960.5320154894</v>
      </c>
    </row>
    <row r="52" spans="1:8" ht="12.75" customHeight="1">
      <c r="A52" s="32" t="s">
        <v>54</v>
      </c>
      <c r="B52" s="22">
        <v>724</v>
      </c>
      <c r="C52" s="23">
        <f t="shared" ca="1" si="6"/>
        <v>1344574597.6250575</v>
      </c>
      <c r="D52" s="23">
        <f t="shared" ca="1" si="7"/>
        <v>6075435.2059738142</v>
      </c>
      <c r="E52" s="23">
        <f t="shared" ca="1" si="8"/>
        <v>8647911.2989149988</v>
      </c>
      <c r="F52" s="23">
        <f t="shared" ca="1" si="9"/>
        <v>2616366.83</v>
      </c>
      <c r="G52" s="24">
        <f t="shared" ca="1" si="0"/>
        <v>1353222508.9239724</v>
      </c>
      <c r="H52" s="24">
        <f t="shared" ca="1" si="0"/>
        <v>8691802.0359738134</v>
      </c>
    </row>
    <row r="53" spans="1:8" ht="12.75" customHeight="1">
      <c r="A53" s="32" t="s">
        <v>55</v>
      </c>
      <c r="B53" s="22">
        <v>765</v>
      </c>
      <c r="C53" s="23">
        <f t="shared" ca="1" si="6"/>
        <v>6367750724.9911423</v>
      </c>
      <c r="D53" s="23">
        <f t="shared" ca="1" si="7"/>
        <v>4237475.83</v>
      </c>
      <c r="E53" s="23">
        <f t="shared" ca="1" si="8"/>
        <v>142322881.61000001</v>
      </c>
      <c r="F53" s="23">
        <f t="shared" ca="1" si="9"/>
        <v>7189303.5000000009</v>
      </c>
      <c r="G53" s="24">
        <f t="shared" ca="1" si="0"/>
        <v>6510073606.6011419</v>
      </c>
      <c r="H53" s="24">
        <f t="shared" ca="1" si="0"/>
        <v>11426779.330000002</v>
      </c>
    </row>
    <row r="54" spans="1:8" ht="12.75" customHeight="1">
      <c r="A54" s="32" t="s">
        <v>56</v>
      </c>
      <c r="B54" s="22">
        <v>766</v>
      </c>
      <c r="C54" s="23">
        <f t="shared" ca="1" si="6"/>
        <v>649022844.81009889</v>
      </c>
      <c r="D54" s="23">
        <f t="shared" ca="1" si="7"/>
        <v>2073487.4765999999</v>
      </c>
      <c r="E54" s="23">
        <f t="shared" ca="1" si="8"/>
        <v>33732674.159999996</v>
      </c>
      <c r="F54" s="23">
        <f t="shared" ca="1" si="9"/>
        <v>111909.49</v>
      </c>
      <c r="G54" s="24">
        <f t="shared" ca="1" si="0"/>
        <v>682755518.97009885</v>
      </c>
      <c r="H54" s="24">
        <f t="shared" ca="1" si="0"/>
        <v>2185396.9665999999</v>
      </c>
    </row>
    <row r="55" spans="1:8" ht="12.75" customHeight="1">
      <c r="A55" s="32" t="s">
        <v>57</v>
      </c>
      <c r="B55" s="22">
        <v>767</v>
      </c>
      <c r="C55" s="23">
        <f t="shared" ca="1" si="6"/>
        <v>4056836705.9576559</v>
      </c>
      <c r="D55" s="23">
        <f t="shared" ca="1" si="7"/>
        <v>10044217.1694442</v>
      </c>
      <c r="E55" s="23">
        <f t="shared" ca="1" si="8"/>
        <v>97089921.093554005</v>
      </c>
      <c r="F55" s="23">
        <f t="shared" ca="1" si="9"/>
        <v>187398157.52000001</v>
      </c>
      <c r="G55" s="24">
        <f t="shared" ca="1" si="0"/>
        <v>4153926627.0512099</v>
      </c>
      <c r="H55" s="24">
        <f t="shared" ca="1" si="0"/>
        <v>197442374.68944421</v>
      </c>
    </row>
    <row r="56" spans="1:8" ht="12.75" customHeight="1">
      <c r="A56" s="32" t="s">
        <v>58</v>
      </c>
      <c r="B56" s="22">
        <v>768</v>
      </c>
      <c r="C56" s="23">
        <f t="shared" ca="1" si="6"/>
        <v>6366859760.6078253</v>
      </c>
      <c r="D56" s="23">
        <f t="shared" ca="1" si="7"/>
        <v>16609813.736923601</v>
      </c>
      <c r="E56" s="23">
        <f t="shared" ca="1" si="8"/>
        <v>15624070.950175997</v>
      </c>
      <c r="F56" s="23">
        <f t="shared" ca="1" si="9"/>
        <v>2881281.91</v>
      </c>
      <c r="G56" s="24">
        <f t="shared" ca="1" si="0"/>
        <v>6382483831.5580015</v>
      </c>
      <c r="H56" s="24">
        <f t="shared" ca="1" si="0"/>
        <v>19491095.646923602</v>
      </c>
    </row>
    <row r="57" spans="1:8" ht="12.75" customHeight="1">
      <c r="A57" s="32" t="s">
        <v>59</v>
      </c>
      <c r="B57" s="22">
        <v>772</v>
      </c>
      <c r="C57" s="23">
        <f t="shared" ca="1" si="6"/>
        <v>0</v>
      </c>
      <c r="D57" s="23">
        <f t="shared" ca="1" si="7"/>
        <v>0</v>
      </c>
      <c r="E57" s="23">
        <f t="shared" ca="1" si="8"/>
        <v>0</v>
      </c>
      <c r="F57" s="23">
        <f t="shared" ca="1" si="9"/>
        <v>0</v>
      </c>
      <c r="G57" s="24">
        <f t="shared" ca="1" si="0"/>
        <v>0</v>
      </c>
      <c r="H57" s="24">
        <f t="shared" ca="1" si="0"/>
        <v>0</v>
      </c>
    </row>
    <row r="58" spans="1:8" ht="12.75" customHeight="1">
      <c r="A58" s="32" t="s">
        <v>60</v>
      </c>
      <c r="B58" s="22">
        <v>773</v>
      </c>
      <c r="C58" s="23">
        <f t="shared" ca="1" si="6"/>
        <v>66092370.399999984</v>
      </c>
      <c r="D58" s="23">
        <f t="shared" ca="1" si="7"/>
        <v>0</v>
      </c>
      <c r="E58" s="23">
        <f t="shared" ca="1" si="8"/>
        <v>16906171.63845</v>
      </c>
      <c r="F58" s="23">
        <f t="shared" ca="1" si="9"/>
        <v>0</v>
      </c>
      <c r="G58" s="24">
        <f t="shared" ca="1" si="0"/>
        <v>82998542.038449988</v>
      </c>
      <c r="H58" s="24">
        <f t="shared" ca="1" si="0"/>
        <v>0</v>
      </c>
    </row>
    <row r="59" spans="1:8" ht="12.75" customHeight="1">
      <c r="A59" s="32" t="s">
        <v>61</v>
      </c>
      <c r="B59" s="22">
        <v>774</v>
      </c>
      <c r="C59" s="23">
        <f t="shared" ca="1" si="6"/>
        <v>0</v>
      </c>
      <c r="D59" s="23">
        <f t="shared" ca="1" si="7"/>
        <v>0</v>
      </c>
      <c r="E59" s="23">
        <f t="shared" ca="1" si="8"/>
        <v>0</v>
      </c>
      <c r="F59" s="23">
        <f t="shared" ca="1" si="9"/>
        <v>0</v>
      </c>
      <c r="G59" s="24">
        <f t="shared" ca="1" si="0"/>
        <v>0</v>
      </c>
      <c r="H59" s="24">
        <f t="shared" ca="1" si="0"/>
        <v>0</v>
      </c>
    </row>
    <row r="60" spans="1:8" ht="12.75" customHeight="1">
      <c r="A60" s="32" t="s">
        <v>62</v>
      </c>
      <c r="B60" s="22">
        <v>775</v>
      </c>
      <c r="C60" s="23">
        <f t="shared" ca="1" si="6"/>
        <v>0</v>
      </c>
      <c r="D60" s="23">
        <f t="shared" ca="1" si="7"/>
        <v>0</v>
      </c>
      <c r="E60" s="23">
        <f t="shared" ca="1" si="8"/>
        <v>129265417.58</v>
      </c>
      <c r="F60" s="23">
        <f t="shared" ca="1" si="9"/>
        <v>22485844.050000001</v>
      </c>
      <c r="G60" s="24">
        <f t="shared" ca="1" si="0"/>
        <v>129265417.58</v>
      </c>
      <c r="H60" s="24">
        <f t="shared" ca="1" si="0"/>
        <v>22485844.050000001</v>
      </c>
    </row>
    <row r="61" spans="1:8" ht="12.75" customHeight="1">
      <c r="A61" s="32" t="s">
        <v>63</v>
      </c>
      <c r="B61" s="22">
        <v>776</v>
      </c>
      <c r="C61" s="23">
        <f t="shared" ca="1" si="6"/>
        <v>725353524.17000008</v>
      </c>
      <c r="D61" s="23">
        <f t="shared" ca="1" si="7"/>
        <v>0</v>
      </c>
      <c r="E61" s="23">
        <f t="shared" ca="1" si="8"/>
        <v>171997304.28289998</v>
      </c>
      <c r="F61" s="23">
        <f t="shared" ca="1" si="9"/>
        <v>0</v>
      </c>
      <c r="G61" s="24">
        <f t="shared" ca="1" si="0"/>
        <v>897350828.45290005</v>
      </c>
      <c r="H61" s="24">
        <f t="shared" ca="1" si="0"/>
        <v>0</v>
      </c>
    </row>
    <row r="62" spans="1:8" ht="12.75" customHeight="1">
      <c r="A62" s="32" t="s">
        <v>64</v>
      </c>
      <c r="B62" s="22">
        <v>777</v>
      </c>
      <c r="C62" s="23">
        <f t="shared" ca="1" si="6"/>
        <v>27029767106.230015</v>
      </c>
      <c r="D62" s="23">
        <f t="shared" ca="1" si="7"/>
        <v>0</v>
      </c>
      <c r="E62" s="23">
        <f t="shared" ca="1" si="8"/>
        <v>7262925542.5885</v>
      </c>
      <c r="F62" s="23">
        <f t="shared" ca="1" si="9"/>
        <v>0</v>
      </c>
      <c r="G62" s="24">
        <f t="shared" ca="1" si="0"/>
        <v>34292692648.818516</v>
      </c>
      <c r="H62" s="24">
        <f t="shared" ca="1" si="0"/>
        <v>0</v>
      </c>
    </row>
    <row r="63" spans="1:8" ht="12.75" customHeight="1">
      <c r="A63" s="32" t="s">
        <v>65</v>
      </c>
      <c r="B63" s="22">
        <v>778</v>
      </c>
      <c r="C63" s="23">
        <f t="shared" ca="1" si="6"/>
        <v>353681389.27999997</v>
      </c>
      <c r="D63" s="23">
        <f t="shared" ca="1" si="7"/>
        <v>0</v>
      </c>
      <c r="E63" s="23">
        <f t="shared" ca="1" si="8"/>
        <v>30818165.829050001</v>
      </c>
      <c r="F63" s="23">
        <f t="shared" ca="1" si="9"/>
        <v>0</v>
      </c>
      <c r="G63" s="24">
        <f t="shared" ca="1" si="0"/>
        <v>384499555.10904998</v>
      </c>
      <c r="H63" s="24">
        <f t="shared" ca="1" si="0"/>
        <v>0</v>
      </c>
    </row>
    <row r="64" spans="1:8" ht="12.75" customHeight="1">
      <c r="A64" s="32" t="s">
        <v>66</v>
      </c>
      <c r="B64" s="22">
        <v>779</v>
      </c>
      <c r="C64" s="23">
        <f t="shared" ca="1" si="6"/>
        <v>5766435275.2999992</v>
      </c>
      <c r="D64" s="23">
        <f t="shared" ca="1" si="7"/>
        <v>0</v>
      </c>
      <c r="E64" s="23">
        <f t="shared" ca="1" si="8"/>
        <v>1439008925.5176001</v>
      </c>
      <c r="F64" s="23">
        <f t="shared" ca="1" si="9"/>
        <v>0</v>
      </c>
      <c r="G64" s="24">
        <f t="shared" ca="1" si="0"/>
        <v>7205444200.8175993</v>
      </c>
      <c r="H64" s="24">
        <f t="shared" ca="1" si="0"/>
        <v>0</v>
      </c>
    </row>
    <row r="65" spans="1:8" ht="12.75" customHeight="1">
      <c r="A65" s="32" t="s">
        <v>67</v>
      </c>
      <c r="B65" s="22">
        <v>780</v>
      </c>
      <c r="C65" s="23">
        <f t="shared" ca="1" si="6"/>
        <v>6227997.5200000005</v>
      </c>
      <c r="D65" s="23">
        <f t="shared" ca="1" si="7"/>
        <v>0</v>
      </c>
      <c r="E65" s="23">
        <f t="shared" ca="1" si="8"/>
        <v>0</v>
      </c>
      <c r="F65" s="23">
        <f t="shared" ca="1" si="9"/>
        <v>992309.98000000103</v>
      </c>
      <c r="G65" s="24">
        <f t="shared" ca="1" si="0"/>
        <v>6227997.5200000005</v>
      </c>
      <c r="H65" s="24">
        <f t="shared" ca="1" si="0"/>
        <v>992309.98000000103</v>
      </c>
    </row>
    <row r="66" spans="1:8" ht="12.75" customHeight="1">
      <c r="A66" s="32" t="s">
        <v>68</v>
      </c>
      <c r="B66" s="22">
        <v>781</v>
      </c>
      <c r="C66" s="23">
        <f t="shared" ca="1" si="6"/>
        <v>0</v>
      </c>
      <c r="D66" s="23">
        <f t="shared" ca="1" si="7"/>
        <v>0</v>
      </c>
      <c r="E66" s="23">
        <f t="shared" ca="1" si="8"/>
        <v>1358703.9</v>
      </c>
      <c r="F66" s="23">
        <f t="shared" ca="1" si="9"/>
        <v>0</v>
      </c>
      <c r="G66" s="24">
        <f t="shared" ca="1" si="0"/>
        <v>1358703.9</v>
      </c>
      <c r="H66" s="24">
        <f t="shared" ca="1" si="0"/>
        <v>0</v>
      </c>
    </row>
    <row r="67" spans="1:8" ht="12.75" customHeight="1">
      <c r="A67" s="32" t="s">
        <v>69</v>
      </c>
      <c r="B67" s="22">
        <v>782</v>
      </c>
      <c r="C67" s="23">
        <f t="shared" ca="1" si="6"/>
        <v>134166582.33000001</v>
      </c>
      <c r="D67" s="23">
        <f t="shared" ca="1" si="7"/>
        <v>0</v>
      </c>
      <c r="E67" s="23">
        <f t="shared" ca="1" si="8"/>
        <v>91165989.37834999</v>
      </c>
      <c r="F67" s="23">
        <f t="shared" ca="1" si="9"/>
        <v>0</v>
      </c>
      <c r="G67" s="24">
        <f t="shared" ca="1" si="0"/>
        <v>225332571.70835</v>
      </c>
      <c r="H67" s="24">
        <f t="shared" ca="1" si="0"/>
        <v>0</v>
      </c>
    </row>
    <row r="68" spans="1:8" ht="12.75" customHeight="1">
      <c r="A68" s="32" t="s">
        <v>70</v>
      </c>
      <c r="B68" s="22">
        <v>783</v>
      </c>
      <c r="C68" s="23">
        <f t="shared" ca="1" si="6"/>
        <v>995230813.74000001</v>
      </c>
      <c r="D68" s="23">
        <f t="shared" ca="1" si="7"/>
        <v>0</v>
      </c>
      <c r="E68" s="23">
        <f t="shared" ca="1" si="8"/>
        <v>255380360.08225</v>
      </c>
      <c r="F68" s="23">
        <f t="shared" ca="1" si="9"/>
        <v>0</v>
      </c>
      <c r="G68" s="24">
        <f t="shared" ca="1" si="0"/>
        <v>1250611173.8222499</v>
      </c>
      <c r="H68" s="24">
        <f t="shared" ca="1" si="0"/>
        <v>0</v>
      </c>
    </row>
    <row r="69" spans="1:8" ht="12.75" customHeight="1" thickBot="1">
      <c r="A69" s="78" t="s">
        <v>71</v>
      </c>
      <c r="B69" s="79"/>
      <c r="C69" s="20">
        <f ca="1">SUM(C51:C68)</f>
        <v>54114417565.554367</v>
      </c>
      <c r="D69" s="20">
        <f ca="1">SUM(D51:D68)</f>
        <v>42086949.550957106</v>
      </c>
      <c r="E69" s="20">
        <f ca="1">SUM(E51:E68)</f>
        <v>9697696417.8698196</v>
      </c>
      <c r="F69" s="20">
        <f ca="1">SUM(F51:F68)</f>
        <v>225035613.68000001</v>
      </c>
      <c r="G69" s="20">
        <f t="shared" ca="1" si="0"/>
        <v>63812113983.424187</v>
      </c>
      <c r="H69" s="20">
        <f t="shared" ca="1" si="0"/>
        <v>267122563.23095712</v>
      </c>
    </row>
    <row r="70" spans="1:8" ht="12.75" customHeight="1">
      <c r="A70" s="11" t="s">
        <v>72</v>
      </c>
      <c r="B70" s="12">
        <v>714</v>
      </c>
      <c r="C70" s="13">
        <f ca="1">IFERROR(INDIRECT("'"&amp;C$5&amp;"'!"&amp;ADDRESS(MATCH(IF($C$4="Tüm Şirketler",9003,IF($C$4="Hayatdışı Sigorta Şirketleri",9000,9001)),INDIRECT("'"&amp;C$5&amp;"'!$B$1:$B$1095"),0),MATCH($B70,INDIRECT("'"&amp;C$5&amp;"'!5:5"),0))),0)</f>
        <v>0</v>
      </c>
      <c r="D70" s="13">
        <f ca="1">IFERROR(INDIRECT("'"&amp;C$5&amp;"'!"&amp;ADDRESS(MATCH(IF($C$4="Tüm Şirketler",9003,IF($C$4="Hayatdışı Sigorta Şirketleri",9000,9001)),INDIRECT("'"&amp;C$5&amp;"'!$B$1:$B$1095"),0),MATCH($B70,INDIRECT("'"&amp;C$5&amp;"'!5:5"),0)+1)),0)</f>
        <v>0</v>
      </c>
      <c r="E70" s="13">
        <f ca="1">IFERROR(INDIRECT("'"&amp;E$5&amp;"'!"&amp;ADDRESS(MATCH(IF($C$4="Tüm Şirketler",9003,IF($C$4="Hayatdışı Sigorta Şirketleri",9000,9001)),INDIRECT("'"&amp;E$5&amp;"'!$B$1:$B$1095"),0),MATCH($B70,INDIRECT("'"&amp;E$5&amp;"'!5:5"),0))),0)</f>
        <v>0</v>
      </c>
      <c r="F70" s="13">
        <f ca="1">IFERROR(INDIRECT("'"&amp;E$5&amp;"'!"&amp;ADDRESS(MATCH(IF($C$4="Tüm Şirketler",9003,IF($C$4="Hayatdışı Sigorta Şirketleri",9000,9001)),INDIRECT("'"&amp;E$5&amp;"'!$B$1:$B$1095"),0),MATCH($B70,INDIRECT("'"&amp;E$5&amp;"'!5:5"),0)+1)),0)</f>
        <v>0</v>
      </c>
      <c r="G70" s="14">
        <f t="shared" ca="1" si="0"/>
        <v>0</v>
      </c>
      <c r="H70" s="14">
        <f t="shared" ca="1" si="0"/>
        <v>0</v>
      </c>
    </row>
    <row r="71" spans="1:8" ht="12.75" customHeight="1">
      <c r="A71" s="32" t="s">
        <v>73</v>
      </c>
      <c r="B71" s="22">
        <v>715</v>
      </c>
      <c r="C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Hariç",INDIRECT("'"&amp;C$5&amp;"'!5:5"),0))),0)</f>
        <v>91261632573.585098</v>
      </c>
      <c r="D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Hariç",INDIRECT("'"&amp;C$5&amp;"'!5:5"),0)+1)),0)</f>
        <v>9588924.1799999997</v>
      </c>
      <c r="E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Hariç",INDIRECT("'"&amp;E$5&amp;"'!5:5"),0))),0)</f>
        <v>6407042231.6769686</v>
      </c>
      <c r="F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Hariç",INDIRECT("'"&amp;E$5&amp;"'!5:5"),0)+1)),0)</f>
        <v>160151.44</v>
      </c>
      <c r="G71" s="24">
        <f t="shared" ca="1" si="0"/>
        <v>97668674805.26207</v>
      </c>
      <c r="H71" s="24">
        <f t="shared" ca="1" si="0"/>
        <v>9749075.6199999992</v>
      </c>
    </row>
    <row r="72" spans="1:8" ht="12.75" customHeight="1">
      <c r="A72" s="32" t="s">
        <v>74</v>
      </c>
      <c r="B72" s="22">
        <v>903</v>
      </c>
      <c r="C72" s="23">
        <f ca="1">IFERROR(INDIRECT("'"&amp;C$5&amp;"'!"&amp;ADDRESS(MATCH(IF($C$4="Tüm Şirketler",9003,IF($C$4="Hayatdışı Sigorta Şirketleri",9000,9001)),INDIRECT("'"&amp;C$5&amp;"'!$B$1:$B$1095"),0),MATCH($B72,INDIRECT("'"&amp;C$5&amp;"'!5:5"),0))),0)</f>
        <v>685127349.74858284</v>
      </c>
      <c r="D72" s="23">
        <f ca="1">IFERROR(INDIRECT("'"&amp;C$5&amp;"'!"&amp;ADDRESS(MATCH(IF($C$4="Tüm Şirketler",9003,IF($C$4="Hayatdışı Sigorta Şirketleri",9000,9001)),INDIRECT("'"&amp;C$5&amp;"'!$B$1:$B$1095"),0),MATCH($B72,INDIRECT("'"&amp;C$5&amp;"'!5:5"),0)+1)),0)</f>
        <v>0</v>
      </c>
      <c r="E72" s="23">
        <f ca="1">IFERROR(INDIRECT("'"&amp;E$5&amp;"'!"&amp;ADDRESS(MATCH(IF($C$4="Tüm Şirketler",9003,IF($C$4="Hayatdışı Sigorta Şirketleri",9000,9001)),INDIRECT("'"&amp;E$5&amp;"'!$B$1:$B$1095"),0),MATCH($B72,INDIRECT("'"&amp;E$5&amp;"'!5:5"),0))),0)</f>
        <v>705622300.02071118</v>
      </c>
      <c r="F72" s="23">
        <f ca="1">IFERROR(INDIRECT("'"&amp;E$5&amp;"'!"&amp;ADDRESS(MATCH(IF($C$4="Tüm Şirketler",9003,IF($C$4="Hayatdışı Sigorta Şirketleri",9000,9001)),INDIRECT("'"&amp;E$5&amp;"'!$B$1:$B$1095"),0),MATCH($B72,INDIRECT("'"&amp;E$5&amp;"'!5:5"),0)+1)),0)</f>
        <v>0</v>
      </c>
      <c r="G72" s="24">
        <f t="shared" ca="1" si="0"/>
        <v>1390749649.769294</v>
      </c>
      <c r="H72" s="24">
        <f t="shared" ca="1" si="0"/>
        <v>0</v>
      </c>
    </row>
    <row r="73" spans="1:8" ht="12.75" customHeight="1">
      <c r="A73" s="16" t="s">
        <v>75</v>
      </c>
      <c r="B73" s="17">
        <v>716</v>
      </c>
      <c r="C73" s="18">
        <f ca="1">IFERROR(INDIRECT("'"&amp;C$5&amp;"'!"&amp;ADDRESS(MATCH(IF($C$4="Tüm Şirketler",9003,IF($C$4="Hayatdışı Sigorta Şirketleri",9000,9001)),INDIRECT("'"&amp;C$5&amp;"'!$B$1:$B$1095"),0),MATCH($B73,INDIRECT("'"&amp;C$5&amp;"'!5:5"),0))),0)</f>
        <v>7534654346.1546907</v>
      </c>
      <c r="D73" s="18">
        <f ca="1">IFERROR(INDIRECT("'"&amp;C$5&amp;"'!"&amp;ADDRESS(MATCH(IF($C$4="Tüm Şirketler",9003,IF($C$4="Hayatdışı Sigorta Şirketleri",9000,9001)),INDIRECT("'"&amp;C$5&amp;"'!$B$1:$B$1095"),0),MATCH($B73,INDIRECT("'"&amp;C$5&amp;"'!5:5"),0)+1)),0)</f>
        <v>45908043.819999918</v>
      </c>
      <c r="E73" s="18">
        <f ca="1">IFERROR(INDIRECT("'"&amp;E$5&amp;"'!"&amp;ADDRESS(MATCH(IF($C$4="Tüm Şirketler",9003,IF($C$4="Hayatdışı Sigorta Şirketleri",9000,9001)),INDIRECT("'"&amp;E$5&amp;"'!$B$1:$B$1095"),0),MATCH($B73,INDIRECT("'"&amp;E$5&amp;"'!5:5"),0))),0)</f>
        <v>0</v>
      </c>
      <c r="F73" s="18">
        <f ca="1">IFERROR(INDIRECT("'"&amp;E$5&amp;"'!"&amp;ADDRESS(MATCH(IF($C$4="Tüm Şirketler",9003,IF($C$4="Hayatdışı Sigorta Şirketleri",9000,9001)),INDIRECT("'"&amp;E$5&amp;"'!$B$1:$B$1095"),0),MATCH($B73,INDIRECT("'"&amp;E$5&amp;"'!5:5"),0)+1)),0)</f>
        <v>246394177.80000001</v>
      </c>
      <c r="G73" s="19">
        <f t="shared" ca="1" si="0"/>
        <v>7534654346.1546907</v>
      </c>
      <c r="H73" s="19">
        <f t="shared" ca="1" si="0"/>
        <v>292302221.61999995</v>
      </c>
    </row>
    <row r="74" spans="1:8" ht="12.75" customHeight="1" thickBot="1">
      <c r="A74" s="78" t="s">
        <v>76</v>
      </c>
      <c r="B74" s="79"/>
      <c r="C74" s="20">
        <f ca="1">SUM(C70:C73)</f>
        <v>99481414269.488373</v>
      </c>
      <c r="D74" s="20">
        <f ca="1">SUM(D70:D73)</f>
        <v>55496967.999999918</v>
      </c>
      <c r="E74" s="20">
        <f ca="1">SUM(E70:E73)</f>
        <v>7112664531.6976795</v>
      </c>
      <c r="F74" s="20">
        <f ca="1">SUM(F70:F73)</f>
        <v>246554329.24000001</v>
      </c>
      <c r="G74" s="20">
        <f t="shared" ref="G74:H93" ca="1" si="10">+C74+E74</f>
        <v>106594078801.18605</v>
      </c>
      <c r="H74" s="20">
        <f t="shared" ca="1" si="10"/>
        <v>302051297.23999995</v>
      </c>
    </row>
    <row r="75" spans="1:8" ht="12.75" customHeight="1">
      <c r="A75" s="21" t="s">
        <v>77</v>
      </c>
      <c r="B75" s="22">
        <v>728</v>
      </c>
      <c r="C75" s="23">
        <f ca="1">IFERROR(INDIRECT("'"&amp;C$5&amp;"'!"&amp;ADDRESS(MATCH(IF($C$4="Tüm Şirketler",9003,IF($C$4="Hayatdışı Sigorta Şirketleri",9000,9001)),INDIRECT("'"&amp;C$5&amp;"'!$B$1:$B$1095"),0),MATCH($B75,INDIRECT("'"&amp;C$5&amp;"'!5:5"),0))),0)</f>
        <v>1296247128.7141981</v>
      </c>
      <c r="D75" s="23">
        <f ca="1">IFERROR(INDIRECT("'"&amp;C$5&amp;"'!"&amp;ADDRESS(MATCH(IF($C$4="Tüm Şirketler",9003,IF($C$4="Hayatdışı Sigorta Şirketleri",9000,9001)),INDIRECT("'"&amp;C$5&amp;"'!$B$1:$B$1095"),0),MATCH($B75,INDIRECT("'"&amp;C$5&amp;"'!5:5"),0)+1)),0)</f>
        <v>0</v>
      </c>
      <c r="E75" s="23">
        <f ca="1">IFERROR(INDIRECT("'"&amp;E$5&amp;"'!"&amp;ADDRESS(MATCH(IF($C$4="Tüm Şirketler",9003,IF($C$4="Hayatdışı Sigorta Şirketleri",9000,9001)),INDIRECT("'"&amp;E$5&amp;"'!$B$1:$B$1095"),0),MATCH($B75,INDIRECT("'"&amp;E$5&amp;"'!5:5"),0))),0)</f>
        <v>0</v>
      </c>
      <c r="F75" s="23">
        <f ca="1">IFERROR(INDIRECT("'"&amp;E$5&amp;"'!"&amp;ADDRESS(MATCH(IF($C$4="Tüm Şirketler",9003,IF($C$4="Hayatdışı Sigorta Şirketleri",9000,9001)),INDIRECT("'"&amp;E$5&amp;"'!$B$1:$B$1095"),0),MATCH($B75,INDIRECT("'"&amp;E$5&amp;"'!5:5"),0)+1)),0)</f>
        <v>3007900.79</v>
      </c>
      <c r="G75" s="24">
        <f t="shared" ca="1" si="10"/>
        <v>1296247128.7141981</v>
      </c>
      <c r="H75" s="24">
        <f t="shared" ca="1" si="10"/>
        <v>3007900.79</v>
      </c>
    </row>
    <row r="76" spans="1:8" ht="12.75" customHeight="1" thickBot="1">
      <c r="A76" s="80" t="s">
        <v>78</v>
      </c>
      <c r="B76" s="81"/>
      <c r="C76" s="31">
        <f ca="1">C75</f>
        <v>1296247128.7141981</v>
      </c>
      <c r="D76" s="31">
        <f ca="1">D75</f>
        <v>0</v>
      </c>
      <c r="E76" s="31">
        <f ca="1">E75</f>
        <v>0</v>
      </c>
      <c r="F76" s="31">
        <f ca="1">F75</f>
        <v>3007900.79</v>
      </c>
      <c r="G76" s="31">
        <f t="shared" ca="1" si="10"/>
        <v>1296247128.7141981</v>
      </c>
      <c r="H76" s="31">
        <f t="shared" ca="1" si="10"/>
        <v>3007900.79</v>
      </c>
    </row>
    <row r="77" spans="1:8" ht="12.75" customHeight="1">
      <c r="A77" s="21" t="s">
        <v>79</v>
      </c>
      <c r="B77" s="22">
        <v>735</v>
      </c>
      <c r="C77" s="23">
        <f ca="1">IFERROR(INDIRECT("'"&amp;C$5&amp;"'!"&amp;ADDRESS(MATCH(IF($C$4="Tüm Şirketler",9003,IF($C$4="Hayatdışı Sigorta Şirketleri",9000,9001)),INDIRECT("'"&amp;C$5&amp;"'!$B$1:$B$1095"),0),MATCH($B77,INDIRECT("'"&amp;C$5&amp;"'!5:5"),0))),0)</f>
        <v>260730573.66999999</v>
      </c>
      <c r="D77" s="23">
        <f ca="1">IFERROR(INDIRECT("'"&amp;C$5&amp;"'!"&amp;ADDRESS(MATCH(IF($C$4="Tüm Şirketler",9003,IF($C$4="Hayatdışı Sigorta Şirketleri",9000,9001)),INDIRECT("'"&amp;C$5&amp;"'!$B$1:$B$1095"),0),MATCH($B77,INDIRECT("'"&amp;C$5&amp;"'!5:5"),0)+1)),0)</f>
        <v>582682276.55000007</v>
      </c>
      <c r="E77" s="23">
        <f ca="1">IFERROR(INDIRECT("'"&amp;E$5&amp;"'!"&amp;ADDRESS(MATCH(IF($C$4="Tüm Şirketler",9003,IF($C$4="Hayatdışı Sigorta Şirketleri",9000,9001)),INDIRECT("'"&amp;E$5&amp;"'!$B$1:$B$1095"),0),MATCH($B77,INDIRECT("'"&amp;E$5&amp;"'!5:5"),0))),0)</f>
        <v>50122.38</v>
      </c>
      <c r="F77" s="23">
        <f ca="1">IFERROR(INDIRECT("'"&amp;E$5&amp;"'!"&amp;ADDRESS(MATCH(IF($C$4="Tüm Şirketler",9003,IF($C$4="Hayatdışı Sigorta Şirketleri",9000,9001)),INDIRECT("'"&amp;E$5&amp;"'!$B$1:$B$1095"),0),MATCH($B77,INDIRECT("'"&amp;E$5&amp;"'!5:5"),0)+1)),0)</f>
        <v>15837181.59</v>
      </c>
      <c r="G77" s="24">
        <f t="shared" ca="1" si="10"/>
        <v>260780696.04999998</v>
      </c>
      <c r="H77" s="24">
        <f t="shared" ca="1" si="10"/>
        <v>598519458.1400001</v>
      </c>
    </row>
    <row r="78" spans="1:8" ht="12.75" customHeight="1" thickBot="1">
      <c r="A78" s="80" t="s">
        <v>80</v>
      </c>
      <c r="B78" s="81"/>
      <c r="C78" s="31">
        <f ca="1">C77</f>
        <v>260730573.66999999</v>
      </c>
      <c r="D78" s="31">
        <f ca="1">D77</f>
        <v>582682276.55000007</v>
      </c>
      <c r="E78" s="31">
        <f ca="1">E77</f>
        <v>50122.38</v>
      </c>
      <c r="F78" s="31">
        <f ca="1">F77</f>
        <v>15837181.59</v>
      </c>
      <c r="G78" s="31">
        <f t="shared" ca="1" si="10"/>
        <v>260780696.04999998</v>
      </c>
      <c r="H78" s="31">
        <f t="shared" ca="1" si="10"/>
        <v>598519458.1400001</v>
      </c>
    </row>
    <row r="79" spans="1:8" ht="12.75" customHeight="1">
      <c r="A79" s="11" t="s">
        <v>81</v>
      </c>
      <c r="B79" s="12">
        <v>719</v>
      </c>
      <c r="C79" s="13">
        <f t="shared" ref="C79:C92" ca="1" si="11">IFERROR(INDIRECT("'"&amp;C$5&amp;"'!"&amp;ADDRESS(MATCH(IF($C$4="Tüm Şirketler",9003,IF($C$4="Hayatdışı Sigorta Şirketleri",9000,9001)),INDIRECT("'"&amp;C$5&amp;"'!$B$1:$B$1095"),0),MATCH($B79,INDIRECT("'"&amp;C$5&amp;"'!5:5"),0))),0)</f>
        <v>2006080635.9222667</v>
      </c>
      <c r="D79" s="13">
        <f t="shared" ref="D79:D92" ca="1" si="12">IFERROR(INDIRECT("'"&amp;C$5&amp;"'!"&amp;ADDRESS(MATCH(IF($C$4="Tüm Şirketler",9003,IF($C$4="Hayatdışı Sigorta Şirketleri",9000,9001)),INDIRECT("'"&amp;C$5&amp;"'!$B$1:$B$1095"),0),MATCH($B79,INDIRECT("'"&amp;C$5&amp;"'!5:5"),0)+1)),0)</f>
        <v>1615710.63</v>
      </c>
      <c r="E79" s="13">
        <f t="shared" ref="E79:E92" ca="1" si="13">IFERROR(INDIRECT("'"&amp;E$5&amp;"'!"&amp;ADDRESS(MATCH(IF($C$4="Tüm Şirketler",9003,IF($C$4="Hayatdışı Sigorta Şirketleri",9000,9001)),INDIRECT("'"&amp;E$5&amp;"'!$B$1:$B$1095"),0),MATCH($B79,INDIRECT("'"&amp;E$5&amp;"'!5:5"),0))),0)</f>
        <v>65356871.899634995</v>
      </c>
      <c r="F79" s="13">
        <f t="shared" ref="F79:F92" ca="1" si="14">IFERROR(INDIRECT("'"&amp;E$5&amp;"'!"&amp;ADDRESS(MATCH(IF($C$4="Tüm Şirketler",9003,IF($C$4="Hayatdışı Sigorta Şirketleri",9000,9001)),INDIRECT("'"&amp;E$5&amp;"'!$B$1:$B$1095"),0),MATCH($B79,INDIRECT("'"&amp;E$5&amp;"'!5:5"),0)+1)),0)</f>
        <v>10673947.57</v>
      </c>
      <c r="G79" s="14">
        <f t="shared" ca="1" si="10"/>
        <v>2071437507.8219018</v>
      </c>
      <c r="H79" s="14">
        <f t="shared" ca="1" si="10"/>
        <v>12289658.199999999</v>
      </c>
    </row>
    <row r="80" spans="1:8" ht="12.75" customHeight="1">
      <c r="A80" s="32" t="s">
        <v>82</v>
      </c>
      <c r="B80" s="22">
        <v>720</v>
      </c>
      <c r="C80" s="23">
        <f t="shared" ca="1" si="11"/>
        <v>2690293828.6319718</v>
      </c>
      <c r="D80" s="23">
        <f t="shared" ca="1" si="12"/>
        <v>3122838.5579999997</v>
      </c>
      <c r="E80" s="23">
        <f t="shared" ca="1" si="13"/>
        <v>166612587.64959002</v>
      </c>
      <c r="F80" s="23">
        <f t="shared" ca="1" si="14"/>
        <v>388033364.96000004</v>
      </c>
      <c r="G80" s="24">
        <f t="shared" ca="1" si="10"/>
        <v>2856906416.2815619</v>
      </c>
      <c r="H80" s="24">
        <f t="shared" ca="1" si="10"/>
        <v>391156203.51800007</v>
      </c>
    </row>
    <row r="81" spans="1:8" ht="12.75" customHeight="1">
      <c r="A81" s="32" t="s">
        <v>83</v>
      </c>
      <c r="B81" s="22">
        <v>721</v>
      </c>
      <c r="C81" s="23">
        <f t="shared" ca="1" si="11"/>
        <v>918241.1999999996</v>
      </c>
      <c r="D81" s="23">
        <f t="shared" ca="1" si="12"/>
        <v>17.36</v>
      </c>
      <c r="E81" s="23">
        <f t="shared" ca="1" si="13"/>
        <v>0</v>
      </c>
      <c r="F81" s="23">
        <f t="shared" ca="1" si="14"/>
        <v>14078.56</v>
      </c>
      <c r="G81" s="24">
        <f t="shared" ca="1" si="10"/>
        <v>918241.1999999996</v>
      </c>
      <c r="H81" s="24">
        <f t="shared" ca="1" si="10"/>
        <v>14095.92</v>
      </c>
    </row>
    <row r="82" spans="1:8" ht="12.75" customHeight="1">
      <c r="A82" s="32" t="s">
        <v>84</v>
      </c>
      <c r="B82" s="22">
        <v>722</v>
      </c>
      <c r="C82" s="23">
        <f t="shared" ca="1" si="11"/>
        <v>5713868.8999999994</v>
      </c>
      <c r="D82" s="23">
        <f t="shared" ca="1" si="12"/>
        <v>0</v>
      </c>
      <c r="E82" s="23">
        <f t="shared" ca="1" si="13"/>
        <v>1307898</v>
      </c>
      <c r="F82" s="23">
        <f t="shared" ca="1" si="14"/>
        <v>0</v>
      </c>
      <c r="G82" s="24">
        <f t="shared" ca="1" si="10"/>
        <v>7021766.8999999994</v>
      </c>
      <c r="H82" s="24">
        <f t="shared" ca="1" si="10"/>
        <v>0</v>
      </c>
    </row>
    <row r="83" spans="1:8" ht="12.75" customHeight="1">
      <c r="A83" s="32" t="s">
        <v>85</v>
      </c>
      <c r="B83" s="22">
        <v>725</v>
      </c>
      <c r="C83" s="23">
        <f t="shared" ca="1" si="11"/>
        <v>27386275.400000002</v>
      </c>
      <c r="D83" s="23">
        <f t="shared" ca="1" si="12"/>
        <v>0</v>
      </c>
      <c r="E83" s="23">
        <f t="shared" ca="1" si="13"/>
        <v>0</v>
      </c>
      <c r="F83" s="23">
        <f t="shared" ca="1" si="14"/>
        <v>0</v>
      </c>
      <c r="G83" s="24">
        <f t="shared" ca="1" si="10"/>
        <v>27386275.400000002</v>
      </c>
      <c r="H83" s="24">
        <f t="shared" ca="1" si="10"/>
        <v>0</v>
      </c>
    </row>
    <row r="84" spans="1:8" ht="12.75" customHeight="1">
      <c r="A84" s="32" t="s">
        <v>86</v>
      </c>
      <c r="B84" s="22">
        <v>726</v>
      </c>
      <c r="C84" s="23">
        <f t="shared" ca="1" si="11"/>
        <v>222595034.95999995</v>
      </c>
      <c r="D84" s="23">
        <f t="shared" ca="1" si="12"/>
        <v>0</v>
      </c>
      <c r="E84" s="23">
        <f t="shared" ca="1" si="13"/>
        <v>0</v>
      </c>
      <c r="F84" s="23">
        <f t="shared" ca="1" si="14"/>
        <v>0</v>
      </c>
      <c r="G84" s="24">
        <f t="shared" ca="1" si="10"/>
        <v>222595034.95999995</v>
      </c>
      <c r="H84" s="24">
        <f t="shared" ca="1" si="10"/>
        <v>0</v>
      </c>
    </row>
    <row r="85" spans="1:8" ht="12.75" customHeight="1">
      <c r="A85" s="32" t="s">
        <v>87</v>
      </c>
      <c r="B85" s="22">
        <v>730</v>
      </c>
      <c r="C85" s="23">
        <f t="shared" ca="1" si="11"/>
        <v>103652710.10999997</v>
      </c>
      <c r="D85" s="23">
        <f t="shared" ca="1" si="12"/>
        <v>0</v>
      </c>
      <c r="E85" s="23">
        <f t="shared" ca="1" si="13"/>
        <v>81048659.523116544</v>
      </c>
      <c r="F85" s="23">
        <f t="shared" ca="1" si="14"/>
        <v>0</v>
      </c>
      <c r="G85" s="24">
        <f t="shared" ca="1" si="10"/>
        <v>184701369.63311651</v>
      </c>
      <c r="H85" s="24">
        <f t="shared" ca="1" si="10"/>
        <v>0</v>
      </c>
    </row>
    <row r="86" spans="1:8" ht="12.75" customHeight="1">
      <c r="A86" s="32" t="s">
        <v>88</v>
      </c>
      <c r="B86" s="22">
        <v>731</v>
      </c>
      <c r="C86" s="23">
        <f t="shared" ca="1" si="11"/>
        <v>35741183.149999902</v>
      </c>
      <c r="D86" s="23">
        <f t="shared" ca="1" si="12"/>
        <v>0</v>
      </c>
      <c r="E86" s="23">
        <f t="shared" ca="1" si="13"/>
        <v>0</v>
      </c>
      <c r="F86" s="23">
        <f t="shared" ca="1" si="14"/>
        <v>0</v>
      </c>
      <c r="G86" s="24">
        <f t="shared" ca="1" si="10"/>
        <v>35741183.149999902</v>
      </c>
      <c r="H86" s="24">
        <f t="shared" ca="1" si="10"/>
        <v>0</v>
      </c>
    </row>
    <row r="87" spans="1:8" ht="12.75" customHeight="1">
      <c r="A87" s="32" t="s">
        <v>89</v>
      </c>
      <c r="B87" s="22">
        <v>732</v>
      </c>
      <c r="C87" s="23">
        <f t="shared" ca="1" si="11"/>
        <v>0</v>
      </c>
      <c r="D87" s="23">
        <f t="shared" ca="1" si="12"/>
        <v>0</v>
      </c>
      <c r="E87" s="23">
        <f t="shared" ca="1" si="13"/>
        <v>0</v>
      </c>
      <c r="F87" s="23">
        <f t="shared" ca="1" si="14"/>
        <v>0</v>
      </c>
      <c r="G87" s="24">
        <f t="shared" ca="1" si="10"/>
        <v>0</v>
      </c>
      <c r="H87" s="24">
        <f t="shared" ca="1" si="10"/>
        <v>0</v>
      </c>
    </row>
    <row r="88" spans="1:8" ht="12.75" customHeight="1">
      <c r="A88" s="32" t="s">
        <v>90</v>
      </c>
      <c r="B88" s="22">
        <v>733</v>
      </c>
      <c r="C88" s="23">
        <f t="shared" ca="1" si="11"/>
        <v>1335221881.6200013</v>
      </c>
      <c r="D88" s="23">
        <f t="shared" ca="1" si="12"/>
        <v>118404.73</v>
      </c>
      <c r="E88" s="23">
        <f t="shared" ca="1" si="13"/>
        <v>42684141.219999999</v>
      </c>
      <c r="F88" s="23">
        <f t="shared" ca="1" si="14"/>
        <v>28019623.700000003</v>
      </c>
      <c r="G88" s="24">
        <f t="shared" ca="1" si="10"/>
        <v>1377906022.8400013</v>
      </c>
      <c r="H88" s="24">
        <f t="shared" ca="1" si="10"/>
        <v>28138028.430000003</v>
      </c>
    </row>
    <row r="89" spans="1:8" ht="12.75" customHeight="1">
      <c r="A89" s="32" t="s">
        <v>91</v>
      </c>
      <c r="B89" s="22">
        <v>734</v>
      </c>
      <c r="C89" s="23">
        <f t="shared" ca="1" si="11"/>
        <v>43740425.369999997</v>
      </c>
      <c r="D89" s="23">
        <f t="shared" ca="1" si="12"/>
        <v>28500</v>
      </c>
      <c r="E89" s="23">
        <f t="shared" ca="1" si="13"/>
        <v>0</v>
      </c>
      <c r="F89" s="23">
        <f t="shared" ca="1" si="14"/>
        <v>0</v>
      </c>
      <c r="G89" s="24">
        <f t="shared" ca="1" si="10"/>
        <v>43740425.369999997</v>
      </c>
      <c r="H89" s="24">
        <f t="shared" ca="1" si="10"/>
        <v>28500</v>
      </c>
    </row>
    <row r="90" spans="1:8" ht="12.75" customHeight="1">
      <c r="A90" s="32" t="s">
        <v>92</v>
      </c>
      <c r="B90" s="22">
        <v>769</v>
      </c>
      <c r="C90" s="23">
        <f t="shared" ca="1" si="11"/>
        <v>0</v>
      </c>
      <c r="D90" s="23">
        <f t="shared" ca="1" si="12"/>
        <v>0</v>
      </c>
      <c r="E90" s="23">
        <f t="shared" ca="1" si="13"/>
        <v>0</v>
      </c>
      <c r="F90" s="23">
        <f t="shared" ca="1" si="14"/>
        <v>0</v>
      </c>
      <c r="G90" s="24">
        <f t="shared" ca="1" si="10"/>
        <v>0</v>
      </c>
      <c r="H90" s="24">
        <f t="shared" ca="1" si="10"/>
        <v>0</v>
      </c>
    </row>
    <row r="91" spans="1:8" ht="12.75" customHeight="1">
      <c r="A91" s="32" t="s">
        <v>93</v>
      </c>
      <c r="B91" s="22">
        <v>770</v>
      </c>
      <c r="C91" s="23">
        <f t="shared" ca="1" si="11"/>
        <v>0</v>
      </c>
      <c r="D91" s="23">
        <f t="shared" ca="1" si="12"/>
        <v>0</v>
      </c>
      <c r="E91" s="23">
        <f t="shared" ca="1" si="13"/>
        <v>0</v>
      </c>
      <c r="F91" s="23">
        <f t="shared" ca="1" si="14"/>
        <v>0</v>
      </c>
      <c r="G91" s="24">
        <f t="shared" ca="1" si="10"/>
        <v>0</v>
      </c>
      <c r="H91" s="24">
        <f t="shared" ca="1" si="10"/>
        <v>0</v>
      </c>
    </row>
    <row r="92" spans="1:8" ht="12.75" customHeight="1">
      <c r="A92" s="35" t="s">
        <v>94</v>
      </c>
      <c r="B92" s="36">
        <v>771</v>
      </c>
      <c r="C92" s="37">
        <f t="shared" ca="1" si="11"/>
        <v>1118921173.1000001</v>
      </c>
      <c r="D92" s="37">
        <f t="shared" ca="1" si="12"/>
        <v>89523.56</v>
      </c>
      <c r="E92" s="37">
        <f t="shared" ca="1" si="13"/>
        <v>240503.28</v>
      </c>
      <c r="F92" s="37">
        <f t="shared" ca="1" si="14"/>
        <v>0</v>
      </c>
      <c r="G92" s="38">
        <f t="shared" ca="1" si="10"/>
        <v>1119161676.3800001</v>
      </c>
      <c r="H92" s="38">
        <f t="shared" ca="1" si="10"/>
        <v>89523.56</v>
      </c>
    </row>
    <row r="93" spans="1:8" ht="12.75" customHeight="1" thickBot="1">
      <c r="A93" s="78" t="s">
        <v>95</v>
      </c>
      <c r="B93" s="79"/>
      <c r="C93" s="20">
        <f ca="1">SUM(C79:C92)</f>
        <v>7590265258.3642378</v>
      </c>
      <c r="D93" s="20">
        <f ca="1">SUM(D79:D92)</f>
        <v>4974994.8379999995</v>
      </c>
      <c r="E93" s="20">
        <f ca="1">SUM(E79:E92)</f>
        <v>357250661.57234156</v>
      </c>
      <c r="F93" s="20">
        <f ca="1">SUM(F79:F92)</f>
        <v>426741014.79000002</v>
      </c>
      <c r="G93" s="20">
        <f t="shared" ca="1" si="10"/>
        <v>7947515919.9365797</v>
      </c>
      <c r="H93" s="20">
        <f t="shared" ca="1" si="10"/>
        <v>431716009.62800002</v>
      </c>
    </row>
    <row r="94" spans="1:8" ht="12.75" customHeight="1">
      <c r="A94" s="32" t="s">
        <v>96</v>
      </c>
      <c r="B94" s="22">
        <v>707</v>
      </c>
      <c r="C94" s="23">
        <f t="shared" ref="C94:C99" ca="1" si="15">IFERROR(INDIRECT("'"&amp;C$5&amp;"'!"&amp;ADDRESS(MATCH(IF($C$4="Tüm Şirketler",9003,IF($C$4="Hayatdışı Sigorta Şirketleri",9000,9001)),INDIRECT("'"&amp;C$5&amp;"'!$B$1:$B$1095"),0),MATCH($B94,INDIRECT("'"&amp;C$5&amp;"'!5:5"),0))),0)</f>
        <v>40973586.189999998</v>
      </c>
      <c r="D94" s="23">
        <f t="shared" ref="D94:D99" ca="1" si="16">IFERROR(INDIRECT("'"&amp;C$5&amp;"'!"&amp;ADDRESS(MATCH(IF($C$4="Tüm Şirketler",9003,IF($C$4="Hayatdışı Sigorta Şirketleri",9000,9001)),INDIRECT("'"&amp;C$5&amp;"'!$B$1:$B$1095"),0),MATCH($B94,INDIRECT("'"&amp;C$5&amp;"'!5:5"),0)+1)),0)</f>
        <v>0</v>
      </c>
      <c r="E94" s="23">
        <f t="shared" ref="E94:E99" ca="1" si="17">IFERROR(INDIRECT("'"&amp;E$5&amp;"'!"&amp;ADDRESS(MATCH(IF($C$4="Tüm Şirketler",9003,IF($C$4="Hayatdışı Sigorta Şirketleri",9000,9001)),INDIRECT("'"&amp;E$5&amp;"'!$B$1:$B$1095"),0),MATCH($B94,INDIRECT("'"&amp;E$5&amp;"'!5:5"),0))),0)</f>
        <v>0</v>
      </c>
      <c r="F94" s="23">
        <f t="shared" ref="F94:F99" ca="1" si="18">IFERROR(INDIRECT("'"&amp;E$5&amp;"'!"&amp;ADDRESS(MATCH(IF($C$4="Tüm Şirketler",9003,IF($C$4="Hayatdışı Sigorta Şirketleri",9000,9001)),INDIRECT("'"&amp;E$5&amp;"'!$B$1:$B$1095"),0),MATCH($B94,INDIRECT("'"&amp;E$5&amp;"'!5:5"),0)+1)),0)</f>
        <v>0</v>
      </c>
      <c r="G94" s="24">
        <f t="shared" ref="G94:H109" ca="1" si="19">+C94+E94</f>
        <v>40973586.189999998</v>
      </c>
      <c r="H94" s="24">
        <f t="shared" ca="1" si="19"/>
        <v>0</v>
      </c>
    </row>
    <row r="95" spans="1:8" ht="12.75" customHeight="1">
      <c r="A95" s="32" t="s">
        <v>97</v>
      </c>
      <c r="B95" s="22">
        <v>745</v>
      </c>
      <c r="C95" s="23">
        <f t="shared" ca="1" si="15"/>
        <v>0</v>
      </c>
      <c r="D95" s="23">
        <f t="shared" ca="1" si="16"/>
        <v>0</v>
      </c>
      <c r="E95" s="23">
        <f t="shared" ca="1" si="17"/>
        <v>0</v>
      </c>
      <c r="F95" s="23">
        <f t="shared" ca="1" si="18"/>
        <v>0</v>
      </c>
      <c r="G95" s="24">
        <f t="shared" ca="1" si="19"/>
        <v>0</v>
      </c>
      <c r="H95" s="24">
        <f t="shared" ca="1" si="19"/>
        <v>0</v>
      </c>
    </row>
    <row r="96" spans="1:8" ht="12.75" customHeight="1">
      <c r="A96" s="32" t="s">
        <v>98</v>
      </c>
      <c r="B96" s="22">
        <v>746</v>
      </c>
      <c r="C96" s="23">
        <f t="shared" ca="1" si="15"/>
        <v>0</v>
      </c>
      <c r="D96" s="23">
        <f t="shared" ca="1" si="16"/>
        <v>0</v>
      </c>
      <c r="E96" s="23">
        <f t="shared" ca="1" si="17"/>
        <v>0</v>
      </c>
      <c r="F96" s="23">
        <f t="shared" ca="1" si="18"/>
        <v>0</v>
      </c>
      <c r="G96" s="24">
        <f t="shared" ca="1" si="19"/>
        <v>0</v>
      </c>
      <c r="H96" s="24">
        <f t="shared" ca="1" si="19"/>
        <v>0</v>
      </c>
    </row>
    <row r="97" spans="1:8" ht="12.75" customHeight="1">
      <c r="A97" s="32" t="s">
        <v>99</v>
      </c>
      <c r="B97" s="22">
        <v>747</v>
      </c>
      <c r="C97" s="23">
        <f t="shared" ca="1" si="15"/>
        <v>0</v>
      </c>
      <c r="D97" s="23">
        <f t="shared" ca="1" si="16"/>
        <v>0</v>
      </c>
      <c r="E97" s="23">
        <f t="shared" ca="1" si="17"/>
        <v>0</v>
      </c>
      <c r="F97" s="23">
        <f t="shared" ca="1" si="18"/>
        <v>0</v>
      </c>
      <c r="G97" s="24">
        <f t="shared" ca="1" si="19"/>
        <v>0</v>
      </c>
      <c r="H97" s="24">
        <f t="shared" ca="1" si="19"/>
        <v>0</v>
      </c>
    </row>
    <row r="98" spans="1:8" ht="12.75" customHeight="1">
      <c r="A98" s="32" t="s">
        <v>100</v>
      </c>
      <c r="B98" s="22">
        <v>755</v>
      </c>
      <c r="C98" s="23">
        <f t="shared" ca="1" si="15"/>
        <v>1223410872.8762684</v>
      </c>
      <c r="D98" s="23">
        <f t="shared" ca="1" si="16"/>
        <v>54061609.530000001</v>
      </c>
      <c r="E98" s="23">
        <f t="shared" ca="1" si="17"/>
        <v>3623537.879999999</v>
      </c>
      <c r="F98" s="23">
        <f t="shared" ca="1" si="18"/>
        <v>19875765.510000002</v>
      </c>
      <c r="G98" s="24">
        <f t="shared" ca="1" si="19"/>
        <v>1227034410.7562685</v>
      </c>
      <c r="H98" s="24">
        <f t="shared" ca="1" si="19"/>
        <v>73937375.040000007</v>
      </c>
    </row>
    <row r="99" spans="1:8" ht="12.75" customHeight="1">
      <c r="A99" s="16" t="s">
        <v>101</v>
      </c>
      <c r="B99" s="17">
        <v>756</v>
      </c>
      <c r="C99" s="18">
        <f t="shared" ca="1" si="15"/>
        <v>79703853.306920007</v>
      </c>
      <c r="D99" s="18">
        <f t="shared" ca="1" si="16"/>
        <v>203060814.61860499</v>
      </c>
      <c r="E99" s="18">
        <f t="shared" ca="1" si="17"/>
        <v>0</v>
      </c>
      <c r="F99" s="18">
        <f t="shared" ca="1" si="18"/>
        <v>7990881.9542393982</v>
      </c>
      <c r="G99" s="19">
        <f t="shared" ca="1" si="19"/>
        <v>79703853.306920007</v>
      </c>
      <c r="H99" s="19">
        <f t="shared" ca="1" si="19"/>
        <v>211051696.57284439</v>
      </c>
    </row>
    <row r="100" spans="1:8" ht="12.75" customHeight="1" thickBot="1">
      <c r="A100" s="39" t="s">
        <v>102</v>
      </c>
      <c r="B100" s="40"/>
      <c r="C100" s="20">
        <f ca="1">SUM(C94:C99)</f>
        <v>1344088312.3731885</v>
      </c>
      <c r="D100" s="20">
        <f ca="1">SUM(D94:D99)</f>
        <v>257122424.14860499</v>
      </c>
      <c r="E100" s="20">
        <f ca="1">SUM(E94:E99)</f>
        <v>3623537.879999999</v>
      </c>
      <c r="F100" s="20">
        <f ca="1">SUM(F94:F99)</f>
        <v>27866647.4642394</v>
      </c>
      <c r="G100" s="20">
        <f t="shared" ca="1" si="19"/>
        <v>1347711850.2531886</v>
      </c>
      <c r="H100" s="20">
        <f t="shared" ca="1" si="19"/>
        <v>284989071.61284441</v>
      </c>
    </row>
    <row r="101" spans="1:8" ht="12.75" customHeight="1">
      <c r="A101" s="11" t="s">
        <v>103</v>
      </c>
      <c r="B101" s="12">
        <v>705</v>
      </c>
      <c r="C101" s="23">
        <f ca="1">IFERROR(INDIRECT("'"&amp;C$5&amp;"'!"&amp;ADDRESS(MATCH(IF($C$4="Tüm Şirketler",9003,IF($C$4="Hayatdışı Sigorta Şirketleri",9000,9001)),INDIRECT("'"&amp;C$5&amp;"'!$B$1:$B$1095"),0),MATCH($B101,INDIRECT("'"&amp;C$5&amp;"'!5:5"),0))),0)</f>
        <v>180094201.80000001</v>
      </c>
      <c r="D101" s="23">
        <f ca="1">IFERROR(INDIRECT("'"&amp;C$5&amp;"'!"&amp;ADDRESS(MATCH(IF($C$4="Tüm Şirketler",9003,IF($C$4="Hayatdışı Sigorta Şirketleri",9000,9001)),INDIRECT("'"&amp;C$5&amp;"'!$B$1:$B$1095"),0),MATCH($B101,INDIRECT("'"&amp;C$5&amp;"'!5:5"),0)+1)),0)</f>
        <v>0</v>
      </c>
      <c r="E101" s="23">
        <f ca="1">IFERROR(INDIRECT("'"&amp;E$5&amp;"'!"&amp;ADDRESS(MATCH(IF($C$4="Tüm Şirketler",9003,IF($C$4="Hayatdışı Sigorta Şirketleri",9000,9001)),INDIRECT("'"&amp;E$5&amp;"'!$B$1:$B$1095"),0),MATCH($B101,INDIRECT("'"&amp;E$5&amp;"'!5:5"),0))),0)</f>
        <v>0</v>
      </c>
      <c r="F101" s="23">
        <f ca="1">IFERROR(INDIRECT("'"&amp;E$5&amp;"'!"&amp;ADDRESS(MATCH(IF($C$4="Tüm Şirketler",9003,IF($C$4="Hayatdışı Sigorta Şirketleri",9000,9001)),INDIRECT("'"&amp;E$5&amp;"'!$B$1:$B$1095"),0),MATCH($B101,INDIRECT("'"&amp;E$5&amp;"'!5:5"),0)+1)),0)</f>
        <v>10377382.74</v>
      </c>
      <c r="G101" s="24">
        <f t="shared" ca="1" si="19"/>
        <v>180094201.80000001</v>
      </c>
      <c r="H101" s="24">
        <f t="shared" ca="1" si="19"/>
        <v>10377382.74</v>
      </c>
    </row>
    <row r="102" spans="1:8" ht="12.75" customHeight="1">
      <c r="A102" s="32" t="s">
        <v>104</v>
      </c>
      <c r="B102" s="22">
        <v>706</v>
      </c>
      <c r="C102" s="23">
        <f ca="1">IFERROR(INDIRECT("'"&amp;C$5&amp;"'!"&amp;ADDRESS(MATCH(IF($C$4="Tüm Şirketler",9003,IF($C$4="Hayatdışı Sigorta Şirketleri",9000,9001)),INDIRECT("'"&amp;C$5&amp;"'!$B$1:$B$1095"),0),MATCH($B102,INDIRECT("'"&amp;C$5&amp;"'!5:5"),0))),0)</f>
        <v>38865276.777301997</v>
      </c>
      <c r="D102" s="23">
        <f ca="1">IFERROR(INDIRECT("'"&amp;C$5&amp;"'!"&amp;ADDRESS(MATCH(IF($C$4="Tüm Şirketler",9003,IF($C$4="Hayatdışı Sigorta Şirketleri",9000,9001)),INDIRECT("'"&amp;C$5&amp;"'!$B$1:$B$1095"),0),MATCH($B102,INDIRECT("'"&amp;C$5&amp;"'!5:5"),0)+1)),0)</f>
        <v>0</v>
      </c>
      <c r="E102" s="23">
        <f ca="1">IFERROR(INDIRECT("'"&amp;E$5&amp;"'!"&amp;ADDRESS(MATCH(IF($C$4="Tüm Şirketler",9003,IF($C$4="Hayatdışı Sigorta Şirketleri",9000,9001)),INDIRECT("'"&amp;E$5&amp;"'!$B$1:$B$1095"),0),MATCH($B102,INDIRECT("'"&amp;E$5&amp;"'!5:5"),0))),0)</f>
        <v>0</v>
      </c>
      <c r="F102" s="23">
        <f ca="1">IFERROR(INDIRECT("'"&amp;E$5&amp;"'!"&amp;ADDRESS(MATCH(IF($C$4="Tüm Şirketler",9003,IF($C$4="Hayatdışı Sigorta Şirketleri",9000,9001)),INDIRECT("'"&amp;E$5&amp;"'!$B$1:$B$1095"),0),MATCH($B102,INDIRECT("'"&amp;E$5&amp;"'!5:5"),0)+1)),0)</f>
        <v>0</v>
      </c>
      <c r="G102" s="24">
        <f t="shared" ca="1" si="19"/>
        <v>38865276.777301997</v>
      </c>
      <c r="H102" s="24">
        <f t="shared" ca="1" si="19"/>
        <v>0</v>
      </c>
    </row>
    <row r="103" spans="1:8" ht="12.75" customHeight="1">
      <c r="A103" s="21" t="s">
        <v>105</v>
      </c>
      <c r="B103" s="22">
        <v>708</v>
      </c>
      <c r="C103" s="23">
        <f ca="1">IFERROR(INDIRECT("'"&amp;C$5&amp;"'!"&amp;ADDRESS(MATCH(IF($C$4="Tüm Şirketler",9003,IF($C$4="Hayatdışı Sigorta Şirketleri",9000,9001)),INDIRECT("'"&amp;C$5&amp;"'!$B$1:$B$1095"),0),MATCH($B103,INDIRECT("'"&amp;C$5&amp;"'!5:5"),0))),0)</f>
        <v>6664413.3300000001</v>
      </c>
      <c r="D103" s="23">
        <f ca="1">IFERROR(INDIRECT("'"&amp;C$5&amp;"'!"&amp;ADDRESS(MATCH(IF($C$4="Tüm Şirketler",9003,IF($C$4="Hayatdışı Sigorta Şirketleri",9000,9001)),INDIRECT("'"&amp;C$5&amp;"'!$B$1:$B$1095"),0),MATCH($B103,INDIRECT("'"&amp;C$5&amp;"'!5:5"),0)+1)),0)</f>
        <v>0</v>
      </c>
      <c r="E103" s="23">
        <f ca="1">IFERROR(INDIRECT("'"&amp;E$5&amp;"'!"&amp;ADDRESS(MATCH(IF($C$4="Tüm Şirketler",9003,IF($C$4="Hayatdışı Sigorta Şirketleri",9000,9001)),INDIRECT("'"&amp;E$5&amp;"'!$B$1:$B$1095"),0),MATCH($B103,INDIRECT("'"&amp;E$5&amp;"'!5:5"),0))),0)</f>
        <v>0</v>
      </c>
      <c r="F103" s="23">
        <f ca="1">IFERROR(INDIRECT("'"&amp;E$5&amp;"'!"&amp;ADDRESS(MATCH(IF($C$4="Tüm Şirketler",9003,IF($C$4="Hayatdışı Sigorta Şirketleri",9000,9001)),INDIRECT("'"&amp;E$5&amp;"'!$B$1:$B$1095"),0),MATCH($B103,INDIRECT("'"&amp;E$5&amp;"'!5:5"),0)+1)),0)</f>
        <v>0</v>
      </c>
      <c r="G103" s="24">
        <f t="shared" ca="1" si="19"/>
        <v>6664413.3300000001</v>
      </c>
      <c r="H103" s="24">
        <f t="shared" ca="1" si="19"/>
        <v>0</v>
      </c>
    </row>
    <row r="104" spans="1:8" ht="12.75" customHeight="1">
      <c r="A104" s="21" t="s">
        <v>106</v>
      </c>
      <c r="B104" s="22">
        <v>736</v>
      </c>
      <c r="C104" s="23">
        <f ca="1">IFERROR(INDIRECT("'"&amp;C$5&amp;"'!"&amp;ADDRESS(MATCH(IF($C$4="Tüm Şirketler",9003,IF($C$4="Hayatdışı Sigorta Şirketleri",9000,9001)),INDIRECT("'"&amp;C$5&amp;"'!$B$1:$B$1095"),0),MATCH($B104,INDIRECT("'"&amp;C$5&amp;"'!5:5"),0))),0)</f>
        <v>143657193.4057996</v>
      </c>
      <c r="D104" s="23">
        <f ca="1">IFERROR(INDIRECT("'"&amp;C$5&amp;"'!"&amp;ADDRESS(MATCH(IF($C$4="Tüm Şirketler",9003,IF($C$4="Hayatdışı Sigorta Şirketleri",9000,9001)),INDIRECT("'"&amp;C$5&amp;"'!$B$1:$B$1095"),0),MATCH($B104,INDIRECT("'"&amp;C$5&amp;"'!5:5"),0)+1)),0)</f>
        <v>182033.80000000002</v>
      </c>
      <c r="E104" s="23">
        <f ca="1">IFERROR(INDIRECT("'"&amp;E$5&amp;"'!"&amp;ADDRESS(MATCH(IF($C$4="Tüm Şirketler",9003,IF($C$4="Hayatdışı Sigorta Şirketleri",9000,9001)),INDIRECT("'"&amp;E$5&amp;"'!$B$1:$B$1095"),0),MATCH($B104,INDIRECT("'"&amp;E$5&amp;"'!5:5"),0))),0)</f>
        <v>2444294.3099999996</v>
      </c>
      <c r="F104" s="23">
        <f ca="1">IFERROR(INDIRECT("'"&amp;E$5&amp;"'!"&amp;ADDRESS(MATCH(IF($C$4="Tüm Şirketler",9003,IF($C$4="Hayatdışı Sigorta Şirketleri",9000,9001)),INDIRECT("'"&amp;E$5&amp;"'!$B$1:$B$1095"),0),MATCH($B104,INDIRECT("'"&amp;E$5&amp;"'!5:5"),0)+1)),0)</f>
        <v>2382088.0100000002</v>
      </c>
      <c r="G104" s="24">
        <f t="shared" ca="1" si="19"/>
        <v>146101487.7157996</v>
      </c>
      <c r="H104" s="24">
        <f t="shared" ca="1" si="19"/>
        <v>2564121.81</v>
      </c>
    </row>
    <row r="105" spans="1:8" ht="12.75" customHeight="1" thickBot="1">
      <c r="A105" s="41" t="s">
        <v>107</v>
      </c>
      <c r="B105" s="42"/>
      <c r="C105" s="31">
        <f ca="1">C104+C102+C101+C103</f>
        <v>369281085.31310159</v>
      </c>
      <c r="D105" s="31">
        <f ca="1">D104+D102+D101+D103</f>
        <v>182033.80000000002</v>
      </c>
      <c r="E105" s="31">
        <f ca="1">E104+E102+E101+E103</f>
        <v>2444294.3099999996</v>
      </c>
      <c r="F105" s="31">
        <f ca="1">F104+F102+F101+F103</f>
        <v>12759470.75</v>
      </c>
      <c r="G105" s="31">
        <f t="shared" ca="1" si="19"/>
        <v>371725379.62310159</v>
      </c>
      <c r="H105" s="31">
        <f t="shared" ca="1" si="19"/>
        <v>12941504.550000001</v>
      </c>
    </row>
    <row r="106" spans="1:8" ht="12.75" customHeight="1">
      <c r="A106" s="11" t="s">
        <v>108</v>
      </c>
      <c r="B106" s="12">
        <v>702</v>
      </c>
      <c r="C106" s="13">
        <f t="shared" ref="C106:C114" ca="1" si="20">IFERROR(INDIRECT("'"&amp;C$5&amp;"'!"&amp;ADDRESS(MATCH(IF($C$4="Tüm Şirketler",9003,IF($C$4="Hayatdışı Sigorta Şirketleri",9000,9001)),INDIRECT("'"&amp;C$5&amp;"'!$B$1:$B$1095"),0),MATCH($B106,INDIRECT("'"&amp;C$5&amp;"'!5:5"),0))),0)</f>
        <v>2016046061.0627091</v>
      </c>
      <c r="D106" s="13">
        <f t="shared" ref="D106:D114" ca="1" si="21">IFERROR(INDIRECT("'"&amp;C$5&amp;"'!"&amp;ADDRESS(MATCH(IF($C$4="Tüm Şirketler",9003,IF($C$4="Hayatdışı Sigorta Şirketleri",9000,9001)),INDIRECT("'"&amp;C$5&amp;"'!$B$1:$B$1095"),0),MATCH($B106,INDIRECT("'"&amp;C$5&amp;"'!5:5"),0)+1)),0)</f>
        <v>37958.69</v>
      </c>
      <c r="E106" s="13">
        <f t="shared" ref="E106:E114" ca="1" si="22">IFERROR(INDIRECT("'"&amp;E$5&amp;"'!"&amp;ADDRESS(MATCH(IF($C$4="Tüm Şirketler",9003,IF($C$4="Hayatdışı Sigorta Şirketleri",9000,9001)),INDIRECT("'"&amp;E$5&amp;"'!$B$1:$B$1095"),0),MATCH($B106,INDIRECT("'"&amp;E$5&amp;"'!5:5"),0))),0)</f>
        <v>73724517.357577011</v>
      </c>
      <c r="F106" s="13">
        <f t="shared" ref="F106:F114" ca="1" si="23">IFERROR(INDIRECT("'"&amp;E$5&amp;"'!"&amp;ADDRESS(MATCH(IF($C$4="Tüm Şirketler",9003,IF($C$4="Hayatdışı Sigorta Şirketleri",9000,9001)),INDIRECT("'"&amp;E$5&amp;"'!$B$1:$B$1095"),0),MATCH($B106,INDIRECT("'"&amp;E$5&amp;"'!5:5"),0)+1)),0)</f>
        <v>356270.33</v>
      </c>
      <c r="G106" s="14">
        <f t="shared" ca="1" si="19"/>
        <v>2089770578.4202862</v>
      </c>
      <c r="H106" s="14">
        <f t="shared" ca="1" si="19"/>
        <v>394229.02</v>
      </c>
    </row>
    <row r="107" spans="1:8" ht="12.75" customHeight="1">
      <c r="A107" s="32" t="s">
        <v>109</v>
      </c>
      <c r="B107" s="22">
        <v>748</v>
      </c>
      <c r="C107" s="23">
        <f t="shared" ca="1" si="20"/>
        <v>150767956.47</v>
      </c>
      <c r="D107" s="23">
        <f t="shared" ca="1" si="21"/>
        <v>0</v>
      </c>
      <c r="E107" s="23">
        <f t="shared" ca="1" si="22"/>
        <v>0</v>
      </c>
      <c r="F107" s="23">
        <f t="shared" ca="1" si="23"/>
        <v>0</v>
      </c>
      <c r="G107" s="24">
        <f t="shared" ca="1" si="19"/>
        <v>150767956.47</v>
      </c>
      <c r="H107" s="24">
        <f t="shared" ca="1" si="19"/>
        <v>0</v>
      </c>
    </row>
    <row r="108" spans="1:8" ht="12.75" customHeight="1">
      <c r="A108" s="32" t="s">
        <v>110</v>
      </c>
      <c r="B108" s="22">
        <v>749</v>
      </c>
      <c r="C108" s="23">
        <f t="shared" ca="1" si="20"/>
        <v>3834622.63</v>
      </c>
      <c r="D108" s="23">
        <f t="shared" ca="1" si="21"/>
        <v>2704.61</v>
      </c>
      <c r="E108" s="23">
        <f t="shared" ca="1" si="22"/>
        <v>0</v>
      </c>
      <c r="F108" s="23">
        <f t="shared" ca="1" si="23"/>
        <v>0</v>
      </c>
      <c r="G108" s="24">
        <f t="shared" ca="1" si="19"/>
        <v>3834622.63</v>
      </c>
      <c r="H108" s="24">
        <f t="shared" ca="1" si="19"/>
        <v>2704.61</v>
      </c>
    </row>
    <row r="109" spans="1:8" ht="12.75" customHeight="1">
      <c r="A109" s="32" t="s">
        <v>111</v>
      </c>
      <c r="B109" s="22">
        <v>752</v>
      </c>
      <c r="C109" s="23">
        <f t="shared" ca="1" si="20"/>
        <v>0</v>
      </c>
      <c r="D109" s="23">
        <f t="shared" ca="1" si="21"/>
        <v>0</v>
      </c>
      <c r="E109" s="23">
        <f t="shared" ca="1" si="22"/>
        <v>0</v>
      </c>
      <c r="F109" s="23">
        <f t="shared" ca="1" si="23"/>
        <v>0</v>
      </c>
      <c r="G109" s="24">
        <f t="shared" ca="1" si="19"/>
        <v>0</v>
      </c>
      <c r="H109" s="24">
        <f t="shared" ca="1" si="19"/>
        <v>0</v>
      </c>
    </row>
    <row r="110" spans="1:8" ht="12.75" customHeight="1">
      <c r="A110" s="32" t="s">
        <v>112</v>
      </c>
      <c r="B110" s="22">
        <v>753</v>
      </c>
      <c r="C110" s="23">
        <f t="shared" ca="1" si="20"/>
        <v>0</v>
      </c>
      <c r="D110" s="23">
        <f t="shared" ca="1" si="21"/>
        <v>0</v>
      </c>
      <c r="E110" s="23">
        <f t="shared" ca="1" si="22"/>
        <v>0</v>
      </c>
      <c r="F110" s="23">
        <f t="shared" ca="1" si="23"/>
        <v>0</v>
      </c>
      <c r="G110" s="24">
        <f t="shared" ref="G110:H133" ca="1" si="24">+C110+E110</f>
        <v>0</v>
      </c>
      <c r="H110" s="24">
        <f t="shared" ca="1" si="24"/>
        <v>0</v>
      </c>
    </row>
    <row r="111" spans="1:8" ht="12.75" customHeight="1">
      <c r="A111" s="32" t="s">
        <v>113</v>
      </c>
      <c r="B111" s="22">
        <v>754</v>
      </c>
      <c r="C111" s="23">
        <f t="shared" ca="1" si="20"/>
        <v>1094005.22</v>
      </c>
      <c r="D111" s="23">
        <f t="shared" ca="1" si="21"/>
        <v>77765.42</v>
      </c>
      <c r="E111" s="23">
        <f t="shared" ca="1" si="22"/>
        <v>0</v>
      </c>
      <c r="F111" s="23">
        <f t="shared" ca="1" si="23"/>
        <v>0</v>
      </c>
      <c r="G111" s="24">
        <f t="shared" ca="1" si="24"/>
        <v>1094005.22</v>
      </c>
      <c r="H111" s="24">
        <f t="shared" ca="1" si="24"/>
        <v>77765.42</v>
      </c>
    </row>
    <row r="112" spans="1:8" ht="12.75" customHeight="1">
      <c r="A112" s="32" t="s">
        <v>114</v>
      </c>
      <c r="B112" s="22">
        <v>757</v>
      </c>
      <c r="C112" s="23">
        <f t="shared" ca="1" si="20"/>
        <v>574891.68000000005</v>
      </c>
      <c r="D112" s="23">
        <f t="shared" ca="1" si="21"/>
        <v>0</v>
      </c>
      <c r="E112" s="23">
        <f t="shared" ca="1" si="22"/>
        <v>0</v>
      </c>
      <c r="F112" s="23">
        <f t="shared" ca="1" si="23"/>
        <v>0</v>
      </c>
      <c r="G112" s="24">
        <f t="shared" ca="1" si="24"/>
        <v>574891.68000000005</v>
      </c>
      <c r="H112" s="24">
        <f t="shared" ca="1" si="24"/>
        <v>0</v>
      </c>
    </row>
    <row r="113" spans="1:8" ht="12.75" customHeight="1">
      <c r="A113" s="32" t="s">
        <v>115</v>
      </c>
      <c r="B113" s="22">
        <v>758</v>
      </c>
      <c r="C113" s="23">
        <f t="shared" ca="1" si="20"/>
        <v>12481556.448616758</v>
      </c>
      <c r="D113" s="23">
        <f t="shared" ca="1" si="21"/>
        <v>5504.21</v>
      </c>
      <c r="E113" s="23">
        <f t="shared" ca="1" si="22"/>
        <v>0</v>
      </c>
      <c r="F113" s="23">
        <f t="shared" ca="1" si="23"/>
        <v>0</v>
      </c>
      <c r="G113" s="24">
        <f t="shared" ca="1" si="24"/>
        <v>12481556.448616758</v>
      </c>
      <c r="H113" s="24">
        <f t="shared" ca="1" si="24"/>
        <v>5504.21</v>
      </c>
    </row>
    <row r="114" spans="1:8" ht="12.75" customHeight="1">
      <c r="A114" s="32" t="s">
        <v>116</v>
      </c>
      <c r="B114" s="22">
        <v>759</v>
      </c>
      <c r="C114" s="23">
        <f t="shared" ca="1" si="20"/>
        <v>235629476.57798409</v>
      </c>
      <c r="D114" s="23">
        <f t="shared" ca="1" si="21"/>
        <v>0</v>
      </c>
      <c r="E114" s="23">
        <f t="shared" ca="1" si="22"/>
        <v>0</v>
      </c>
      <c r="F114" s="23">
        <f t="shared" ca="1" si="23"/>
        <v>29296417.720000006</v>
      </c>
      <c r="G114" s="24">
        <f t="shared" ca="1" si="24"/>
        <v>235629476.57798409</v>
      </c>
      <c r="H114" s="24">
        <f t="shared" ca="1" si="24"/>
        <v>29296417.720000006</v>
      </c>
    </row>
    <row r="115" spans="1:8" ht="12.75" customHeight="1" thickBot="1">
      <c r="A115" s="39" t="s">
        <v>117</v>
      </c>
      <c r="B115" s="40"/>
      <c r="C115" s="20">
        <f ca="1">SUM(C106:C114)</f>
        <v>2420428570.0893097</v>
      </c>
      <c r="D115" s="20">
        <f ca="1">SUM(D106:D114)</f>
        <v>123932.93000000001</v>
      </c>
      <c r="E115" s="20">
        <f ca="1">SUM(E106:E114)</f>
        <v>73724517.357577011</v>
      </c>
      <c r="F115" s="20">
        <f ca="1">SUM(F106:F114)</f>
        <v>29652688.050000004</v>
      </c>
      <c r="G115" s="20">
        <f t="shared" ca="1" si="24"/>
        <v>2494153087.4468865</v>
      </c>
      <c r="H115" s="20">
        <f t="shared" ca="1" si="24"/>
        <v>29776620.980000004</v>
      </c>
    </row>
    <row r="116" spans="1:8" ht="12.75" customHeight="1">
      <c r="A116" s="21" t="s">
        <v>118</v>
      </c>
      <c r="B116" s="22">
        <v>760</v>
      </c>
      <c r="C116" s="23">
        <f ca="1">IFERROR(INDIRECT("'"&amp;C$5&amp;"'!"&amp;ADDRESS(MATCH(IF($C$4="Tüm Şirketler",9003,IF($C$4="Hayatdışı Sigorta Şirketleri",9000,9001)),INDIRECT("'"&amp;C$5&amp;"'!$B$1:$B$1095"),0),MATCH($B116,INDIRECT("'"&amp;C$5&amp;"'!5:5"),0))),0)</f>
        <v>2404923594.4356036</v>
      </c>
      <c r="D116" s="23">
        <f ca="1">IFERROR(INDIRECT("'"&amp;C$5&amp;"'!"&amp;ADDRESS(MATCH(IF($C$4="Tüm Şirketler",9003,IF($C$4="Hayatdışı Sigorta Şirketleri",9000,9001)),INDIRECT("'"&amp;C$5&amp;"'!$B$1:$B$1095"),0),MATCH($B116,INDIRECT("'"&amp;C$5&amp;"'!5:5"),0)+1)),0)</f>
        <v>152737.97</v>
      </c>
      <c r="E116" s="23">
        <f ca="1">IFERROR(INDIRECT("'"&amp;E$5&amp;"'!"&amp;ADDRESS(MATCH(IF($C$4="Tüm Şirketler",9003,IF($C$4="Hayatdışı Sigorta Şirketleri",9000,9001)),INDIRECT("'"&amp;E$5&amp;"'!$B$1:$B$1095"),0),MATCH($B116,INDIRECT("'"&amp;E$5&amp;"'!5:5"),0))),0)</f>
        <v>165742509.52999997</v>
      </c>
      <c r="F116" s="23">
        <f ca="1">IFERROR(INDIRECT("'"&amp;E$5&amp;"'!"&amp;ADDRESS(MATCH(IF($C$4="Tüm Şirketler",9003,IF($C$4="Hayatdışı Sigorta Şirketleri",9000,9001)),INDIRECT("'"&amp;E$5&amp;"'!$B$1:$B$1095"),0),MATCH($B116,INDIRECT("'"&amp;E$5&amp;"'!5:5"),0)+1)),0)</f>
        <v>0</v>
      </c>
      <c r="G116" s="24">
        <f t="shared" ca="1" si="24"/>
        <v>2570666103.9656038</v>
      </c>
      <c r="H116" s="24">
        <f t="shared" ca="1" si="24"/>
        <v>152737.97</v>
      </c>
    </row>
    <row r="117" spans="1:8" ht="12.75" customHeight="1" thickBot="1">
      <c r="A117" s="41" t="s">
        <v>119</v>
      </c>
      <c r="B117" s="42"/>
      <c r="C117" s="31">
        <f ca="1">C116</f>
        <v>2404923594.4356036</v>
      </c>
      <c r="D117" s="31">
        <f ca="1">D116</f>
        <v>152737.97</v>
      </c>
      <c r="E117" s="31">
        <f ca="1">E116</f>
        <v>165742509.52999997</v>
      </c>
      <c r="F117" s="31">
        <f ca="1">F116</f>
        <v>0</v>
      </c>
      <c r="G117" s="31">
        <f t="shared" ca="1" si="24"/>
        <v>2570666103.9656038</v>
      </c>
      <c r="H117" s="31">
        <f t="shared" ca="1" si="24"/>
        <v>152737.97</v>
      </c>
    </row>
    <row r="118" spans="1:8" ht="12.75" customHeight="1">
      <c r="A118" s="11" t="s">
        <v>120</v>
      </c>
      <c r="B118" s="12">
        <v>789</v>
      </c>
      <c r="C118" s="13">
        <f ca="1">IFERROR(INDIRECT("'"&amp;C$5&amp;"'!"&amp;ADDRESS(MATCH(IF($C$4="Tüm Şirketler",9003,IF($C$4="Hayatdışı Sigorta Şirketleri",9000,9001)),INDIRECT("'"&amp;C$5&amp;"'!$B$1:$B$1095"),0),MATCH($B118,INDIRECT("'"&amp;C$5&amp;"'!5:5"),0))),0)</f>
        <v>1372072407.2</v>
      </c>
      <c r="D118" s="13">
        <f ca="1">IFERROR(INDIRECT("'"&amp;C$5&amp;"'!"&amp;ADDRESS(MATCH(IF($C$4="Tüm Şirketler",9003,IF($C$4="Hayatdışı Sigorta Şirketleri",9000,9001)),INDIRECT("'"&amp;C$5&amp;"'!$B$1:$B$1095"),0),MATCH($B118,INDIRECT("'"&amp;C$5&amp;"'!5:5"),0)+1)),0)</f>
        <v>0</v>
      </c>
      <c r="E118" s="13">
        <f ca="1">IFERROR(INDIRECT("'"&amp;E$5&amp;"'!"&amp;ADDRESS(MATCH(IF($C$4="Tüm Şirketler",9003,IF($C$4="Hayatdışı Sigorta Şirketleri",9000,9001)),INDIRECT("'"&amp;E$5&amp;"'!$B$1:$B$1095"),0),MATCH($B118,INDIRECT("'"&amp;E$5&amp;"'!5:5"),0))),0)</f>
        <v>0</v>
      </c>
      <c r="F118" s="13">
        <f ca="1">IFERROR(INDIRECT("'"&amp;E$5&amp;"'!"&amp;ADDRESS(MATCH(IF($C$4="Tüm Şirketler",9003,IF($C$4="Hayatdışı Sigorta Şirketleri",9000,9001)),INDIRECT("'"&amp;E$5&amp;"'!$B$1:$B$1095"),0),MATCH($B118,INDIRECT("'"&amp;E$5&amp;"'!5:5"),0)+1)),0)</f>
        <v>0</v>
      </c>
      <c r="G118" s="14">
        <f t="shared" ca="1" si="24"/>
        <v>1372072407.2</v>
      </c>
      <c r="H118" s="14">
        <f t="shared" ca="1" si="24"/>
        <v>0</v>
      </c>
    </row>
    <row r="119" spans="1:8" ht="12.75" customHeight="1">
      <c r="A119" s="16" t="s">
        <v>121</v>
      </c>
      <c r="B119" s="17">
        <v>798</v>
      </c>
      <c r="C119" s="18">
        <f ca="1">IFERROR(INDIRECT("'"&amp;C$5&amp;"'!"&amp;ADDRESS(MATCH(IF($C$4="Tüm Şirketler",9003,IF($C$4="Hayatdışı Sigorta Şirketleri",9000,9001)),INDIRECT("'"&amp;C$5&amp;"'!$B$1:$B$1095"),0),MATCH($B119,INDIRECT("'"&amp;C$5&amp;"'!5:5"),0))),0)</f>
        <v>228105.65</v>
      </c>
      <c r="D119" s="18">
        <f ca="1">IFERROR(INDIRECT("'"&amp;C$5&amp;"'!"&amp;ADDRESS(MATCH(IF($C$4="Tüm Şirketler",9003,IF($C$4="Hayatdışı Sigorta Şirketleri",9000,9001)),INDIRECT("'"&amp;C$5&amp;"'!$B$1:$B$1095"),0),MATCH($B119,INDIRECT("'"&amp;C$5&amp;"'!5:5"),0)+1)),0)</f>
        <v>0</v>
      </c>
      <c r="E119" s="18">
        <f ca="1">IFERROR(INDIRECT("'"&amp;E$5&amp;"'!"&amp;ADDRESS(MATCH(IF($C$4="Tüm Şirketler",9003,IF($C$4="Hayatdışı Sigorta Şirketleri",9000,9001)),INDIRECT("'"&amp;E$5&amp;"'!$B$1:$B$1095"),0),MATCH($B119,INDIRECT("'"&amp;E$5&amp;"'!5:5"),0))),0)</f>
        <v>0</v>
      </c>
      <c r="F119" s="18">
        <f ca="1">IFERROR(INDIRECT("'"&amp;E$5&amp;"'!"&amp;ADDRESS(MATCH(IF($C$4="Tüm Şirketler",9003,IF($C$4="Hayatdışı Sigorta Şirketleri",9000,9001)),INDIRECT("'"&amp;E$5&amp;"'!$B$1:$B$1095"),0),MATCH($B119,INDIRECT("'"&amp;E$5&amp;"'!5:5"),0)+1)),0)</f>
        <v>0</v>
      </c>
      <c r="G119" s="19">
        <f t="shared" ca="1" si="24"/>
        <v>228105.65</v>
      </c>
      <c r="H119" s="19">
        <f t="shared" ca="1" si="24"/>
        <v>0</v>
      </c>
    </row>
    <row r="120" spans="1:8" ht="12.75" customHeight="1" thickBot="1">
      <c r="A120" s="39" t="s">
        <v>122</v>
      </c>
      <c r="B120" s="40"/>
      <c r="C120" s="20">
        <f ca="1">SUM(C118:C119)</f>
        <v>1372300512.8500001</v>
      </c>
      <c r="D120" s="20">
        <f ca="1">SUM(D118:D119)</f>
        <v>0</v>
      </c>
      <c r="E120" s="20">
        <f ca="1">SUM(E118:E119)</f>
        <v>0</v>
      </c>
      <c r="F120" s="20">
        <f ca="1">SUM(F118:F119)</f>
        <v>0</v>
      </c>
      <c r="G120" s="20">
        <f t="shared" ca="1" si="24"/>
        <v>1372300512.8500001</v>
      </c>
      <c r="H120" s="20">
        <f t="shared" ca="1" si="24"/>
        <v>0</v>
      </c>
    </row>
    <row r="121" spans="1:8" ht="12.75" customHeight="1">
      <c r="A121" s="11" t="s">
        <v>123</v>
      </c>
      <c r="B121" s="12">
        <v>790</v>
      </c>
      <c r="C121" s="13">
        <f t="shared" ref="C121:C129" ca="1" si="25">IFERROR(INDIRECT("'"&amp;C$5&amp;"'!"&amp;ADDRESS(MATCH(IF($C$4="Tüm Şirketler",9003,IF($C$4="Hayatdışı Sigorta Şirketleri",9000,9001)),INDIRECT("'"&amp;C$5&amp;"'!$B$1:$B$1095"),0),MATCH($B121,INDIRECT("'"&amp;C$5&amp;"'!5:5"),0))),0)</f>
        <v>18679877.160999987</v>
      </c>
      <c r="D121" s="13">
        <f t="shared" ref="D121:D129" ca="1" si="26">IFERROR(INDIRECT("'"&amp;C$5&amp;"'!"&amp;ADDRESS(MATCH(IF($C$4="Tüm Şirketler",9003,IF($C$4="Hayatdışı Sigorta Şirketleri",9000,9001)),INDIRECT("'"&amp;C$5&amp;"'!$B$1:$B$1095"),0),MATCH($B121,INDIRECT("'"&amp;C$5&amp;"'!5:5"),0)+1)),0)</f>
        <v>2499651.52</v>
      </c>
      <c r="E121" s="13">
        <f t="shared" ref="E121:E129" ca="1" si="27">IFERROR(INDIRECT("'"&amp;E$5&amp;"'!"&amp;ADDRESS(MATCH(IF($C$4="Tüm Şirketler",9003,IF($C$4="Hayatdışı Sigorta Şirketleri",9000,9001)),INDIRECT("'"&amp;E$5&amp;"'!$B$1:$B$1095"),0),MATCH($B121,INDIRECT("'"&amp;E$5&amp;"'!5:5"),0))),0)</f>
        <v>0</v>
      </c>
      <c r="F121" s="13">
        <f t="shared" ref="F121:F129" ca="1" si="28">IFERROR(INDIRECT("'"&amp;E$5&amp;"'!"&amp;ADDRESS(MATCH(IF($C$4="Tüm Şirketler",9003,IF($C$4="Hayatdışı Sigorta Şirketleri",9000,9001)),INDIRECT("'"&amp;E$5&amp;"'!$B$1:$B$1095"),0),MATCH($B121,INDIRECT("'"&amp;E$5&amp;"'!5:5"),0)+1)),0)</f>
        <v>0</v>
      </c>
      <c r="G121" s="14">
        <f t="shared" ca="1" si="24"/>
        <v>18679877.160999987</v>
      </c>
      <c r="H121" s="14">
        <f t="shared" ca="1" si="24"/>
        <v>2499651.52</v>
      </c>
    </row>
    <row r="122" spans="1:8" ht="12.75" customHeight="1">
      <c r="A122" s="32" t="s">
        <v>124</v>
      </c>
      <c r="B122" s="22">
        <v>791</v>
      </c>
      <c r="C122" s="23">
        <f t="shared" ca="1" si="25"/>
        <v>73524734824.046555</v>
      </c>
      <c r="D122" s="23">
        <f t="shared" ca="1" si="26"/>
        <v>282605887.17999977</v>
      </c>
      <c r="E122" s="23">
        <f t="shared" ca="1" si="27"/>
        <v>1291219080.6774974</v>
      </c>
      <c r="F122" s="23">
        <f t="shared" ca="1" si="28"/>
        <v>0</v>
      </c>
      <c r="G122" s="24">
        <f t="shared" ca="1" si="24"/>
        <v>74815953904.724045</v>
      </c>
      <c r="H122" s="24">
        <f t="shared" ca="1" si="24"/>
        <v>282605887.17999977</v>
      </c>
    </row>
    <row r="123" spans="1:8" ht="12.75" customHeight="1">
      <c r="A123" s="32" t="s">
        <v>125</v>
      </c>
      <c r="B123" s="22">
        <v>792</v>
      </c>
      <c r="C123" s="23">
        <f t="shared" ca="1" si="25"/>
        <v>0</v>
      </c>
      <c r="D123" s="23">
        <f t="shared" ca="1" si="26"/>
        <v>0</v>
      </c>
      <c r="E123" s="23">
        <f t="shared" ca="1" si="27"/>
        <v>0</v>
      </c>
      <c r="F123" s="23">
        <f t="shared" ca="1" si="28"/>
        <v>0</v>
      </c>
      <c r="G123" s="24">
        <f t="shared" ca="1" si="24"/>
        <v>0</v>
      </c>
      <c r="H123" s="24">
        <f t="shared" ca="1" si="24"/>
        <v>0</v>
      </c>
    </row>
    <row r="124" spans="1:8" ht="12.75" customHeight="1">
      <c r="A124" s="32" t="s">
        <v>126</v>
      </c>
      <c r="B124" s="22">
        <v>793</v>
      </c>
      <c r="C124" s="23">
        <f t="shared" ca="1" si="25"/>
        <v>0</v>
      </c>
      <c r="D124" s="23">
        <f t="shared" ca="1" si="26"/>
        <v>0</v>
      </c>
      <c r="E124" s="23">
        <f t="shared" ca="1" si="27"/>
        <v>0</v>
      </c>
      <c r="F124" s="23">
        <f t="shared" ca="1" si="28"/>
        <v>0</v>
      </c>
      <c r="G124" s="24">
        <f t="shared" ca="1" si="24"/>
        <v>0</v>
      </c>
      <c r="H124" s="24">
        <f t="shared" ca="1" si="24"/>
        <v>0</v>
      </c>
    </row>
    <row r="125" spans="1:8" ht="12.75" customHeight="1">
      <c r="A125" s="32" t="s">
        <v>127</v>
      </c>
      <c r="B125" s="22">
        <v>794</v>
      </c>
      <c r="C125" s="23">
        <f t="shared" ca="1" si="25"/>
        <v>0</v>
      </c>
      <c r="D125" s="23">
        <f t="shared" ca="1" si="26"/>
        <v>0</v>
      </c>
      <c r="E125" s="23">
        <f t="shared" ca="1" si="27"/>
        <v>0</v>
      </c>
      <c r="F125" s="23">
        <f t="shared" ca="1" si="28"/>
        <v>0</v>
      </c>
      <c r="G125" s="24">
        <f t="shared" ca="1" si="24"/>
        <v>0</v>
      </c>
      <c r="H125" s="24">
        <f t="shared" ca="1" si="24"/>
        <v>0</v>
      </c>
    </row>
    <row r="126" spans="1:8" ht="12.75" customHeight="1">
      <c r="A126" s="32" t="s">
        <v>128</v>
      </c>
      <c r="B126" s="22">
        <v>795</v>
      </c>
      <c r="C126" s="23">
        <f t="shared" ca="1" si="25"/>
        <v>0</v>
      </c>
      <c r="D126" s="23">
        <f t="shared" ca="1" si="26"/>
        <v>0</v>
      </c>
      <c r="E126" s="23">
        <f t="shared" ca="1" si="27"/>
        <v>0</v>
      </c>
      <c r="F126" s="23">
        <f t="shared" ca="1" si="28"/>
        <v>0</v>
      </c>
      <c r="G126" s="24">
        <f t="shared" ca="1" si="24"/>
        <v>0</v>
      </c>
      <c r="H126" s="24">
        <f t="shared" ca="1" si="24"/>
        <v>0</v>
      </c>
    </row>
    <row r="127" spans="1:8" ht="12.75" customHeight="1">
      <c r="A127" s="32" t="s">
        <v>17</v>
      </c>
      <c r="B127" s="22">
        <v>796</v>
      </c>
      <c r="C127" s="23">
        <f t="shared" ca="1" si="25"/>
        <v>0</v>
      </c>
      <c r="D127" s="23">
        <f t="shared" ca="1" si="26"/>
        <v>0</v>
      </c>
      <c r="E127" s="23">
        <f t="shared" ca="1" si="27"/>
        <v>0</v>
      </c>
      <c r="F127" s="23">
        <f t="shared" ca="1" si="28"/>
        <v>0</v>
      </c>
      <c r="G127" s="24">
        <f t="shared" ca="1" si="24"/>
        <v>0</v>
      </c>
      <c r="H127" s="24">
        <f t="shared" ca="1" si="24"/>
        <v>0</v>
      </c>
    </row>
    <row r="128" spans="1:8" ht="12.75" customHeight="1">
      <c r="A128" s="32" t="s">
        <v>18</v>
      </c>
      <c r="B128" s="22">
        <v>797</v>
      </c>
      <c r="C128" s="23">
        <f t="shared" ca="1" si="25"/>
        <v>0</v>
      </c>
      <c r="D128" s="23">
        <f t="shared" ca="1" si="26"/>
        <v>0</v>
      </c>
      <c r="E128" s="23">
        <f t="shared" ca="1" si="27"/>
        <v>0</v>
      </c>
      <c r="F128" s="23">
        <f t="shared" ca="1" si="28"/>
        <v>0</v>
      </c>
      <c r="G128" s="24">
        <f t="shared" ca="1" si="24"/>
        <v>0</v>
      </c>
      <c r="H128" s="24">
        <f t="shared" ca="1" si="24"/>
        <v>0</v>
      </c>
    </row>
    <row r="129" spans="1:8" ht="12.75" customHeight="1">
      <c r="A129" s="32" t="s">
        <v>129</v>
      </c>
      <c r="B129" s="22">
        <v>799</v>
      </c>
      <c r="C129" s="23">
        <f t="shared" ca="1" si="25"/>
        <v>0</v>
      </c>
      <c r="D129" s="23">
        <f t="shared" ca="1" si="26"/>
        <v>0</v>
      </c>
      <c r="E129" s="23">
        <f t="shared" ca="1" si="27"/>
        <v>0</v>
      </c>
      <c r="F129" s="23">
        <f t="shared" ca="1" si="28"/>
        <v>0</v>
      </c>
      <c r="G129" s="24">
        <f t="shared" ca="1" si="24"/>
        <v>0</v>
      </c>
      <c r="H129" s="24">
        <f t="shared" ca="1" si="24"/>
        <v>0</v>
      </c>
    </row>
    <row r="130" spans="1:8" ht="12.75" customHeight="1" thickBot="1">
      <c r="A130" s="39" t="s">
        <v>130</v>
      </c>
      <c r="B130" s="40"/>
      <c r="C130" s="20">
        <f ca="1">SUM(C121:C129)</f>
        <v>73543414701.20755</v>
      </c>
      <c r="D130" s="20">
        <f ca="1">SUM(D121:D129)</f>
        <v>285105538.69999975</v>
      </c>
      <c r="E130" s="20">
        <f ca="1">SUM(E121:E129)</f>
        <v>1291219080.6774974</v>
      </c>
      <c r="F130" s="20">
        <f ca="1">SUM(F121:F129)</f>
        <v>0</v>
      </c>
      <c r="G130" s="20">
        <f t="shared" ca="1" si="24"/>
        <v>74834633781.88504</v>
      </c>
      <c r="H130" s="20">
        <f t="shared" ca="1" si="24"/>
        <v>285105538.69999975</v>
      </c>
    </row>
    <row r="131" spans="1:8" ht="12.75" customHeight="1">
      <c r="A131" s="43" t="s">
        <v>131</v>
      </c>
      <c r="B131" s="44">
        <v>9000</v>
      </c>
      <c r="C131" s="45">
        <f ca="1">C12+C24+C27+C29+C31+C35+C38+C50+C69+C74+C76+C78+C93+C100+C105+C115+C117+C120</f>
        <v>403851298026.44019</v>
      </c>
      <c r="D131" s="45">
        <f ca="1">D12+D24+D27+D29+D31+D35+D38+D50+D69+D74+D76+D78+D93+D100+D105+D115+D117+D120</f>
        <v>1571353830.071615</v>
      </c>
      <c r="E131" s="45">
        <f ca="1">E12+E24+E27+E29+E31+E35+E38+E50+E69+E74+E76+E78+E93+E100+E105+E115+E117+E120</f>
        <v>26428415685.379196</v>
      </c>
      <c r="F131" s="45">
        <f ca="1">F12+F24+F27+F29+F31+F35+F38+F50+F69+F74+F76+F78+F93+F100+F105+F115+F117+F120</f>
        <v>5193440297.6542397</v>
      </c>
      <c r="G131" s="45">
        <f t="shared" ca="1" si="24"/>
        <v>430279713711.8194</v>
      </c>
      <c r="H131" s="45">
        <f t="shared" ca="1" si="24"/>
        <v>6764794127.7258549</v>
      </c>
    </row>
    <row r="132" spans="1:8" ht="13.8">
      <c r="A132" s="46" t="s">
        <v>132</v>
      </c>
      <c r="B132" s="47">
        <v>9001</v>
      </c>
      <c r="C132" s="48">
        <f ca="1">+C130</f>
        <v>73543414701.20755</v>
      </c>
      <c r="D132" s="48">
        <f ca="1">+D130</f>
        <v>285105538.69999975</v>
      </c>
      <c r="E132" s="48">
        <f ca="1">+E130</f>
        <v>1291219080.6774974</v>
      </c>
      <c r="F132" s="48">
        <f ca="1">+F130</f>
        <v>0</v>
      </c>
      <c r="G132" s="48">
        <f t="shared" ca="1" si="24"/>
        <v>74834633781.88504</v>
      </c>
      <c r="H132" s="48">
        <f t="shared" ca="1" si="24"/>
        <v>285105538.69999975</v>
      </c>
    </row>
    <row r="133" spans="1:8" ht="14.4" thickBot="1">
      <c r="A133" s="49" t="s">
        <v>133</v>
      </c>
      <c r="B133" s="50">
        <v>9002</v>
      </c>
      <c r="C133" s="51">
        <f ca="1">+C131+C132</f>
        <v>477394712727.64771</v>
      </c>
      <c r="D133" s="51">
        <f ca="1">+D131+D132</f>
        <v>1856459368.7716148</v>
      </c>
      <c r="E133" s="51">
        <f ca="1">+E131+E132</f>
        <v>27719634766.056694</v>
      </c>
      <c r="F133" s="51">
        <f ca="1">+F131+F132</f>
        <v>5193440297.6542397</v>
      </c>
      <c r="G133" s="51">
        <f t="shared" ca="1" si="24"/>
        <v>505114347493.70441</v>
      </c>
      <c r="H133" s="51">
        <f t="shared" ca="1" si="24"/>
        <v>7049899666.4258547</v>
      </c>
    </row>
    <row r="135" spans="1:8">
      <c r="A135" s="6" t="s">
        <v>134</v>
      </c>
    </row>
    <row r="136" spans="1:8">
      <c r="A136" s="6" t="s">
        <v>135</v>
      </c>
    </row>
    <row r="137" spans="1:8">
      <c r="A137" s="6" t="s">
        <v>365</v>
      </c>
    </row>
  </sheetData>
  <mergeCells count="18">
    <mergeCell ref="A12:B12"/>
    <mergeCell ref="C4:H4"/>
    <mergeCell ref="J4:L4"/>
    <mergeCell ref="C5:D5"/>
    <mergeCell ref="E5:F5"/>
    <mergeCell ref="G5:H5"/>
    <mergeCell ref="A93:B93"/>
    <mergeCell ref="A24:B24"/>
    <mergeCell ref="A27:B27"/>
    <mergeCell ref="A29:B29"/>
    <mergeCell ref="A31:B31"/>
    <mergeCell ref="A35:B35"/>
    <mergeCell ref="A38:B38"/>
    <mergeCell ref="A50:B50"/>
    <mergeCell ref="A69:B69"/>
    <mergeCell ref="A74:B74"/>
    <mergeCell ref="A76:B76"/>
    <mergeCell ref="A78:B78"/>
  </mergeCells>
  <dataValidations count="2">
    <dataValidation type="list" allowBlank="1" showInputMessage="1" showErrorMessage="1" sqref="C4:H4" xr:uid="{72A67196-644C-439B-A2E3-7C3CC74CD03F}">
      <formula1>"TÜM ŞİRKETLER,HAYATDIŞI SİGORTA ŞİRKETLERİ,HAYAT VE EMEKLİLİK ŞİRKETLERİ"</formula1>
    </dataValidation>
    <dataValidation type="list" allowBlank="1" showInputMessage="1" showErrorMessage="1" sqref="B2" xr:uid="{7FF5A909-BC72-4B44-B3D1-F61290016D8E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04C2-EC70-448B-826C-711BE9E68DEF}">
  <sheetPr>
    <tabColor theme="2" tint="-0.499984740745262"/>
  </sheetPr>
  <dimension ref="A1:CT96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7" width="15.6640625" style="3" customWidth="1"/>
    <col min="8" max="91" width="9.109375" style="3"/>
    <col min="92" max="98" width="9.109375" style="52"/>
    <col min="99" max="16384" width="9.109375" style="3"/>
  </cols>
  <sheetData>
    <row r="1" spans="1:96" ht="15" customHeight="1">
      <c r="A1" s="1" t="s">
        <v>0</v>
      </c>
      <c r="B1" s="2"/>
      <c r="C1" s="2"/>
    </row>
    <row r="2" spans="1:96" ht="15" customHeight="1">
      <c r="A2" s="1" t="s">
        <v>136</v>
      </c>
      <c r="B2" s="4" t="s">
        <v>6</v>
      </c>
      <c r="C2" s="4" t="s">
        <v>6</v>
      </c>
      <c r="H2" s="6"/>
    </row>
    <row r="3" spans="1:96" ht="15" customHeight="1">
      <c r="A3" s="5" t="s">
        <v>362</v>
      </c>
      <c r="B3" s="2"/>
      <c r="C3" s="2"/>
      <c r="CQ3" s="52" t="s">
        <v>137</v>
      </c>
      <c r="CR3" s="52">
        <v>701</v>
      </c>
    </row>
    <row r="4" spans="1:96" ht="22.5" customHeight="1">
      <c r="E4" s="87" t="s">
        <v>138</v>
      </c>
      <c r="F4" s="88"/>
      <c r="G4" s="89"/>
      <c r="CQ4" s="52" t="s">
        <v>139</v>
      </c>
      <c r="CR4" s="52">
        <v>702</v>
      </c>
    </row>
    <row r="5" spans="1:96" ht="22.5" customHeight="1">
      <c r="D5" s="6"/>
      <c r="CQ5" s="52" t="s">
        <v>140</v>
      </c>
      <c r="CR5" s="52">
        <v>703</v>
      </c>
    </row>
    <row r="6" spans="1:96" ht="79.5" customHeight="1">
      <c r="A6" s="53" t="s">
        <v>141</v>
      </c>
      <c r="B6" s="53" t="s">
        <v>142</v>
      </c>
      <c r="C6" s="53" t="s">
        <v>143</v>
      </c>
      <c r="D6" s="54" t="s">
        <v>144</v>
      </c>
      <c r="CQ6" s="52" t="s">
        <v>145</v>
      </c>
      <c r="CR6" s="52">
        <v>704</v>
      </c>
    </row>
    <row r="7" spans="1:96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VLOOKUP($D$6,$CQ:$CR,2,0),INDIRECT("'"&amp;$B$2&amp;"'!5:5"),0))),IF($C$2="Yurtdışı",INDIRECT("'"&amp;$B$2&amp;"'!"&amp;ADDRESS(MATCH($B7,INDIRECT("'"&amp;$B$2&amp;"'!$B$1:$B$1095"),0),MATCH(VLOOKUP($D$6,$CQ:$CR,2,0),INDIRECT("'"&amp;$B$2&amp;"'!5:5"),0)+1)),INDIRECT("'"&amp;$B$2&amp;"'!"&amp;ADDRESS(MATCH($B7,INDIRECT("'"&amp;$B$2&amp;"'!$B$1:$B$1095"),0),MATCH(VLOOKUP($D$6,$CQ:$CR,2,0),INDIRECT("'"&amp;$B$2&amp;"'!5:5"),0)))+INDIRECT("'"&amp;$B$2&amp;"'!"&amp;ADDRESS(MATCH($B7,INDIRECT("'"&amp;$B$2&amp;"'!$B$1:$B$1095"),0),MATCH(VLOOKUP($D$6,$CQ:$CR,2,0),INDIRECT("'"&amp;$B$2&amp;"'!5:5"),0)+1)))),0)</f>
        <v>0</v>
      </c>
      <c r="G7" s="7"/>
      <c r="H7" s="10"/>
      <c r="I7" s="6"/>
      <c r="CQ7" s="52" t="s">
        <v>148</v>
      </c>
      <c r="CR7" s="52">
        <v>706</v>
      </c>
    </row>
    <row r="8" spans="1:96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2246019819.5</v>
      </c>
      <c r="CQ8" s="52" t="s">
        <v>150</v>
      </c>
      <c r="CR8" s="52">
        <v>710</v>
      </c>
    </row>
    <row r="9" spans="1:96" ht="12.75" customHeight="1">
      <c r="A9" s="55" t="s">
        <v>151</v>
      </c>
      <c r="B9" s="17">
        <v>1004</v>
      </c>
      <c r="C9" s="56" t="s">
        <v>147</v>
      </c>
      <c r="D9" s="18">
        <f t="shared" ca="1" si="0"/>
        <v>5542461291.5300007</v>
      </c>
      <c r="CQ9" s="52" t="s">
        <v>152</v>
      </c>
      <c r="CR9" s="52">
        <v>711</v>
      </c>
    </row>
    <row r="10" spans="1:96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3603963418.6682701</v>
      </c>
      <c r="CQ10" s="52" t="s">
        <v>154</v>
      </c>
      <c r="CR10" s="52">
        <v>712</v>
      </c>
    </row>
    <row r="11" spans="1:96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4113069144.6199999</v>
      </c>
      <c r="CQ11" s="52" t="s">
        <v>156</v>
      </c>
      <c r="CR11" s="52">
        <v>713</v>
      </c>
    </row>
    <row r="12" spans="1:96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CQ12" s="52" t="s">
        <v>158</v>
      </c>
      <c r="CR12" s="52">
        <v>714</v>
      </c>
    </row>
    <row r="13" spans="1:96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5308782150.0322199</v>
      </c>
      <c r="CQ13" s="52" t="s">
        <v>144</v>
      </c>
      <c r="CR13" s="52" t="s">
        <v>160</v>
      </c>
    </row>
    <row r="14" spans="1:96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6687896998.0900002</v>
      </c>
      <c r="CQ14" s="52" t="s">
        <v>162</v>
      </c>
      <c r="CR14" s="52">
        <v>903</v>
      </c>
    </row>
    <row r="15" spans="1:96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CQ15" s="52" t="s">
        <v>164</v>
      </c>
      <c r="CR15" s="52">
        <v>716</v>
      </c>
    </row>
    <row r="16" spans="1:96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CQ16" s="52" t="s">
        <v>166</v>
      </c>
      <c r="CR16" s="52">
        <v>717</v>
      </c>
    </row>
    <row r="17" spans="1:9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2473342828.4699998</v>
      </c>
      <c r="CQ17" s="52" t="s">
        <v>168</v>
      </c>
      <c r="CR17" s="52">
        <v>718</v>
      </c>
    </row>
    <row r="18" spans="1:9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CQ18" s="52" t="s">
        <v>170</v>
      </c>
      <c r="CR18" s="52">
        <v>719</v>
      </c>
    </row>
    <row r="19" spans="1:9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CQ19" s="52" t="s">
        <v>172</v>
      </c>
      <c r="CR19" s="52">
        <v>720</v>
      </c>
    </row>
    <row r="20" spans="1:9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439253880.86000001</v>
      </c>
      <c r="CQ20" s="52" t="s">
        <v>174</v>
      </c>
      <c r="CR20" s="52">
        <v>721</v>
      </c>
    </row>
    <row r="21" spans="1:9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1819863183.5800002</v>
      </c>
      <c r="CQ21" s="52" t="s">
        <v>176</v>
      </c>
      <c r="CR21" s="52">
        <v>722</v>
      </c>
    </row>
    <row r="22" spans="1:9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4312941485.6800003</v>
      </c>
      <c r="CQ22" s="52" t="s">
        <v>178</v>
      </c>
      <c r="CR22" s="52">
        <v>723</v>
      </c>
    </row>
    <row r="23" spans="1:96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5433179060.7299995</v>
      </c>
      <c r="CQ23" s="52" t="s">
        <v>180</v>
      </c>
      <c r="CR23" s="52">
        <v>724</v>
      </c>
    </row>
    <row r="24" spans="1:96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1538960368.4353251</v>
      </c>
      <c r="CQ24" s="52" t="s">
        <v>182</v>
      </c>
      <c r="CR24" s="52">
        <v>725</v>
      </c>
    </row>
    <row r="25" spans="1:96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255519015.70999989</v>
      </c>
      <c r="CQ25" s="52" t="s">
        <v>184</v>
      </c>
      <c r="CR25" s="52">
        <v>726</v>
      </c>
    </row>
    <row r="26" spans="1:96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1779773005.1460941</v>
      </c>
      <c r="CQ26" s="52" t="s">
        <v>186</v>
      </c>
      <c r="CR26" s="52">
        <v>727</v>
      </c>
    </row>
    <row r="27" spans="1:96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4801010238.6900005</v>
      </c>
      <c r="CQ27" s="52" t="s">
        <v>188</v>
      </c>
      <c r="CR27" s="52">
        <v>728</v>
      </c>
    </row>
    <row r="28" spans="1:96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  <c r="CQ28" s="52" t="s">
        <v>190</v>
      </c>
      <c r="CR28" s="52">
        <v>729</v>
      </c>
    </row>
    <row r="29" spans="1:96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3259339237.8800001</v>
      </c>
      <c r="CQ29" s="52" t="s">
        <v>192</v>
      </c>
      <c r="CR29" s="52">
        <v>730</v>
      </c>
    </row>
    <row r="30" spans="1:96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1133130351.6127191</v>
      </c>
      <c r="CQ30" s="52" t="s">
        <v>194</v>
      </c>
      <c r="CR30" s="52">
        <v>731</v>
      </c>
    </row>
    <row r="31" spans="1:96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7005366551.0251274</v>
      </c>
      <c r="CQ31" s="52" t="s">
        <v>196</v>
      </c>
      <c r="CR31" s="52">
        <v>732</v>
      </c>
    </row>
    <row r="32" spans="1:96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6272883819.6823254</v>
      </c>
      <c r="CQ32" s="52" t="s">
        <v>198</v>
      </c>
      <c r="CR32" s="52">
        <v>733</v>
      </c>
    </row>
    <row r="33" spans="1:96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1359474899.9199708</v>
      </c>
      <c r="CQ33" s="52" t="s">
        <v>200</v>
      </c>
      <c r="CR33" s="52">
        <v>734</v>
      </c>
    </row>
    <row r="34" spans="1:96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324957.69</v>
      </c>
      <c r="CQ34" s="52" t="s">
        <v>202</v>
      </c>
      <c r="CR34" s="52">
        <v>735</v>
      </c>
    </row>
    <row r="35" spans="1:96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491257826.63</v>
      </c>
      <c r="CQ35" s="52" t="s">
        <v>204</v>
      </c>
      <c r="CR35" s="52">
        <v>736</v>
      </c>
    </row>
    <row r="36" spans="1:96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  <c r="CQ36" s="52" t="s">
        <v>206</v>
      </c>
      <c r="CR36" s="52">
        <v>737</v>
      </c>
    </row>
    <row r="37" spans="1:96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3601043951.5500002</v>
      </c>
      <c r="CQ37" s="52" t="s">
        <v>208</v>
      </c>
      <c r="CR37" s="52">
        <v>738</v>
      </c>
    </row>
    <row r="38" spans="1:96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3951247438.71</v>
      </c>
      <c r="CQ38" s="52" t="s">
        <v>210</v>
      </c>
      <c r="CR38" s="52">
        <v>739</v>
      </c>
    </row>
    <row r="39" spans="1:96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9601366598.5699997</v>
      </c>
      <c r="CQ39" s="52" t="s">
        <v>212</v>
      </c>
      <c r="CR39" s="52">
        <v>740</v>
      </c>
    </row>
    <row r="40" spans="1:96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  <c r="CQ40" s="52" t="s">
        <v>214</v>
      </c>
      <c r="CR40" s="52">
        <v>741</v>
      </c>
    </row>
    <row r="41" spans="1:96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2277886305.7603498</v>
      </c>
      <c r="CQ41" s="52" t="s">
        <v>216</v>
      </c>
      <c r="CR41" s="52">
        <v>742</v>
      </c>
    </row>
    <row r="42" spans="1:96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869930355.4996742</v>
      </c>
      <c r="CQ42" s="52" t="s">
        <v>218</v>
      </c>
      <c r="CR42" s="52">
        <v>743</v>
      </c>
    </row>
    <row r="43" spans="1:96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  <c r="CQ43" s="52" t="s">
        <v>220</v>
      </c>
      <c r="CR43" s="52">
        <v>744</v>
      </c>
    </row>
    <row r="44" spans="1:96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  <c r="CQ44" s="52" t="s">
        <v>222</v>
      </c>
      <c r="CR44" s="52">
        <v>745</v>
      </c>
    </row>
    <row r="45" spans="1:96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6154558273.0000029</v>
      </c>
      <c r="CQ45" s="52" t="s">
        <v>224</v>
      </c>
      <c r="CR45" s="52">
        <v>746</v>
      </c>
    </row>
    <row r="46" spans="1:96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  <c r="CQ46" s="52" t="s">
        <v>226</v>
      </c>
      <c r="CR46" s="52">
        <v>747</v>
      </c>
    </row>
    <row r="47" spans="1:96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1344577423.609967</v>
      </c>
      <c r="CQ47" s="52" t="s">
        <v>228</v>
      </c>
      <c r="CR47" s="52">
        <v>748</v>
      </c>
    </row>
    <row r="48" spans="1:96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  <c r="CQ48" s="52" t="s">
        <v>230</v>
      </c>
      <c r="CR48" s="52">
        <v>749</v>
      </c>
    </row>
    <row r="49" spans="1:96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  <c r="CQ49" s="52" t="s">
        <v>232</v>
      </c>
      <c r="CR49" s="52">
        <v>750</v>
      </c>
    </row>
    <row r="50" spans="1:96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  <c r="CQ50" s="52" t="s">
        <v>234</v>
      </c>
      <c r="CR50" s="52">
        <v>751</v>
      </c>
    </row>
    <row r="51" spans="1:96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  <c r="CQ51" s="52" t="s">
        <v>236</v>
      </c>
      <c r="CR51" s="52">
        <v>752</v>
      </c>
    </row>
    <row r="52" spans="1:96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  <c r="CQ52" s="52" t="s">
        <v>238</v>
      </c>
      <c r="CR52" s="52">
        <v>753</v>
      </c>
    </row>
    <row r="53" spans="1:96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  <c r="CQ53" s="52" t="s">
        <v>240</v>
      </c>
      <c r="CR53" s="52">
        <v>754</v>
      </c>
    </row>
    <row r="54" spans="1:96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  <c r="CQ54" s="52" t="s">
        <v>243</v>
      </c>
      <c r="CR54" s="52">
        <v>755</v>
      </c>
    </row>
    <row r="55" spans="1:96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  <c r="CQ55" s="52" t="s">
        <v>245</v>
      </c>
      <c r="CR55" s="52">
        <v>756</v>
      </c>
    </row>
    <row r="56" spans="1:96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  <c r="CQ56" s="52" t="s">
        <v>248</v>
      </c>
      <c r="CR56" s="52">
        <v>757</v>
      </c>
    </row>
    <row r="57" spans="1:96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  <c r="CQ57" s="52" t="s">
        <v>250</v>
      </c>
      <c r="CR57" s="52">
        <v>758</v>
      </c>
    </row>
    <row r="58" spans="1:96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  <c r="CQ58" s="52" t="s">
        <v>252</v>
      </c>
      <c r="CR58" s="52">
        <v>759</v>
      </c>
    </row>
    <row r="59" spans="1:96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  <c r="CQ59" s="52" t="s">
        <v>254</v>
      </c>
      <c r="CR59" s="52">
        <v>760</v>
      </c>
    </row>
    <row r="60" spans="1:96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  <c r="CQ60" s="52" t="s">
        <v>256</v>
      </c>
      <c r="CR60" s="52">
        <v>761</v>
      </c>
    </row>
    <row r="61" spans="1:96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  <c r="CQ61" s="52" t="s">
        <v>258</v>
      </c>
      <c r="CR61" s="52">
        <v>765</v>
      </c>
    </row>
    <row r="62" spans="1:96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  <c r="CQ62" s="52" t="s">
        <v>260</v>
      </c>
      <c r="CR62" s="52">
        <v>766</v>
      </c>
    </row>
    <row r="63" spans="1:96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  <c r="CQ63" s="52" t="s">
        <v>262</v>
      </c>
      <c r="CR63" s="52">
        <v>767</v>
      </c>
    </row>
    <row r="64" spans="1:96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  <c r="CQ64" s="52" t="s">
        <v>264</v>
      </c>
      <c r="CR64" s="52">
        <v>768</v>
      </c>
    </row>
    <row r="65" spans="1:96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  <c r="CQ65" s="52" t="s">
        <v>266</v>
      </c>
      <c r="CR65" s="52">
        <v>769</v>
      </c>
    </row>
    <row r="66" spans="1:96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  <c r="CQ66" s="52" t="s">
        <v>268</v>
      </c>
      <c r="CR66" s="52">
        <v>770</v>
      </c>
    </row>
    <row r="67" spans="1:96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  <c r="CQ67" s="52" t="s">
        <v>270</v>
      </c>
      <c r="CR67" s="52">
        <v>772</v>
      </c>
    </row>
    <row r="68" spans="1:96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  <c r="CQ68" s="52" t="s">
        <v>272</v>
      </c>
      <c r="CR68" s="52">
        <v>773</v>
      </c>
    </row>
    <row r="69" spans="1:96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  <c r="CQ69" s="52" t="s">
        <v>274</v>
      </c>
      <c r="CR69" s="52">
        <v>774</v>
      </c>
    </row>
    <row r="70" spans="1:96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  <c r="CQ70" s="52" t="s">
        <v>276</v>
      </c>
      <c r="CR70" s="52">
        <v>775</v>
      </c>
    </row>
    <row r="71" spans="1:96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VLOOKUP($D$6,$CQ:$CR,2,0),INDIRECT("'"&amp;$B$2&amp;"'!5:5"),0))),IF($C$2="Yurtdışı",INDIRECT("'"&amp;$B$2&amp;"'!"&amp;ADDRESS(MATCH($B71,INDIRECT("'"&amp;$B$2&amp;"'!$B$1:$B$1095"),0),MATCH(VLOOKUP($D$6,$CQ:$CR,2,0),INDIRECT("'"&amp;$B$2&amp;"'!5:5"),0)+1)),INDIRECT("'"&amp;$B$2&amp;"'!"&amp;ADDRESS(MATCH($B71,INDIRECT("'"&amp;$B$2&amp;"'!$B$1:$B$1095"),0),MATCH(VLOOKUP($D$6,$CQ:$CR,2,0),INDIRECT("'"&amp;$B$2&amp;"'!5:5"),0)))+INDIRECT("'"&amp;$B$2&amp;"'!"&amp;ADDRESS(MATCH($B71,INDIRECT("'"&amp;$B$2&amp;"'!$B$1:$B$1095"),0),MATCH(VLOOKUP($D$6,$CQ:$CR,2,0),INDIRECT("'"&amp;$B$2&amp;"'!5:5"),0)+1)))),0)</f>
        <v>0</v>
      </c>
      <c r="CQ71" s="52" t="s">
        <v>278</v>
      </c>
      <c r="CR71" s="52">
        <v>776</v>
      </c>
    </row>
    <row r="72" spans="1:96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  <c r="CQ72" s="52" t="s">
        <v>280</v>
      </c>
      <c r="CR72" s="52">
        <v>777</v>
      </c>
    </row>
    <row r="73" spans="1:96" ht="12.75" customHeight="1">
      <c r="A73" s="57" t="s">
        <v>281</v>
      </c>
      <c r="B73" s="47">
        <v>9000</v>
      </c>
      <c r="C73" s="56" t="s">
        <v>282</v>
      </c>
      <c r="D73" s="48">
        <f ca="1">SUMIF($C$7:$C$72,"HD",D$7:D$72)</f>
        <v>97678423880.88208</v>
      </c>
      <c r="CQ73" s="52" t="s">
        <v>283</v>
      </c>
      <c r="CR73" s="52">
        <v>778</v>
      </c>
    </row>
    <row r="74" spans="1:96" ht="12.75" customHeight="1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CQ74" s="52" t="s">
        <v>286</v>
      </c>
      <c r="CR74" s="52">
        <v>779</v>
      </c>
    </row>
    <row r="75" spans="1:96" ht="12.75" customHeight="1">
      <c r="A75" s="57" t="s">
        <v>287</v>
      </c>
      <c r="B75" s="47">
        <v>9003</v>
      </c>
      <c r="C75" s="56" t="s">
        <v>288</v>
      </c>
      <c r="D75" s="48">
        <f ca="1">D73+D74</f>
        <v>97678423880.88208</v>
      </c>
      <c r="CQ75" s="52" t="s">
        <v>289</v>
      </c>
      <c r="CR75" s="52">
        <v>780</v>
      </c>
    </row>
    <row r="76" spans="1:96" ht="12.75" customHeight="1">
      <c r="CQ76" s="52" t="s">
        <v>290</v>
      </c>
      <c r="CR76" s="52">
        <v>781</v>
      </c>
    </row>
    <row r="77" spans="1:96" ht="12.75" customHeight="1">
      <c r="CQ77" s="52" t="s">
        <v>291</v>
      </c>
      <c r="CR77" s="52">
        <v>782</v>
      </c>
    </row>
    <row r="78" spans="1:96" ht="12.75" customHeight="1">
      <c r="CQ78" s="52" t="s">
        <v>292</v>
      </c>
      <c r="CR78" s="52">
        <v>783</v>
      </c>
    </row>
    <row r="79" spans="1:96">
      <c r="CQ79" s="52" t="s">
        <v>293</v>
      </c>
      <c r="CR79" s="52">
        <v>784</v>
      </c>
    </row>
    <row r="80" spans="1:96">
      <c r="A80" s="3"/>
      <c r="B80" s="3"/>
      <c r="C80" s="3"/>
      <c r="CQ80" s="52" t="s">
        <v>294</v>
      </c>
      <c r="CR80" s="52">
        <v>785</v>
      </c>
    </row>
    <row r="81" spans="95:96">
      <c r="CQ81" s="52" t="s">
        <v>295</v>
      </c>
      <c r="CR81" s="52">
        <v>786</v>
      </c>
    </row>
    <row r="82" spans="95:96">
      <c r="CQ82" s="52" t="s">
        <v>296</v>
      </c>
      <c r="CR82" s="52">
        <v>789</v>
      </c>
    </row>
    <row r="83" spans="95:96">
      <c r="CQ83" s="52" t="s">
        <v>297</v>
      </c>
      <c r="CR83" s="52">
        <v>790</v>
      </c>
    </row>
    <row r="84" spans="95:96">
      <c r="CQ84" s="52" t="s">
        <v>298</v>
      </c>
      <c r="CR84" s="52">
        <v>791</v>
      </c>
    </row>
    <row r="85" spans="95:96">
      <c r="CQ85" s="52" t="s">
        <v>299</v>
      </c>
      <c r="CR85" s="52">
        <v>792</v>
      </c>
    </row>
    <row r="86" spans="95:96">
      <c r="CQ86" s="52" t="s">
        <v>300</v>
      </c>
      <c r="CR86" s="52">
        <v>793</v>
      </c>
    </row>
    <row r="87" spans="95:96">
      <c r="CQ87" s="52" t="s">
        <v>301</v>
      </c>
      <c r="CR87" s="52">
        <v>794</v>
      </c>
    </row>
    <row r="88" spans="95:96">
      <c r="CQ88" s="52" t="s">
        <v>302</v>
      </c>
      <c r="CR88" s="52">
        <v>795</v>
      </c>
    </row>
    <row r="89" spans="95:96">
      <c r="CQ89" s="52" t="s">
        <v>303</v>
      </c>
      <c r="CR89" s="52">
        <v>796</v>
      </c>
    </row>
    <row r="90" spans="95:96">
      <c r="CQ90" s="52" t="s">
        <v>304</v>
      </c>
      <c r="CR90" s="52">
        <v>797</v>
      </c>
    </row>
    <row r="91" spans="95:96">
      <c r="CQ91" s="52" t="s">
        <v>305</v>
      </c>
      <c r="CR91" s="52">
        <v>798</v>
      </c>
    </row>
    <row r="92" spans="95:96">
      <c r="CQ92" s="52" t="s">
        <v>306</v>
      </c>
      <c r="CR92" s="52">
        <v>799</v>
      </c>
    </row>
    <row r="93" spans="95:96">
      <c r="CQ93" s="52" t="s">
        <v>307</v>
      </c>
      <c r="CR93" s="52">
        <v>771</v>
      </c>
    </row>
    <row r="94" spans="95:96">
      <c r="CQ94" s="52" t="s">
        <v>308</v>
      </c>
      <c r="CR94" s="52">
        <v>707</v>
      </c>
    </row>
    <row r="95" spans="95:96">
      <c r="CQ95" s="52" t="s">
        <v>309</v>
      </c>
      <c r="CR95" s="52">
        <v>705</v>
      </c>
    </row>
    <row r="96" spans="95:96">
      <c r="CQ96" s="52" t="s">
        <v>310</v>
      </c>
      <c r="CR96" s="52">
        <v>708</v>
      </c>
    </row>
  </sheetData>
  <mergeCells count="1">
    <mergeCell ref="E4:G4"/>
  </mergeCells>
  <dataValidations count="3">
    <dataValidation type="list" allowBlank="1" showInputMessage="1" showErrorMessage="1" sqref="D6" xr:uid="{B0B2286D-3D42-4927-925E-E194E3864C63}">
      <formula1>Branşlar4</formula1>
    </dataValidation>
    <dataValidation type="list" allowBlank="1" showInputMessage="1" showErrorMessage="1" sqref="B2" xr:uid="{6E8DFECC-2C19-4B6B-A793-A9B2892D64F1}">
      <formula1>"Toplam,Direkt,Endirekt"</formula1>
    </dataValidation>
    <dataValidation type="list" allowBlank="1" showInputMessage="1" showErrorMessage="1" sqref="C2" xr:uid="{A4B43092-D412-4751-9A12-4EFCFD5658E8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DA14-BA2C-4106-9EF2-FFA073B7D760}">
  <sheetPr>
    <tabColor rgb="FFFF0000"/>
  </sheetPr>
  <dimension ref="A1:O133"/>
  <sheetViews>
    <sheetView showGridLines="0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7" sqref="C7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1.6640625" style="3" customWidth="1"/>
    <col min="10" max="15" width="15.6640625" style="3" customWidth="1"/>
    <col min="16" max="16384" width="9.109375" style="3"/>
  </cols>
  <sheetData>
    <row r="1" spans="1:15" ht="15" customHeight="1">
      <c r="A1" s="1" t="s">
        <v>0</v>
      </c>
      <c r="B1" s="2"/>
    </row>
    <row r="2" spans="1:15" ht="15" customHeight="1">
      <c r="A2" s="1" t="s">
        <v>311</v>
      </c>
      <c r="B2" s="4"/>
    </row>
    <row r="3" spans="1:15" ht="15" customHeight="1">
      <c r="A3" s="5" t="s">
        <v>362</v>
      </c>
      <c r="B3" s="2"/>
    </row>
    <row r="4" spans="1:15" ht="22.5" customHeight="1">
      <c r="C4" s="6"/>
      <c r="D4" s="6"/>
      <c r="E4" s="6"/>
      <c r="F4" s="6"/>
      <c r="G4" s="6"/>
      <c r="H4" s="6"/>
    </row>
    <row r="5" spans="1:15" ht="22.5" customHeight="1">
      <c r="C5" s="94" t="s">
        <v>312</v>
      </c>
      <c r="D5" s="95"/>
      <c r="E5" s="95"/>
      <c r="F5" s="95"/>
      <c r="G5" s="95"/>
      <c r="H5" s="96"/>
      <c r="J5" s="94" t="s">
        <v>313</v>
      </c>
      <c r="K5" s="95"/>
      <c r="L5" s="95"/>
      <c r="M5" s="95"/>
      <c r="N5" s="95"/>
      <c r="O5" s="96"/>
    </row>
    <row r="6" spans="1:15" ht="79.5" customHeight="1" thickBot="1">
      <c r="A6" s="8" t="s">
        <v>7</v>
      </c>
      <c r="B6" s="8" t="s">
        <v>8</v>
      </c>
      <c r="C6" s="58" t="s">
        <v>363</v>
      </c>
      <c r="D6" s="58" t="s">
        <v>314</v>
      </c>
      <c r="E6" s="58" t="s">
        <v>364</v>
      </c>
      <c r="F6" s="58" t="s">
        <v>314</v>
      </c>
      <c r="G6" s="58" t="s">
        <v>315</v>
      </c>
      <c r="H6" s="58" t="s">
        <v>316</v>
      </c>
      <c r="J6" s="58" t="s">
        <v>363</v>
      </c>
      <c r="K6" s="58" t="s">
        <v>314</v>
      </c>
      <c r="L6" s="58" t="s">
        <v>364</v>
      </c>
      <c r="M6" s="58" t="s">
        <v>314</v>
      </c>
      <c r="N6" s="58" t="s">
        <v>315</v>
      </c>
      <c r="O6" s="58" t="s">
        <v>316</v>
      </c>
    </row>
    <row r="7" spans="1:15" ht="12.75" customHeight="1">
      <c r="A7" s="11" t="s">
        <v>11</v>
      </c>
      <c r="B7" s="12">
        <v>704</v>
      </c>
      <c r="C7" s="13">
        <v>82979569.210000008</v>
      </c>
      <c r="D7" s="59">
        <v>1.8986526022302699E-4</v>
      </c>
      <c r="E7" s="13">
        <v>88184969.519999981</v>
      </c>
      <c r="F7" s="59">
        <v>2.5782727848050859E-4</v>
      </c>
      <c r="G7" s="59">
        <v>-5.9028203313257532E-2</v>
      </c>
      <c r="H7" s="59">
        <v>-0.28913515397239375</v>
      </c>
      <c r="J7" s="13">
        <v>82979569.210000008</v>
      </c>
      <c r="K7" s="59">
        <v>2.0467423028787339E-4</v>
      </c>
      <c r="L7" s="13">
        <v>88184969.519999981</v>
      </c>
      <c r="M7" s="59">
        <v>2.7261525105497898E-4</v>
      </c>
      <c r="N7" s="59">
        <v>-5.9028203313257532E-2</v>
      </c>
      <c r="O7" s="59">
        <v>-0.28913515397239375</v>
      </c>
    </row>
    <row r="8" spans="1:15" ht="12.75" customHeight="1">
      <c r="A8" s="16" t="s">
        <v>12</v>
      </c>
      <c r="B8" s="17">
        <v>718</v>
      </c>
      <c r="C8" s="18">
        <v>85285616.240003198</v>
      </c>
      <c r="D8" s="60">
        <v>1.9514171831513924E-4</v>
      </c>
      <c r="E8" s="18">
        <v>70470783.630001903</v>
      </c>
      <c r="F8" s="60">
        <v>2.0603613580193447E-4</v>
      </c>
      <c r="G8" s="60">
        <v>0.21022659103359387</v>
      </c>
      <c r="H8" s="60">
        <v>-8.5724415627714934E-2</v>
      </c>
      <c r="J8" s="18">
        <v>85285616.240003198</v>
      </c>
      <c r="K8" s="60">
        <v>2.1036223765362696E-4</v>
      </c>
      <c r="L8" s="18">
        <v>70470783.630001903</v>
      </c>
      <c r="M8" s="60">
        <v>2.1785356933164222E-4</v>
      </c>
      <c r="N8" s="60">
        <v>0.21022659103359387</v>
      </c>
      <c r="O8" s="60">
        <v>-8.5724415627714934E-2</v>
      </c>
    </row>
    <row r="9" spans="1:15" ht="12.75" customHeight="1">
      <c r="A9" s="16" t="s">
        <v>13</v>
      </c>
      <c r="B9" s="17">
        <v>729</v>
      </c>
      <c r="C9" s="18">
        <v>62143144.219999999</v>
      </c>
      <c r="D9" s="60">
        <v>1.4218950954719464E-4</v>
      </c>
      <c r="E9" s="18">
        <v>73068813.38090001</v>
      </c>
      <c r="F9" s="60">
        <v>2.1363202140161749E-4</v>
      </c>
      <c r="G9" s="60">
        <v>-0.14952575052704975</v>
      </c>
      <c r="H9" s="60">
        <v>-0.35750226677272023</v>
      </c>
      <c r="J9" s="18">
        <v>62143144.219999999</v>
      </c>
      <c r="K9" s="60">
        <v>1.5327990169131906E-4</v>
      </c>
      <c r="L9" s="18">
        <v>73068813.38090001</v>
      </c>
      <c r="M9" s="60">
        <v>2.2588512546467191E-4</v>
      </c>
      <c r="N9" s="60">
        <v>-0.14952575052704975</v>
      </c>
      <c r="O9" s="60">
        <v>-0.35750226677272023</v>
      </c>
    </row>
    <row r="10" spans="1:15" ht="12.75" customHeight="1">
      <c r="A10" s="16" t="s">
        <v>14</v>
      </c>
      <c r="B10" s="17">
        <v>750</v>
      </c>
      <c r="C10" s="18">
        <v>7440195583.1793623</v>
      </c>
      <c r="D10" s="60">
        <v>1.7023885324537531E-2</v>
      </c>
      <c r="E10" s="18">
        <v>6596547223.9049158</v>
      </c>
      <c r="F10" s="60">
        <v>1.9286391177147613E-2</v>
      </c>
      <c r="G10" s="60">
        <v>0.12789241562876841</v>
      </c>
      <c r="H10" s="60">
        <v>-0.14792444237458013</v>
      </c>
      <c r="J10" s="18">
        <v>7399583607.7393627</v>
      </c>
      <c r="K10" s="60">
        <v>1.8251529789603968E-2</v>
      </c>
      <c r="L10" s="18">
        <v>6574743023.5549164</v>
      </c>
      <c r="M10" s="60">
        <v>2.0325178199238271E-2</v>
      </c>
      <c r="N10" s="60">
        <v>0.12545594272344052</v>
      </c>
      <c r="O10" s="60">
        <v>-0.14976509577438968</v>
      </c>
    </row>
    <row r="11" spans="1:15" ht="12.75" customHeight="1">
      <c r="A11" s="16" t="s">
        <v>15</v>
      </c>
      <c r="B11" s="17">
        <v>751</v>
      </c>
      <c r="C11" s="18">
        <v>471724337.90571201</v>
      </c>
      <c r="D11" s="60">
        <v>1.0793507971021089E-3</v>
      </c>
      <c r="E11" s="18">
        <v>328556668.09095252</v>
      </c>
      <c r="F11" s="60">
        <v>9.6060442070348485E-4</v>
      </c>
      <c r="G11" s="60">
        <v>0.43574726590277923</v>
      </c>
      <c r="H11" s="60">
        <v>8.4647024176761398E-2</v>
      </c>
      <c r="J11" s="18">
        <v>471724337.90571201</v>
      </c>
      <c r="K11" s="60">
        <v>1.1635372018450165E-3</v>
      </c>
      <c r="L11" s="18">
        <v>328556668.09095252</v>
      </c>
      <c r="M11" s="60">
        <v>1.0157009640638184E-3</v>
      </c>
      <c r="N11" s="60">
        <v>0.43574726590277923</v>
      </c>
      <c r="O11" s="60">
        <v>8.4647024176761398E-2</v>
      </c>
    </row>
    <row r="12" spans="1:15" ht="12.75" customHeight="1" thickBot="1">
      <c r="A12" s="78" t="s">
        <v>16</v>
      </c>
      <c r="B12" s="79"/>
      <c r="C12" s="20">
        <v>8142328250.7550774</v>
      </c>
      <c r="D12" s="61">
        <v>1.8630432609725002E-2</v>
      </c>
      <c r="E12" s="20">
        <v>7156828458.5267706</v>
      </c>
      <c r="F12" s="61">
        <v>2.0924491033535157E-2</v>
      </c>
      <c r="G12" s="61">
        <v>0.13770063065493288</v>
      </c>
      <c r="H12" s="61">
        <v>-0.14051474604900449</v>
      </c>
      <c r="J12" s="20">
        <v>8101716275.3150778</v>
      </c>
      <c r="K12" s="61">
        <v>1.9983383361081804E-2</v>
      </c>
      <c r="L12" s="20">
        <v>7135024258.1767712</v>
      </c>
      <c r="M12" s="61">
        <v>2.2057233109153387E-2</v>
      </c>
      <c r="N12" s="61">
        <v>0.13548545627304254</v>
      </c>
      <c r="O12" s="61">
        <v>-0.14218821766786849</v>
      </c>
    </row>
    <row r="13" spans="1:15" ht="12.75" customHeight="1">
      <c r="A13" s="21" t="s">
        <v>17</v>
      </c>
      <c r="B13" s="22">
        <v>784</v>
      </c>
      <c r="C13" s="23">
        <v>246120794.41600403</v>
      </c>
      <c r="D13" s="62">
        <v>5.6314812336313315E-4</v>
      </c>
      <c r="E13" s="23">
        <v>278991193.295991</v>
      </c>
      <c r="F13" s="62">
        <v>8.1568934569083346E-4</v>
      </c>
      <c r="G13" s="62">
        <v>-0.11781876872763386</v>
      </c>
      <c r="H13" s="62">
        <v>-0.33354896783835752</v>
      </c>
      <c r="J13" s="23">
        <v>246120794.41600403</v>
      </c>
      <c r="K13" s="62">
        <v>6.070721339544484E-4</v>
      </c>
      <c r="L13" s="23">
        <v>278991193.295991</v>
      </c>
      <c r="M13" s="62">
        <v>8.6247412247804085E-4</v>
      </c>
      <c r="N13" s="62">
        <v>-0.11781876872763386</v>
      </c>
      <c r="O13" s="62">
        <v>-0.33354896783835752</v>
      </c>
    </row>
    <row r="14" spans="1:15" ht="12.75" customHeight="1">
      <c r="A14" s="25" t="s">
        <v>18</v>
      </c>
      <c r="B14" s="17">
        <v>785</v>
      </c>
      <c r="C14" s="19">
        <v>107847555711.4782</v>
      </c>
      <c r="D14" s="63">
        <v>0.24676561260225907</v>
      </c>
      <c r="E14" s="19">
        <v>79330746149.695587</v>
      </c>
      <c r="F14" s="63">
        <v>0.23194009694549256</v>
      </c>
      <c r="G14" s="63">
        <v>0.3594673055005928</v>
      </c>
      <c r="H14" s="63">
        <v>2.7020703709747407E-2</v>
      </c>
      <c r="J14" s="19">
        <v>100523548436.86452</v>
      </c>
      <c r="K14" s="63">
        <v>0.24794753814703493</v>
      </c>
      <c r="L14" s="19">
        <v>75139447703.333084</v>
      </c>
      <c r="M14" s="63">
        <v>0.23228628995705319</v>
      </c>
      <c r="N14" s="63">
        <v>0.33782655461819999</v>
      </c>
      <c r="O14" s="63">
        <v>1.0672021317670088E-2</v>
      </c>
    </row>
    <row r="15" spans="1:15" ht="12.75" customHeight="1">
      <c r="A15" s="26" t="s">
        <v>19</v>
      </c>
      <c r="B15" s="27">
        <v>904</v>
      </c>
      <c r="C15" s="18">
        <v>77167859.61999926</v>
      </c>
      <c r="D15" s="60">
        <v>1.7656750796724428E-4</v>
      </c>
      <c r="E15" s="18">
        <v>1150709662.9744999</v>
      </c>
      <c r="F15" s="60">
        <v>3.3643413649834266E-3</v>
      </c>
      <c r="G15" s="60">
        <v>-0.93293889666266816</v>
      </c>
      <c r="H15" s="60">
        <v>-0.9493381405625656</v>
      </c>
      <c r="J15" s="18">
        <v>77150312.449997991</v>
      </c>
      <c r="K15" s="60">
        <v>1.9029600861400123E-4</v>
      </c>
      <c r="L15" s="18">
        <v>1150709282.0144999</v>
      </c>
      <c r="M15" s="60">
        <v>3.5573057576045479E-3</v>
      </c>
      <c r="N15" s="60">
        <v>-0.93295412346467388</v>
      </c>
      <c r="O15" s="60">
        <v>-0.94934964377477815</v>
      </c>
    </row>
    <row r="16" spans="1:15" ht="12.75" customHeight="1">
      <c r="A16" s="26" t="s">
        <v>20</v>
      </c>
      <c r="B16" s="27">
        <v>905</v>
      </c>
      <c r="C16" s="18">
        <v>148684544.70954984</v>
      </c>
      <c r="D16" s="60">
        <v>3.4020458338338688E-4</v>
      </c>
      <c r="E16" s="18">
        <v>566584560.98003995</v>
      </c>
      <c r="F16" s="60">
        <v>1.6565289547832403E-3</v>
      </c>
      <c r="G16" s="60">
        <v>-0.73757748631137199</v>
      </c>
      <c r="H16" s="60">
        <v>-0.80175076400345402</v>
      </c>
      <c r="J16" s="18">
        <v>148369462.95954984</v>
      </c>
      <c r="K16" s="60">
        <v>3.6596244013534088E-4</v>
      </c>
      <c r="L16" s="18">
        <v>566459977.03003991</v>
      </c>
      <c r="M16" s="60">
        <v>1.7511558907509616E-3</v>
      </c>
      <c r="N16" s="60">
        <v>-0.73807600011309948</v>
      </c>
      <c r="O16" s="60">
        <v>-0.80212737033549864</v>
      </c>
    </row>
    <row r="17" spans="1:15" ht="12.75" customHeight="1">
      <c r="A17" s="26" t="s">
        <v>21</v>
      </c>
      <c r="B17" s="27">
        <v>906</v>
      </c>
      <c r="C17" s="19">
        <v>40677639142.224289</v>
      </c>
      <c r="D17" s="63">
        <v>9.3074362936871671E-2</v>
      </c>
      <c r="E17" s="19">
        <v>27914844920.684826</v>
      </c>
      <c r="F17" s="63">
        <v>8.1614911637218651E-2</v>
      </c>
      <c r="G17" s="63">
        <v>0.45720455398562021</v>
      </c>
      <c r="H17" s="63">
        <v>0.10085710809520299</v>
      </c>
      <c r="J17" s="19">
        <v>38590447670.62973</v>
      </c>
      <c r="K17" s="63">
        <v>9.5185721601682385E-2</v>
      </c>
      <c r="L17" s="19">
        <v>26848677033.626698</v>
      </c>
      <c r="M17" s="63">
        <v>8.3000072119503207E-2</v>
      </c>
      <c r="N17" s="63">
        <v>0.43733144178005579</v>
      </c>
      <c r="O17" s="63">
        <v>8.5843802810346537E-2</v>
      </c>
    </row>
    <row r="18" spans="1:15" ht="12.75" customHeight="1">
      <c r="A18" s="28" t="s">
        <v>22</v>
      </c>
      <c r="B18" s="29">
        <v>90601</v>
      </c>
      <c r="C18" s="18">
        <v>5499613276.8502522</v>
      </c>
      <c r="D18" s="60">
        <v>1.2583645780235632E-2</v>
      </c>
      <c r="E18" s="18">
        <v>3153810657.6403556</v>
      </c>
      <c r="F18" s="60">
        <v>9.2208278023821234E-3</v>
      </c>
      <c r="G18" s="60">
        <v>0.74379944576793289</v>
      </c>
      <c r="H18" s="60">
        <v>0.31736756498295149</v>
      </c>
      <c r="J18" s="18">
        <v>5355961420.275631</v>
      </c>
      <c r="K18" s="60">
        <v>1.3210809499048974E-2</v>
      </c>
      <c r="L18" s="18">
        <v>3130123005.2043576</v>
      </c>
      <c r="M18" s="60">
        <v>9.6764706450708938E-3</v>
      </c>
      <c r="N18" s="60">
        <v>0.71110253858089334</v>
      </c>
      <c r="O18" s="60">
        <v>0.29266641881158351</v>
      </c>
    </row>
    <row r="19" spans="1:15" ht="12.75" customHeight="1">
      <c r="A19" s="28" t="s">
        <v>23</v>
      </c>
      <c r="B19" s="29">
        <v>90602</v>
      </c>
      <c r="C19" s="18">
        <v>35178025865.374031</v>
      </c>
      <c r="D19" s="60">
        <v>8.0490717156636027E-2</v>
      </c>
      <c r="E19" s="18">
        <v>24761034263.044472</v>
      </c>
      <c r="F19" s="60">
        <v>7.2394083834836531E-2</v>
      </c>
      <c r="G19" s="60">
        <v>0.42070098896784724</v>
      </c>
      <c r="H19" s="60">
        <v>7.3280191106630754E-2</v>
      </c>
      <c r="J19" s="18">
        <v>33234486250.354095</v>
      </c>
      <c r="K19" s="60">
        <v>8.1974912102633399E-2</v>
      </c>
      <c r="L19" s="18">
        <v>23718554028.42234</v>
      </c>
      <c r="M19" s="60">
        <v>7.3323601474432315E-2</v>
      </c>
      <c r="N19" s="60">
        <v>0.40120203830843382</v>
      </c>
      <c r="O19" s="60">
        <v>5.8549549224472086E-2</v>
      </c>
    </row>
    <row r="20" spans="1:15" ht="12.75" customHeight="1">
      <c r="A20" s="26" t="s">
        <v>24</v>
      </c>
      <c r="B20" s="27">
        <v>907</v>
      </c>
      <c r="C20" s="19">
        <v>66944064164.924355</v>
      </c>
      <c r="D20" s="63">
        <v>0.15317447757403677</v>
      </c>
      <c r="E20" s="19">
        <v>49698607005.056213</v>
      </c>
      <c r="F20" s="63">
        <v>0.14530431498850721</v>
      </c>
      <c r="G20" s="63">
        <v>0.34700081549798023</v>
      </c>
      <c r="H20" s="63">
        <v>1.7602791794198103E-2</v>
      </c>
      <c r="J20" s="19">
        <v>61707580990.825241</v>
      </c>
      <c r="K20" s="63">
        <v>0.15220555809660322</v>
      </c>
      <c r="L20" s="19">
        <v>46573601410.66185</v>
      </c>
      <c r="M20" s="63">
        <v>0.14397775618919448</v>
      </c>
      <c r="N20" s="63">
        <v>0.3249475909479238</v>
      </c>
      <c r="O20" s="63">
        <v>9.4250279362673162E-4</v>
      </c>
    </row>
    <row r="21" spans="1:15" ht="12.75" customHeight="1">
      <c r="A21" s="28" t="s">
        <v>22</v>
      </c>
      <c r="B21" s="29">
        <v>90701</v>
      </c>
      <c r="C21" s="18">
        <v>12142300999.155886</v>
      </c>
      <c r="D21" s="60">
        <v>2.7782756175519226E-2</v>
      </c>
      <c r="E21" s="18">
        <v>9125394667.4040775</v>
      </c>
      <c r="F21" s="60">
        <v>2.6680007771888378E-2</v>
      </c>
      <c r="G21" s="60">
        <v>0.33060557287765335</v>
      </c>
      <c r="H21" s="60">
        <v>5.2168715552265432E-3</v>
      </c>
      <c r="J21" s="18">
        <v>11422571773.480604</v>
      </c>
      <c r="K21" s="60">
        <v>2.8174478463831146E-2</v>
      </c>
      <c r="L21" s="18">
        <v>8455381526.7597847</v>
      </c>
      <c r="M21" s="60">
        <v>2.6138989106986889E-2</v>
      </c>
      <c r="N21" s="60">
        <v>0.35092328327588618</v>
      </c>
      <c r="O21" s="60">
        <v>2.0566052183943473E-2</v>
      </c>
    </row>
    <row r="22" spans="1:15" ht="12.75" customHeight="1">
      <c r="A22" s="28" t="s">
        <v>23</v>
      </c>
      <c r="B22" s="29">
        <v>90702</v>
      </c>
      <c r="C22" s="18">
        <v>54801763165.768471</v>
      </c>
      <c r="D22" s="60">
        <v>0.12539172139851754</v>
      </c>
      <c r="E22" s="18">
        <v>40573212337.652138</v>
      </c>
      <c r="F22" s="60">
        <v>0.11862430721661883</v>
      </c>
      <c r="G22" s="60">
        <v>0.35068829920849454</v>
      </c>
      <c r="H22" s="60">
        <v>2.0388531546796429E-2</v>
      </c>
      <c r="J22" s="18">
        <v>50285009217.344635</v>
      </c>
      <c r="K22" s="60">
        <v>0.12403107963277206</v>
      </c>
      <c r="L22" s="18">
        <v>38118219883.902061</v>
      </c>
      <c r="M22" s="60">
        <v>0.11783876708220759</v>
      </c>
      <c r="N22" s="60">
        <v>0.31918566424401162</v>
      </c>
      <c r="O22" s="60">
        <v>-3.4103918984577097E-3</v>
      </c>
    </row>
    <row r="23" spans="1:15" ht="12.75" customHeight="1">
      <c r="A23" s="25" t="s">
        <v>25</v>
      </c>
      <c r="B23" s="17">
        <v>786</v>
      </c>
      <c r="C23" s="18">
        <v>919890242.24292004</v>
      </c>
      <c r="D23" s="60">
        <v>2.1047976252813244E-3</v>
      </c>
      <c r="E23" s="18">
        <v>920090642.28926373</v>
      </c>
      <c r="F23" s="60">
        <v>2.690078224759408E-3</v>
      </c>
      <c r="G23" s="60">
        <v>-2.1780467829246586E-4</v>
      </c>
      <c r="H23" s="60">
        <v>-0.24470635693759357</v>
      </c>
      <c r="J23" s="18">
        <v>918918682.53292</v>
      </c>
      <c r="K23" s="60">
        <v>2.2665696608835414E-3</v>
      </c>
      <c r="L23" s="18">
        <v>919470809.60926378</v>
      </c>
      <c r="M23" s="60">
        <v>2.8424545244357677E-3</v>
      </c>
      <c r="N23" s="60">
        <v>-6.0048352875763378E-4</v>
      </c>
      <c r="O23" s="60">
        <v>-0.2449954548075528</v>
      </c>
    </row>
    <row r="24" spans="1:15" ht="12.75" customHeight="1" thickBot="1">
      <c r="A24" s="82" t="s">
        <v>26</v>
      </c>
      <c r="B24" s="83"/>
      <c r="C24" s="30">
        <v>109013566748.13712</v>
      </c>
      <c r="D24" s="64">
        <v>0.24943355835090353</v>
      </c>
      <c r="E24" s="30">
        <v>80529827985.280838</v>
      </c>
      <c r="F24" s="64">
        <v>0.23544586451594277</v>
      </c>
      <c r="G24" s="64">
        <v>0.35370420470862673</v>
      </c>
      <c r="H24" s="64">
        <v>2.2666922043232285E-2</v>
      </c>
      <c r="J24" s="30">
        <v>101688587913.81343</v>
      </c>
      <c r="K24" s="64">
        <v>0.25082117994187292</v>
      </c>
      <c r="L24" s="30">
        <v>76337909706.238327</v>
      </c>
      <c r="M24" s="64">
        <v>0.23599121860396696</v>
      </c>
      <c r="N24" s="64">
        <v>0.33208504536119676</v>
      </c>
      <c r="O24" s="64">
        <v>6.3345511529777632E-3</v>
      </c>
    </row>
    <row r="25" spans="1:15" ht="12.75" customHeight="1">
      <c r="A25" s="11" t="s">
        <v>27</v>
      </c>
      <c r="B25" s="12">
        <v>717</v>
      </c>
      <c r="C25" s="13">
        <v>54120667528.183022</v>
      </c>
      <c r="D25" s="59">
        <v>0.12383330886760088</v>
      </c>
      <c r="E25" s="13">
        <v>43560416062.470558</v>
      </c>
      <c r="F25" s="59">
        <v>0.12735802466108762</v>
      </c>
      <c r="G25" s="59">
        <v>0.24242769973931999</v>
      </c>
      <c r="H25" s="59">
        <v>-6.1397824477358975E-2</v>
      </c>
      <c r="J25" s="13">
        <v>53928363251.78302</v>
      </c>
      <c r="K25" s="59">
        <v>0.13301763728502641</v>
      </c>
      <c r="L25" s="13">
        <v>43444621489.12056</v>
      </c>
      <c r="M25" s="59">
        <v>0.13430481927602234</v>
      </c>
      <c r="N25" s="59">
        <v>0.24131276561559667</v>
      </c>
      <c r="O25" s="59">
        <v>-6.2240110587295727E-2</v>
      </c>
    </row>
    <row r="26" spans="1:15" ht="12.75" customHeight="1">
      <c r="A26" s="16" t="s">
        <v>28</v>
      </c>
      <c r="B26" s="17">
        <v>737</v>
      </c>
      <c r="C26" s="18">
        <v>0</v>
      </c>
      <c r="D26" s="60">
        <v>0</v>
      </c>
      <c r="E26" s="18">
        <v>0</v>
      </c>
      <c r="F26" s="60">
        <v>0</v>
      </c>
      <c r="G26" s="60">
        <v>0</v>
      </c>
      <c r="H26" s="60">
        <v>0</v>
      </c>
      <c r="J26" s="18">
        <v>0</v>
      </c>
      <c r="K26" s="60">
        <v>0</v>
      </c>
      <c r="L26" s="18">
        <v>0</v>
      </c>
      <c r="M26" s="60">
        <v>0</v>
      </c>
      <c r="N26" s="60">
        <v>0</v>
      </c>
      <c r="O26" s="60">
        <v>0</v>
      </c>
    </row>
    <row r="27" spans="1:15" ht="12.75" customHeight="1" thickBot="1">
      <c r="A27" s="78" t="s">
        <v>29</v>
      </c>
      <c r="B27" s="79"/>
      <c r="C27" s="20">
        <v>54120667528.183022</v>
      </c>
      <c r="D27" s="61">
        <v>0.12383330886760088</v>
      </c>
      <c r="E27" s="20">
        <v>43560416062.470558</v>
      </c>
      <c r="F27" s="61">
        <v>0.12735802466108762</v>
      </c>
      <c r="G27" s="61">
        <v>0.24242769973931999</v>
      </c>
      <c r="H27" s="61">
        <v>-6.1397824477358975E-2</v>
      </c>
      <c r="J27" s="20">
        <v>53928363251.78302</v>
      </c>
      <c r="K27" s="61">
        <v>0.13301763728502641</v>
      </c>
      <c r="L27" s="20">
        <v>43444621489.12056</v>
      </c>
      <c r="M27" s="61">
        <v>0.13430481927602234</v>
      </c>
      <c r="N27" s="61">
        <v>0.24131276561559667</v>
      </c>
      <c r="O27" s="61">
        <v>-6.2240110587295727E-2</v>
      </c>
    </row>
    <row r="28" spans="1:15" ht="12.75" customHeight="1">
      <c r="A28" s="21" t="s">
        <v>30</v>
      </c>
      <c r="B28" s="22">
        <v>713</v>
      </c>
      <c r="C28" s="23">
        <v>0</v>
      </c>
      <c r="D28" s="62">
        <v>0</v>
      </c>
      <c r="E28" s="23">
        <v>0</v>
      </c>
      <c r="F28" s="62">
        <v>0</v>
      </c>
      <c r="G28" s="62">
        <v>0</v>
      </c>
      <c r="H28" s="62">
        <v>0</v>
      </c>
      <c r="J28" s="23">
        <v>0</v>
      </c>
      <c r="K28" s="62">
        <v>0</v>
      </c>
      <c r="L28" s="23">
        <v>0</v>
      </c>
      <c r="M28" s="62">
        <v>0</v>
      </c>
      <c r="N28" s="62">
        <v>0</v>
      </c>
      <c r="O28" s="62">
        <v>0</v>
      </c>
    </row>
    <row r="29" spans="1:15" ht="12.75" customHeight="1" thickBot="1">
      <c r="A29" s="80" t="s">
        <v>31</v>
      </c>
      <c r="B29" s="81"/>
      <c r="C29" s="31">
        <v>0</v>
      </c>
      <c r="D29" s="65">
        <v>0</v>
      </c>
      <c r="E29" s="31">
        <v>0</v>
      </c>
      <c r="F29" s="65">
        <v>0</v>
      </c>
      <c r="G29" s="65">
        <v>0</v>
      </c>
      <c r="H29" s="65">
        <v>0</v>
      </c>
      <c r="J29" s="31">
        <v>0</v>
      </c>
      <c r="K29" s="65">
        <v>0</v>
      </c>
      <c r="L29" s="31">
        <v>0</v>
      </c>
      <c r="M29" s="65">
        <v>0</v>
      </c>
      <c r="N29" s="65">
        <v>0</v>
      </c>
      <c r="O29" s="65">
        <v>0</v>
      </c>
    </row>
    <row r="30" spans="1:15" ht="12.75" customHeight="1">
      <c r="A30" s="21" t="s">
        <v>32</v>
      </c>
      <c r="B30" s="22">
        <v>727</v>
      </c>
      <c r="C30" s="23">
        <v>1400602867.0141978</v>
      </c>
      <c r="D30" s="62">
        <v>3.2047144899219498E-3</v>
      </c>
      <c r="E30" s="23">
        <v>1173767938.5808997</v>
      </c>
      <c r="F30" s="62">
        <v>3.4317570762822012E-3</v>
      </c>
      <c r="G30" s="62">
        <v>0.19325364152265423</v>
      </c>
      <c r="H30" s="62">
        <v>-9.8546769265955958E-2</v>
      </c>
      <c r="J30" s="23">
        <v>1294620922.3041978</v>
      </c>
      <c r="K30" s="62">
        <v>3.1932624296542593E-3</v>
      </c>
      <c r="L30" s="23">
        <v>1166124516.8108997</v>
      </c>
      <c r="M30" s="62">
        <v>3.6049604557573767E-3</v>
      </c>
      <c r="N30" s="62">
        <v>0.11019098187276621</v>
      </c>
      <c r="O30" s="62">
        <v>-0.16129713539868085</v>
      </c>
    </row>
    <row r="31" spans="1:15" ht="12.75" customHeight="1" thickBot="1">
      <c r="A31" s="80" t="s">
        <v>33</v>
      </c>
      <c r="B31" s="81"/>
      <c r="C31" s="31">
        <v>1400602867.0141978</v>
      </c>
      <c r="D31" s="65">
        <v>3.2047144899219498E-3</v>
      </c>
      <c r="E31" s="31">
        <v>1173767938.5808997</v>
      </c>
      <c r="F31" s="65">
        <v>3.4317570762822012E-3</v>
      </c>
      <c r="G31" s="65">
        <v>0.19325364152265423</v>
      </c>
      <c r="H31" s="65">
        <v>-9.8546769265955958E-2</v>
      </c>
      <c r="J31" s="31">
        <v>1294620922.3041978</v>
      </c>
      <c r="K31" s="65">
        <v>3.1932624296542593E-3</v>
      </c>
      <c r="L31" s="31">
        <v>1166124516.8108997</v>
      </c>
      <c r="M31" s="65">
        <v>3.6049604557573767E-3</v>
      </c>
      <c r="N31" s="65">
        <v>0.11019098187276621</v>
      </c>
      <c r="O31" s="65">
        <v>-0.16129713539868085</v>
      </c>
    </row>
    <row r="32" spans="1:15" ht="12.75" customHeight="1">
      <c r="A32" s="11" t="s">
        <v>34</v>
      </c>
      <c r="B32" s="12">
        <v>712</v>
      </c>
      <c r="C32" s="13">
        <v>2851128157.9892917</v>
      </c>
      <c r="D32" s="59">
        <v>6.5236563023829226E-3</v>
      </c>
      <c r="E32" s="13">
        <v>2539703308.7144012</v>
      </c>
      <c r="F32" s="59">
        <v>7.425355996582503E-3</v>
      </c>
      <c r="G32" s="59">
        <v>0.12262253161867709</v>
      </c>
      <c r="H32" s="59">
        <v>-0.15190561938605651</v>
      </c>
      <c r="J32" s="13">
        <v>2310339646.6992917</v>
      </c>
      <c r="K32" s="59">
        <v>5.6985953698437475E-3</v>
      </c>
      <c r="L32" s="13">
        <v>2168952037.2944012</v>
      </c>
      <c r="M32" s="59">
        <v>6.7051041395338844E-3</v>
      </c>
      <c r="N32" s="59">
        <v>6.5187061296782201E-2</v>
      </c>
      <c r="O32" s="59">
        <v>-0.1952957155724242</v>
      </c>
    </row>
    <row r="33" spans="1:15" ht="12.75" customHeight="1">
      <c r="A33" s="32" t="s">
        <v>35</v>
      </c>
      <c r="B33" s="22">
        <v>738</v>
      </c>
      <c r="C33" s="23">
        <v>0</v>
      </c>
      <c r="D33" s="62">
        <v>0</v>
      </c>
      <c r="E33" s="23">
        <v>0</v>
      </c>
      <c r="F33" s="62">
        <v>0</v>
      </c>
      <c r="G33" s="62">
        <v>0</v>
      </c>
      <c r="H33" s="62">
        <v>0</v>
      </c>
      <c r="J33" s="23">
        <v>0</v>
      </c>
      <c r="K33" s="62">
        <v>0</v>
      </c>
      <c r="L33" s="23">
        <v>0</v>
      </c>
      <c r="M33" s="62">
        <v>0</v>
      </c>
      <c r="N33" s="62">
        <v>0</v>
      </c>
      <c r="O33" s="62">
        <v>0</v>
      </c>
    </row>
    <row r="34" spans="1:15" ht="12.75" customHeight="1">
      <c r="A34" s="16" t="s">
        <v>36</v>
      </c>
      <c r="B34" s="17">
        <v>739</v>
      </c>
      <c r="C34" s="18">
        <v>0</v>
      </c>
      <c r="D34" s="60">
        <v>0</v>
      </c>
      <c r="E34" s="18">
        <v>0</v>
      </c>
      <c r="F34" s="60">
        <v>0</v>
      </c>
      <c r="G34" s="60">
        <v>0</v>
      </c>
      <c r="H34" s="60">
        <v>0</v>
      </c>
      <c r="J34" s="18">
        <v>0</v>
      </c>
      <c r="K34" s="60">
        <v>0</v>
      </c>
      <c r="L34" s="18">
        <v>0</v>
      </c>
      <c r="M34" s="60">
        <v>0</v>
      </c>
      <c r="N34" s="60">
        <v>0</v>
      </c>
      <c r="O34" s="60">
        <v>0</v>
      </c>
    </row>
    <row r="35" spans="1:15" ht="12.75" customHeight="1" thickBot="1">
      <c r="A35" s="78" t="s">
        <v>37</v>
      </c>
      <c r="B35" s="79"/>
      <c r="C35" s="20">
        <v>2851128157.9892917</v>
      </c>
      <c r="D35" s="61">
        <v>6.5236563023829226E-3</v>
      </c>
      <c r="E35" s="20">
        <v>2539703308.7144012</v>
      </c>
      <c r="F35" s="61">
        <v>7.425355996582503E-3</v>
      </c>
      <c r="G35" s="61">
        <v>0.12262253161867709</v>
      </c>
      <c r="H35" s="61">
        <v>-0.15190561938605651</v>
      </c>
      <c r="J35" s="20">
        <v>2310339646.6992917</v>
      </c>
      <c r="K35" s="61">
        <v>5.6985953698437475E-3</v>
      </c>
      <c r="L35" s="20">
        <v>2168952037.2944012</v>
      </c>
      <c r="M35" s="61">
        <v>6.7051041395338844E-3</v>
      </c>
      <c r="N35" s="61">
        <v>6.5187061296782201E-2</v>
      </c>
      <c r="O35" s="61">
        <v>-0.1952957155724242</v>
      </c>
    </row>
    <row r="36" spans="1:15" ht="12.75" customHeight="1">
      <c r="A36" s="11" t="s">
        <v>38</v>
      </c>
      <c r="B36" s="12">
        <v>710</v>
      </c>
      <c r="C36" s="13">
        <v>5642294021.0187273</v>
      </c>
      <c r="D36" s="59">
        <v>1.2910113088734241E-2</v>
      </c>
      <c r="E36" s="13">
        <v>4260263518.607204</v>
      </c>
      <c r="F36" s="59">
        <v>1.2455775112142844E-2</v>
      </c>
      <c r="G36" s="59">
        <v>0.32440023871184076</v>
      </c>
      <c r="H36" s="59">
        <v>5.2900106658659851E-4</v>
      </c>
      <c r="J36" s="13">
        <v>5475791932.1887274</v>
      </c>
      <c r="K36" s="59">
        <v>1.3506378854545932E-2</v>
      </c>
      <c r="L36" s="13">
        <v>4185666245.4472036</v>
      </c>
      <c r="M36" s="59">
        <v>1.2939579846156769E-2</v>
      </c>
      <c r="N36" s="59">
        <v>0.3082246913845097</v>
      </c>
      <c r="O36" s="59">
        <v>-1.169094856499997E-2</v>
      </c>
    </row>
    <row r="37" spans="1:15" ht="12.75" customHeight="1">
      <c r="A37" s="16" t="s">
        <v>39</v>
      </c>
      <c r="B37" s="17">
        <v>711</v>
      </c>
      <c r="C37" s="18">
        <v>3256016.8</v>
      </c>
      <c r="D37" s="60">
        <v>7.4500805789679449E-6</v>
      </c>
      <c r="E37" s="18">
        <v>3408826.85</v>
      </c>
      <c r="F37" s="60">
        <v>9.9664211977468202E-6</v>
      </c>
      <c r="G37" s="60">
        <v>-4.4827753571584417E-2</v>
      </c>
      <c r="H37" s="60">
        <v>-0.27840730797883551</v>
      </c>
      <c r="J37" s="18">
        <v>3256016.8</v>
      </c>
      <c r="K37" s="60">
        <v>8.031166450838513E-6</v>
      </c>
      <c r="L37" s="18">
        <v>3408826.85</v>
      </c>
      <c r="M37" s="60">
        <v>1.0538056457625042E-5</v>
      </c>
      <c r="N37" s="60">
        <v>-4.4827753571584417E-2</v>
      </c>
      <c r="O37" s="60">
        <v>-0.27840730797883551</v>
      </c>
    </row>
    <row r="38" spans="1:15" ht="12.75" customHeight="1" thickBot="1">
      <c r="A38" s="78" t="s">
        <v>40</v>
      </c>
      <c r="B38" s="79"/>
      <c r="C38" s="20">
        <v>5645550037.8187275</v>
      </c>
      <c r="D38" s="61">
        <v>1.2917563169313209E-2</v>
      </c>
      <c r="E38" s="20">
        <v>4263672345.4572039</v>
      </c>
      <c r="F38" s="61">
        <v>1.2465741533340591E-2</v>
      </c>
      <c r="G38" s="61">
        <v>0.32410503912991029</v>
      </c>
      <c r="H38" s="61">
        <v>3.0599012609355825E-4</v>
      </c>
      <c r="J38" s="20">
        <v>5479047948.9887276</v>
      </c>
      <c r="K38" s="61">
        <v>1.351441002099677E-2</v>
      </c>
      <c r="L38" s="20">
        <v>4189075072.2972035</v>
      </c>
      <c r="M38" s="61">
        <v>1.2950117902614394E-2</v>
      </c>
      <c r="N38" s="61">
        <v>0.30793739773780882</v>
      </c>
      <c r="O38" s="61">
        <v>-1.1907986902010448E-2</v>
      </c>
    </row>
    <row r="39" spans="1:15" ht="12.75" customHeight="1">
      <c r="A39" s="11" t="s">
        <v>41</v>
      </c>
      <c r="B39" s="12">
        <v>701</v>
      </c>
      <c r="C39" s="14">
        <v>41932872513.380424</v>
      </c>
      <c r="D39" s="66">
        <v>9.5946457995018414E-2</v>
      </c>
      <c r="E39" s="14">
        <v>36878128968.220329</v>
      </c>
      <c r="F39" s="66">
        <v>0.10782095496640204</v>
      </c>
      <c r="G39" s="66">
        <v>0.13706616052880594</v>
      </c>
      <c r="H39" s="66">
        <v>-0.14099406169917217</v>
      </c>
      <c r="J39" s="14">
        <v>37659881272.208351</v>
      </c>
      <c r="K39" s="66">
        <v>9.2890422130475908E-2</v>
      </c>
      <c r="L39" s="14">
        <v>33944302767.113518</v>
      </c>
      <c r="M39" s="66">
        <v>0.10493550852386654</v>
      </c>
      <c r="N39" s="66">
        <v>0.1094610347599958</v>
      </c>
      <c r="O39" s="66">
        <v>-0.16184857991992463</v>
      </c>
    </row>
    <row r="40" spans="1:15" ht="12.75" customHeight="1">
      <c r="A40" s="33" t="s">
        <v>42</v>
      </c>
      <c r="B40" s="34">
        <v>900</v>
      </c>
      <c r="C40" s="23">
        <v>8643349422.8639393</v>
      </c>
      <c r="D40" s="62">
        <v>1.9776817390043083E-2</v>
      </c>
      <c r="E40" s="23">
        <v>6917010670.322401</v>
      </c>
      <c r="F40" s="62">
        <v>2.0223333364597886E-2</v>
      </c>
      <c r="G40" s="62">
        <v>0.24957873203064951</v>
      </c>
      <c r="H40" s="62">
        <v>-5.599551859888996E-2</v>
      </c>
      <c r="J40" s="23">
        <v>8374850865.8564119</v>
      </c>
      <c r="K40" s="62">
        <v>2.0657086690904634E-2</v>
      </c>
      <c r="L40" s="23">
        <v>6751173777.8016672</v>
      </c>
      <c r="M40" s="62">
        <v>2.0870596705641328E-2</v>
      </c>
      <c r="N40" s="62">
        <v>0.24050293200769168</v>
      </c>
      <c r="O40" s="62">
        <v>-6.2851906015191084E-2</v>
      </c>
    </row>
    <row r="41" spans="1:15" ht="12.75" customHeight="1">
      <c r="A41" s="33" t="s">
        <v>43</v>
      </c>
      <c r="B41" s="34">
        <v>901</v>
      </c>
      <c r="C41" s="23">
        <v>16285984416.291811</v>
      </c>
      <c r="D41" s="62">
        <v>3.7263903616587678E-2</v>
      </c>
      <c r="E41" s="23">
        <v>14300326451.024195</v>
      </c>
      <c r="F41" s="62">
        <v>4.1810007650047429E-2</v>
      </c>
      <c r="G41" s="62">
        <v>0.13885403050539469</v>
      </c>
      <c r="H41" s="62">
        <v>-0.13964340069094616</v>
      </c>
      <c r="J41" s="23">
        <v>14972118716.416431</v>
      </c>
      <c r="K41" s="62">
        <v>3.6929655133614493E-2</v>
      </c>
      <c r="L41" s="23">
        <v>13266778435.092482</v>
      </c>
      <c r="M41" s="62">
        <v>4.101295440095673E-2</v>
      </c>
      <c r="N41" s="62">
        <v>0.12854215434947536</v>
      </c>
      <c r="O41" s="62">
        <v>-0.14743359193965755</v>
      </c>
    </row>
    <row r="42" spans="1:15" ht="12.75" customHeight="1">
      <c r="A42" s="33" t="s">
        <v>44</v>
      </c>
      <c r="B42" s="34">
        <v>902</v>
      </c>
      <c r="C42" s="23">
        <v>17003538674.224672</v>
      </c>
      <c r="D42" s="62">
        <v>3.8905736988387653E-2</v>
      </c>
      <c r="E42" s="23">
        <v>15660791846.873735</v>
      </c>
      <c r="F42" s="62">
        <v>4.5787613951756734E-2</v>
      </c>
      <c r="G42" s="62">
        <v>8.573939558611654E-2</v>
      </c>
      <c r="H42" s="62">
        <v>-0.17976928640468648</v>
      </c>
      <c r="J42" s="23">
        <v>14312911689.935503</v>
      </c>
      <c r="K42" s="62">
        <v>3.5303680305956771E-2</v>
      </c>
      <c r="L42" s="23">
        <v>13926350554.219372</v>
      </c>
      <c r="M42" s="62">
        <v>4.3051957417268499E-2</v>
      </c>
      <c r="N42" s="62">
        <v>2.775753304579931E-2</v>
      </c>
      <c r="O42" s="62">
        <v>-0.22357215906489447</v>
      </c>
    </row>
    <row r="43" spans="1:15" ht="12.75" customHeight="1">
      <c r="A43" s="32" t="s">
        <v>45</v>
      </c>
      <c r="B43" s="22">
        <v>703</v>
      </c>
      <c r="C43" s="23">
        <v>7583388909.6901579</v>
      </c>
      <c r="D43" s="62">
        <v>1.7351525470889324E-2</v>
      </c>
      <c r="E43" s="23">
        <v>5149803452.5299549</v>
      </c>
      <c r="F43" s="62">
        <v>1.5056531924912613E-2</v>
      </c>
      <c r="G43" s="62">
        <v>0.47255890046923055</v>
      </c>
      <c r="H43" s="62">
        <v>0.11245667482755195</v>
      </c>
      <c r="J43" s="23">
        <v>7583388909.6901579</v>
      </c>
      <c r="K43" s="62">
        <v>1.8704896914280188E-2</v>
      </c>
      <c r="L43" s="23">
        <v>5149803452.5299549</v>
      </c>
      <c r="M43" s="62">
        <v>1.5920116191420232E-2</v>
      </c>
      <c r="N43" s="62">
        <v>0.47255890046923055</v>
      </c>
      <c r="O43" s="62">
        <v>0.11245667482755195</v>
      </c>
    </row>
    <row r="44" spans="1:15" ht="12.75" customHeight="1">
      <c r="A44" s="32" t="s">
        <v>46</v>
      </c>
      <c r="B44" s="22">
        <v>740</v>
      </c>
      <c r="C44" s="23">
        <v>14280199708.960487</v>
      </c>
      <c r="D44" s="62">
        <v>3.2674474688063719E-2</v>
      </c>
      <c r="E44" s="23">
        <v>10589458798.637072</v>
      </c>
      <c r="F44" s="62">
        <v>3.0960506733688477E-2</v>
      </c>
      <c r="G44" s="62">
        <v>0.34852970114000881</v>
      </c>
      <c r="H44" s="62">
        <v>1.8757800966993088E-2</v>
      </c>
      <c r="J44" s="23">
        <v>13756310049.685114</v>
      </c>
      <c r="K44" s="62">
        <v>3.3930787997888637E-2</v>
      </c>
      <c r="L44" s="23">
        <v>10333978236.888922</v>
      </c>
      <c r="M44" s="62">
        <v>3.1946488010150452E-2</v>
      </c>
      <c r="N44" s="62">
        <v>0.3311727327409677</v>
      </c>
      <c r="O44" s="62">
        <v>5.6453371163915911E-3</v>
      </c>
    </row>
    <row r="45" spans="1:15" ht="12.75" customHeight="1">
      <c r="A45" s="32" t="s">
        <v>47</v>
      </c>
      <c r="B45" s="22">
        <v>741</v>
      </c>
      <c r="C45" s="23">
        <v>1285505797.141799</v>
      </c>
      <c r="D45" s="62">
        <v>2.9413612894862288E-3</v>
      </c>
      <c r="E45" s="23">
        <v>1146820144.0986938</v>
      </c>
      <c r="F45" s="62">
        <v>3.3529695396961228E-3</v>
      </c>
      <c r="G45" s="62">
        <v>0.1209306042946261</v>
      </c>
      <c r="H45" s="62">
        <v>-0.15318379973209484</v>
      </c>
      <c r="J45" s="23">
        <v>1255569107.9615829</v>
      </c>
      <c r="K45" s="62">
        <v>3.0969387186731666E-3</v>
      </c>
      <c r="L45" s="23">
        <v>1133952653.109587</v>
      </c>
      <c r="M45" s="62">
        <v>3.5055042701105602E-3</v>
      </c>
      <c r="N45" s="62">
        <v>0.10725002893065483</v>
      </c>
      <c r="O45" s="62">
        <v>-0.16351890237164401</v>
      </c>
    </row>
    <row r="46" spans="1:15" ht="12.75" customHeight="1">
      <c r="A46" s="32" t="s">
        <v>48</v>
      </c>
      <c r="B46" s="22">
        <v>742</v>
      </c>
      <c r="C46" s="23">
        <v>331964544.60829324</v>
      </c>
      <c r="D46" s="62">
        <v>7.5956690600987795E-4</v>
      </c>
      <c r="E46" s="23">
        <v>363726555.69494516</v>
      </c>
      <c r="F46" s="62">
        <v>1.06343097328676E-3</v>
      </c>
      <c r="G46" s="62">
        <v>-8.7323871708972711E-2</v>
      </c>
      <c r="H46" s="62">
        <v>-0.31051134827300197</v>
      </c>
      <c r="J46" s="23">
        <v>318721256.82807726</v>
      </c>
      <c r="K46" s="62">
        <v>7.8614565656010731E-4</v>
      </c>
      <c r="L46" s="23">
        <v>357562532.78440213</v>
      </c>
      <c r="M46" s="62">
        <v>1.105369771894819E-3</v>
      </c>
      <c r="N46" s="62">
        <v>-0.10862792489431439</v>
      </c>
      <c r="O46" s="62">
        <v>-0.3266056696338403</v>
      </c>
    </row>
    <row r="47" spans="1:15" ht="12.75" customHeight="1">
      <c r="A47" s="32" t="s">
        <v>49</v>
      </c>
      <c r="B47" s="22">
        <v>743</v>
      </c>
      <c r="C47" s="23">
        <v>0</v>
      </c>
      <c r="D47" s="62">
        <v>0</v>
      </c>
      <c r="E47" s="23">
        <v>0</v>
      </c>
      <c r="F47" s="62">
        <v>0</v>
      </c>
      <c r="G47" s="62">
        <v>0</v>
      </c>
      <c r="H47" s="62">
        <v>0</v>
      </c>
      <c r="J47" s="23">
        <v>0</v>
      </c>
      <c r="K47" s="62">
        <v>0</v>
      </c>
      <c r="L47" s="23">
        <v>0</v>
      </c>
      <c r="M47" s="62">
        <v>0</v>
      </c>
      <c r="N47" s="62">
        <v>0</v>
      </c>
      <c r="O47" s="62">
        <v>0</v>
      </c>
    </row>
    <row r="48" spans="1:15" ht="12.75" customHeight="1">
      <c r="A48" s="32" t="s">
        <v>50</v>
      </c>
      <c r="B48" s="22">
        <v>744</v>
      </c>
      <c r="C48" s="23">
        <v>459162148.27508324</v>
      </c>
      <c r="D48" s="62">
        <v>1.0506072952269159E-3</v>
      </c>
      <c r="E48" s="23">
        <v>400255804.65244627</v>
      </c>
      <c r="F48" s="62">
        <v>1.1702319042720959E-3</v>
      </c>
      <c r="G48" s="62">
        <v>0.14717174101644082</v>
      </c>
      <c r="H48" s="62">
        <v>-0.13335971820167658</v>
      </c>
      <c r="J48" s="23">
        <v>449186112.59486723</v>
      </c>
      <c r="K48" s="62">
        <v>1.1079452776946571E-3</v>
      </c>
      <c r="L48" s="23">
        <v>394981928.40190327</v>
      </c>
      <c r="M48" s="62">
        <v>1.2210481917674606E-3</v>
      </c>
      <c r="N48" s="62">
        <v>0.13723206125473664</v>
      </c>
      <c r="O48" s="62">
        <v>-0.14086873063780569</v>
      </c>
    </row>
    <row r="49" spans="1:15" ht="12.75" customHeight="1">
      <c r="A49" s="32" t="s">
        <v>51</v>
      </c>
      <c r="B49" s="22">
        <v>761</v>
      </c>
      <c r="C49" s="23">
        <v>0</v>
      </c>
      <c r="D49" s="62">
        <v>0</v>
      </c>
      <c r="E49" s="23">
        <v>0</v>
      </c>
      <c r="F49" s="62">
        <v>0</v>
      </c>
      <c r="G49" s="62">
        <v>0</v>
      </c>
      <c r="H49" s="62">
        <v>0</v>
      </c>
      <c r="J49" s="23">
        <v>0</v>
      </c>
      <c r="K49" s="62">
        <v>0</v>
      </c>
      <c r="L49" s="23">
        <v>0</v>
      </c>
      <c r="M49" s="62">
        <v>0</v>
      </c>
      <c r="N49" s="62">
        <v>0</v>
      </c>
      <c r="O49" s="62">
        <v>0</v>
      </c>
    </row>
    <row r="50" spans="1:15" ht="12.75" customHeight="1" thickBot="1">
      <c r="A50" s="78" t="s">
        <v>52</v>
      </c>
      <c r="B50" s="79"/>
      <c r="C50" s="20">
        <v>65873093622.056244</v>
      </c>
      <c r="D50" s="61">
        <v>0.15072399364469449</v>
      </c>
      <c r="E50" s="20">
        <v>54528193723.833443</v>
      </c>
      <c r="F50" s="61">
        <v>0.15942462604225813</v>
      </c>
      <c r="G50" s="61">
        <v>0.20805567035065975</v>
      </c>
      <c r="H50" s="61">
        <v>-8.7364455427468735E-2</v>
      </c>
      <c r="J50" s="20">
        <v>61023056708.968147</v>
      </c>
      <c r="K50" s="61">
        <v>0.15051713669557265</v>
      </c>
      <c r="L50" s="20">
        <v>51314581570.828285</v>
      </c>
      <c r="M50" s="61">
        <v>0.15863403495921005</v>
      </c>
      <c r="N50" s="61">
        <v>0.18919525095882328</v>
      </c>
      <c r="O50" s="61">
        <v>-0.10161271363690927</v>
      </c>
    </row>
    <row r="51" spans="1:15" ht="12.75" customHeight="1">
      <c r="A51" s="11" t="s">
        <v>53</v>
      </c>
      <c r="B51" s="12">
        <v>723</v>
      </c>
      <c r="C51" s="13">
        <v>258277211.08466154</v>
      </c>
      <c r="D51" s="59">
        <v>5.9096317755235217E-4</v>
      </c>
      <c r="E51" s="13">
        <v>221184038.56350613</v>
      </c>
      <c r="F51" s="59">
        <v>6.4667798851167151E-4</v>
      </c>
      <c r="G51" s="59">
        <v>0.16770275451185079</v>
      </c>
      <c r="H51" s="59">
        <v>-0.1178493960022281</v>
      </c>
      <c r="J51" s="13">
        <v>255464392.72458753</v>
      </c>
      <c r="K51" s="59">
        <v>6.3011869601948666E-4</v>
      </c>
      <c r="L51" s="13">
        <v>219179702.48350611</v>
      </c>
      <c r="M51" s="59">
        <v>6.7757271952274334E-4</v>
      </c>
      <c r="N51" s="59">
        <v>0.16554767540033466</v>
      </c>
      <c r="O51" s="59">
        <v>-0.11947746815718474</v>
      </c>
    </row>
    <row r="52" spans="1:15" ht="12.75" customHeight="1">
      <c r="A52" s="32" t="s">
        <v>54</v>
      </c>
      <c r="B52" s="22">
        <v>724</v>
      </c>
      <c r="C52" s="23">
        <v>1361914310.9599462</v>
      </c>
      <c r="D52" s="62">
        <v>3.1161913409971367E-3</v>
      </c>
      <c r="E52" s="23">
        <v>1095180559.0073378</v>
      </c>
      <c r="F52" s="62">
        <v>3.2019903676395131E-3</v>
      </c>
      <c r="G52" s="62">
        <v>0.24355230720528276</v>
      </c>
      <c r="H52" s="62">
        <v>-6.0548230561847327E-2</v>
      </c>
      <c r="J52" s="23">
        <v>1350650032.8310313</v>
      </c>
      <c r="K52" s="62">
        <v>3.3314616897850515E-3</v>
      </c>
      <c r="L52" s="23">
        <v>1065834835.0671629</v>
      </c>
      <c r="M52" s="62">
        <v>3.29492466490084E-3</v>
      </c>
      <c r="N52" s="62">
        <v>0.26722263937444013</v>
      </c>
      <c r="O52" s="62">
        <v>-4.2666284373770513E-2</v>
      </c>
    </row>
    <row r="53" spans="1:15" ht="12.75" customHeight="1">
      <c r="A53" s="32" t="s">
        <v>55</v>
      </c>
      <c r="B53" s="22">
        <v>765</v>
      </c>
      <c r="C53" s="23">
        <v>6521500385.9311419</v>
      </c>
      <c r="D53" s="62">
        <v>1.4921822077502046E-2</v>
      </c>
      <c r="E53" s="23">
        <v>5055227344.956645</v>
      </c>
      <c r="F53" s="62">
        <v>1.4780018812104017E-2</v>
      </c>
      <c r="G53" s="62">
        <v>0.29005086041032868</v>
      </c>
      <c r="H53" s="62">
        <v>-2.542051793432909E-2</v>
      </c>
      <c r="J53" s="23">
        <v>6371988200.8211422</v>
      </c>
      <c r="K53" s="62">
        <v>1.5716902278751638E-2</v>
      </c>
      <c r="L53" s="23">
        <v>4906445102.246644</v>
      </c>
      <c r="M53" s="62">
        <v>1.5167797535305439E-2</v>
      </c>
      <c r="N53" s="62">
        <v>0.29869754334017329</v>
      </c>
      <c r="O53" s="62">
        <v>-1.8888310538510811E-2</v>
      </c>
    </row>
    <row r="54" spans="1:15" ht="12.75" customHeight="1">
      <c r="A54" s="32" t="s">
        <v>56</v>
      </c>
      <c r="B54" s="22">
        <v>766</v>
      </c>
      <c r="C54" s="23">
        <v>684940915.93669879</v>
      </c>
      <c r="D54" s="62">
        <v>1.5672108987768477E-3</v>
      </c>
      <c r="E54" s="23">
        <v>403030350.50319993</v>
      </c>
      <c r="F54" s="62">
        <v>1.1783438717605801E-3</v>
      </c>
      <c r="G54" s="62">
        <v>0.69947726041356928</v>
      </c>
      <c r="H54" s="62">
        <v>0.28388400726264962</v>
      </c>
      <c r="J54" s="23">
        <v>651096332.28669894</v>
      </c>
      <c r="K54" s="62">
        <v>1.6059692997053767E-3</v>
      </c>
      <c r="L54" s="23">
        <v>391285902.59319997</v>
      </c>
      <c r="M54" s="62">
        <v>1.2096222876793856E-3</v>
      </c>
      <c r="N54" s="62">
        <v>0.66399128609448188</v>
      </c>
      <c r="O54" s="62">
        <v>0.25707583749677543</v>
      </c>
    </row>
    <row r="55" spans="1:15" ht="12.75" customHeight="1">
      <c r="A55" s="32" t="s">
        <v>57</v>
      </c>
      <c r="B55" s="22">
        <v>767</v>
      </c>
      <c r="C55" s="23">
        <v>4351369001.740654</v>
      </c>
      <c r="D55" s="62">
        <v>9.956352096153552E-3</v>
      </c>
      <c r="E55" s="23">
        <v>3086103372.9591804</v>
      </c>
      <c r="F55" s="62">
        <v>9.0228713361308836E-3</v>
      </c>
      <c r="G55" s="62">
        <v>0.4099880904404849</v>
      </c>
      <c r="H55" s="62">
        <v>6.5187044224888524E-2</v>
      </c>
      <c r="J55" s="23">
        <v>4066880923.1271</v>
      </c>
      <c r="K55" s="62">
        <v>1.003121287008517E-2</v>
      </c>
      <c r="L55" s="23">
        <v>2904544257.0149999</v>
      </c>
      <c r="M55" s="62">
        <v>8.9791158985076183E-3</v>
      </c>
      <c r="N55" s="62">
        <v>0.40017867288640785</v>
      </c>
      <c r="O55" s="62">
        <v>5.7776439439757965E-2</v>
      </c>
    </row>
    <row r="56" spans="1:15" ht="12.75" customHeight="1">
      <c r="A56" s="32" t="s">
        <v>58</v>
      </c>
      <c r="B56" s="22">
        <v>768</v>
      </c>
      <c r="C56" s="23">
        <v>6401974927.2049255</v>
      </c>
      <c r="D56" s="62">
        <v>1.4648336296117743E-2</v>
      </c>
      <c r="E56" s="23">
        <v>5294821466.771698</v>
      </c>
      <c r="F56" s="62">
        <v>1.5480522545379023E-2</v>
      </c>
      <c r="G56" s="62">
        <v>0.20910118828015345</v>
      </c>
      <c r="H56" s="62">
        <v>-8.6574610349661296E-2</v>
      </c>
      <c r="J56" s="23">
        <v>6383469574.3447485</v>
      </c>
      <c r="K56" s="62">
        <v>1.5745221795362342E-2</v>
      </c>
      <c r="L56" s="23">
        <v>5270234543.0716982</v>
      </c>
      <c r="M56" s="62">
        <v>1.6292417187401369E-2</v>
      </c>
      <c r="N56" s="62">
        <v>0.21123064299605421</v>
      </c>
      <c r="O56" s="62">
        <v>-8.4965896354117887E-2</v>
      </c>
    </row>
    <row r="57" spans="1:15" ht="12.75" customHeight="1">
      <c r="A57" s="32" t="s">
        <v>59</v>
      </c>
      <c r="B57" s="22">
        <v>772</v>
      </c>
      <c r="C57" s="23">
        <v>0</v>
      </c>
      <c r="D57" s="62">
        <v>0</v>
      </c>
      <c r="E57" s="23">
        <v>0</v>
      </c>
      <c r="F57" s="62">
        <v>0</v>
      </c>
      <c r="G57" s="62">
        <v>0</v>
      </c>
      <c r="H57" s="62">
        <v>0</v>
      </c>
      <c r="J57" s="23">
        <v>0</v>
      </c>
      <c r="K57" s="62">
        <v>0</v>
      </c>
      <c r="L57" s="23">
        <v>0</v>
      </c>
      <c r="M57" s="62">
        <v>0</v>
      </c>
      <c r="N57" s="62">
        <v>0</v>
      </c>
      <c r="O57" s="62">
        <v>0</v>
      </c>
    </row>
    <row r="58" spans="1:15" ht="12.75" customHeight="1">
      <c r="A58" s="32" t="s">
        <v>60</v>
      </c>
      <c r="B58" s="22">
        <v>773</v>
      </c>
      <c r="C58" s="23">
        <v>82998542.038449988</v>
      </c>
      <c r="D58" s="62">
        <v>1.8990867188501941E-4</v>
      </c>
      <c r="E58" s="23">
        <v>27784022.916699998</v>
      </c>
      <c r="F58" s="62">
        <v>8.1232426034100926E-5</v>
      </c>
      <c r="G58" s="62">
        <v>1.9872758990766051</v>
      </c>
      <c r="H58" s="62">
        <v>1.2567620299740159</v>
      </c>
      <c r="J58" s="23">
        <v>66092370.399999984</v>
      </c>
      <c r="K58" s="62">
        <v>1.6302091187394129E-4</v>
      </c>
      <c r="L58" s="23">
        <v>22743073.869999997</v>
      </c>
      <c r="M58" s="62">
        <v>7.030799949900559E-5</v>
      </c>
      <c r="N58" s="62">
        <v>1.9060438697858388</v>
      </c>
      <c r="O58" s="62">
        <v>1.1953946285305119</v>
      </c>
    </row>
    <row r="59" spans="1:15" ht="12.75" customHeight="1">
      <c r="A59" s="32" t="s">
        <v>61</v>
      </c>
      <c r="B59" s="22">
        <v>774</v>
      </c>
      <c r="C59" s="23">
        <v>0</v>
      </c>
      <c r="D59" s="62">
        <v>0</v>
      </c>
      <c r="E59" s="23">
        <v>0</v>
      </c>
      <c r="F59" s="62">
        <v>0</v>
      </c>
      <c r="G59" s="62">
        <v>0</v>
      </c>
      <c r="H59" s="62">
        <v>0</v>
      </c>
      <c r="J59" s="23">
        <v>0</v>
      </c>
      <c r="K59" s="62">
        <v>0</v>
      </c>
      <c r="L59" s="23">
        <v>0</v>
      </c>
      <c r="M59" s="62">
        <v>0</v>
      </c>
      <c r="N59" s="62">
        <v>0</v>
      </c>
      <c r="O59" s="62">
        <v>0</v>
      </c>
    </row>
    <row r="60" spans="1:15" ht="12.75" customHeight="1">
      <c r="A60" s="32" t="s">
        <v>62</v>
      </c>
      <c r="B60" s="22">
        <v>775</v>
      </c>
      <c r="C60" s="23">
        <v>151751261.63</v>
      </c>
      <c r="D60" s="62">
        <v>3.472215275742885E-4</v>
      </c>
      <c r="E60" s="23">
        <v>150783844.77000001</v>
      </c>
      <c r="F60" s="62">
        <v>4.408482369215949E-4</v>
      </c>
      <c r="G60" s="62">
        <v>6.4159185055643331E-3</v>
      </c>
      <c r="H60" s="62">
        <v>-0.23969485645874122</v>
      </c>
      <c r="J60" s="23">
        <v>0</v>
      </c>
      <c r="K60" s="62">
        <v>0</v>
      </c>
      <c r="L60" s="23">
        <v>0</v>
      </c>
      <c r="M60" s="62">
        <v>0</v>
      </c>
      <c r="N60" s="62">
        <v>0</v>
      </c>
      <c r="O60" s="62">
        <v>0</v>
      </c>
    </row>
    <row r="61" spans="1:15" ht="12.75" customHeight="1">
      <c r="A61" s="32" t="s">
        <v>63</v>
      </c>
      <c r="B61" s="22">
        <v>776</v>
      </c>
      <c r="C61" s="23">
        <v>897350828.45290005</v>
      </c>
      <c r="D61" s="62">
        <v>2.0532252719266519E-3</v>
      </c>
      <c r="E61" s="23">
        <v>696016887.4605999</v>
      </c>
      <c r="F61" s="62">
        <v>2.0349515438653288E-3</v>
      </c>
      <c r="G61" s="62">
        <v>0.28926588509491769</v>
      </c>
      <c r="H61" s="62">
        <v>-2.6013533961684931E-2</v>
      </c>
      <c r="J61" s="23">
        <v>725353524.17000008</v>
      </c>
      <c r="K61" s="62">
        <v>1.789129247831764E-3</v>
      </c>
      <c r="L61" s="23">
        <v>573001524.11999989</v>
      </c>
      <c r="M61" s="62">
        <v>1.7713784469521399E-3</v>
      </c>
      <c r="N61" s="62">
        <v>0.2658841096172968</v>
      </c>
      <c r="O61" s="62">
        <v>-4.3677487635191747E-2</v>
      </c>
    </row>
    <row r="62" spans="1:15" ht="12.75" customHeight="1">
      <c r="A62" s="32" t="s">
        <v>64</v>
      </c>
      <c r="B62" s="22">
        <v>777</v>
      </c>
      <c r="C62" s="23">
        <v>34292692648.818516</v>
      </c>
      <c r="D62" s="62">
        <v>7.8464989340190028E-2</v>
      </c>
      <c r="E62" s="23">
        <v>16962385597.889809</v>
      </c>
      <c r="F62" s="62">
        <v>4.9593096635918703E-2</v>
      </c>
      <c r="G62" s="62">
        <v>1.0216904309193788</v>
      </c>
      <c r="H62" s="62">
        <v>0.5273025843615462</v>
      </c>
      <c r="J62" s="23">
        <v>27029767106.230015</v>
      </c>
      <c r="K62" s="62">
        <v>6.6670589278757075E-2</v>
      </c>
      <c r="L62" s="23">
        <v>13800727598.650059</v>
      </c>
      <c r="M62" s="62">
        <v>4.2663606275830164E-2</v>
      </c>
      <c r="N62" s="62">
        <v>0.95857551082118131</v>
      </c>
      <c r="O62" s="62">
        <v>0.47962190135316241</v>
      </c>
    </row>
    <row r="63" spans="1:15" ht="12.75" customHeight="1">
      <c r="A63" s="32" t="s">
        <v>65</v>
      </c>
      <c r="B63" s="22">
        <v>778</v>
      </c>
      <c r="C63" s="23">
        <v>384499555.10904998</v>
      </c>
      <c r="D63" s="62">
        <v>8.797720786145049E-4</v>
      </c>
      <c r="E63" s="23">
        <v>71282383.466349989</v>
      </c>
      <c r="F63" s="62">
        <v>2.0840901837092368E-4</v>
      </c>
      <c r="G63" s="62">
        <v>4.3940333699778611</v>
      </c>
      <c r="H63" s="62">
        <v>3.0749666616135531</v>
      </c>
      <c r="J63" s="23">
        <v>353681389.27999997</v>
      </c>
      <c r="K63" s="62">
        <v>8.7237698155350179E-4</v>
      </c>
      <c r="L63" s="23">
        <v>57466778.579999991</v>
      </c>
      <c r="M63" s="62">
        <v>1.7765295327742367E-4</v>
      </c>
      <c r="N63" s="62">
        <v>5.1545365517163466</v>
      </c>
      <c r="O63" s="62">
        <v>3.6494950152726044</v>
      </c>
    </row>
    <row r="64" spans="1:15" ht="12.75" customHeight="1">
      <c r="A64" s="32" t="s">
        <v>66</v>
      </c>
      <c r="B64" s="22">
        <v>779</v>
      </c>
      <c r="C64" s="23">
        <v>7205444200.8175993</v>
      </c>
      <c r="D64" s="62">
        <v>1.6486751512875611E-2</v>
      </c>
      <c r="E64" s="23">
        <v>4965432666.1719494</v>
      </c>
      <c r="F64" s="62">
        <v>1.4517485210526496E-2</v>
      </c>
      <c r="G64" s="62">
        <v>0.45112111778419584</v>
      </c>
      <c r="H64" s="62">
        <v>9.6261326421542392E-2</v>
      </c>
      <c r="J64" s="23">
        <v>5766435275.2999992</v>
      </c>
      <c r="K64" s="62">
        <v>1.4223268603503859E-2</v>
      </c>
      <c r="L64" s="23">
        <v>4071509115.2999992</v>
      </c>
      <c r="M64" s="62">
        <v>1.258667418814962E-2</v>
      </c>
      <c r="N64" s="62">
        <v>0.41628941800247299</v>
      </c>
      <c r="O64" s="62">
        <v>6.9947433710412454E-2</v>
      </c>
    </row>
    <row r="65" spans="1:15" ht="12.75" customHeight="1">
      <c r="A65" s="32" t="s">
        <v>67</v>
      </c>
      <c r="B65" s="22">
        <v>780</v>
      </c>
      <c r="C65" s="23">
        <v>7220307.5000000019</v>
      </c>
      <c r="D65" s="62">
        <v>1.6520760175416359E-5</v>
      </c>
      <c r="E65" s="23">
        <v>6443980.1500000004</v>
      </c>
      <c r="F65" s="62">
        <v>1.8840329295346795E-5</v>
      </c>
      <c r="G65" s="62">
        <v>0.1204732683728087</v>
      </c>
      <c r="H65" s="62">
        <v>-0.15352929789770442</v>
      </c>
      <c r="J65" s="23">
        <v>6227997.5200000005</v>
      </c>
      <c r="K65" s="62">
        <v>1.5361740375089423E-5</v>
      </c>
      <c r="L65" s="23">
        <v>5144211.24</v>
      </c>
      <c r="M65" s="62">
        <v>1.5902828410621477E-5</v>
      </c>
      <c r="N65" s="62">
        <v>0.21068074957201799</v>
      </c>
      <c r="O65" s="62">
        <v>-8.5381317842397886E-2</v>
      </c>
    </row>
    <row r="66" spans="1:15" ht="12.75" customHeight="1">
      <c r="A66" s="32" t="s">
        <v>68</v>
      </c>
      <c r="B66" s="22">
        <v>781</v>
      </c>
      <c r="C66" s="23">
        <v>1358703.9</v>
      </c>
      <c r="D66" s="62">
        <v>3.1088456109802643E-6</v>
      </c>
      <c r="E66" s="23">
        <v>546723.13</v>
      </c>
      <c r="F66" s="62">
        <v>1.5984598901321403E-6</v>
      </c>
      <c r="G66" s="62">
        <v>1.4851772779395667</v>
      </c>
      <c r="H66" s="62">
        <v>0.87744751676328958</v>
      </c>
      <c r="J66" s="23">
        <v>0</v>
      </c>
      <c r="K66" s="62">
        <v>0</v>
      </c>
      <c r="L66" s="23">
        <v>0</v>
      </c>
      <c r="M66" s="62">
        <v>0</v>
      </c>
      <c r="N66" s="62">
        <v>0</v>
      </c>
      <c r="O66" s="62">
        <v>0</v>
      </c>
    </row>
    <row r="67" spans="1:15" ht="12.75" customHeight="1">
      <c r="A67" s="32" t="s">
        <v>69</v>
      </c>
      <c r="B67" s="22">
        <v>782</v>
      </c>
      <c r="C67" s="23">
        <v>225332571.70835</v>
      </c>
      <c r="D67" s="62">
        <v>5.1558266415986567E-4</v>
      </c>
      <c r="E67" s="23">
        <v>119126726.34814999</v>
      </c>
      <c r="F67" s="62">
        <v>3.4829200277344287E-4</v>
      </c>
      <c r="G67" s="62">
        <v>0.8915366737251853</v>
      </c>
      <c r="H67" s="62">
        <v>0.42897686313000305</v>
      </c>
      <c r="J67" s="23">
        <v>134166582.33000001</v>
      </c>
      <c r="K67" s="62">
        <v>3.3093015823270917E-4</v>
      </c>
      <c r="L67" s="23">
        <v>72249692.099999994</v>
      </c>
      <c r="M67" s="62">
        <v>2.2335289174216222E-4</v>
      </c>
      <c r="N67" s="62">
        <v>0.85698483177342188</v>
      </c>
      <c r="O67" s="62">
        <v>0.40287439130726121</v>
      </c>
    </row>
    <row r="68" spans="1:15" ht="12.75" customHeight="1">
      <c r="A68" s="32" t="s">
        <v>70</v>
      </c>
      <c r="B68" s="22">
        <v>783</v>
      </c>
      <c r="C68" s="23">
        <v>1250611173.8222499</v>
      </c>
      <c r="D68" s="62">
        <v>2.8615190246971236E-3</v>
      </c>
      <c r="E68" s="23">
        <v>772940338.7436502</v>
      </c>
      <c r="F68" s="62">
        <v>2.2598534087022704E-3</v>
      </c>
      <c r="G68" s="62">
        <v>0.61799185672598433</v>
      </c>
      <c r="H68" s="62">
        <v>0.22232519205710077</v>
      </c>
      <c r="J68" s="23">
        <v>995230813.74000001</v>
      </c>
      <c r="K68" s="62">
        <v>2.4547982437158806E-3</v>
      </c>
      <c r="L68" s="23">
        <v>631572936.87000024</v>
      </c>
      <c r="M68" s="62">
        <v>1.9524462692624351E-3</v>
      </c>
      <c r="N68" s="62">
        <v>0.57579711802130817</v>
      </c>
      <c r="O68" s="62">
        <v>0.19044883132228452</v>
      </c>
    </row>
    <row r="69" spans="1:15" ht="12.75" customHeight="1" thickBot="1">
      <c r="A69" s="78" t="s">
        <v>71</v>
      </c>
      <c r="B69" s="79"/>
      <c r="C69" s="20">
        <v>64079236546.655144</v>
      </c>
      <c r="D69" s="61">
        <v>0.14661947558480917</v>
      </c>
      <c r="E69" s="20">
        <v>38928290303.808777</v>
      </c>
      <c r="F69" s="61">
        <v>0.11381503219382404</v>
      </c>
      <c r="G69" s="61">
        <v>0.64608401875757626</v>
      </c>
      <c r="H69" s="61">
        <v>0.24354764580915322</v>
      </c>
      <c r="J69" s="20">
        <v>54156504515.105324</v>
      </c>
      <c r="K69" s="61">
        <v>0.13358036179555288</v>
      </c>
      <c r="L69" s="20">
        <v>33991939273.207272</v>
      </c>
      <c r="M69" s="61">
        <v>0.10508277214644098</v>
      </c>
      <c r="N69" s="61">
        <v>0.59321608807979742</v>
      </c>
      <c r="O69" s="61">
        <v>0.20360813483402374</v>
      </c>
    </row>
    <row r="70" spans="1:15" ht="12.75" customHeight="1">
      <c r="A70" s="11" t="s">
        <v>72</v>
      </c>
      <c r="B70" s="12">
        <v>714</v>
      </c>
      <c r="C70" s="13">
        <v>0</v>
      </c>
      <c r="D70" s="59">
        <v>0</v>
      </c>
      <c r="E70" s="13">
        <v>0</v>
      </c>
      <c r="F70" s="59">
        <v>0</v>
      </c>
      <c r="G70" s="59">
        <v>0</v>
      </c>
      <c r="H70" s="59">
        <v>0</v>
      </c>
      <c r="J70" s="13">
        <v>0</v>
      </c>
      <c r="K70" s="59">
        <v>0</v>
      </c>
      <c r="L70" s="13">
        <v>0</v>
      </c>
      <c r="M70" s="59">
        <v>0</v>
      </c>
      <c r="N70" s="59">
        <v>0</v>
      </c>
      <c r="O70" s="59">
        <v>0</v>
      </c>
    </row>
    <row r="71" spans="1:15" ht="12.75" customHeight="1">
      <c r="A71" s="32" t="s">
        <v>73</v>
      </c>
      <c r="B71" s="22">
        <v>715</v>
      </c>
      <c r="C71" s="23">
        <v>97678423880.882065</v>
      </c>
      <c r="D71" s="62">
        <v>0.22349765785580661</v>
      </c>
      <c r="E71" s="23">
        <v>73222394168.185867</v>
      </c>
      <c r="F71" s="62">
        <v>0.2140810470873816</v>
      </c>
      <c r="G71" s="62">
        <v>0.33399658657053322</v>
      </c>
      <c r="H71" s="62">
        <v>7.7786406062803071E-3</v>
      </c>
      <c r="J71" s="23">
        <v>91271221497.765091</v>
      </c>
      <c r="K71" s="62">
        <v>0.22512610254956358</v>
      </c>
      <c r="L71" s="23">
        <v>68787008858.498032</v>
      </c>
      <c r="M71" s="62">
        <v>0.21264834349154638</v>
      </c>
      <c r="N71" s="62">
        <v>0.3268671368676519</v>
      </c>
      <c r="O71" s="62">
        <v>2.3926394709161691E-3</v>
      </c>
    </row>
    <row r="72" spans="1:15" ht="12.75" customHeight="1">
      <c r="A72" s="32" t="s">
        <v>74</v>
      </c>
      <c r="B72" s="22">
        <v>903</v>
      </c>
      <c r="C72" s="23">
        <v>1390749649.769294</v>
      </c>
      <c r="D72" s="62">
        <v>3.1821693782270073E-3</v>
      </c>
      <c r="E72" s="23">
        <v>1250639132.421459</v>
      </c>
      <c r="F72" s="62">
        <v>3.6565061555112193E-3</v>
      </c>
      <c r="G72" s="62">
        <v>0.11203113169548451</v>
      </c>
      <c r="H72" s="62">
        <v>-0.15990697915276542</v>
      </c>
      <c r="J72" s="23">
        <v>685127349.74858284</v>
      </c>
      <c r="K72" s="62">
        <v>1.6899089052159445E-3</v>
      </c>
      <c r="L72" s="23">
        <v>554440848.91317701</v>
      </c>
      <c r="M72" s="62">
        <v>1.7139999258867064E-3</v>
      </c>
      <c r="N72" s="62">
        <v>0.23570864428834826</v>
      </c>
      <c r="O72" s="62">
        <v>-6.6473789915881154E-2</v>
      </c>
    </row>
    <row r="73" spans="1:15" ht="12.75" customHeight="1">
      <c r="A73" s="16" t="s">
        <v>75</v>
      </c>
      <c r="B73" s="17">
        <v>716</v>
      </c>
      <c r="C73" s="18">
        <v>7826956567.7746906</v>
      </c>
      <c r="D73" s="60">
        <v>1.7908831771999405E-2</v>
      </c>
      <c r="E73" s="18">
        <v>18504423162.1544</v>
      </c>
      <c r="F73" s="60">
        <v>5.4101567304708609E-2</v>
      </c>
      <c r="G73" s="60">
        <v>-0.57702239625699159</v>
      </c>
      <c r="H73" s="60">
        <v>-0.6804581070159339</v>
      </c>
      <c r="J73" s="18">
        <v>7580562389.9746904</v>
      </c>
      <c r="K73" s="60">
        <v>1.8697925128903805E-2</v>
      </c>
      <c r="L73" s="18">
        <v>18385514699.6744</v>
      </c>
      <c r="M73" s="60">
        <v>5.6837029404313663E-2</v>
      </c>
      <c r="N73" s="60">
        <v>-0.58768832345449984</v>
      </c>
      <c r="O73" s="60">
        <v>-0.68851576902205935</v>
      </c>
    </row>
    <row r="74" spans="1:15" ht="12.75" customHeight="1" thickBot="1">
      <c r="A74" s="78" t="s">
        <v>76</v>
      </c>
      <c r="B74" s="79"/>
      <c r="C74" s="20">
        <v>106896130098.42606</v>
      </c>
      <c r="D74" s="61">
        <v>0.24458865900603302</v>
      </c>
      <c r="E74" s="20">
        <v>92977456462.761734</v>
      </c>
      <c r="F74" s="61">
        <v>0.27183912054760145</v>
      </c>
      <c r="G74" s="61">
        <v>0.14969944506106025</v>
      </c>
      <c r="H74" s="61">
        <v>-0.13145014349092687</v>
      </c>
      <c r="J74" s="20">
        <v>99536911237.488373</v>
      </c>
      <c r="K74" s="61">
        <v>0.24551393658368337</v>
      </c>
      <c r="L74" s="20">
        <v>87726964407.085602</v>
      </c>
      <c r="M74" s="61">
        <v>0.27119937282174672</v>
      </c>
      <c r="N74" s="61">
        <v>0.13462162871155825</v>
      </c>
      <c r="O74" s="61">
        <v>-0.14284080326995685</v>
      </c>
    </row>
    <row r="75" spans="1:15" ht="12.75" customHeight="1">
      <c r="A75" s="21" t="s">
        <v>77</v>
      </c>
      <c r="B75" s="22">
        <v>728</v>
      </c>
      <c r="C75" s="23">
        <v>1299255029.5041981</v>
      </c>
      <c r="D75" s="62">
        <v>2.9728208596576195E-3</v>
      </c>
      <c r="E75" s="23">
        <v>1086757052.0971</v>
      </c>
      <c r="F75" s="62">
        <v>3.17736247613204E-3</v>
      </c>
      <c r="G75" s="62">
        <v>0.1955340220678059</v>
      </c>
      <c r="H75" s="62">
        <v>-9.682403711731824E-2</v>
      </c>
      <c r="J75" s="23">
        <v>1296247128.7141981</v>
      </c>
      <c r="K75" s="62">
        <v>3.1972735681600967E-3</v>
      </c>
      <c r="L75" s="23">
        <v>1084368551.6471</v>
      </c>
      <c r="M75" s="62">
        <v>3.3522198459948866E-3</v>
      </c>
      <c r="N75" s="62">
        <v>0.19539350965616387</v>
      </c>
      <c r="O75" s="62">
        <v>-9.6930188368842041E-2</v>
      </c>
    </row>
    <row r="76" spans="1:15" ht="12.75" customHeight="1" thickBot="1">
      <c r="A76" s="80" t="s">
        <v>78</v>
      </c>
      <c r="B76" s="81"/>
      <c r="C76" s="31">
        <v>1299255029.5041981</v>
      </c>
      <c r="D76" s="65">
        <v>2.9728208596576195E-3</v>
      </c>
      <c r="E76" s="31">
        <v>1086757052.0971</v>
      </c>
      <c r="F76" s="65">
        <v>3.17736247613204E-3</v>
      </c>
      <c r="G76" s="65">
        <v>0.1955340220678059</v>
      </c>
      <c r="H76" s="65">
        <v>-9.682403711731824E-2</v>
      </c>
      <c r="J76" s="31">
        <v>1296247128.7141981</v>
      </c>
      <c r="K76" s="65">
        <v>3.1972735681600967E-3</v>
      </c>
      <c r="L76" s="31">
        <v>1084368551.6471</v>
      </c>
      <c r="M76" s="65">
        <v>3.3522198459948866E-3</v>
      </c>
      <c r="N76" s="65">
        <v>0.19539350965616387</v>
      </c>
      <c r="O76" s="65">
        <v>-9.6930188368842041E-2</v>
      </c>
    </row>
    <row r="77" spans="1:15" ht="12.75" customHeight="1">
      <c r="A77" s="21" t="s">
        <v>79</v>
      </c>
      <c r="B77" s="22">
        <v>735</v>
      </c>
      <c r="C77" s="23">
        <v>859300154.19000006</v>
      </c>
      <c r="D77" s="62">
        <v>1.9661616580833002E-3</v>
      </c>
      <c r="E77" s="23">
        <v>528417670.81999993</v>
      </c>
      <c r="F77" s="62">
        <v>1.5449400358145055E-3</v>
      </c>
      <c r="G77" s="62">
        <v>0.62617603770997254</v>
      </c>
      <c r="H77" s="62">
        <v>0.2285079985721632</v>
      </c>
      <c r="J77" s="23">
        <v>843412850.22000003</v>
      </c>
      <c r="K77" s="62">
        <v>2.0803298640513627E-3</v>
      </c>
      <c r="L77" s="23">
        <v>527799224.56999999</v>
      </c>
      <c r="M77" s="62">
        <v>1.6316399370092318E-3</v>
      </c>
      <c r="N77" s="62">
        <v>0.59798046483893885</v>
      </c>
      <c r="O77" s="62">
        <v>0.20720742225499644</v>
      </c>
    </row>
    <row r="78" spans="1:15" ht="12.75" customHeight="1" thickBot="1">
      <c r="A78" s="80" t="s">
        <v>80</v>
      </c>
      <c r="B78" s="81"/>
      <c r="C78" s="31">
        <v>859300154.19000006</v>
      </c>
      <c r="D78" s="65">
        <v>1.9661616580833002E-3</v>
      </c>
      <c r="E78" s="31">
        <v>528417670.81999993</v>
      </c>
      <c r="F78" s="65">
        <v>1.5449400358145055E-3</v>
      </c>
      <c r="G78" s="65">
        <v>0.62617603770997254</v>
      </c>
      <c r="H78" s="65">
        <v>0.2285079985721632</v>
      </c>
      <c r="J78" s="31">
        <v>843412850.22000003</v>
      </c>
      <c r="K78" s="65">
        <v>2.0803298640513627E-3</v>
      </c>
      <c r="L78" s="31">
        <v>527799224.56999999</v>
      </c>
      <c r="M78" s="65">
        <v>1.6316399370092318E-3</v>
      </c>
      <c r="N78" s="65">
        <v>0.59798046483893885</v>
      </c>
      <c r="O78" s="65">
        <v>0.20720742225499644</v>
      </c>
    </row>
    <row r="79" spans="1:15" ht="12.75" customHeight="1">
      <c r="A79" s="11" t="s">
        <v>81</v>
      </c>
      <c r="B79" s="12">
        <v>719</v>
      </c>
      <c r="C79" s="13">
        <v>2083727166.0219018</v>
      </c>
      <c r="D79" s="59">
        <v>4.7677687938980189E-3</v>
      </c>
      <c r="E79" s="13">
        <v>2004312331.6386003</v>
      </c>
      <c r="F79" s="59">
        <v>5.8600280354363845E-3</v>
      </c>
      <c r="G79" s="59">
        <v>3.962198562056285E-2</v>
      </c>
      <c r="H79" s="59">
        <v>-0.21460906125212453</v>
      </c>
      <c r="J79" s="13">
        <v>2007696346.5522668</v>
      </c>
      <c r="K79" s="59">
        <v>4.952106986027105E-3</v>
      </c>
      <c r="L79" s="13">
        <v>1997192647.5886004</v>
      </c>
      <c r="M79" s="59">
        <v>6.1741267019890739E-3</v>
      </c>
      <c r="N79" s="59">
        <v>5.2592317402873068E-3</v>
      </c>
      <c r="O79" s="59">
        <v>-0.24056868494350137</v>
      </c>
    </row>
    <row r="80" spans="1:15" ht="12.75" customHeight="1">
      <c r="A80" s="32" t="s">
        <v>82</v>
      </c>
      <c r="B80" s="22">
        <v>720</v>
      </c>
      <c r="C80" s="23">
        <v>3248062619.799562</v>
      </c>
      <c r="D80" s="62">
        <v>7.4318806472498736E-3</v>
      </c>
      <c r="E80" s="23">
        <v>2681787977.5066023</v>
      </c>
      <c r="F80" s="62">
        <v>7.8407703655832134E-3</v>
      </c>
      <c r="G80" s="62">
        <v>0.21115563461487907</v>
      </c>
      <c r="H80" s="62">
        <v>-8.502256204964953E-2</v>
      </c>
      <c r="J80" s="23">
        <v>2693416667.1899719</v>
      </c>
      <c r="K80" s="62">
        <v>6.6434784905487539E-3</v>
      </c>
      <c r="L80" s="23">
        <v>2554899971.4166021</v>
      </c>
      <c r="M80" s="62">
        <v>7.8982246171795892E-3</v>
      </c>
      <c r="N80" s="62">
        <v>5.421609351561707E-2</v>
      </c>
      <c r="O80" s="62">
        <v>-0.20358382298434918</v>
      </c>
    </row>
    <row r="81" spans="1:15" ht="12.75" customHeight="1">
      <c r="A81" s="32" t="s">
        <v>83</v>
      </c>
      <c r="B81" s="22">
        <v>721</v>
      </c>
      <c r="C81" s="23">
        <v>932337.11999999965</v>
      </c>
      <c r="D81" s="62">
        <v>2.133277282464545E-6</v>
      </c>
      <c r="E81" s="23">
        <v>905603.0199999999</v>
      </c>
      <c r="F81" s="62">
        <v>2.6477206183914962E-6</v>
      </c>
      <c r="G81" s="62">
        <v>2.9520771695306092E-2</v>
      </c>
      <c r="H81" s="62">
        <v>-0.22224010599432953</v>
      </c>
      <c r="J81" s="23">
        <v>918258.55999999959</v>
      </c>
      <c r="K81" s="62">
        <v>2.264941427902731E-6</v>
      </c>
      <c r="L81" s="23">
        <v>777029.89999999991</v>
      </c>
      <c r="M81" s="62">
        <v>2.4021123148166764E-6</v>
      </c>
      <c r="N81" s="62">
        <v>0.18175447302606984</v>
      </c>
      <c r="O81" s="62">
        <v>-0.10723391023187301</v>
      </c>
    </row>
    <row r="82" spans="1:15" ht="12.75" customHeight="1">
      <c r="A82" s="32" t="s">
        <v>84</v>
      </c>
      <c r="B82" s="22">
        <v>722</v>
      </c>
      <c r="C82" s="23">
        <v>7021766.8999999994</v>
      </c>
      <c r="D82" s="62">
        <v>1.6066480127415176E-5</v>
      </c>
      <c r="E82" s="23">
        <v>7865744.6699999999</v>
      </c>
      <c r="F82" s="62">
        <v>2.2997156460191594E-5</v>
      </c>
      <c r="G82" s="62">
        <v>-0.10729788537618534</v>
      </c>
      <c r="H82" s="62">
        <v>-0.3256008803929783</v>
      </c>
      <c r="J82" s="23">
        <v>5713868.8999999994</v>
      </c>
      <c r="K82" s="62">
        <v>1.4093610393585671E-5</v>
      </c>
      <c r="L82" s="23">
        <v>6605398.1699999999</v>
      </c>
      <c r="M82" s="62">
        <v>2.0419945601095322E-5</v>
      </c>
      <c r="N82" s="62">
        <v>-0.1349698000113142</v>
      </c>
      <c r="O82" s="62">
        <v>-0.34650585480948426</v>
      </c>
    </row>
    <row r="83" spans="1:15" ht="12.75" customHeight="1">
      <c r="A83" s="32" t="s">
        <v>85</v>
      </c>
      <c r="B83" s="22">
        <v>725</v>
      </c>
      <c r="C83" s="23">
        <v>27386275.400000002</v>
      </c>
      <c r="D83" s="62">
        <v>6.266244034361482E-5</v>
      </c>
      <c r="E83" s="23">
        <v>23985295.130000003</v>
      </c>
      <c r="F83" s="62">
        <v>7.0126047563209487E-5</v>
      </c>
      <c r="G83" s="62">
        <v>0.14179438908575981</v>
      </c>
      <c r="H83" s="62">
        <v>-0.13742208273342926</v>
      </c>
      <c r="J83" s="23">
        <v>27386275.400000002</v>
      </c>
      <c r="K83" s="62">
        <v>6.7549938994757058E-5</v>
      </c>
      <c r="L83" s="23">
        <v>23985295.130000003</v>
      </c>
      <c r="M83" s="62">
        <v>7.4148205630549693E-5</v>
      </c>
      <c r="N83" s="62">
        <v>0.14179438908575981</v>
      </c>
      <c r="O83" s="62">
        <v>-0.13742208273342926</v>
      </c>
    </row>
    <row r="84" spans="1:15" ht="12.75" customHeight="1">
      <c r="A84" s="32" t="s">
        <v>86</v>
      </c>
      <c r="B84" s="22">
        <v>726</v>
      </c>
      <c r="C84" s="23">
        <v>222595034.95999995</v>
      </c>
      <c r="D84" s="62">
        <v>5.0931891596203878E-4</v>
      </c>
      <c r="E84" s="23">
        <v>191593931.05000013</v>
      </c>
      <c r="F84" s="62">
        <v>5.6016509485554069E-4</v>
      </c>
      <c r="G84" s="62">
        <v>0.16180629386381495</v>
      </c>
      <c r="H84" s="62">
        <v>-0.12230392546361346</v>
      </c>
      <c r="J84" s="23">
        <v>222595034.95999995</v>
      </c>
      <c r="K84" s="62">
        <v>5.4904439586858937E-4</v>
      </c>
      <c r="L84" s="23">
        <v>191593931.05000013</v>
      </c>
      <c r="M84" s="62">
        <v>5.9229399180049896E-4</v>
      </c>
      <c r="N84" s="62">
        <v>0.16180629386381495</v>
      </c>
      <c r="O84" s="62">
        <v>-0.12230392546361346</v>
      </c>
    </row>
    <row r="85" spans="1:15" ht="12.75" customHeight="1">
      <c r="A85" s="32" t="s">
        <v>87</v>
      </c>
      <c r="B85" s="22">
        <v>730</v>
      </c>
      <c r="C85" s="23">
        <v>184701369.63311651</v>
      </c>
      <c r="D85" s="62">
        <v>4.2261455371251809E-4</v>
      </c>
      <c r="E85" s="23">
        <v>37912978.131649993</v>
      </c>
      <c r="F85" s="62">
        <v>1.1084655382862527E-4</v>
      </c>
      <c r="G85" s="62">
        <v>3.8717188344253719</v>
      </c>
      <c r="H85" s="62">
        <v>2.6803798703825423</v>
      </c>
      <c r="J85" s="23">
        <v>103652710.10999997</v>
      </c>
      <c r="K85" s="62">
        <v>2.5566580859592668E-4</v>
      </c>
      <c r="L85" s="23">
        <v>19287083.180000007</v>
      </c>
      <c r="M85" s="62">
        <v>5.9624140620034833E-5</v>
      </c>
      <c r="N85" s="62">
        <v>4.3742035092939302</v>
      </c>
      <c r="O85" s="62">
        <v>3.0599860310447458</v>
      </c>
    </row>
    <row r="86" spans="1:15" ht="12.75" customHeight="1">
      <c r="A86" s="32" t="s">
        <v>88</v>
      </c>
      <c r="B86" s="22">
        <v>731</v>
      </c>
      <c r="C86" s="23">
        <v>35741183.149999902</v>
      </c>
      <c r="D86" s="62">
        <v>8.1779275357286442E-5</v>
      </c>
      <c r="E86" s="23">
        <v>15014472.84999999</v>
      </c>
      <c r="F86" s="62">
        <v>4.3897964628280841E-5</v>
      </c>
      <c r="G86" s="62">
        <v>1.3804487514857988</v>
      </c>
      <c r="H86" s="62">
        <v>0.79832949421001631</v>
      </c>
      <c r="J86" s="23">
        <v>35741183.149999902</v>
      </c>
      <c r="K86" s="62">
        <v>8.8157834759192274E-5</v>
      </c>
      <c r="L86" s="23">
        <v>15014472.84999999</v>
      </c>
      <c r="M86" s="62">
        <v>4.6415781597935443E-5</v>
      </c>
      <c r="N86" s="62">
        <v>1.3804487514857988</v>
      </c>
      <c r="O86" s="62">
        <v>0.79832949421001631</v>
      </c>
    </row>
    <row r="87" spans="1:15" ht="12.75" customHeight="1">
      <c r="A87" s="32" t="s">
        <v>89</v>
      </c>
      <c r="B87" s="22">
        <v>732</v>
      </c>
      <c r="C87" s="23">
        <v>0</v>
      </c>
      <c r="D87" s="62">
        <v>0</v>
      </c>
      <c r="E87" s="23">
        <v>0</v>
      </c>
      <c r="F87" s="62">
        <v>0</v>
      </c>
      <c r="G87" s="62">
        <v>0</v>
      </c>
      <c r="H87" s="62">
        <v>0</v>
      </c>
      <c r="J87" s="23">
        <v>0</v>
      </c>
      <c r="K87" s="62">
        <v>0</v>
      </c>
      <c r="L87" s="23">
        <v>0</v>
      </c>
      <c r="M87" s="62">
        <v>0</v>
      </c>
      <c r="N87" s="62">
        <v>0</v>
      </c>
      <c r="O87" s="62">
        <v>0</v>
      </c>
    </row>
    <row r="88" spans="1:15" ht="12.75" customHeight="1">
      <c r="A88" s="32" t="s">
        <v>90</v>
      </c>
      <c r="B88" s="22">
        <v>733</v>
      </c>
      <c r="C88" s="23">
        <v>1406044051.2700014</v>
      </c>
      <c r="D88" s="62">
        <v>3.2171644444647977E-3</v>
      </c>
      <c r="E88" s="23">
        <v>1029945737.1420001</v>
      </c>
      <c r="F88" s="62">
        <v>3.0112626656824777E-3</v>
      </c>
      <c r="G88" s="62">
        <v>0.36516323196951883</v>
      </c>
      <c r="H88" s="62">
        <v>3.1323737984074063E-2</v>
      </c>
      <c r="J88" s="23">
        <v>1335340286.3500013</v>
      </c>
      <c r="K88" s="62">
        <v>3.2936992549262105E-3</v>
      </c>
      <c r="L88" s="23">
        <v>976300025.93200004</v>
      </c>
      <c r="M88" s="62">
        <v>3.0181365160428164E-3</v>
      </c>
      <c r="N88" s="62">
        <v>0.36775606973404784</v>
      </c>
      <c r="O88" s="62">
        <v>3.3282518496674296E-2</v>
      </c>
    </row>
    <row r="89" spans="1:15" ht="12.75" customHeight="1">
      <c r="A89" s="32" t="s">
        <v>91</v>
      </c>
      <c r="B89" s="22">
        <v>734</v>
      </c>
      <c r="C89" s="23">
        <v>43768925.369999997</v>
      </c>
      <c r="D89" s="62">
        <v>1.0014752407338144E-4</v>
      </c>
      <c r="E89" s="23">
        <v>16516199.75</v>
      </c>
      <c r="F89" s="62">
        <v>4.8288578604284557E-5</v>
      </c>
      <c r="G89" s="62">
        <v>1.6500603063970569</v>
      </c>
      <c r="H89" s="62">
        <v>1.0020097502433005</v>
      </c>
      <c r="J89" s="23">
        <v>43768925.369999997</v>
      </c>
      <c r="K89" s="62">
        <v>1.0795875654597318E-4</v>
      </c>
      <c r="L89" s="23">
        <v>16516199.75</v>
      </c>
      <c r="M89" s="62">
        <v>5.1058224160289219E-5</v>
      </c>
      <c r="N89" s="62">
        <v>1.6500603063970569</v>
      </c>
      <c r="O89" s="62">
        <v>1.0020097502433005</v>
      </c>
    </row>
    <row r="90" spans="1:15" ht="12.75" customHeight="1">
      <c r="A90" s="32" t="s">
        <v>92</v>
      </c>
      <c r="B90" s="22">
        <v>769</v>
      </c>
      <c r="C90" s="23">
        <v>0</v>
      </c>
      <c r="D90" s="62">
        <v>0</v>
      </c>
      <c r="E90" s="23">
        <v>0</v>
      </c>
      <c r="F90" s="62">
        <v>0</v>
      </c>
      <c r="G90" s="62">
        <v>0</v>
      </c>
      <c r="H90" s="62">
        <v>0</v>
      </c>
      <c r="J90" s="23">
        <v>0</v>
      </c>
      <c r="K90" s="62">
        <v>0</v>
      </c>
      <c r="L90" s="23">
        <v>0</v>
      </c>
      <c r="M90" s="62">
        <v>0</v>
      </c>
      <c r="N90" s="62">
        <v>0</v>
      </c>
      <c r="O90" s="62">
        <v>0</v>
      </c>
    </row>
    <row r="91" spans="1:15" ht="12.75" customHeight="1">
      <c r="A91" s="32" t="s">
        <v>93</v>
      </c>
      <c r="B91" s="22">
        <v>770</v>
      </c>
      <c r="C91" s="23">
        <v>0</v>
      </c>
      <c r="D91" s="62">
        <v>0</v>
      </c>
      <c r="E91" s="23">
        <v>60000</v>
      </c>
      <c r="F91" s="62">
        <v>1.7542260084721204E-7</v>
      </c>
      <c r="G91" s="62">
        <v>-1</v>
      </c>
      <c r="H91" s="62">
        <v>-1</v>
      </c>
      <c r="J91" s="23">
        <v>0</v>
      </c>
      <c r="K91" s="62">
        <v>0</v>
      </c>
      <c r="L91" s="23">
        <v>60000</v>
      </c>
      <c r="M91" s="62">
        <v>1.8548416076266896E-7</v>
      </c>
      <c r="N91" s="62">
        <v>-1</v>
      </c>
      <c r="O91" s="62">
        <v>-1</v>
      </c>
    </row>
    <row r="92" spans="1:15" ht="12.75" customHeight="1">
      <c r="A92" s="35" t="s">
        <v>94</v>
      </c>
      <c r="B92" s="36">
        <v>771</v>
      </c>
      <c r="C92" s="37">
        <v>1119251199.9400001</v>
      </c>
      <c r="D92" s="67">
        <v>2.5609547308415494E-3</v>
      </c>
      <c r="E92" s="37">
        <v>828787131.31149983</v>
      </c>
      <c r="F92" s="67">
        <v>2.423133235389386E-3</v>
      </c>
      <c r="G92" s="67">
        <v>0.35046884496005681</v>
      </c>
      <c r="H92" s="67">
        <v>2.0222743038495583E-2</v>
      </c>
      <c r="J92" s="37">
        <v>1119010696.6600001</v>
      </c>
      <c r="K92" s="67">
        <v>2.7601089666199588E-3</v>
      </c>
      <c r="L92" s="37">
        <v>802564421.26149988</v>
      </c>
      <c r="M92" s="67">
        <v>2.4810498022611069E-3</v>
      </c>
      <c r="N92" s="67">
        <v>0.3942939245937398</v>
      </c>
      <c r="O92" s="67">
        <v>5.3330758173105508E-2</v>
      </c>
    </row>
    <row r="93" spans="1:15" ht="12.75" customHeight="1" thickBot="1">
      <c r="A93" s="92" t="s">
        <v>95</v>
      </c>
      <c r="B93" s="93"/>
      <c r="C93" s="68">
        <v>8379231929.56458</v>
      </c>
      <c r="D93" s="69">
        <v>1.9172491083312957E-2</v>
      </c>
      <c r="E93" s="68">
        <v>6838687402.2003536</v>
      </c>
      <c r="F93" s="69">
        <v>1.9994338841250833E-2</v>
      </c>
      <c r="G93" s="69">
        <v>0.22526903728170922</v>
      </c>
      <c r="H93" s="69">
        <v>-7.4360476481295512E-2</v>
      </c>
      <c r="J93" s="68">
        <v>7595240253.2022381</v>
      </c>
      <c r="K93" s="69">
        <v>1.873412898470795E-2</v>
      </c>
      <c r="L93" s="68">
        <v>6604796476.2287045</v>
      </c>
      <c r="M93" s="69">
        <v>2.0418085523358574E-2</v>
      </c>
      <c r="N93" s="69">
        <v>0.14995825844721122</v>
      </c>
      <c r="O93" s="69">
        <v>-0.13125462079987071</v>
      </c>
    </row>
    <row r="94" spans="1:15" ht="12.75" customHeight="1">
      <c r="A94" s="70" t="s">
        <v>96</v>
      </c>
      <c r="B94" s="71">
        <v>707</v>
      </c>
      <c r="C94" s="13">
        <v>40973586.189999998</v>
      </c>
      <c r="D94" s="72">
        <v>9.3751518335159764E-5</v>
      </c>
      <c r="E94" s="13">
        <v>29548025.520000003</v>
      </c>
      <c r="F94" s="59">
        <v>8.6389858110303262E-5</v>
      </c>
      <c r="G94" s="59">
        <v>0.38667763645548625</v>
      </c>
      <c r="H94" s="59">
        <v>4.7576970956777265E-2</v>
      </c>
      <c r="J94" s="13">
        <v>40973586.189999998</v>
      </c>
      <c r="K94" s="72">
        <v>1.0106387988528444E-4</v>
      </c>
      <c r="L94" s="13">
        <v>29548025.520000003</v>
      </c>
      <c r="M94" s="59">
        <v>9.1344845262852101E-5</v>
      </c>
      <c r="N94" s="59">
        <v>0.38667763645548625</v>
      </c>
      <c r="O94" s="59">
        <v>4.7576970956777265E-2</v>
      </c>
    </row>
    <row r="95" spans="1:15" ht="12.75" customHeight="1">
      <c r="A95" s="32" t="s">
        <v>97</v>
      </c>
      <c r="B95" s="22">
        <v>745</v>
      </c>
      <c r="C95" s="23">
        <v>0</v>
      </c>
      <c r="D95" s="62">
        <v>0</v>
      </c>
      <c r="E95" s="23">
        <v>0</v>
      </c>
      <c r="F95" s="62">
        <v>0</v>
      </c>
      <c r="G95" s="62">
        <v>0</v>
      </c>
      <c r="H95" s="62">
        <v>0</v>
      </c>
      <c r="J95" s="23">
        <v>0</v>
      </c>
      <c r="K95" s="62">
        <v>0</v>
      </c>
      <c r="L95" s="23">
        <v>0</v>
      </c>
      <c r="M95" s="62">
        <v>0</v>
      </c>
      <c r="N95" s="62">
        <v>0</v>
      </c>
      <c r="O95" s="62">
        <v>0</v>
      </c>
    </row>
    <row r="96" spans="1:15" ht="12.75" customHeight="1">
      <c r="A96" s="32" t="s">
        <v>98</v>
      </c>
      <c r="B96" s="22">
        <v>746</v>
      </c>
      <c r="C96" s="23">
        <v>0</v>
      </c>
      <c r="D96" s="62">
        <v>0</v>
      </c>
      <c r="E96" s="23">
        <v>0</v>
      </c>
      <c r="F96" s="62">
        <v>0</v>
      </c>
      <c r="G96" s="62">
        <v>0</v>
      </c>
      <c r="H96" s="62">
        <v>0</v>
      </c>
      <c r="J96" s="23">
        <v>0</v>
      </c>
      <c r="K96" s="62">
        <v>0</v>
      </c>
      <c r="L96" s="23">
        <v>0</v>
      </c>
      <c r="M96" s="62">
        <v>0</v>
      </c>
      <c r="N96" s="62">
        <v>0</v>
      </c>
      <c r="O96" s="62">
        <v>0</v>
      </c>
    </row>
    <row r="97" spans="1:15" ht="12.75" customHeight="1">
      <c r="A97" s="32" t="s">
        <v>99</v>
      </c>
      <c r="B97" s="22">
        <v>747</v>
      </c>
      <c r="C97" s="23">
        <v>0</v>
      </c>
      <c r="D97" s="62">
        <v>0</v>
      </c>
      <c r="E97" s="23">
        <v>0</v>
      </c>
      <c r="F97" s="62">
        <v>0</v>
      </c>
      <c r="G97" s="62">
        <v>0</v>
      </c>
      <c r="H97" s="62">
        <v>0</v>
      </c>
      <c r="J97" s="23">
        <v>0</v>
      </c>
      <c r="K97" s="62">
        <v>0</v>
      </c>
      <c r="L97" s="23">
        <v>0</v>
      </c>
      <c r="M97" s="62">
        <v>0</v>
      </c>
      <c r="N97" s="62">
        <v>0</v>
      </c>
      <c r="O97" s="62">
        <v>0</v>
      </c>
    </row>
    <row r="98" spans="1:15" ht="12.75" customHeight="1">
      <c r="A98" s="32" t="s">
        <v>100</v>
      </c>
      <c r="B98" s="22">
        <v>755</v>
      </c>
      <c r="C98" s="23">
        <v>1300971785.7962685</v>
      </c>
      <c r="D98" s="62">
        <v>2.9767489636865589E-3</v>
      </c>
      <c r="E98" s="23">
        <v>803126355.45114195</v>
      </c>
      <c r="F98" s="62">
        <v>2.3481085680363634E-3</v>
      </c>
      <c r="G98" s="62">
        <v>0.61988431454907333</v>
      </c>
      <c r="H98" s="62">
        <v>0.22375486481005757</v>
      </c>
      <c r="J98" s="23">
        <v>1277472482.4062684</v>
      </c>
      <c r="K98" s="62">
        <v>3.150964743968955E-3</v>
      </c>
      <c r="L98" s="23">
        <v>793283205.71114194</v>
      </c>
      <c r="M98" s="62">
        <v>2.4523578276408474E-3</v>
      </c>
      <c r="N98" s="62">
        <v>0.61036118401255313</v>
      </c>
      <c r="O98" s="62">
        <v>0.21656053789571117</v>
      </c>
    </row>
    <row r="99" spans="1:15" ht="12.75" customHeight="1">
      <c r="A99" s="16" t="s">
        <v>101</v>
      </c>
      <c r="B99" s="17">
        <v>756</v>
      </c>
      <c r="C99" s="18">
        <v>290755549.87976438</v>
      </c>
      <c r="D99" s="60">
        <v>6.6527675022634352E-4</v>
      </c>
      <c r="E99" s="18">
        <v>125956026.85319786</v>
      </c>
      <c r="F99" s="60">
        <v>3.6825889704948748E-4</v>
      </c>
      <c r="G99" s="60">
        <v>1.3083893414535921</v>
      </c>
      <c r="H99" s="60">
        <v>0.74389162306685197</v>
      </c>
      <c r="J99" s="18">
        <v>282764667.92552501</v>
      </c>
      <c r="K99" s="60">
        <v>6.9745651021394287E-4</v>
      </c>
      <c r="L99" s="18">
        <v>119217056.115895</v>
      </c>
      <c r="M99" s="60">
        <v>3.6854792670421325E-4</v>
      </c>
      <c r="N99" s="60">
        <v>1.371847428027746</v>
      </c>
      <c r="O99" s="60">
        <v>0.79183155399844818</v>
      </c>
    </row>
    <row r="100" spans="1:15" ht="12.75" customHeight="1" thickBot="1">
      <c r="A100" s="39" t="s">
        <v>102</v>
      </c>
      <c r="B100" s="40"/>
      <c r="C100" s="20">
        <v>1632700921.8660331</v>
      </c>
      <c r="D100" s="61">
        <v>3.7357772322480628E-3</v>
      </c>
      <c r="E100" s="20">
        <v>958630407.82433975</v>
      </c>
      <c r="F100" s="61">
        <v>2.8027573231961542E-3</v>
      </c>
      <c r="G100" s="61">
        <v>0.70315995459765412</v>
      </c>
      <c r="H100" s="61">
        <v>0.28666612872830255</v>
      </c>
      <c r="J100" s="20">
        <v>1601210736.5217934</v>
      </c>
      <c r="K100" s="61">
        <v>3.9494851340681819E-3</v>
      </c>
      <c r="L100" s="20">
        <v>942048287.34703696</v>
      </c>
      <c r="M100" s="61">
        <v>2.9122505996079127E-3</v>
      </c>
      <c r="N100" s="61">
        <v>0.69971195535110664</v>
      </c>
      <c r="O100" s="61">
        <v>0.28406130947428165</v>
      </c>
    </row>
    <row r="101" spans="1:15" ht="12.75" customHeight="1">
      <c r="A101" s="70" t="s">
        <v>103</v>
      </c>
      <c r="B101" s="71">
        <v>705</v>
      </c>
      <c r="C101" s="13">
        <v>190471584.54000002</v>
      </c>
      <c r="D101" s="72">
        <v>4.3581736212992063E-4</v>
      </c>
      <c r="E101" s="13">
        <v>272541073.69708002</v>
      </c>
      <c r="F101" s="59">
        <v>7.9683106642722452E-4</v>
      </c>
      <c r="G101" s="59">
        <v>-0.30112704864550943</v>
      </c>
      <c r="H101" s="59">
        <v>-0.47203070835197514</v>
      </c>
      <c r="J101" s="13">
        <v>180094201.80000001</v>
      </c>
      <c r="K101" s="72">
        <v>4.442134670455942E-4</v>
      </c>
      <c r="L101" s="13">
        <v>269990200.97707999</v>
      </c>
      <c r="M101" s="59">
        <v>8.3464843070630017E-4</v>
      </c>
      <c r="N101" s="59">
        <v>-0.33296022911850576</v>
      </c>
      <c r="O101" s="59">
        <v>-0.49607934510727947</v>
      </c>
    </row>
    <row r="102" spans="1:15" ht="12.75" customHeight="1">
      <c r="A102" s="32" t="s">
        <v>104</v>
      </c>
      <c r="B102" s="22">
        <v>706</v>
      </c>
      <c r="C102" s="23">
        <v>38865276.777301997</v>
      </c>
      <c r="D102" s="62">
        <v>8.8927502989171158E-5</v>
      </c>
      <c r="E102" s="23">
        <v>116282984.58437298</v>
      </c>
      <c r="F102" s="62">
        <v>3.399777265011162E-4</v>
      </c>
      <c r="G102" s="62">
        <v>-0.66576987238316021</v>
      </c>
      <c r="H102" s="62">
        <v>-0.74750311428810168</v>
      </c>
      <c r="J102" s="23">
        <v>38865276.777301997</v>
      </c>
      <c r="K102" s="62">
        <v>9.5863604560154908E-5</v>
      </c>
      <c r="L102" s="23">
        <v>116282984.58437298</v>
      </c>
      <c r="M102" s="62">
        <v>3.594775301101799E-4</v>
      </c>
      <c r="N102" s="62">
        <v>-0.66576987238316021</v>
      </c>
      <c r="O102" s="62">
        <v>-0.74750311428810168</v>
      </c>
    </row>
    <row r="103" spans="1:15" ht="12.75" customHeight="1">
      <c r="A103" s="21" t="s">
        <v>105</v>
      </c>
      <c r="B103" s="22">
        <v>708</v>
      </c>
      <c r="C103" s="23">
        <v>6664413.3300000001</v>
      </c>
      <c r="D103" s="62">
        <v>1.5248820681775381E-5</v>
      </c>
      <c r="E103" s="23">
        <v>9781341.0099999998</v>
      </c>
      <c r="F103" s="62">
        <v>2.8597804662461598E-5</v>
      </c>
      <c r="G103" s="62">
        <v>-0.31866056779059171</v>
      </c>
      <c r="H103" s="62">
        <v>-0.48527654890881</v>
      </c>
      <c r="J103" s="23">
        <v>6664413.3300000001</v>
      </c>
      <c r="K103" s="62">
        <v>1.6438186913045714E-5</v>
      </c>
      <c r="L103" s="23">
        <v>9781341.0099999998</v>
      </c>
      <c r="M103" s="62">
        <v>3.0238063806222114E-5</v>
      </c>
      <c r="N103" s="62">
        <v>-0.31866056779059171</v>
      </c>
      <c r="O103" s="62">
        <v>-0.48527654890881</v>
      </c>
    </row>
    <row r="104" spans="1:15" ht="12.75" customHeight="1">
      <c r="A104" s="21" t="s">
        <v>106</v>
      </c>
      <c r="B104" s="22">
        <v>736</v>
      </c>
      <c r="C104" s="23">
        <v>148665609.5257996</v>
      </c>
      <c r="D104" s="62">
        <v>3.4016125785609939E-4</v>
      </c>
      <c r="E104" s="23">
        <v>108714816.91187638</v>
      </c>
      <c r="F104" s="62">
        <v>3.1785059888849712E-4</v>
      </c>
      <c r="G104" s="62">
        <v>0.36748249915471143</v>
      </c>
      <c r="H104" s="62">
        <v>3.307584736323288E-2</v>
      </c>
      <c r="J104" s="23">
        <v>143839227.20579961</v>
      </c>
      <c r="K104" s="62">
        <v>3.5478833396982356E-4</v>
      </c>
      <c r="L104" s="23">
        <v>106310458.92359938</v>
      </c>
      <c r="M104" s="62">
        <v>3.2864843756230037E-4</v>
      </c>
      <c r="N104" s="62">
        <v>0.35301106459497555</v>
      </c>
      <c r="O104" s="62">
        <v>2.2143283670752689E-2</v>
      </c>
    </row>
    <row r="105" spans="1:15" ht="12.75" customHeight="1" thickBot="1">
      <c r="A105" s="41" t="s">
        <v>107</v>
      </c>
      <c r="B105" s="42"/>
      <c r="C105" s="31">
        <v>384666884.1731016</v>
      </c>
      <c r="D105" s="65">
        <v>8.8015494365696655E-4</v>
      </c>
      <c r="E105" s="31">
        <v>507320216.20332938</v>
      </c>
      <c r="F105" s="65">
        <v>1.4832571964792994E-3</v>
      </c>
      <c r="G105" s="65">
        <v>-0.24176708933095115</v>
      </c>
      <c r="H105" s="65">
        <v>-0.42718674120340805</v>
      </c>
      <c r="J105" s="31">
        <v>369463119.1131016</v>
      </c>
      <c r="K105" s="65">
        <v>9.1130359248861831E-4</v>
      </c>
      <c r="L105" s="31">
        <v>502364985.49505234</v>
      </c>
      <c r="M105" s="65">
        <v>1.5530124621850026E-3</v>
      </c>
      <c r="N105" s="65">
        <v>-0.26455240755082376</v>
      </c>
      <c r="O105" s="65">
        <v>-0.44440009635931388</v>
      </c>
    </row>
    <row r="106" spans="1:15" ht="12.75" customHeight="1">
      <c r="A106" s="11" t="s">
        <v>108</v>
      </c>
      <c r="B106" s="12">
        <v>702</v>
      </c>
      <c r="C106" s="13">
        <v>2090164807.4402862</v>
      </c>
      <c r="D106" s="59">
        <v>4.7824987385670587E-3</v>
      </c>
      <c r="E106" s="13">
        <v>1681913439.2056301</v>
      </c>
      <c r="F106" s="59">
        <v>4.9174271650888482E-3</v>
      </c>
      <c r="G106" s="59">
        <v>0.24273030865813983</v>
      </c>
      <c r="H106" s="59">
        <v>-6.116921609266468E-2</v>
      </c>
      <c r="J106" s="13">
        <v>2016084019.7527092</v>
      </c>
      <c r="K106" s="59">
        <v>4.9727956997978658E-3</v>
      </c>
      <c r="L106" s="13">
        <v>1632211465.6753993</v>
      </c>
      <c r="M106" s="59">
        <v>5.0458228983001219E-3</v>
      </c>
      <c r="N106" s="59">
        <v>0.23518555171922273</v>
      </c>
      <c r="O106" s="59">
        <v>-6.6868964478943416E-2</v>
      </c>
    </row>
    <row r="107" spans="1:15" ht="12.75" customHeight="1">
      <c r="A107" s="32" t="s">
        <v>109</v>
      </c>
      <c r="B107" s="22">
        <v>748</v>
      </c>
      <c r="C107" s="23">
        <v>150767956.47</v>
      </c>
      <c r="D107" s="62">
        <v>3.4497163049890641E-4</v>
      </c>
      <c r="E107" s="23">
        <v>112151066.32000001</v>
      </c>
      <c r="F107" s="62">
        <v>3.2789719569404279E-4</v>
      </c>
      <c r="G107" s="62">
        <v>0.34432922857652226</v>
      </c>
      <c r="H107" s="62">
        <v>1.5584519586403278E-2</v>
      </c>
      <c r="J107" s="23">
        <v>150767956.47</v>
      </c>
      <c r="K107" s="62">
        <v>3.7187847245239808E-4</v>
      </c>
      <c r="L107" s="23">
        <v>112151066.32000001</v>
      </c>
      <c r="M107" s="62">
        <v>3.4670410691672719E-4</v>
      </c>
      <c r="N107" s="62">
        <v>0.34432922857652226</v>
      </c>
      <c r="O107" s="62">
        <v>1.5584519586403278E-2</v>
      </c>
    </row>
    <row r="108" spans="1:15" ht="12.75" customHeight="1">
      <c r="A108" s="32" t="s">
        <v>110</v>
      </c>
      <c r="B108" s="22">
        <v>749</v>
      </c>
      <c r="C108" s="23">
        <v>3837327.2399999998</v>
      </c>
      <c r="D108" s="62">
        <v>8.7801749505311729E-6</v>
      </c>
      <c r="E108" s="23">
        <v>2285338.08</v>
      </c>
      <c r="F108" s="62">
        <v>6.6816658301462325E-6</v>
      </c>
      <c r="G108" s="62">
        <v>0.67910703172635167</v>
      </c>
      <c r="H108" s="62">
        <v>0.26849515126263612</v>
      </c>
      <c r="J108" s="23">
        <v>3837327.2399999998</v>
      </c>
      <c r="K108" s="62">
        <v>9.465004538912928E-6</v>
      </c>
      <c r="L108" s="23">
        <v>2285338.08</v>
      </c>
      <c r="M108" s="62">
        <v>7.0649002637961539E-6</v>
      </c>
      <c r="N108" s="62">
        <v>0.67910703172635167</v>
      </c>
      <c r="O108" s="62">
        <v>0.26849515126263612</v>
      </c>
    </row>
    <row r="109" spans="1:15" ht="12.75" customHeight="1">
      <c r="A109" s="32" t="s">
        <v>111</v>
      </c>
      <c r="B109" s="22">
        <v>752</v>
      </c>
      <c r="C109" s="23">
        <v>0</v>
      </c>
      <c r="D109" s="62">
        <v>0</v>
      </c>
      <c r="E109" s="23">
        <v>0</v>
      </c>
      <c r="F109" s="62">
        <v>0</v>
      </c>
      <c r="G109" s="62">
        <v>0</v>
      </c>
      <c r="H109" s="62">
        <v>0</v>
      </c>
      <c r="J109" s="23">
        <v>0</v>
      </c>
      <c r="K109" s="62">
        <v>0</v>
      </c>
      <c r="L109" s="23">
        <v>0</v>
      </c>
      <c r="M109" s="62">
        <v>0</v>
      </c>
      <c r="N109" s="62">
        <v>0</v>
      </c>
      <c r="O109" s="62">
        <v>0</v>
      </c>
    </row>
    <row r="110" spans="1:15" ht="12.75" customHeight="1">
      <c r="A110" s="32" t="s">
        <v>112</v>
      </c>
      <c r="B110" s="22">
        <v>753</v>
      </c>
      <c r="C110" s="23">
        <v>0</v>
      </c>
      <c r="D110" s="62">
        <v>0</v>
      </c>
      <c r="E110" s="23">
        <v>0</v>
      </c>
      <c r="F110" s="62">
        <v>0</v>
      </c>
      <c r="G110" s="62">
        <v>0</v>
      </c>
      <c r="H110" s="62">
        <v>0</v>
      </c>
      <c r="J110" s="23">
        <v>0</v>
      </c>
      <c r="K110" s="62">
        <v>0</v>
      </c>
      <c r="L110" s="23">
        <v>0</v>
      </c>
      <c r="M110" s="62">
        <v>0</v>
      </c>
      <c r="N110" s="62">
        <v>0</v>
      </c>
      <c r="O110" s="62">
        <v>0</v>
      </c>
    </row>
    <row r="111" spans="1:15" ht="12.75" customHeight="1">
      <c r="A111" s="32" t="s">
        <v>113</v>
      </c>
      <c r="B111" s="22">
        <v>754</v>
      </c>
      <c r="C111" s="23">
        <v>1171770.6399999999</v>
      </c>
      <c r="D111" s="62">
        <v>2.6811242767754883E-6</v>
      </c>
      <c r="E111" s="23">
        <v>1920833.6500000001</v>
      </c>
      <c r="F111" s="62">
        <v>5.615960577964057E-6</v>
      </c>
      <c r="G111" s="62">
        <v>-0.38996766325912724</v>
      </c>
      <c r="H111" s="62">
        <v>-0.53914607785686131</v>
      </c>
      <c r="J111" s="23">
        <v>1171770.6399999999</v>
      </c>
      <c r="K111" s="62">
        <v>2.890244624058934E-6</v>
      </c>
      <c r="L111" s="23">
        <v>1920833.6500000001</v>
      </c>
      <c r="M111" s="62">
        <v>5.9380702922490711E-6</v>
      </c>
      <c r="N111" s="62">
        <v>-0.38996766325912724</v>
      </c>
      <c r="O111" s="62">
        <v>-0.53914607785686131</v>
      </c>
    </row>
    <row r="112" spans="1:15" ht="12.75" customHeight="1">
      <c r="A112" s="32" t="s">
        <v>114</v>
      </c>
      <c r="B112" s="22">
        <v>757</v>
      </c>
      <c r="C112" s="23">
        <v>574891.68000000005</v>
      </c>
      <c r="D112" s="62">
        <v>1.3154076294011306E-6</v>
      </c>
      <c r="E112" s="23">
        <v>0</v>
      </c>
      <c r="F112" s="62">
        <v>0</v>
      </c>
      <c r="G112" s="62">
        <v>0</v>
      </c>
      <c r="H112" s="62">
        <v>0</v>
      </c>
      <c r="J112" s="23">
        <v>574891.68000000005</v>
      </c>
      <c r="K112" s="62">
        <v>1.4180058202654823E-6</v>
      </c>
      <c r="L112" s="23">
        <v>0</v>
      </c>
      <c r="M112" s="62">
        <v>0</v>
      </c>
      <c r="N112" s="62">
        <v>0</v>
      </c>
      <c r="O112" s="62">
        <v>0</v>
      </c>
    </row>
    <row r="113" spans="1:15" ht="12.75" customHeight="1">
      <c r="A113" s="32" t="s">
        <v>115</v>
      </c>
      <c r="B113" s="22">
        <v>758</v>
      </c>
      <c r="C113" s="23">
        <v>12487060.658616759</v>
      </c>
      <c r="D113" s="62">
        <v>2.8571599538784752E-5</v>
      </c>
      <c r="E113" s="23">
        <v>12440411.141350824</v>
      </c>
      <c r="F113" s="62">
        <v>3.6372154633739919E-5</v>
      </c>
      <c r="G113" s="62">
        <v>3.7498372630848653E-3</v>
      </c>
      <c r="H113" s="62">
        <v>-0.24170896935628561</v>
      </c>
      <c r="J113" s="23">
        <v>12487060.658616759</v>
      </c>
      <c r="K113" s="62">
        <v>3.0800106016365883E-5</v>
      </c>
      <c r="L113" s="23">
        <v>12438815.271350825</v>
      </c>
      <c r="M113" s="62">
        <v>3.8453386858139638E-5</v>
      </c>
      <c r="N113" s="62">
        <v>3.878615946411923E-3</v>
      </c>
      <c r="O113" s="62">
        <v>-0.24161168244586251</v>
      </c>
    </row>
    <row r="114" spans="1:15" ht="12.75" customHeight="1">
      <c r="A114" s="32" t="s">
        <v>116</v>
      </c>
      <c r="B114" s="22">
        <v>759</v>
      </c>
      <c r="C114" s="23">
        <v>264925894.29798409</v>
      </c>
      <c r="D114" s="62">
        <v>6.0617600620952762E-4</v>
      </c>
      <c r="E114" s="23">
        <v>182526667.99165177</v>
      </c>
      <c r="F114" s="62">
        <v>5.3365504705118539E-4</v>
      </c>
      <c r="G114" s="62">
        <v>0.45143664327505828</v>
      </c>
      <c r="H114" s="62">
        <v>9.6499692736313536E-2</v>
      </c>
      <c r="J114" s="23">
        <v>235629476.57798409</v>
      </c>
      <c r="K114" s="62">
        <v>5.8119465081437705E-4</v>
      </c>
      <c r="L114" s="23">
        <v>162077183.57165179</v>
      </c>
      <c r="M114" s="62">
        <v>5.0104583955941449E-4</v>
      </c>
      <c r="N114" s="62">
        <v>0.45381028584949457</v>
      </c>
      <c r="O114" s="62">
        <v>9.8292880448360265E-2</v>
      </c>
    </row>
    <row r="115" spans="1:15" ht="12.75" customHeight="1" thickBot="1">
      <c r="A115" s="39" t="s">
        <v>117</v>
      </c>
      <c r="B115" s="40"/>
      <c r="C115" s="20">
        <v>2523929708.4268866</v>
      </c>
      <c r="D115" s="61">
        <v>5.7749946816709847E-3</v>
      </c>
      <c r="E115" s="20">
        <v>1993237756.3886325</v>
      </c>
      <c r="F115" s="61">
        <v>5.827649188875926E-3</v>
      </c>
      <c r="G115" s="61">
        <v>0.26624618680702028</v>
      </c>
      <c r="H115" s="61">
        <v>-4.3403953458472366E-2</v>
      </c>
      <c r="J115" s="20">
        <v>2420552503.0193095</v>
      </c>
      <c r="K115" s="61">
        <v>5.9704421840642433E-3</v>
      </c>
      <c r="L115" s="20">
        <v>1923084702.5684016</v>
      </c>
      <c r="M115" s="61">
        <v>5.9450292021904468E-3</v>
      </c>
      <c r="N115" s="61">
        <v>0.25868220977812784</v>
      </c>
      <c r="O115" s="61">
        <v>-4.9118221819046792E-2</v>
      </c>
    </row>
    <row r="116" spans="1:15" ht="12.75" customHeight="1">
      <c r="A116" s="21" t="s">
        <v>118</v>
      </c>
      <c r="B116" s="22">
        <v>760</v>
      </c>
      <c r="C116" s="23">
        <v>2570818841.9356036</v>
      </c>
      <c r="D116" s="62">
        <v>5.882281543003496E-3</v>
      </c>
      <c r="E116" s="23">
        <v>3293846657.2315178</v>
      </c>
      <c r="F116" s="62">
        <v>9.6302524567241365E-3</v>
      </c>
      <c r="G116" s="62">
        <v>-0.21950864461420316</v>
      </c>
      <c r="H116" s="62">
        <v>-0.41037141694810242</v>
      </c>
      <c r="J116" s="23">
        <v>2405076332.4056034</v>
      </c>
      <c r="K116" s="62">
        <v>5.9322692538077869E-3</v>
      </c>
      <c r="L116" s="23">
        <v>3251969918.3315177</v>
      </c>
      <c r="M116" s="62">
        <v>1.0053148518786111E-2</v>
      </c>
      <c r="N116" s="62">
        <v>-0.26042479087888626</v>
      </c>
      <c r="O116" s="62">
        <v>-0.44128185455834879</v>
      </c>
    </row>
    <row r="117" spans="1:15" ht="12.75" customHeight="1" thickBot="1">
      <c r="A117" s="41" t="s">
        <v>119</v>
      </c>
      <c r="B117" s="42"/>
      <c r="C117" s="31">
        <v>2570818841.9356036</v>
      </c>
      <c r="D117" s="65">
        <v>5.882281543003496E-3</v>
      </c>
      <c r="E117" s="31">
        <v>3293846657.2315178</v>
      </c>
      <c r="F117" s="65">
        <v>9.6302524567241365E-3</v>
      </c>
      <c r="G117" s="65">
        <v>-0.21950864461420316</v>
      </c>
      <c r="H117" s="65">
        <v>-0.41037141694810242</v>
      </c>
      <c r="J117" s="31">
        <v>2405076332.4056034</v>
      </c>
      <c r="K117" s="65">
        <v>5.9322692538077869E-3</v>
      </c>
      <c r="L117" s="31">
        <v>3251969918.3315177</v>
      </c>
      <c r="M117" s="65">
        <v>1.0053148518786111E-2</v>
      </c>
      <c r="N117" s="65">
        <v>-0.26042479087888626</v>
      </c>
      <c r="O117" s="65">
        <v>-0.44128185455834879</v>
      </c>
    </row>
    <row r="118" spans="1:15" ht="12.75" customHeight="1">
      <c r="A118" s="11" t="s">
        <v>120</v>
      </c>
      <c r="B118" s="12">
        <v>789</v>
      </c>
      <c r="C118" s="13">
        <v>1372072407.2</v>
      </c>
      <c r="D118" s="59">
        <v>3.1394340452477148E-3</v>
      </c>
      <c r="E118" s="13">
        <v>1164664812.72</v>
      </c>
      <c r="F118" s="59">
        <v>3.4051421760428924E-3</v>
      </c>
      <c r="G118" s="59">
        <v>0.17808350712992937</v>
      </c>
      <c r="H118" s="59">
        <v>-0.11000717146639771</v>
      </c>
      <c r="J118" s="13">
        <v>1372072407.2</v>
      </c>
      <c r="K118" s="59">
        <v>3.3843012986990361E-3</v>
      </c>
      <c r="L118" s="13">
        <v>1164664812.72</v>
      </c>
      <c r="M118" s="59">
        <v>3.6004479226196704E-3</v>
      </c>
      <c r="N118" s="59">
        <v>0.17808350712992937</v>
      </c>
      <c r="O118" s="59">
        <v>-0.11000717146639771</v>
      </c>
    </row>
    <row r="119" spans="1:15" ht="12.75" customHeight="1">
      <c r="A119" s="16" t="s">
        <v>121</v>
      </c>
      <c r="B119" s="17">
        <v>798</v>
      </c>
      <c r="C119" s="18">
        <v>228105.65</v>
      </c>
      <c r="D119" s="60">
        <v>5.2192773483781146E-7</v>
      </c>
      <c r="E119" s="18">
        <v>1466186.8000000003</v>
      </c>
      <c r="F119" s="60">
        <v>4.2867050297308525E-6</v>
      </c>
      <c r="G119" s="60">
        <v>-0.84442251833122495</v>
      </c>
      <c r="H119" s="60">
        <v>-0.88246771801104851</v>
      </c>
      <c r="J119" s="18">
        <v>228105.65</v>
      </c>
      <c r="K119" s="60">
        <v>5.626366680683933E-7</v>
      </c>
      <c r="L119" s="18">
        <v>1466186.8000000003</v>
      </c>
      <c r="M119" s="60">
        <v>4.5325738019883872E-6</v>
      </c>
      <c r="N119" s="60">
        <v>-0.84442251833122495</v>
      </c>
      <c r="O119" s="60">
        <v>-0.88246771801104851</v>
      </c>
    </row>
    <row r="120" spans="1:15" ht="12.75" customHeight="1" thickBot="1">
      <c r="A120" s="39" t="s">
        <v>122</v>
      </c>
      <c r="B120" s="40"/>
      <c r="C120" s="20">
        <v>1372300512.8500001</v>
      </c>
      <c r="D120" s="61">
        <v>3.1399559729825529E-3</v>
      </c>
      <c r="E120" s="20">
        <v>1166130999.52</v>
      </c>
      <c r="F120" s="61">
        <v>3.4094288810726228E-3</v>
      </c>
      <c r="G120" s="61">
        <v>0.1767979012776979</v>
      </c>
      <c r="H120" s="61">
        <v>-0.11097839293065059</v>
      </c>
      <c r="J120" s="20">
        <v>1372300512.8500001</v>
      </c>
      <c r="K120" s="61">
        <v>3.3848639353671051E-3</v>
      </c>
      <c r="L120" s="20">
        <v>1166130999.52</v>
      </c>
      <c r="M120" s="61">
        <v>3.6049804964216588E-3</v>
      </c>
      <c r="N120" s="61">
        <v>0.1767979012776979</v>
      </c>
      <c r="O120" s="61">
        <v>-0.11097839293065059</v>
      </c>
    </row>
    <row r="121" spans="1:15" ht="12.75" customHeight="1">
      <c r="A121" s="11" t="s">
        <v>123</v>
      </c>
      <c r="B121" s="12">
        <v>790</v>
      </c>
      <c r="C121" s="13">
        <v>21179528.680999987</v>
      </c>
      <c r="D121" s="59">
        <v>2.8194358596763883E-4</v>
      </c>
      <c r="E121" s="13">
        <v>39578620.70000001</v>
      </c>
      <c r="F121" s="59">
        <v>7.7898129100415587E-4</v>
      </c>
      <c r="G121" s="59">
        <v>-0.46487451289579729</v>
      </c>
      <c r="H121" s="59">
        <v>-0.59573507055661956</v>
      </c>
      <c r="J121" s="13">
        <v>21179528.680999987</v>
      </c>
      <c r="K121" s="59">
        <v>2.8687461989183313E-4</v>
      </c>
      <c r="L121" s="13">
        <v>39578620.70000001</v>
      </c>
      <c r="M121" s="59">
        <v>7.9222475155671141E-4</v>
      </c>
      <c r="N121" s="59">
        <v>-0.46487451289579729</v>
      </c>
      <c r="O121" s="59">
        <v>-0.59573507055661956</v>
      </c>
    </row>
    <row r="122" spans="1:15" ht="12.75" customHeight="1">
      <c r="A122" s="32" t="s">
        <v>124</v>
      </c>
      <c r="B122" s="22">
        <v>791</v>
      </c>
      <c r="C122" s="23">
        <v>75098559791.904037</v>
      </c>
      <c r="D122" s="62">
        <v>0.99971805641403233</v>
      </c>
      <c r="E122" s="23">
        <v>50768600159.795074</v>
      </c>
      <c r="F122" s="62">
        <v>0.99922101870899593</v>
      </c>
      <c r="G122" s="62">
        <v>0.47923243019366257</v>
      </c>
      <c r="H122" s="62">
        <v>0.11749824748331372</v>
      </c>
      <c r="J122" s="23">
        <v>73807340711.226547</v>
      </c>
      <c r="K122" s="62">
        <v>0.99971312538010815</v>
      </c>
      <c r="L122" s="23">
        <v>49919250136.200775</v>
      </c>
      <c r="M122" s="62">
        <v>0.99920777524844318</v>
      </c>
      <c r="N122" s="62">
        <v>0.4785346436464688</v>
      </c>
      <c r="O122" s="62">
        <v>0.11697109892458157</v>
      </c>
    </row>
    <row r="123" spans="1:15" ht="12.75" customHeight="1">
      <c r="A123" s="32" t="s">
        <v>125</v>
      </c>
      <c r="B123" s="22">
        <v>792</v>
      </c>
      <c r="C123" s="23">
        <v>0</v>
      </c>
      <c r="D123" s="62">
        <v>0</v>
      </c>
      <c r="E123" s="23">
        <v>0</v>
      </c>
      <c r="F123" s="62">
        <v>0</v>
      </c>
      <c r="G123" s="62">
        <v>0</v>
      </c>
      <c r="H123" s="62">
        <v>0</v>
      </c>
      <c r="J123" s="23">
        <v>0</v>
      </c>
      <c r="K123" s="62">
        <v>0</v>
      </c>
      <c r="L123" s="23">
        <v>0</v>
      </c>
      <c r="M123" s="62">
        <v>0</v>
      </c>
      <c r="N123" s="62">
        <v>0</v>
      </c>
      <c r="O123" s="62">
        <v>0</v>
      </c>
    </row>
    <row r="124" spans="1:15" ht="12.75" customHeight="1">
      <c r="A124" s="32" t="s">
        <v>126</v>
      </c>
      <c r="B124" s="22">
        <v>793</v>
      </c>
      <c r="C124" s="23">
        <v>0</v>
      </c>
      <c r="D124" s="62">
        <v>0</v>
      </c>
      <c r="E124" s="23">
        <v>0</v>
      </c>
      <c r="F124" s="62">
        <v>0</v>
      </c>
      <c r="G124" s="62">
        <v>0</v>
      </c>
      <c r="H124" s="62">
        <v>0</v>
      </c>
      <c r="J124" s="23">
        <v>0</v>
      </c>
      <c r="K124" s="62">
        <v>0</v>
      </c>
      <c r="L124" s="23">
        <v>0</v>
      </c>
      <c r="M124" s="62">
        <v>0</v>
      </c>
      <c r="N124" s="62">
        <v>0</v>
      </c>
      <c r="O124" s="62">
        <v>0</v>
      </c>
    </row>
    <row r="125" spans="1:15" ht="12.75" customHeight="1">
      <c r="A125" s="32" t="s">
        <v>127</v>
      </c>
      <c r="B125" s="22">
        <v>794</v>
      </c>
      <c r="C125" s="23">
        <v>0</v>
      </c>
      <c r="D125" s="62">
        <v>0</v>
      </c>
      <c r="E125" s="23">
        <v>0</v>
      </c>
      <c r="F125" s="62">
        <v>0</v>
      </c>
      <c r="G125" s="62">
        <v>0</v>
      </c>
      <c r="H125" s="62">
        <v>0</v>
      </c>
      <c r="J125" s="23">
        <v>0</v>
      </c>
      <c r="K125" s="62">
        <v>0</v>
      </c>
      <c r="L125" s="23">
        <v>0</v>
      </c>
      <c r="M125" s="62">
        <v>0</v>
      </c>
      <c r="N125" s="62">
        <v>0</v>
      </c>
      <c r="O125" s="62">
        <v>0</v>
      </c>
    </row>
    <row r="126" spans="1:15" ht="12.75" customHeight="1">
      <c r="A126" s="32" t="s">
        <v>128</v>
      </c>
      <c r="B126" s="22">
        <v>795</v>
      </c>
      <c r="C126" s="23">
        <v>0</v>
      </c>
      <c r="D126" s="62">
        <v>0</v>
      </c>
      <c r="E126" s="23">
        <v>0</v>
      </c>
      <c r="F126" s="62">
        <v>0</v>
      </c>
      <c r="G126" s="62">
        <v>0</v>
      </c>
      <c r="H126" s="62">
        <v>0</v>
      </c>
      <c r="J126" s="23">
        <v>0</v>
      </c>
      <c r="K126" s="62">
        <v>0</v>
      </c>
      <c r="L126" s="23">
        <v>0</v>
      </c>
      <c r="M126" s="62">
        <v>0</v>
      </c>
      <c r="N126" s="62">
        <v>0</v>
      </c>
      <c r="O126" s="62">
        <v>0</v>
      </c>
    </row>
    <row r="127" spans="1:15" ht="12.75" customHeight="1">
      <c r="A127" s="32" t="s">
        <v>17</v>
      </c>
      <c r="B127" s="22">
        <v>796</v>
      </c>
      <c r="C127" s="23">
        <v>0</v>
      </c>
      <c r="D127" s="62">
        <v>0</v>
      </c>
      <c r="E127" s="23">
        <v>0</v>
      </c>
      <c r="F127" s="62">
        <v>0</v>
      </c>
      <c r="G127" s="62">
        <v>0</v>
      </c>
      <c r="H127" s="62">
        <v>0</v>
      </c>
      <c r="J127" s="23">
        <v>0</v>
      </c>
      <c r="K127" s="62">
        <v>0</v>
      </c>
      <c r="L127" s="23">
        <v>0</v>
      </c>
      <c r="M127" s="62">
        <v>0</v>
      </c>
      <c r="N127" s="62">
        <v>0</v>
      </c>
      <c r="O127" s="62">
        <v>0</v>
      </c>
    </row>
    <row r="128" spans="1:15" ht="12.75" customHeight="1">
      <c r="A128" s="32" t="s">
        <v>18</v>
      </c>
      <c r="B128" s="22">
        <v>797</v>
      </c>
      <c r="C128" s="23">
        <v>0</v>
      </c>
      <c r="D128" s="62">
        <v>0</v>
      </c>
      <c r="E128" s="23">
        <v>0</v>
      </c>
      <c r="F128" s="62">
        <v>0</v>
      </c>
      <c r="G128" s="62">
        <v>0</v>
      </c>
      <c r="H128" s="62">
        <v>0</v>
      </c>
      <c r="J128" s="23">
        <v>0</v>
      </c>
      <c r="K128" s="62">
        <v>0</v>
      </c>
      <c r="L128" s="23">
        <v>0</v>
      </c>
      <c r="M128" s="62">
        <v>0</v>
      </c>
      <c r="N128" s="62">
        <v>0</v>
      </c>
      <c r="O128" s="62">
        <v>0</v>
      </c>
    </row>
    <row r="129" spans="1:15" ht="12.75" customHeight="1">
      <c r="A129" s="32" t="s">
        <v>129</v>
      </c>
      <c r="B129" s="22">
        <v>799</v>
      </c>
      <c r="C129" s="23">
        <v>0</v>
      </c>
      <c r="D129" s="62">
        <v>0</v>
      </c>
      <c r="E129" s="23">
        <v>0</v>
      </c>
      <c r="F129" s="62">
        <v>0</v>
      </c>
      <c r="G129" s="62">
        <v>0</v>
      </c>
      <c r="H129" s="62">
        <v>0</v>
      </c>
      <c r="J129" s="23">
        <v>0</v>
      </c>
      <c r="K129" s="62">
        <v>0</v>
      </c>
      <c r="L129" s="23">
        <v>0</v>
      </c>
      <c r="M129" s="62">
        <v>0</v>
      </c>
      <c r="N129" s="62">
        <v>0</v>
      </c>
      <c r="O129" s="62">
        <v>0</v>
      </c>
    </row>
    <row r="130" spans="1:15" ht="12.75" customHeight="1" thickBot="1">
      <c r="A130" s="39" t="s">
        <v>130</v>
      </c>
      <c r="B130" s="40"/>
      <c r="C130" s="20">
        <v>75119739320.585037</v>
      </c>
      <c r="D130" s="61">
        <v>1</v>
      </c>
      <c r="E130" s="20">
        <v>50808178780.495071</v>
      </c>
      <c r="F130" s="61">
        <v>1</v>
      </c>
      <c r="G130" s="61">
        <v>0.47849698854828882</v>
      </c>
      <c r="H130" s="61">
        <v>0.11694265207243992</v>
      </c>
      <c r="J130" s="20">
        <v>73828520239.907547</v>
      </c>
      <c r="K130" s="61">
        <v>1</v>
      </c>
      <c r="L130" s="20">
        <v>49958828756.90078</v>
      </c>
      <c r="M130" s="61">
        <v>1</v>
      </c>
      <c r="N130" s="61">
        <v>0.47778725156181046</v>
      </c>
      <c r="O130" s="61">
        <v>0.11640647545653127</v>
      </c>
    </row>
    <row r="131" spans="1:15" ht="12.75" customHeight="1">
      <c r="A131" s="43" t="s">
        <v>131</v>
      </c>
      <c r="B131" s="44">
        <v>9000</v>
      </c>
      <c r="C131" s="45">
        <v>437044507839.54523</v>
      </c>
      <c r="D131" s="73">
        <v>0.85332881055811272</v>
      </c>
      <c r="E131" s="45">
        <v>342031184751.71991</v>
      </c>
      <c r="F131" s="73">
        <v>0.87066423709769469</v>
      </c>
      <c r="G131" s="73">
        <v>0.27779140418671289</v>
      </c>
      <c r="H131" s="73">
        <v>-3.4682024486883178E-2</v>
      </c>
      <c r="J131" s="45">
        <v>405422651856.51178</v>
      </c>
      <c r="K131" s="73">
        <v>0.84595025627802922</v>
      </c>
      <c r="L131" s="45">
        <v>323477755476.76715</v>
      </c>
      <c r="M131" s="73">
        <v>0.86621870789809829</v>
      </c>
      <c r="N131" s="73">
        <v>0.25332467222968003</v>
      </c>
      <c r="O131" s="73">
        <v>-5.3165617413552968E-2</v>
      </c>
    </row>
    <row r="132" spans="1:15" ht="12.75" customHeight="1">
      <c r="A132" s="46" t="s">
        <v>132</v>
      </c>
      <c r="B132" s="47">
        <v>9001</v>
      </c>
      <c r="C132" s="48">
        <v>75119739320.585037</v>
      </c>
      <c r="D132" s="74">
        <v>0.14667118944188726</v>
      </c>
      <c r="E132" s="48">
        <v>50808178780.495071</v>
      </c>
      <c r="F132" s="74">
        <v>0.12933576290230531</v>
      </c>
      <c r="G132" s="74">
        <v>0.47849698854828882</v>
      </c>
      <c r="H132" s="74">
        <v>0.11694265207243992</v>
      </c>
      <c r="J132" s="48">
        <v>73828520239.907547</v>
      </c>
      <c r="K132" s="74">
        <v>0.15404974372197086</v>
      </c>
      <c r="L132" s="48">
        <v>49958828756.90078</v>
      </c>
      <c r="M132" s="74">
        <v>0.13378129210190179</v>
      </c>
      <c r="N132" s="74">
        <v>0.47778725156181046</v>
      </c>
      <c r="O132" s="74">
        <v>0.11640647545653127</v>
      </c>
    </row>
    <row r="133" spans="1:15" ht="14.4" thickBot="1">
      <c r="A133" s="49" t="s">
        <v>133</v>
      </c>
      <c r="B133" s="50">
        <v>9002</v>
      </c>
      <c r="C133" s="51">
        <v>512164247160.13025</v>
      </c>
      <c r="D133" s="75">
        <v>1</v>
      </c>
      <c r="E133" s="51">
        <v>392839363532.21497</v>
      </c>
      <c r="F133" s="75">
        <v>1</v>
      </c>
      <c r="G133" s="75">
        <v>0.30374981405887036</v>
      </c>
      <c r="H133" s="75">
        <v>-1.5071531269267746E-2</v>
      </c>
      <c r="J133" s="51">
        <v>479251172096.41931</v>
      </c>
      <c r="K133" s="75">
        <v>1</v>
      </c>
      <c r="L133" s="51">
        <v>373436584233.66791</v>
      </c>
      <c r="M133" s="75">
        <v>1</v>
      </c>
      <c r="N133" s="75">
        <v>0.28335356612125806</v>
      </c>
      <c r="O133" s="75">
        <v>-3.0480043724969486E-2</v>
      </c>
    </row>
  </sheetData>
  <mergeCells count="15">
    <mergeCell ref="A29:B29"/>
    <mergeCell ref="C5:H5"/>
    <mergeCell ref="J5:O5"/>
    <mergeCell ref="A12:B12"/>
    <mergeCell ref="A24:B24"/>
    <mergeCell ref="A27:B27"/>
    <mergeCell ref="A76:B76"/>
    <mergeCell ref="A78:B78"/>
    <mergeCell ref="A93:B93"/>
    <mergeCell ref="A31:B31"/>
    <mergeCell ref="A35:B35"/>
    <mergeCell ref="A38:B38"/>
    <mergeCell ref="A50:B50"/>
    <mergeCell ref="A69:B69"/>
    <mergeCell ref="A74:B74"/>
  </mergeCells>
  <conditionalFormatting sqref="G7:H133 N7:O133">
    <cfRule type="cellIs" dxfId="0" priority="1" operator="lessThan">
      <formula>0</formula>
    </cfRule>
  </conditionalFormatting>
  <dataValidations count="1">
    <dataValidation type="list" allowBlank="1" showInputMessage="1" showErrorMessage="1" sqref="B2" xr:uid="{D1FB9F98-E8FD-42A7-83FE-DF6D5EF15A10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DA56-F42F-4E53-8E02-6052C0BDF745}">
  <dimension ref="A1:CV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00" ht="15" customHeight="1">
      <c r="A1" s="1" t="s">
        <v>0</v>
      </c>
      <c r="B1" s="2"/>
      <c r="C1" s="2"/>
    </row>
    <row r="2" spans="1:100" ht="15" customHeight="1">
      <c r="A2" s="1" t="s">
        <v>317</v>
      </c>
      <c r="B2" s="4" t="s">
        <v>6</v>
      </c>
      <c r="C2" s="4" t="s">
        <v>6</v>
      </c>
      <c r="E2" s="87" t="s">
        <v>138</v>
      </c>
      <c r="F2" s="88"/>
      <c r="G2" s="89"/>
      <c r="H2" s="6"/>
      <c r="CH2" s="6"/>
    </row>
    <row r="3" spans="1:100" ht="15" customHeight="1">
      <c r="A3" s="5" t="s">
        <v>362</v>
      </c>
      <c r="B3" s="2"/>
      <c r="C3" s="2"/>
      <c r="CE3" s="7"/>
    </row>
    <row r="4" spans="1:100" ht="22.5" customHeight="1"/>
    <row r="5" spans="1:100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702</v>
      </c>
      <c r="I5" s="76">
        <v>703</v>
      </c>
      <c r="J5" s="76">
        <v>704</v>
      </c>
      <c r="K5" s="76">
        <v>705</v>
      </c>
      <c r="L5" s="76">
        <v>706</v>
      </c>
      <c r="M5" s="76">
        <v>707</v>
      </c>
      <c r="N5" s="76">
        <v>708</v>
      </c>
      <c r="O5" s="76">
        <v>710</v>
      </c>
      <c r="P5" s="76">
        <v>711</v>
      </c>
      <c r="Q5" s="76">
        <v>712</v>
      </c>
      <c r="R5" s="76">
        <v>713</v>
      </c>
      <c r="S5" s="76">
        <v>714</v>
      </c>
      <c r="T5" s="76">
        <v>715</v>
      </c>
      <c r="U5" s="76">
        <v>903</v>
      </c>
      <c r="V5" s="76">
        <v>716</v>
      </c>
      <c r="W5" s="76">
        <v>717</v>
      </c>
      <c r="X5" s="76">
        <v>718</v>
      </c>
      <c r="Y5" s="76">
        <v>719</v>
      </c>
      <c r="Z5" s="76">
        <v>720</v>
      </c>
      <c r="AA5" s="76">
        <v>721</v>
      </c>
      <c r="AB5" s="76">
        <v>722</v>
      </c>
      <c r="AC5" s="76">
        <v>723</v>
      </c>
      <c r="AD5" s="76">
        <v>724</v>
      </c>
      <c r="AE5" s="76">
        <v>725</v>
      </c>
      <c r="AF5" s="76">
        <v>726</v>
      </c>
      <c r="AG5" s="76">
        <v>727</v>
      </c>
      <c r="AH5" s="76">
        <v>728</v>
      </c>
      <c r="AI5" s="76">
        <v>729</v>
      </c>
      <c r="AJ5" s="76">
        <v>730</v>
      </c>
      <c r="AK5" s="76">
        <v>731</v>
      </c>
      <c r="AL5" s="76">
        <v>732</v>
      </c>
      <c r="AM5" s="76">
        <v>733</v>
      </c>
      <c r="AN5" s="76">
        <v>734</v>
      </c>
      <c r="AO5" s="76">
        <v>735</v>
      </c>
      <c r="AP5" s="76">
        <v>736</v>
      </c>
      <c r="AQ5" s="76">
        <v>737</v>
      </c>
      <c r="AR5" s="76">
        <v>738</v>
      </c>
      <c r="AS5" s="76">
        <v>739</v>
      </c>
      <c r="AT5" s="76">
        <v>740</v>
      </c>
      <c r="AU5" s="76">
        <v>741</v>
      </c>
      <c r="AV5" s="76">
        <v>742</v>
      </c>
      <c r="AW5" s="76">
        <v>743</v>
      </c>
      <c r="AX5" s="76">
        <v>744</v>
      </c>
      <c r="AY5" s="76">
        <v>745</v>
      </c>
      <c r="AZ5" s="76">
        <v>746</v>
      </c>
      <c r="BA5" s="76">
        <v>747</v>
      </c>
      <c r="BB5" s="76">
        <v>748</v>
      </c>
      <c r="BC5" s="76">
        <v>749</v>
      </c>
      <c r="BD5" s="76">
        <v>750</v>
      </c>
      <c r="BE5" s="76">
        <v>751</v>
      </c>
      <c r="BF5" s="76">
        <v>752</v>
      </c>
      <c r="BG5" s="76">
        <v>753</v>
      </c>
      <c r="BH5" s="76">
        <v>754</v>
      </c>
      <c r="BI5" s="76">
        <v>755</v>
      </c>
      <c r="BJ5" s="76">
        <v>756</v>
      </c>
      <c r="BK5" s="76">
        <v>757</v>
      </c>
      <c r="BL5" s="76">
        <v>758</v>
      </c>
      <c r="BM5" s="76">
        <v>759</v>
      </c>
      <c r="BN5" s="76">
        <v>760</v>
      </c>
      <c r="BO5" s="76">
        <v>761</v>
      </c>
      <c r="BP5" s="76">
        <v>765</v>
      </c>
      <c r="BQ5" s="76">
        <v>766</v>
      </c>
      <c r="BR5" s="76">
        <v>767</v>
      </c>
      <c r="BS5" s="76">
        <v>768</v>
      </c>
      <c r="BT5" s="76">
        <v>769</v>
      </c>
      <c r="BU5" s="76">
        <v>770</v>
      </c>
      <c r="BV5" s="76">
        <v>771</v>
      </c>
      <c r="BW5" s="76">
        <v>772</v>
      </c>
      <c r="BX5" s="76">
        <v>773</v>
      </c>
      <c r="BY5" s="76">
        <v>774</v>
      </c>
      <c r="BZ5" s="76">
        <v>775</v>
      </c>
      <c r="CA5" s="76">
        <v>776</v>
      </c>
      <c r="CB5" s="76">
        <v>777</v>
      </c>
      <c r="CC5" s="76">
        <v>778</v>
      </c>
      <c r="CD5" s="76">
        <v>779</v>
      </c>
      <c r="CE5" s="76">
        <v>780</v>
      </c>
      <c r="CF5" s="76">
        <v>781</v>
      </c>
      <c r="CG5" s="76">
        <v>782</v>
      </c>
      <c r="CH5" s="76">
        <v>783</v>
      </c>
      <c r="CI5" s="76">
        <v>784</v>
      </c>
      <c r="CJ5" s="76">
        <v>785</v>
      </c>
      <c r="CK5" s="76">
        <v>904</v>
      </c>
      <c r="CL5" s="76">
        <v>905</v>
      </c>
      <c r="CM5" s="76">
        <v>906</v>
      </c>
      <c r="CN5" s="76">
        <v>90601</v>
      </c>
      <c r="CO5" s="76">
        <v>90602</v>
      </c>
      <c r="CP5" s="76">
        <v>907</v>
      </c>
      <c r="CQ5" s="76">
        <v>90701</v>
      </c>
      <c r="CR5" s="76">
        <v>90702</v>
      </c>
      <c r="CS5" s="76">
        <v>786</v>
      </c>
      <c r="CT5" s="76">
        <v>789</v>
      </c>
      <c r="CU5" s="76">
        <v>798</v>
      </c>
      <c r="CV5" s="77"/>
    </row>
    <row r="6" spans="1:100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108</v>
      </c>
      <c r="I6" s="54" t="s">
        <v>45</v>
      </c>
      <c r="J6" s="54" t="s">
        <v>11</v>
      </c>
      <c r="K6" s="54" t="s">
        <v>103</v>
      </c>
      <c r="L6" s="54" t="s">
        <v>104</v>
      </c>
      <c r="M6" s="54" t="s">
        <v>96</v>
      </c>
      <c r="N6" s="54" t="s">
        <v>105</v>
      </c>
      <c r="O6" s="54" t="s">
        <v>38</v>
      </c>
      <c r="P6" s="54" t="s">
        <v>39</v>
      </c>
      <c r="Q6" s="54" t="s">
        <v>34</v>
      </c>
      <c r="R6" s="54" t="s">
        <v>318</v>
      </c>
      <c r="S6" s="54" t="s">
        <v>72</v>
      </c>
      <c r="T6" s="54" t="s">
        <v>73</v>
      </c>
      <c r="U6" s="54" t="s">
        <v>74</v>
      </c>
      <c r="V6" s="54" t="s">
        <v>75</v>
      </c>
      <c r="W6" s="54" t="s">
        <v>27</v>
      </c>
      <c r="X6" s="54" t="s">
        <v>12</v>
      </c>
      <c r="Y6" s="54" t="s">
        <v>81</v>
      </c>
      <c r="Z6" s="54" t="s">
        <v>82</v>
      </c>
      <c r="AA6" s="54" t="s">
        <v>83</v>
      </c>
      <c r="AB6" s="54" t="s">
        <v>84</v>
      </c>
      <c r="AC6" s="54" t="s">
        <v>53</v>
      </c>
      <c r="AD6" s="54" t="s">
        <v>54</v>
      </c>
      <c r="AE6" s="54" t="s">
        <v>85</v>
      </c>
      <c r="AF6" s="54" t="s">
        <v>86</v>
      </c>
      <c r="AG6" s="54" t="s">
        <v>32</v>
      </c>
      <c r="AH6" s="54" t="s">
        <v>77</v>
      </c>
      <c r="AI6" s="54" t="s">
        <v>13</v>
      </c>
      <c r="AJ6" s="54" t="s">
        <v>319</v>
      </c>
      <c r="AK6" s="54" t="s">
        <v>88</v>
      </c>
      <c r="AL6" s="54" t="s">
        <v>89</v>
      </c>
      <c r="AM6" s="54" t="s">
        <v>90</v>
      </c>
      <c r="AN6" s="54" t="s">
        <v>91</v>
      </c>
      <c r="AO6" s="54" t="s">
        <v>79</v>
      </c>
      <c r="AP6" s="54" t="s">
        <v>106</v>
      </c>
      <c r="AQ6" s="54" t="s">
        <v>28</v>
      </c>
      <c r="AR6" s="54" t="s">
        <v>35</v>
      </c>
      <c r="AS6" s="54" t="s">
        <v>36</v>
      </c>
      <c r="AT6" s="54" t="s">
        <v>46</v>
      </c>
      <c r="AU6" s="54" t="s">
        <v>47</v>
      </c>
      <c r="AV6" s="54" t="s">
        <v>48</v>
      </c>
      <c r="AW6" s="54" t="s">
        <v>49</v>
      </c>
      <c r="AX6" s="54" t="s">
        <v>50</v>
      </c>
      <c r="AY6" s="54" t="s">
        <v>97</v>
      </c>
      <c r="AZ6" s="54" t="s">
        <v>98</v>
      </c>
      <c r="BA6" s="54" t="s">
        <v>99</v>
      </c>
      <c r="BB6" s="54" t="s">
        <v>109</v>
      </c>
      <c r="BC6" s="54" t="s">
        <v>110</v>
      </c>
      <c r="BD6" s="54" t="s">
        <v>14</v>
      </c>
      <c r="BE6" s="54" t="s">
        <v>15</v>
      </c>
      <c r="BF6" s="54" t="s">
        <v>111</v>
      </c>
      <c r="BG6" s="54" t="s">
        <v>112</v>
      </c>
      <c r="BH6" s="54" t="s">
        <v>113</v>
      </c>
      <c r="BI6" s="54" t="s">
        <v>100</v>
      </c>
      <c r="BJ6" s="54" t="s">
        <v>101</v>
      </c>
      <c r="BK6" s="54" t="s">
        <v>114</v>
      </c>
      <c r="BL6" s="54" t="s">
        <v>115</v>
      </c>
      <c r="BM6" s="54" t="s">
        <v>116</v>
      </c>
      <c r="BN6" s="54" t="s">
        <v>118</v>
      </c>
      <c r="BO6" s="54" t="s">
        <v>51</v>
      </c>
      <c r="BP6" s="54" t="s">
        <v>55</v>
      </c>
      <c r="BQ6" s="54" t="s">
        <v>56</v>
      </c>
      <c r="BR6" s="54" t="s">
        <v>57</v>
      </c>
      <c r="BS6" s="54" t="s">
        <v>58</v>
      </c>
      <c r="BT6" s="54" t="s">
        <v>92</v>
      </c>
      <c r="BU6" s="54" t="s">
        <v>320</v>
      </c>
      <c r="BV6" s="54" t="s">
        <v>94</v>
      </c>
      <c r="BW6" s="54" t="s">
        <v>59</v>
      </c>
      <c r="BX6" s="54" t="s">
        <v>60</v>
      </c>
      <c r="BY6" s="54" t="s">
        <v>61</v>
      </c>
      <c r="BZ6" s="54" t="s">
        <v>62</v>
      </c>
      <c r="CA6" s="54" t="s">
        <v>63</v>
      </c>
      <c r="CB6" s="54" t="s">
        <v>64</v>
      </c>
      <c r="CC6" s="54" t="s">
        <v>65</v>
      </c>
      <c r="CD6" s="54" t="s">
        <v>66</v>
      </c>
      <c r="CE6" s="54" t="s">
        <v>67</v>
      </c>
      <c r="CF6" s="54" t="s">
        <v>68</v>
      </c>
      <c r="CG6" s="54" t="s">
        <v>69</v>
      </c>
      <c r="CH6" s="54" t="s">
        <v>70</v>
      </c>
      <c r="CI6" s="54" t="s">
        <v>17</v>
      </c>
      <c r="CJ6" s="54" t="s">
        <v>18</v>
      </c>
      <c r="CK6" s="54" t="s">
        <v>19</v>
      </c>
      <c r="CL6" s="54" t="s">
        <v>20</v>
      </c>
      <c r="CM6" s="54" t="s">
        <v>21</v>
      </c>
      <c r="CN6" s="54" t="s">
        <v>22</v>
      </c>
      <c r="CO6" s="54" t="s">
        <v>23</v>
      </c>
      <c r="CP6" s="54" t="s">
        <v>24</v>
      </c>
      <c r="CQ6" s="54" t="s">
        <v>22</v>
      </c>
      <c r="CR6" s="54" t="s">
        <v>23</v>
      </c>
      <c r="CS6" s="54" t="s">
        <v>25</v>
      </c>
      <c r="CT6" s="54" t="s">
        <v>120</v>
      </c>
      <c r="CU6" s="54" t="s">
        <v>121</v>
      </c>
      <c r="CV6" s="77" t="s">
        <v>321</v>
      </c>
    </row>
    <row r="7" spans="1:100" ht="12.75" customHeight="1">
      <c r="A7" s="55" t="s">
        <v>146</v>
      </c>
      <c r="B7" s="17">
        <v>1001</v>
      </c>
      <c r="C7" s="56" t="s">
        <v>147</v>
      </c>
      <c r="D7" s="19">
        <f ca="1">+E7+F7+G7</f>
        <v>143803630.92000002</v>
      </c>
      <c r="E7" s="18">
        <f t="shared" ref="E7:S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143803630.92000002</v>
      </c>
      <c r="H7" s="18">
        <f t="shared" ca="1" si="0"/>
        <v>12353856.939999999</v>
      </c>
      <c r="I7" s="18">
        <f t="shared" ca="1" si="0"/>
        <v>0</v>
      </c>
      <c r="J7" s="18">
        <f t="shared" ca="1" si="0"/>
        <v>63579.75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136127805.69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ref="T7:T70" ca="1" si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U7" s="18">
        <f t="shared" ref="U7:AJ22" ca="1" si="2">IFERROR(IF($C$2="Yurtiçi",INDIRECT("'"&amp;$B$2&amp;"'!"&amp;ADDRESS(MATCH($B7,INDIRECT("'"&amp;$B$2&amp;"'!$B$1:$B$1095"),0),MATCH(U$5,INDIRECT("'"&amp;$B$2&amp;"'!5:5"),0))),IF($C$2="Yurtdışı",INDIRECT("'"&amp;$B$2&amp;"'!"&amp;ADDRESS(MATCH($B7,INDIRECT("'"&amp;$B$2&amp;"'!$B$1:$B$1095"),0),MATCH(U$5,INDIRECT("'"&amp;$B$2&amp;"'!5:5"),0)+1)),INDIRECT("'"&amp;$B$2&amp;"'!"&amp;ADDRESS(MATCH($B7,INDIRECT("'"&amp;$B$2&amp;"'!$B$1:$B$1095"),0),MATCH(U$5,INDIRECT("'"&amp;$B$2&amp;"'!5:5"),0)))+INDIRECT("'"&amp;$B$2&amp;"'!"&amp;ADDRESS(MATCH($B7,INDIRECT("'"&amp;$B$2&amp;"'!$B$1:$B$1095"),0),MATCH(U$5,INDIRECT("'"&amp;$B$2&amp;"'!5:5"),0)+1)))),0)</f>
        <v>0</v>
      </c>
      <c r="V7" s="18">
        <f t="shared" ca="1" si="2"/>
        <v>0</v>
      </c>
      <c r="W7" s="18">
        <f t="shared" ca="1" si="2"/>
        <v>0</v>
      </c>
      <c r="X7" s="18">
        <f t="shared" ca="1" si="2"/>
        <v>0</v>
      </c>
      <c r="Y7" s="18">
        <f t="shared" ca="1" si="2"/>
        <v>77258256.219999999</v>
      </c>
      <c r="Z7" s="18">
        <f t="shared" ca="1" si="2"/>
        <v>271769765.26000005</v>
      </c>
      <c r="AA7" s="18">
        <f t="shared" ca="1" si="2"/>
        <v>0</v>
      </c>
      <c r="AB7" s="18">
        <f t="shared" ca="1" si="2"/>
        <v>6906051.1399999997</v>
      </c>
      <c r="AC7" s="18">
        <f t="shared" ca="1" si="2"/>
        <v>172206.25</v>
      </c>
      <c r="AD7" s="18">
        <f t="shared" ca="1" si="2"/>
        <v>0</v>
      </c>
      <c r="AE7" s="18">
        <f t="shared" ca="1" si="2"/>
        <v>0</v>
      </c>
      <c r="AF7" s="18">
        <f t="shared" ca="1" si="2"/>
        <v>0</v>
      </c>
      <c r="AG7" s="18">
        <f t="shared" ca="1" si="2"/>
        <v>0</v>
      </c>
      <c r="AH7" s="18">
        <f t="shared" ca="1" si="2"/>
        <v>0</v>
      </c>
      <c r="AI7" s="18">
        <f t="shared" ca="1" si="2"/>
        <v>0</v>
      </c>
      <c r="AJ7" s="18">
        <f t="shared" ca="1" si="2"/>
        <v>1305723.6399999999</v>
      </c>
      <c r="AK7" s="18">
        <f t="shared" ref="AK7:AZ22" ca="1" si="3">IFERROR(IF($C$2="Yurtiçi",INDIRECT("'"&amp;$B$2&amp;"'!"&amp;ADDRESS(MATCH($B7,INDIRECT("'"&amp;$B$2&amp;"'!$B$1:$B$1095"),0),MATCH(AK$5,INDIRECT("'"&amp;$B$2&amp;"'!5:5"),0))),IF($C$2="Yurtdışı",INDIRECT("'"&amp;$B$2&amp;"'!"&amp;ADDRESS(MATCH($B7,INDIRECT("'"&amp;$B$2&amp;"'!$B$1:$B$1095"),0),MATCH(AK$5,INDIRECT("'"&amp;$B$2&amp;"'!5:5"),0)+1)),INDIRECT("'"&amp;$B$2&amp;"'!"&amp;ADDRESS(MATCH($B7,INDIRECT("'"&amp;$B$2&amp;"'!$B$1:$B$1095"),0),MATCH(AK$5,INDIRECT("'"&amp;$B$2&amp;"'!5:5"),0)))+INDIRECT("'"&amp;$B$2&amp;"'!"&amp;ADDRESS(MATCH($B7,INDIRECT("'"&amp;$B$2&amp;"'!$B$1:$B$1095"),0),MATCH(AK$5,INDIRECT("'"&amp;$B$2&amp;"'!5:5"),0)+1)))),0)</f>
        <v>0</v>
      </c>
      <c r="AL7" s="18">
        <f t="shared" ca="1" si="3"/>
        <v>0</v>
      </c>
      <c r="AM7" s="18">
        <f t="shared" ca="1" si="3"/>
        <v>84371517.730000019</v>
      </c>
      <c r="AN7" s="18">
        <f t="shared" ca="1" si="3"/>
        <v>0</v>
      </c>
      <c r="AO7" s="18">
        <f t="shared" ca="1" si="3"/>
        <v>0</v>
      </c>
      <c r="AP7" s="18">
        <f t="shared" ca="1" si="3"/>
        <v>4527479.1400000006</v>
      </c>
      <c r="AQ7" s="18">
        <f t="shared" ca="1" si="3"/>
        <v>0</v>
      </c>
      <c r="AR7" s="18">
        <f t="shared" ca="1" si="3"/>
        <v>0</v>
      </c>
      <c r="AS7" s="18">
        <f t="shared" ca="1" si="3"/>
        <v>0</v>
      </c>
      <c r="AT7" s="18">
        <f t="shared" ca="1" si="3"/>
        <v>45325751.899999999</v>
      </c>
      <c r="AU7" s="18">
        <f t="shared" ca="1" si="3"/>
        <v>2308474.36</v>
      </c>
      <c r="AV7" s="18">
        <f t="shared" ca="1" si="3"/>
        <v>0</v>
      </c>
      <c r="AW7" s="18">
        <f t="shared" ca="1" si="3"/>
        <v>0</v>
      </c>
      <c r="AX7" s="18">
        <f t="shared" ca="1" si="3"/>
        <v>0</v>
      </c>
      <c r="AY7" s="18">
        <f t="shared" ca="1" si="3"/>
        <v>0</v>
      </c>
      <c r="AZ7" s="18">
        <f t="shared" ca="1" si="3"/>
        <v>0</v>
      </c>
      <c r="BA7" s="18">
        <f t="shared" ref="BA7:BP22" ca="1" si="4">IFERROR(IF($C$2="Yurtiçi",INDIRECT("'"&amp;$B$2&amp;"'!"&amp;ADDRESS(MATCH($B7,INDIRECT("'"&amp;$B$2&amp;"'!$B$1:$B$1095"),0),MATCH(BA$5,INDIRECT("'"&amp;$B$2&amp;"'!5:5"),0))),IF($C$2="Yurtdışı",INDIRECT("'"&amp;$B$2&amp;"'!"&amp;ADDRESS(MATCH($B7,INDIRECT("'"&amp;$B$2&amp;"'!$B$1:$B$1095"),0),MATCH(BA$5,INDIRECT("'"&amp;$B$2&amp;"'!5:5"),0)+1)),INDIRECT("'"&amp;$B$2&amp;"'!"&amp;ADDRESS(MATCH($B7,INDIRECT("'"&amp;$B$2&amp;"'!$B$1:$B$1095"),0),MATCH(BA$5,INDIRECT("'"&amp;$B$2&amp;"'!5:5"),0)))+INDIRECT("'"&amp;$B$2&amp;"'!"&amp;ADDRESS(MATCH($B7,INDIRECT("'"&amp;$B$2&amp;"'!$B$1:$B$1095"),0),MATCH(BA$5,INDIRECT("'"&amp;$B$2&amp;"'!5:5"),0)+1)))),0)</f>
        <v>0</v>
      </c>
      <c r="BB7" s="18">
        <f t="shared" ca="1" si="4"/>
        <v>0</v>
      </c>
      <c r="BC7" s="18">
        <f t="shared" ca="1" si="4"/>
        <v>0</v>
      </c>
      <c r="BD7" s="18">
        <f t="shared" ca="1" si="4"/>
        <v>96101457.160000011</v>
      </c>
      <c r="BE7" s="18">
        <f t="shared" ca="1" si="4"/>
        <v>0</v>
      </c>
      <c r="BF7" s="18">
        <f t="shared" ca="1" si="4"/>
        <v>0</v>
      </c>
      <c r="BG7" s="18">
        <f t="shared" ca="1" si="4"/>
        <v>0</v>
      </c>
      <c r="BH7" s="18">
        <f t="shared" ca="1" si="4"/>
        <v>0</v>
      </c>
      <c r="BI7" s="18">
        <f t="shared" ca="1" si="4"/>
        <v>0</v>
      </c>
      <c r="BJ7" s="18">
        <f t="shared" ca="1" si="4"/>
        <v>0</v>
      </c>
      <c r="BK7" s="18">
        <f t="shared" ca="1" si="4"/>
        <v>0</v>
      </c>
      <c r="BL7" s="18">
        <f t="shared" ca="1" si="4"/>
        <v>0</v>
      </c>
      <c r="BM7" s="18">
        <f t="shared" ca="1" si="4"/>
        <v>0</v>
      </c>
      <c r="BN7" s="18">
        <f t="shared" ca="1" si="4"/>
        <v>0</v>
      </c>
      <c r="BO7" s="18">
        <f t="shared" ca="1" si="4"/>
        <v>0</v>
      </c>
      <c r="BP7" s="18">
        <f t="shared" ca="1" si="4"/>
        <v>64287199.490000002</v>
      </c>
      <c r="BQ7" s="18">
        <f t="shared" ref="BQ7:CF22" ca="1" si="5">IFERROR(IF($C$2="Yurtiçi",INDIRECT("'"&amp;$B$2&amp;"'!"&amp;ADDRESS(MATCH($B7,INDIRECT("'"&amp;$B$2&amp;"'!$B$1:$B$1095"),0),MATCH(BQ$5,INDIRECT("'"&amp;$B$2&amp;"'!5:5"),0))),IF($C$2="Yurtdışı",INDIRECT("'"&amp;$B$2&amp;"'!"&amp;ADDRESS(MATCH($B7,INDIRECT("'"&amp;$B$2&amp;"'!$B$1:$B$1095"),0),MATCH(BQ$5,INDIRECT("'"&amp;$B$2&amp;"'!5:5"),0)+1)),INDIRECT("'"&amp;$B$2&amp;"'!"&amp;ADDRESS(MATCH($B7,INDIRECT("'"&amp;$B$2&amp;"'!$B$1:$B$1095"),0),MATCH(BQ$5,INDIRECT("'"&amp;$B$2&amp;"'!5:5"),0)))+INDIRECT("'"&amp;$B$2&amp;"'!"&amp;ADDRESS(MATCH($B7,INDIRECT("'"&amp;$B$2&amp;"'!$B$1:$B$1095"),0),MATCH(BQ$5,INDIRECT("'"&amp;$B$2&amp;"'!5:5"),0)+1)))),0)</f>
        <v>0</v>
      </c>
      <c r="BR7" s="18">
        <f t="shared" ca="1" si="5"/>
        <v>30796629.699999999</v>
      </c>
      <c r="BS7" s="18">
        <f t="shared" ca="1" si="5"/>
        <v>843175.4</v>
      </c>
      <c r="BT7" s="18">
        <f t="shared" ca="1" si="5"/>
        <v>0</v>
      </c>
      <c r="BU7" s="18">
        <f t="shared" ca="1" si="5"/>
        <v>0</v>
      </c>
      <c r="BV7" s="18">
        <f t="shared" ca="1" si="5"/>
        <v>0</v>
      </c>
      <c r="BW7" s="18">
        <f t="shared" ca="1" si="5"/>
        <v>0</v>
      </c>
      <c r="BX7" s="18">
        <f t="shared" ca="1" si="5"/>
        <v>0</v>
      </c>
      <c r="BY7" s="18">
        <f t="shared" ca="1" si="5"/>
        <v>0</v>
      </c>
      <c r="BZ7" s="18">
        <f t="shared" ca="1" si="5"/>
        <v>0</v>
      </c>
      <c r="CA7" s="18">
        <f t="shared" ca="1" si="5"/>
        <v>0</v>
      </c>
      <c r="CB7" s="18">
        <f t="shared" ca="1" si="5"/>
        <v>0</v>
      </c>
      <c r="CC7" s="18">
        <f t="shared" ca="1" si="5"/>
        <v>0</v>
      </c>
      <c r="CD7" s="18">
        <f t="shared" ca="1" si="5"/>
        <v>0</v>
      </c>
      <c r="CE7" s="18">
        <f t="shared" ca="1" si="5"/>
        <v>0</v>
      </c>
      <c r="CF7" s="18">
        <f t="shared" ca="1" si="5"/>
        <v>0</v>
      </c>
      <c r="CG7" s="18">
        <f t="shared" ref="CD7:CI22" ca="1" si="6">IFERROR(IF($C$2="Yurtiçi",INDIRECT("'"&amp;$B$2&amp;"'!"&amp;ADDRESS(MATCH($B7,INDIRECT("'"&amp;$B$2&amp;"'!$B$1:$B$1095"),0),MATCH(CG$5,INDIRECT("'"&amp;$B$2&amp;"'!5:5"),0))),IF($C$2="Yurtdışı",INDIRECT("'"&amp;$B$2&amp;"'!"&amp;ADDRESS(MATCH($B7,INDIRECT("'"&amp;$B$2&amp;"'!$B$1:$B$1095"),0),MATCH(CG$5,INDIRECT("'"&amp;$B$2&amp;"'!5:5"),0)+1)),INDIRECT("'"&amp;$B$2&amp;"'!"&amp;ADDRESS(MATCH($B7,INDIRECT("'"&amp;$B$2&amp;"'!$B$1:$B$1095"),0),MATCH(CG$5,INDIRECT("'"&amp;$B$2&amp;"'!5:5"),0)))+INDIRECT("'"&amp;$B$2&amp;"'!"&amp;ADDRESS(MATCH($B7,INDIRECT("'"&amp;$B$2&amp;"'!$B$1:$B$1095"),0),MATCH(CG$5,INDIRECT("'"&amp;$B$2&amp;"'!5:5"),0)+1)))),0)</f>
        <v>0</v>
      </c>
      <c r="CH7" s="18">
        <f t="shared" ca="1" si="6"/>
        <v>0</v>
      </c>
      <c r="CI7" s="18">
        <f t="shared" ca="1" si="6"/>
        <v>0</v>
      </c>
      <c r="CJ7" s="19">
        <f ca="1">CK7+CL7+CM7+CP7</f>
        <v>0</v>
      </c>
      <c r="CK7" s="18">
        <f t="shared" ref="CK7:CL26" ca="1" si="7">IFERROR(IF($C$2="Yurtiçi",INDIRECT("'"&amp;$B$2&amp;"'!"&amp;ADDRESS(MATCH($B7,INDIRECT("'"&amp;$B$2&amp;"'!$B$1:$B$1095"),0),MATCH(CK$5,INDIRECT("'"&amp;$B$2&amp;"'!5:5"),0))),IF($C$2="Yurtdışı",INDIRECT("'"&amp;$B$2&amp;"'!"&amp;ADDRESS(MATCH($B7,INDIRECT("'"&amp;$B$2&amp;"'!$B$1:$B$1095"),0),MATCH(CK$5,INDIRECT("'"&amp;$B$2&amp;"'!5:5"),0)+1)),INDIRECT("'"&amp;$B$2&amp;"'!"&amp;ADDRESS(MATCH($B7,INDIRECT("'"&amp;$B$2&amp;"'!$B$1:$B$1095"),0),MATCH(CK$5,INDIRECT("'"&amp;$B$2&amp;"'!5:5"),0)))+INDIRECT("'"&amp;$B$2&amp;"'!"&amp;ADDRESS(MATCH($B7,INDIRECT("'"&amp;$B$2&amp;"'!$B$1:$B$1095"),0),MATCH(CK$5,INDIRECT("'"&amp;$B$2&amp;"'!5:5"),0)+1)))),0)</f>
        <v>0</v>
      </c>
      <c r="CL7" s="18">
        <f t="shared" ca="1" si="7"/>
        <v>0</v>
      </c>
      <c r="CM7" s="19">
        <f ca="1">+CN7+CO7</f>
        <v>0</v>
      </c>
      <c r="CN7" s="18">
        <f t="shared" ref="CN7:CO26" ca="1" si="8">IFERROR(IF($C$2="Yurtiçi",INDIRECT("'"&amp;$B$2&amp;"'!"&amp;ADDRESS(MATCH($B7,INDIRECT("'"&amp;$B$2&amp;"'!$B$1:$B$1095"),0),MATCH(CN$5,INDIRECT("'"&amp;$B$2&amp;"'!5:5"),0))),IF($C$2="Yurtdışı",INDIRECT("'"&amp;$B$2&amp;"'!"&amp;ADDRESS(MATCH($B7,INDIRECT("'"&amp;$B$2&amp;"'!$B$1:$B$1095"),0),MATCH(CN$5,INDIRECT("'"&amp;$B$2&amp;"'!5:5"),0)+1)),INDIRECT("'"&amp;$B$2&amp;"'!"&amp;ADDRESS(MATCH($B7,INDIRECT("'"&amp;$B$2&amp;"'!$B$1:$B$1095"),0),MATCH(CN$5,INDIRECT("'"&amp;$B$2&amp;"'!5:5"),0)))+INDIRECT("'"&amp;$B$2&amp;"'!"&amp;ADDRESS(MATCH($B7,INDIRECT("'"&amp;$B$2&amp;"'!$B$1:$B$1095"),0),MATCH(CN$5,INDIRECT("'"&amp;$B$2&amp;"'!5:5"),0)+1)))),0)</f>
        <v>0</v>
      </c>
      <c r="CO7" s="18">
        <f t="shared" ca="1" si="8"/>
        <v>0</v>
      </c>
      <c r="CP7" s="19">
        <f ca="1">+CQ7+CR7</f>
        <v>0</v>
      </c>
      <c r="CQ7" s="18">
        <f t="shared" ref="CQ7:CU22" ca="1" si="9">IFERROR(IF($C$2="Yurtiçi",INDIRECT("'"&amp;$B$2&amp;"'!"&amp;ADDRESS(MATCH($B7,INDIRECT("'"&amp;$B$2&amp;"'!$B$1:$B$1095"),0),MATCH(CQ$5,INDIRECT("'"&amp;$B$2&amp;"'!5:5"),0))),IF($C$2="Yurtdışı",INDIRECT("'"&amp;$B$2&amp;"'!"&amp;ADDRESS(MATCH($B7,INDIRECT("'"&amp;$B$2&amp;"'!$B$1:$B$1095"),0),MATCH(CQ$5,INDIRECT("'"&amp;$B$2&amp;"'!5:5"),0)+1)),INDIRECT("'"&amp;$B$2&amp;"'!"&amp;ADDRESS(MATCH($B7,INDIRECT("'"&amp;$B$2&amp;"'!$B$1:$B$1095"),0),MATCH(CQ$5,INDIRECT("'"&amp;$B$2&amp;"'!5:5"),0)))+INDIRECT("'"&amp;$B$2&amp;"'!"&amp;ADDRESS(MATCH($B7,INDIRECT("'"&amp;$B$2&amp;"'!$B$1:$B$1095"),0),MATCH(CQ$5,INDIRECT("'"&amp;$B$2&amp;"'!5:5"),0)+1)))),0)</f>
        <v>0</v>
      </c>
      <c r="CR7" s="18">
        <f t="shared" ca="1" si="9"/>
        <v>0</v>
      </c>
      <c r="CS7" s="18">
        <f t="shared" ca="1" si="9"/>
        <v>1501311.59</v>
      </c>
      <c r="CT7" s="18">
        <f t="shared" ca="1" si="9"/>
        <v>0</v>
      </c>
      <c r="CU7" s="18">
        <f t="shared" ca="1" si="9"/>
        <v>0</v>
      </c>
      <c r="CV7" s="19">
        <f ca="1">+D7+SUM(H7:CJ7)+SUM(CS7:CU7)</f>
        <v>979823872.28000009</v>
      </c>
    </row>
    <row r="8" spans="1:100" ht="12.75" customHeight="1">
      <c r="A8" s="55" t="s">
        <v>149</v>
      </c>
      <c r="B8" s="17">
        <v>1003</v>
      </c>
      <c r="C8" s="56" t="s">
        <v>147</v>
      </c>
      <c r="D8" s="19">
        <f t="shared" ref="D8:D22" ca="1" si="10">+E8+F8+G8</f>
        <v>2933609206.1899996</v>
      </c>
      <c r="E8" s="18">
        <f t="shared" ca="1" si="0"/>
        <v>734226151.16999996</v>
      </c>
      <c r="F8" s="18">
        <f t="shared" ca="1" si="0"/>
        <v>1364243508.6600001</v>
      </c>
      <c r="G8" s="18">
        <f t="shared" ca="1" si="0"/>
        <v>835139546.35999942</v>
      </c>
      <c r="H8" s="18">
        <f t="shared" ca="1" si="0"/>
        <v>275968251.61000001</v>
      </c>
      <c r="I8" s="18">
        <f t="shared" ca="1" si="0"/>
        <v>694154065.13</v>
      </c>
      <c r="J8" s="18">
        <f t="shared" ca="1" si="0"/>
        <v>8165275.2300000004</v>
      </c>
      <c r="K8" s="18">
        <f t="shared" ca="1" si="0"/>
        <v>0</v>
      </c>
      <c r="L8" s="18">
        <f t="shared" ca="1" si="0"/>
        <v>0</v>
      </c>
      <c r="M8" s="18">
        <f t="shared" ca="1" si="0"/>
        <v>550518.75</v>
      </c>
      <c r="N8" s="18">
        <f t="shared" ca="1" si="0"/>
        <v>0</v>
      </c>
      <c r="O8" s="18">
        <f t="shared" ca="1" si="0"/>
        <v>235345575.12</v>
      </c>
      <c r="P8" s="18">
        <f t="shared" ca="1" si="0"/>
        <v>0</v>
      </c>
      <c r="Q8" s="18">
        <f t="shared" ca="1" si="0"/>
        <v>89750969.590000004</v>
      </c>
      <c r="R8" s="18">
        <f t="shared" ca="1" si="0"/>
        <v>0</v>
      </c>
      <c r="S8" s="18">
        <f t="shared" ca="1" si="0"/>
        <v>0</v>
      </c>
      <c r="T8" s="18">
        <f t="shared" ca="1" si="1"/>
        <v>2246019819.5</v>
      </c>
      <c r="U8" s="18">
        <f t="shared" ca="1" si="2"/>
        <v>0</v>
      </c>
      <c r="V8" s="18">
        <f t="shared" ca="1" si="2"/>
        <v>421214680.80000001</v>
      </c>
      <c r="W8" s="18">
        <f t="shared" ca="1" si="2"/>
        <v>1599551605.4100001</v>
      </c>
      <c r="X8" s="18">
        <f t="shared" ca="1" si="2"/>
        <v>204706.87</v>
      </c>
      <c r="Y8" s="18">
        <f t="shared" ca="1" si="2"/>
        <v>46092748.579999998</v>
      </c>
      <c r="Z8" s="18">
        <f t="shared" ca="1" si="2"/>
        <v>213262189.65000001</v>
      </c>
      <c r="AA8" s="18">
        <f t="shared" ca="1" si="2"/>
        <v>53849.579999999609</v>
      </c>
      <c r="AB8" s="18">
        <f t="shared" ca="1" si="2"/>
        <v>0</v>
      </c>
      <c r="AC8" s="18">
        <f t="shared" ca="1" si="2"/>
        <v>29831475.82</v>
      </c>
      <c r="AD8" s="18">
        <f t="shared" ca="1" si="2"/>
        <v>155469164.87</v>
      </c>
      <c r="AE8" s="18">
        <f t="shared" ca="1" si="2"/>
        <v>0</v>
      </c>
      <c r="AF8" s="18">
        <f t="shared" ca="1" si="2"/>
        <v>15421022.09</v>
      </c>
      <c r="AG8" s="18">
        <f t="shared" ca="1" si="2"/>
        <v>2157922.2599999998</v>
      </c>
      <c r="AH8" s="18">
        <f t="shared" ca="1" si="2"/>
        <v>23173498.899999999</v>
      </c>
      <c r="AI8" s="18">
        <f t="shared" ca="1" si="2"/>
        <v>0</v>
      </c>
      <c r="AJ8" s="18">
        <f t="shared" ca="1" si="2"/>
        <v>2482895.58</v>
      </c>
      <c r="AK8" s="18">
        <f t="shared" ca="1" si="3"/>
        <v>449805.2</v>
      </c>
      <c r="AL8" s="18">
        <f t="shared" ca="1" si="3"/>
        <v>0</v>
      </c>
      <c r="AM8" s="18">
        <f t="shared" ca="1" si="3"/>
        <v>115381164.20999999</v>
      </c>
      <c r="AN8" s="18">
        <f t="shared" ca="1" si="3"/>
        <v>0</v>
      </c>
      <c r="AO8" s="18">
        <f t="shared" ca="1" si="3"/>
        <v>0</v>
      </c>
      <c r="AP8" s="18">
        <f t="shared" ca="1" si="3"/>
        <v>6045841.7400000002</v>
      </c>
      <c r="AQ8" s="18">
        <f t="shared" ca="1" si="3"/>
        <v>0</v>
      </c>
      <c r="AR8" s="18">
        <f t="shared" ca="1" si="3"/>
        <v>0</v>
      </c>
      <c r="AS8" s="18">
        <f t="shared" ca="1" si="3"/>
        <v>0</v>
      </c>
      <c r="AT8" s="18">
        <f t="shared" ca="1" si="3"/>
        <v>0</v>
      </c>
      <c r="AU8" s="18">
        <f t="shared" ca="1" si="3"/>
        <v>0</v>
      </c>
      <c r="AV8" s="18">
        <f t="shared" ca="1" si="3"/>
        <v>0</v>
      </c>
      <c r="AW8" s="18">
        <f t="shared" ca="1" si="3"/>
        <v>0</v>
      </c>
      <c r="AX8" s="18">
        <f t="shared" ca="1" si="3"/>
        <v>0</v>
      </c>
      <c r="AY8" s="18">
        <f t="shared" ca="1" si="3"/>
        <v>0</v>
      </c>
      <c r="AZ8" s="18">
        <f t="shared" ca="1" si="3"/>
        <v>0</v>
      </c>
      <c r="BA8" s="18">
        <f t="shared" ca="1" si="4"/>
        <v>0</v>
      </c>
      <c r="BB8" s="18">
        <f t="shared" ca="1" si="4"/>
        <v>150746785.59</v>
      </c>
      <c r="BC8" s="18">
        <f t="shared" ca="1" si="4"/>
        <v>0</v>
      </c>
      <c r="BD8" s="18">
        <f t="shared" ca="1" si="4"/>
        <v>70411275.959999993</v>
      </c>
      <c r="BE8" s="18">
        <f t="shared" ca="1" si="4"/>
        <v>0</v>
      </c>
      <c r="BF8" s="18">
        <f t="shared" ca="1" si="4"/>
        <v>0</v>
      </c>
      <c r="BG8" s="18">
        <f t="shared" ca="1" si="4"/>
        <v>0</v>
      </c>
      <c r="BH8" s="18">
        <f t="shared" ca="1" si="4"/>
        <v>0</v>
      </c>
      <c r="BI8" s="18">
        <f t="shared" ca="1" si="4"/>
        <v>6291942.9000000004</v>
      </c>
      <c r="BJ8" s="18">
        <f t="shared" ca="1" si="4"/>
        <v>0</v>
      </c>
      <c r="BK8" s="18">
        <f t="shared" ca="1" si="4"/>
        <v>0</v>
      </c>
      <c r="BL8" s="18">
        <f t="shared" ca="1" si="4"/>
        <v>0</v>
      </c>
      <c r="BM8" s="18">
        <f t="shared" ca="1" si="4"/>
        <v>27977789.010000002</v>
      </c>
      <c r="BN8" s="18">
        <f t="shared" ca="1" si="4"/>
        <v>7127942.0999999996</v>
      </c>
      <c r="BO8" s="18">
        <f t="shared" ca="1" si="4"/>
        <v>0</v>
      </c>
      <c r="BP8" s="18">
        <f t="shared" ca="1" si="4"/>
        <v>1480744482.6299982</v>
      </c>
      <c r="BQ8" s="18">
        <f t="shared" ca="1" si="5"/>
        <v>6257661.5800000001</v>
      </c>
      <c r="BR8" s="18">
        <f t="shared" ca="1" si="5"/>
        <v>267895945.59999999</v>
      </c>
      <c r="BS8" s="18">
        <f t="shared" ca="1" si="5"/>
        <v>116380094.64</v>
      </c>
      <c r="BT8" s="18">
        <f t="shared" ca="1" si="5"/>
        <v>0</v>
      </c>
      <c r="BU8" s="18">
        <f t="shared" ca="1" si="5"/>
        <v>0</v>
      </c>
      <c r="BV8" s="18">
        <f t="shared" ca="1" si="5"/>
        <v>59083177.380000003</v>
      </c>
      <c r="BW8" s="18">
        <f t="shared" ca="1" si="5"/>
        <v>0</v>
      </c>
      <c r="BX8" s="18">
        <f t="shared" ca="1" si="5"/>
        <v>12574.53</v>
      </c>
      <c r="BY8" s="18">
        <f t="shared" ca="1" si="5"/>
        <v>0</v>
      </c>
      <c r="BZ8" s="18">
        <f t="shared" ca="1" si="5"/>
        <v>0</v>
      </c>
      <c r="CA8" s="18">
        <f t="shared" ca="1" si="5"/>
        <v>2040558.9000000001</v>
      </c>
      <c r="CB8" s="18">
        <f t="shared" ca="1" si="5"/>
        <v>204904298.47999999</v>
      </c>
      <c r="CC8" s="18">
        <f t="shared" ca="1" si="5"/>
        <v>-1787.42</v>
      </c>
      <c r="CD8" s="18">
        <f t="shared" ca="1" si="6"/>
        <v>4333575.96</v>
      </c>
      <c r="CE8" s="18">
        <f t="shared" ca="1" si="6"/>
        <v>642289.39</v>
      </c>
      <c r="CF8" s="18">
        <f t="shared" ca="1" si="6"/>
        <v>0</v>
      </c>
      <c r="CG8" s="18">
        <f t="shared" ca="1" si="6"/>
        <v>1094418.67</v>
      </c>
      <c r="CH8" s="18">
        <f t="shared" ca="1" si="6"/>
        <v>455935.73</v>
      </c>
      <c r="CI8" s="18">
        <f t="shared" ca="1" si="6"/>
        <v>119782681.46000037</v>
      </c>
      <c r="CJ8" s="19">
        <f t="shared" ref="CJ8:CJ22" ca="1" si="11">CK8+CL8+CM8+CP8</f>
        <v>3346903912.1500049</v>
      </c>
      <c r="CK8" s="18">
        <f t="shared" ca="1" si="7"/>
        <v>1522662.4699999886</v>
      </c>
      <c r="CL8" s="18">
        <f t="shared" ca="1" si="7"/>
        <v>413959.64999999956</v>
      </c>
      <c r="CM8" s="19">
        <f t="shared" ref="CM8:CM22" ca="1" si="12">+CN8+CO8</f>
        <v>1014409710.8200015</v>
      </c>
      <c r="CN8" s="18">
        <f t="shared" ca="1" si="8"/>
        <v>83971207.379999921</v>
      </c>
      <c r="CO8" s="18">
        <f t="shared" ca="1" si="8"/>
        <v>930438503.44000161</v>
      </c>
      <c r="CP8" s="19">
        <f t="shared" ref="CP8:CP22" ca="1" si="13">+CQ8+CR8</f>
        <v>2330557579.2100034</v>
      </c>
      <c r="CQ8" s="18">
        <f t="shared" ca="1" si="9"/>
        <v>466407066.97999889</v>
      </c>
      <c r="CR8" s="18">
        <f t="shared" ca="1" si="9"/>
        <v>1864150512.2300045</v>
      </c>
      <c r="CS8" s="18">
        <f t="shared" ca="1" si="9"/>
        <v>37345736.199998796</v>
      </c>
      <c r="CT8" s="18">
        <f t="shared" ca="1" si="9"/>
        <v>0</v>
      </c>
      <c r="CU8" s="18">
        <f t="shared" ca="1" si="9"/>
        <v>0</v>
      </c>
      <c r="CV8" s="19">
        <f t="shared" ref="CV8:CV41" ca="1" si="14">+D8+SUM(H8:CJ8)+SUM(CS8:CU8)</f>
        <v>15024787544.120001</v>
      </c>
    </row>
    <row r="9" spans="1:100" ht="12.75" customHeight="1">
      <c r="A9" s="55" t="s">
        <v>151</v>
      </c>
      <c r="B9" s="17">
        <v>1004</v>
      </c>
      <c r="C9" s="56" t="s">
        <v>147</v>
      </c>
      <c r="D9" s="19">
        <f t="shared" ca="1" si="10"/>
        <v>3596990250.1580009</v>
      </c>
      <c r="E9" s="18">
        <f t="shared" ca="1" si="0"/>
        <v>1026063175.3700005</v>
      </c>
      <c r="F9" s="18">
        <f t="shared" ca="1" si="0"/>
        <v>1417661656.2690003</v>
      </c>
      <c r="G9" s="18">
        <f t="shared" ca="1" si="0"/>
        <v>1153265418.5189998</v>
      </c>
      <c r="H9" s="18">
        <f t="shared" ca="1" si="0"/>
        <v>476939728.92000002</v>
      </c>
      <c r="I9" s="18">
        <f t="shared" ca="1" si="0"/>
        <v>554873805.21000004</v>
      </c>
      <c r="J9" s="18">
        <f t="shared" ca="1" si="0"/>
        <v>792675.1</v>
      </c>
      <c r="K9" s="18">
        <f t="shared" ca="1" si="0"/>
        <v>0</v>
      </c>
      <c r="L9" s="18">
        <f t="shared" ca="1" si="0"/>
        <v>0</v>
      </c>
      <c r="M9" s="18">
        <f t="shared" ca="1" si="0"/>
        <v>407231.22</v>
      </c>
      <c r="N9" s="18">
        <f t="shared" ca="1" si="0"/>
        <v>0</v>
      </c>
      <c r="O9" s="18">
        <f t="shared" ca="1" si="0"/>
        <v>387945936.62</v>
      </c>
      <c r="P9" s="18">
        <f t="shared" ca="1" si="0"/>
        <v>0</v>
      </c>
      <c r="Q9" s="18">
        <f t="shared" ca="1" si="0"/>
        <v>145241680.40000001</v>
      </c>
      <c r="R9" s="18">
        <f t="shared" ca="1" si="0"/>
        <v>0</v>
      </c>
      <c r="S9" s="18">
        <f t="shared" ca="1" si="0"/>
        <v>0</v>
      </c>
      <c r="T9" s="18">
        <f t="shared" ca="1" si="1"/>
        <v>5542461291.5300007</v>
      </c>
      <c r="U9" s="18">
        <f t="shared" ca="1" si="2"/>
        <v>102428835.95</v>
      </c>
      <c r="V9" s="18">
        <f t="shared" ca="1" si="2"/>
        <v>692237637.5999999</v>
      </c>
      <c r="W9" s="18">
        <f t="shared" ca="1" si="2"/>
        <v>4227353153.8100004</v>
      </c>
      <c r="X9" s="18">
        <f t="shared" ca="1" si="2"/>
        <v>7255444.0199999996</v>
      </c>
      <c r="Y9" s="18">
        <f t="shared" ca="1" si="2"/>
        <v>103130253.29000001</v>
      </c>
      <c r="Z9" s="18">
        <f t="shared" ca="1" si="2"/>
        <v>97136111.840000004</v>
      </c>
      <c r="AA9" s="18">
        <f t="shared" ca="1" si="2"/>
        <v>122594.89</v>
      </c>
      <c r="AB9" s="18">
        <f t="shared" ca="1" si="2"/>
        <v>0</v>
      </c>
      <c r="AC9" s="18">
        <f t="shared" ca="1" si="2"/>
        <v>2766430.35</v>
      </c>
      <c r="AD9" s="18">
        <f t="shared" ca="1" si="2"/>
        <v>137066679.03</v>
      </c>
      <c r="AE9" s="18">
        <f t="shared" ca="1" si="2"/>
        <v>0</v>
      </c>
      <c r="AF9" s="18">
        <f t="shared" ca="1" si="2"/>
        <v>58741791.780000001</v>
      </c>
      <c r="AG9" s="18">
        <f t="shared" ca="1" si="2"/>
        <v>4962014.75</v>
      </c>
      <c r="AH9" s="18">
        <f t="shared" ca="1" si="2"/>
        <v>5742638.0099999998</v>
      </c>
      <c r="AI9" s="18">
        <f t="shared" ca="1" si="2"/>
        <v>6735209.3399999999</v>
      </c>
      <c r="AJ9" s="18">
        <f t="shared" ca="1" si="2"/>
        <v>11619741.039999999</v>
      </c>
      <c r="AK9" s="18">
        <f t="shared" ca="1" si="3"/>
        <v>851844.46</v>
      </c>
      <c r="AL9" s="18">
        <f t="shared" ca="1" si="3"/>
        <v>0</v>
      </c>
      <c r="AM9" s="18">
        <f t="shared" ca="1" si="3"/>
        <v>18160780.120000001</v>
      </c>
      <c r="AN9" s="18">
        <f t="shared" ca="1" si="3"/>
        <v>122526.04</v>
      </c>
      <c r="AO9" s="18">
        <f t="shared" ca="1" si="3"/>
        <v>0</v>
      </c>
      <c r="AP9" s="18">
        <f t="shared" ca="1" si="3"/>
        <v>0</v>
      </c>
      <c r="AQ9" s="18">
        <f t="shared" ca="1" si="3"/>
        <v>0</v>
      </c>
      <c r="AR9" s="18">
        <f t="shared" ca="1" si="3"/>
        <v>0</v>
      </c>
      <c r="AS9" s="18">
        <f t="shared" ca="1" si="3"/>
        <v>0</v>
      </c>
      <c r="AT9" s="18">
        <f t="shared" ca="1" si="3"/>
        <v>0</v>
      </c>
      <c r="AU9" s="18">
        <f t="shared" ca="1" si="3"/>
        <v>0</v>
      </c>
      <c r="AV9" s="18">
        <f t="shared" ca="1" si="3"/>
        <v>0</v>
      </c>
      <c r="AW9" s="18">
        <f t="shared" ca="1" si="3"/>
        <v>0</v>
      </c>
      <c r="AX9" s="18">
        <f t="shared" ca="1" si="3"/>
        <v>0</v>
      </c>
      <c r="AY9" s="18">
        <f t="shared" ca="1" si="3"/>
        <v>0</v>
      </c>
      <c r="AZ9" s="18">
        <f t="shared" ca="1" si="3"/>
        <v>0</v>
      </c>
      <c r="BA9" s="18">
        <f t="shared" ca="1" si="4"/>
        <v>0</v>
      </c>
      <c r="BB9" s="18">
        <f t="shared" ca="1" si="4"/>
        <v>0</v>
      </c>
      <c r="BC9" s="18">
        <f t="shared" ca="1" si="4"/>
        <v>0</v>
      </c>
      <c r="BD9" s="18">
        <f t="shared" ca="1" si="4"/>
        <v>195481722.97</v>
      </c>
      <c r="BE9" s="18">
        <f t="shared" ca="1" si="4"/>
        <v>0</v>
      </c>
      <c r="BF9" s="18">
        <f t="shared" ca="1" si="4"/>
        <v>0</v>
      </c>
      <c r="BG9" s="18">
        <f t="shared" ca="1" si="4"/>
        <v>0</v>
      </c>
      <c r="BH9" s="18">
        <f t="shared" ca="1" si="4"/>
        <v>0</v>
      </c>
      <c r="BI9" s="18">
        <f t="shared" ca="1" si="4"/>
        <v>0</v>
      </c>
      <c r="BJ9" s="18">
        <f t="shared" ca="1" si="4"/>
        <v>0</v>
      </c>
      <c r="BK9" s="18">
        <f t="shared" ca="1" si="4"/>
        <v>0</v>
      </c>
      <c r="BL9" s="18">
        <f t="shared" ca="1" si="4"/>
        <v>0</v>
      </c>
      <c r="BM9" s="18">
        <f t="shared" ca="1" si="4"/>
        <v>9619217.4600000009</v>
      </c>
      <c r="BN9" s="18">
        <f t="shared" ca="1" si="4"/>
        <v>1908411.8800000001</v>
      </c>
      <c r="BO9" s="18">
        <f t="shared" ca="1" si="4"/>
        <v>0</v>
      </c>
      <c r="BP9" s="18">
        <f t="shared" ca="1" si="4"/>
        <v>558812734.95000005</v>
      </c>
      <c r="BQ9" s="18">
        <f t="shared" ca="1" si="5"/>
        <v>108659987.94</v>
      </c>
      <c r="BR9" s="18">
        <f t="shared" ca="1" si="5"/>
        <v>51534046.200000003</v>
      </c>
      <c r="BS9" s="18">
        <f t="shared" ca="1" si="5"/>
        <v>116070566.66</v>
      </c>
      <c r="BT9" s="18">
        <f t="shared" ca="1" si="5"/>
        <v>0</v>
      </c>
      <c r="BU9" s="18">
        <f t="shared" ca="1" si="5"/>
        <v>0</v>
      </c>
      <c r="BV9" s="18">
        <f t="shared" ca="1" si="5"/>
        <v>90157748.739999995</v>
      </c>
      <c r="BW9" s="18">
        <f t="shared" ca="1" si="5"/>
        <v>0</v>
      </c>
      <c r="BX9" s="18">
        <f t="shared" ca="1" si="5"/>
        <v>2492.3000000000002</v>
      </c>
      <c r="BY9" s="18">
        <f t="shared" ca="1" si="5"/>
        <v>0</v>
      </c>
      <c r="BZ9" s="18">
        <f t="shared" ca="1" si="5"/>
        <v>0</v>
      </c>
      <c r="CA9" s="18">
        <f t="shared" ca="1" si="5"/>
        <v>2406963.98</v>
      </c>
      <c r="CB9" s="18">
        <f t="shared" ca="1" si="5"/>
        <v>58696027.700000003</v>
      </c>
      <c r="CC9" s="18">
        <f t="shared" ca="1" si="5"/>
        <v>29600332.789999999</v>
      </c>
      <c r="CD9" s="18">
        <f t="shared" ca="1" si="6"/>
        <v>61220935.100000001</v>
      </c>
      <c r="CE9" s="18">
        <f t="shared" ca="1" si="6"/>
        <v>0</v>
      </c>
      <c r="CF9" s="18">
        <f t="shared" ca="1" si="6"/>
        <v>0</v>
      </c>
      <c r="CG9" s="18">
        <f t="shared" ca="1" si="6"/>
        <v>0</v>
      </c>
      <c r="CH9" s="18">
        <f t="shared" ca="1" si="6"/>
        <v>33969.79</v>
      </c>
      <c r="CI9" s="18">
        <f t="shared" ca="1" si="6"/>
        <v>0</v>
      </c>
      <c r="CJ9" s="19">
        <f t="shared" ca="1" si="11"/>
        <v>35708285975.32</v>
      </c>
      <c r="CK9" s="18">
        <f t="shared" ca="1" si="7"/>
        <v>0</v>
      </c>
      <c r="CL9" s="18">
        <f t="shared" ca="1" si="7"/>
        <v>7422918.4099999983</v>
      </c>
      <c r="CM9" s="19">
        <f t="shared" ca="1" si="12"/>
        <v>10712050735.450121</v>
      </c>
      <c r="CN9" s="18">
        <f t="shared" ca="1" si="8"/>
        <v>1983534545.4301047</v>
      </c>
      <c r="CO9" s="18">
        <f t="shared" ca="1" si="8"/>
        <v>8728516190.0200157</v>
      </c>
      <c r="CP9" s="19">
        <f t="shared" ca="1" si="13"/>
        <v>24988812321.459881</v>
      </c>
      <c r="CQ9" s="18">
        <f t="shared" ca="1" si="9"/>
        <v>5788252111.9200506</v>
      </c>
      <c r="CR9" s="18">
        <f t="shared" ca="1" si="9"/>
        <v>19200560209.539829</v>
      </c>
      <c r="CS9" s="18">
        <f t="shared" ca="1" si="9"/>
        <v>115896935.58999999</v>
      </c>
      <c r="CT9" s="18">
        <f t="shared" ca="1" si="9"/>
        <v>0</v>
      </c>
      <c r="CU9" s="18">
        <f t="shared" ca="1" si="9"/>
        <v>0</v>
      </c>
      <c r="CV9" s="19">
        <f t="shared" ca="1" si="14"/>
        <v>53290474354.848007</v>
      </c>
    </row>
    <row r="10" spans="1:100" ht="12.75" customHeight="1">
      <c r="A10" s="55" t="s">
        <v>153</v>
      </c>
      <c r="B10" s="17">
        <v>1005</v>
      </c>
      <c r="C10" s="56" t="s">
        <v>147</v>
      </c>
      <c r="D10" s="19">
        <f t="shared" ca="1" si="10"/>
        <v>6437366178.0300007</v>
      </c>
      <c r="E10" s="18">
        <f t="shared" ca="1" si="0"/>
        <v>1441625186.0544603</v>
      </c>
      <c r="F10" s="18">
        <f t="shared" ca="1" si="0"/>
        <v>2231627500.5062499</v>
      </c>
      <c r="G10" s="18">
        <f t="shared" ca="1" si="0"/>
        <v>2764113491.4692903</v>
      </c>
      <c r="H10" s="18">
        <f t="shared" ca="1" si="0"/>
        <v>105479160.43000001</v>
      </c>
      <c r="I10" s="18">
        <f t="shared" ca="1" si="0"/>
        <v>712089226.34008896</v>
      </c>
      <c r="J10" s="18">
        <f t="shared" ca="1" si="0"/>
        <v>30733053.460000001</v>
      </c>
      <c r="K10" s="18">
        <f t="shared" ca="1" si="0"/>
        <v>15367263.109999999</v>
      </c>
      <c r="L10" s="18">
        <f t="shared" ca="1" si="0"/>
        <v>0</v>
      </c>
      <c r="M10" s="18">
        <f t="shared" ca="1" si="0"/>
        <v>1009650.16</v>
      </c>
      <c r="N10" s="18">
        <f t="shared" ca="1" si="0"/>
        <v>0</v>
      </c>
      <c r="O10" s="18">
        <f t="shared" ca="1" si="0"/>
        <v>816267415.15000296</v>
      </c>
      <c r="P10" s="18">
        <f t="shared" ca="1" si="0"/>
        <v>430560.61</v>
      </c>
      <c r="Q10" s="18">
        <f t="shared" ca="1" si="0"/>
        <v>784502206.099998</v>
      </c>
      <c r="R10" s="18">
        <f t="shared" ca="1" si="0"/>
        <v>0</v>
      </c>
      <c r="S10" s="18">
        <f t="shared" ca="1" si="0"/>
        <v>0</v>
      </c>
      <c r="T10" s="18">
        <f t="shared" ca="1" si="1"/>
        <v>3603963418.6682701</v>
      </c>
      <c r="U10" s="18">
        <f t="shared" ca="1" si="2"/>
        <v>351101725.26999998</v>
      </c>
      <c r="V10" s="18">
        <f t="shared" ca="1" si="2"/>
        <v>865752940.91010213</v>
      </c>
      <c r="W10" s="18">
        <f t="shared" ca="1" si="2"/>
        <v>6629079112.5097494</v>
      </c>
      <c r="X10" s="18">
        <f t="shared" ca="1" si="2"/>
        <v>38519981.880003199</v>
      </c>
      <c r="Y10" s="18">
        <f t="shared" ca="1" si="2"/>
        <v>318020467.48000002</v>
      </c>
      <c r="Z10" s="18">
        <f t="shared" ca="1" si="2"/>
        <v>454665248.61981702</v>
      </c>
      <c r="AA10" s="18">
        <f t="shared" ca="1" si="2"/>
        <v>413529.02999999997</v>
      </c>
      <c r="AB10" s="18">
        <f t="shared" ca="1" si="2"/>
        <v>0</v>
      </c>
      <c r="AC10" s="18">
        <f t="shared" ca="1" si="2"/>
        <v>48188331.820015602</v>
      </c>
      <c r="AD10" s="18">
        <f t="shared" ca="1" si="2"/>
        <v>81185735.179999709</v>
      </c>
      <c r="AE10" s="18">
        <f t="shared" ca="1" si="2"/>
        <v>19990803.600000001</v>
      </c>
      <c r="AF10" s="18">
        <f t="shared" ca="1" si="2"/>
        <v>48932157.469999902</v>
      </c>
      <c r="AG10" s="18">
        <f t="shared" ca="1" si="2"/>
        <v>200329025.89999998</v>
      </c>
      <c r="AH10" s="18">
        <f t="shared" ca="1" si="2"/>
        <v>132296407.74000001</v>
      </c>
      <c r="AI10" s="18">
        <f t="shared" ca="1" si="2"/>
        <v>10579605.800000001</v>
      </c>
      <c r="AJ10" s="18">
        <f t="shared" ca="1" si="2"/>
        <v>43806852.93</v>
      </c>
      <c r="AK10" s="18">
        <f t="shared" ca="1" si="3"/>
        <v>12716856.6499999</v>
      </c>
      <c r="AL10" s="18">
        <f t="shared" ca="1" si="3"/>
        <v>0</v>
      </c>
      <c r="AM10" s="18">
        <f t="shared" ca="1" si="3"/>
        <v>165521404.31000102</v>
      </c>
      <c r="AN10" s="18">
        <f t="shared" ca="1" si="3"/>
        <v>9531820.9399999995</v>
      </c>
      <c r="AO10" s="18">
        <f t="shared" ca="1" si="3"/>
        <v>0</v>
      </c>
      <c r="AP10" s="18">
        <f t="shared" ca="1" si="3"/>
        <v>2340549.1900000102</v>
      </c>
      <c r="AQ10" s="18">
        <f t="shared" ca="1" si="3"/>
        <v>0</v>
      </c>
      <c r="AR10" s="18">
        <f t="shared" ca="1" si="3"/>
        <v>0</v>
      </c>
      <c r="AS10" s="18">
        <f t="shared" ca="1" si="3"/>
        <v>0</v>
      </c>
      <c r="AT10" s="18">
        <f t="shared" ca="1" si="3"/>
        <v>0</v>
      </c>
      <c r="AU10" s="18">
        <f t="shared" ca="1" si="3"/>
        <v>0</v>
      </c>
      <c r="AV10" s="18">
        <f t="shared" ca="1" si="3"/>
        <v>0</v>
      </c>
      <c r="AW10" s="18">
        <f t="shared" ca="1" si="3"/>
        <v>0</v>
      </c>
      <c r="AX10" s="18">
        <f t="shared" ca="1" si="3"/>
        <v>0</v>
      </c>
      <c r="AY10" s="18">
        <f t="shared" ca="1" si="3"/>
        <v>0</v>
      </c>
      <c r="AZ10" s="18">
        <f t="shared" ca="1" si="3"/>
        <v>0</v>
      </c>
      <c r="BA10" s="18">
        <f t="shared" ca="1" si="4"/>
        <v>0</v>
      </c>
      <c r="BB10" s="18">
        <f t="shared" ca="1" si="4"/>
        <v>0</v>
      </c>
      <c r="BC10" s="18">
        <f t="shared" ca="1" si="4"/>
        <v>0</v>
      </c>
      <c r="BD10" s="18">
        <f t="shared" ca="1" si="4"/>
        <v>657879164.6514411</v>
      </c>
      <c r="BE10" s="18">
        <f t="shared" ca="1" si="4"/>
        <v>0</v>
      </c>
      <c r="BF10" s="18">
        <f t="shared" ca="1" si="4"/>
        <v>0</v>
      </c>
      <c r="BG10" s="18">
        <f t="shared" ca="1" si="4"/>
        <v>0</v>
      </c>
      <c r="BH10" s="18">
        <f t="shared" ca="1" si="4"/>
        <v>0</v>
      </c>
      <c r="BI10" s="18">
        <f t="shared" ca="1" si="4"/>
        <v>19875765.510000002</v>
      </c>
      <c r="BJ10" s="18">
        <f t="shared" ca="1" si="4"/>
        <v>1792454.54</v>
      </c>
      <c r="BK10" s="18">
        <f t="shared" ca="1" si="4"/>
        <v>0</v>
      </c>
      <c r="BL10" s="18">
        <f t="shared" ca="1" si="4"/>
        <v>0</v>
      </c>
      <c r="BM10" s="18">
        <f t="shared" ca="1" si="4"/>
        <v>98001939.380000412</v>
      </c>
      <c r="BN10" s="18">
        <f t="shared" ca="1" si="4"/>
        <v>180735784.79999599</v>
      </c>
      <c r="BO10" s="18">
        <f t="shared" ca="1" si="4"/>
        <v>0</v>
      </c>
      <c r="BP10" s="18">
        <f t="shared" ca="1" si="4"/>
        <v>700300807.83995605</v>
      </c>
      <c r="BQ10" s="18">
        <f t="shared" ca="1" si="5"/>
        <v>34973713.68</v>
      </c>
      <c r="BR10" s="18">
        <f t="shared" ca="1" si="5"/>
        <v>214495107.20000002</v>
      </c>
      <c r="BS10" s="18">
        <f t="shared" ca="1" si="5"/>
        <v>166293174.38998601</v>
      </c>
      <c r="BT10" s="18">
        <f t="shared" ca="1" si="5"/>
        <v>0</v>
      </c>
      <c r="BU10" s="18">
        <f t="shared" ca="1" si="5"/>
        <v>0</v>
      </c>
      <c r="BV10" s="18">
        <f t="shared" ca="1" si="5"/>
        <v>114513762.15000001</v>
      </c>
      <c r="BW10" s="18">
        <f t="shared" ca="1" si="5"/>
        <v>0</v>
      </c>
      <c r="BX10" s="18">
        <f t="shared" ca="1" si="5"/>
        <v>1532878.95</v>
      </c>
      <c r="BY10" s="18">
        <f t="shared" ca="1" si="5"/>
        <v>0</v>
      </c>
      <c r="BZ10" s="18">
        <f t="shared" ca="1" si="5"/>
        <v>22485844.050000001</v>
      </c>
      <c r="CA10" s="18">
        <f t="shared" ca="1" si="5"/>
        <v>42950868.710000001</v>
      </c>
      <c r="CB10" s="18">
        <f t="shared" ca="1" si="5"/>
        <v>2041254951.53001</v>
      </c>
      <c r="CC10" s="18">
        <f t="shared" ca="1" si="5"/>
        <v>264502839.50999999</v>
      </c>
      <c r="CD10" s="18">
        <f t="shared" ca="1" si="6"/>
        <v>227014165.28999999</v>
      </c>
      <c r="CE10" s="18">
        <f t="shared" ca="1" si="6"/>
        <v>992309.98000000103</v>
      </c>
      <c r="CF10" s="18">
        <f t="shared" ca="1" si="6"/>
        <v>0</v>
      </c>
      <c r="CG10" s="18">
        <f t="shared" ca="1" si="6"/>
        <v>3561864.96</v>
      </c>
      <c r="CH10" s="18">
        <f t="shared" ca="1" si="6"/>
        <v>28855826.460000001</v>
      </c>
      <c r="CI10" s="18">
        <f t="shared" ca="1" si="6"/>
        <v>972577.59000000299</v>
      </c>
      <c r="CJ10" s="19">
        <f t="shared" ca="1" si="11"/>
        <v>11094367932.23</v>
      </c>
      <c r="CK10" s="18">
        <f t="shared" ca="1" si="7"/>
        <v>3220794</v>
      </c>
      <c r="CL10" s="18">
        <f t="shared" ca="1" si="7"/>
        <v>1833379.76</v>
      </c>
      <c r="CM10" s="19">
        <f t="shared" ca="1" si="12"/>
        <v>4635082982.9699993</v>
      </c>
      <c r="CN10" s="18">
        <f t="shared" ca="1" si="8"/>
        <v>2005710674.7205319</v>
      </c>
      <c r="CO10" s="18">
        <f t="shared" ca="1" si="8"/>
        <v>2629372308.2494674</v>
      </c>
      <c r="CP10" s="19">
        <f t="shared" ca="1" si="13"/>
        <v>6454230775.5</v>
      </c>
      <c r="CQ10" s="18">
        <f t="shared" ca="1" si="9"/>
        <v>2815676867.9095984</v>
      </c>
      <c r="CR10" s="18">
        <f t="shared" ca="1" si="9"/>
        <v>3638553907.5904016</v>
      </c>
      <c r="CS10" s="18">
        <f t="shared" ca="1" si="9"/>
        <v>38182437.949997999</v>
      </c>
      <c r="CT10" s="18">
        <f t="shared" ca="1" si="9"/>
        <v>0</v>
      </c>
      <c r="CU10" s="18">
        <f t="shared" ca="1" si="9"/>
        <v>0</v>
      </c>
      <c r="CV10" s="19">
        <f t="shared" ca="1" si="14"/>
        <v>37895716860.639435</v>
      </c>
    </row>
    <row r="11" spans="1:100" ht="12.75" customHeight="1">
      <c r="A11" s="55" t="s">
        <v>155</v>
      </c>
      <c r="B11" s="17">
        <v>1006</v>
      </c>
      <c r="C11" s="56" t="s">
        <v>147</v>
      </c>
      <c r="D11" s="19">
        <f t="shared" ca="1" si="10"/>
        <v>17971987.169999998</v>
      </c>
      <c r="E11" s="18">
        <f t="shared" ca="1" si="0"/>
        <v>8040570.75</v>
      </c>
      <c r="F11" s="18">
        <f t="shared" ca="1" si="0"/>
        <v>10153623.949999999</v>
      </c>
      <c r="G11" s="18">
        <f t="shared" ca="1" si="0"/>
        <v>-222207.53</v>
      </c>
      <c r="H11" s="18">
        <f t="shared" ca="1" si="0"/>
        <v>0</v>
      </c>
      <c r="I11" s="18">
        <f t="shared" ca="1" si="0"/>
        <v>249649073.81</v>
      </c>
      <c r="J11" s="18">
        <f t="shared" ca="1" si="0"/>
        <v>0</v>
      </c>
      <c r="K11" s="18">
        <f t="shared" ca="1" si="0"/>
        <v>14249571.5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44406.67</v>
      </c>
      <c r="P11" s="18">
        <f t="shared" ca="1" si="0"/>
        <v>0</v>
      </c>
      <c r="Q11" s="18">
        <f t="shared" ca="1" si="0"/>
        <v>0</v>
      </c>
      <c r="R11" s="18">
        <f t="shared" ca="1" si="0"/>
        <v>0</v>
      </c>
      <c r="S11" s="18">
        <f t="shared" ca="1" si="0"/>
        <v>0</v>
      </c>
      <c r="T11" s="18">
        <f t="shared" ca="1" si="1"/>
        <v>4113069144.6199999</v>
      </c>
      <c r="U11" s="18">
        <f t="shared" ca="1" si="2"/>
        <v>15517412.42</v>
      </c>
      <c r="V11" s="18">
        <f t="shared" ca="1" si="2"/>
        <v>214854215.68020001</v>
      </c>
      <c r="W11" s="18">
        <f t="shared" ca="1" si="2"/>
        <v>867473866.42680001</v>
      </c>
      <c r="X11" s="18">
        <f t="shared" ca="1" si="2"/>
        <v>0</v>
      </c>
      <c r="Y11" s="18">
        <f t="shared" ca="1" si="2"/>
        <v>321765.77</v>
      </c>
      <c r="Z11" s="18">
        <f t="shared" ca="1" si="2"/>
        <v>7633369.4900000002</v>
      </c>
      <c r="AA11" s="18">
        <f t="shared" ca="1" si="2"/>
        <v>552</v>
      </c>
      <c r="AB11" s="18">
        <f t="shared" ca="1" si="2"/>
        <v>0</v>
      </c>
      <c r="AC11" s="18">
        <f t="shared" ca="1" si="2"/>
        <v>0</v>
      </c>
      <c r="AD11" s="18">
        <f t="shared" ca="1" si="2"/>
        <v>570077.89</v>
      </c>
      <c r="AE11" s="18">
        <f t="shared" ca="1" si="2"/>
        <v>0</v>
      </c>
      <c r="AF11" s="18">
        <f t="shared" ca="1" si="2"/>
        <v>0</v>
      </c>
      <c r="AG11" s="18">
        <f t="shared" ca="1" si="2"/>
        <v>0</v>
      </c>
      <c r="AH11" s="18">
        <f t="shared" ca="1" si="2"/>
        <v>0</v>
      </c>
      <c r="AI11" s="18">
        <f t="shared" ca="1" si="2"/>
        <v>0</v>
      </c>
      <c r="AJ11" s="18">
        <f t="shared" ca="1" si="2"/>
        <v>1177201.5</v>
      </c>
      <c r="AK11" s="18">
        <f t="shared" ca="1" si="3"/>
        <v>184402.01</v>
      </c>
      <c r="AL11" s="18">
        <f t="shared" ca="1" si="3"/>
        <v>0</v>
      </c>
      <c r="AM11" s="18">
        <f t="shared" ca="1" si="3"/>
        <v>4165752.45</v>
      </c>
      <c r="AN11" s="18">
        <f t="shared" ca="1" si="3"/>
        <v>0</v>
      </c>
      <c r="AO11" s="18">
        <f t="shared" ca="1" si="3"/>
        <v>0</v>
      </c>
      <c r="AP11" s="18">
        <f t="shared" ca="1" si="3"/>
        <v>31628.7</v>
      </c>
      <c r="AQ11" s="18">
        <f t="shared" ca="1" si="3"/>
        <v>0</v>
      </c>
      <c r="AR11" s="18">
        <f t="shared" ca="1" si="3"/>
        <v>0</v>
      </c>
      <c r="AS11" s="18">
        <f t="shared" ca="1" si="3"/>
        <v>0</v>
      </c>
      <c r="AT11" s="18">
        <f t="shared" ca="1" si="3"/>
        <v>66828196.318000004</v>
      </c>
      <c r="AU11" s="18">
        <f t="shared" ca="1" si="3"/>
        <v>945376.88</v>
      </c>
      <c r="AV11" s="18">
        <f t="shared" ca="1" si="3"/>
        <v>559878.29</v>
      </c>
      <c r="AW11" s="18">
        <f t="shared" ca="1" si="3"/>
        <v>0</v>
      </c>
      <c r="AX11" s="18">
        <f t="shared" ca="1" si="3"/>
        <v>385163</v>
      </c>
      <c r="AY11" s="18">
        <f t="shared" ca="1" si="3"/>
        <v>0</v>
      </c>
      <c r="AZ11" s="18">
        <f t="shared" ca="1" si="3"/>
        <v>0</v>
      </c>
      <c r="BA11" s="18">
        <f t="shared" ca="1" si="4"/>
        <v>0</v>
      </c>
      <c r="BB11" s="18">
        <f t="shared" ca="1" si="4"/>
        <v>0</v>
      </c>
      <c r="BC11" s="18">
        <f t="shared" ca="1" si="4"/>
        <v>0</v>
      </c>
      <c r="BD11" s="18">
        <f t="shared" ca="1" si="4"/>
        <v>17042239.469999999</v>
      </c>
      <c r="BE11" s="18">
        <f t="shared" ca="1" si="4"/>
        <v>0</v>
      </c>
      <c r="BF11" s="18">
        <f t="shared" ca="1" si="4"/>
        <v>0</v>
      </c>
      <c r="BG11" s="18">
        <f t="shared" ca="1" si="4"/>
        <v>0</v>
      </c>
      <c r="BH11" s="18">
        <f t="shared" ca="1" si="4"/>
        <v>0</v>
      </c>
      <c r="BI11" s="18">
        <f t="shared" ca="1" si="4"/>
        <v>0</v>
      </c>
      <c r="BJ11" s="18">
        <f t="shared" ca="1" si="4"/>
        <v>0</v>
      </c>
      <c r="BK11" s="18">
        <f t="shared" ca="1" si="4"/>
        <v>0</v>
      </c>
      <c r="BL11" s="18">
        <f t="shared" ca="1" si="4"/>
        <v>47405.64</v>
      </c>
      <c r="BM11" s="18">
        <f t="shared" ca="1" si="4"/>
        <v>0</v>
      </c>
      <c r="BN11" s="18">
        <f t="shared" ca="1" si="4"/>
        <v>501647769.35500002</v>
      </c>
      <c r="BO11" s="18">
        <f t="shared" ca="1" si="4"/>
        <v>0</v>
      </c>
      <c r="BP11" s="18">
        <f t="shared" ca="1" si="4"/>
        <v>1699575.62</v>
      </c>
      <c r="BQ11" s="18">
        <f t="shared" ca="1" si="5"/>
        <v>1097398.72</v>
      </c>
      <c r="BR11" s="18">
        <f t="shared" ca="1" si="5"/>
        <v>102142.96</v>
      </c>
      <c r="BS11" s="18">
        <f t="shared" ca="1" si="5"/>
        <v>1451439.16</v>
      </c>
      <c r="BT11" s="18">
        <f t="shared" ca="1" si="5"/>
        <v>0</v>
      </c>
      <c r="BU11" s="18">
        <f t="shared" ca="1" si="5"/>
        <v>0</v>
      </c>
      <c r="BV11" s="18">
        <f t="shared" ca="1" si="5"/>
        <v>0</v>
      </c>
      <c r="BW11" s="18">
        <f t="shared" ca="1" si="5"/>
        <v>0</v>
      </c>
      <c r="BX11" s="18">
        <f t="shared" ca="1" si="5"/>
        <v>697558.78</v>
      </c>
      <c r="BY11" s="18">
        <f t="shared" ca="1" si="5"/>
        <v>0</v>
      </c>
      <c r="BZ11" s="18">
        <f t="shared" ca="1" si="5"/>
        <v>0</v>
      </c>
      <c r="CA11" s="18">
        <f t="shared" ca="1" si="5"/>
        <v>8687931.6400000006</v>
      </c>
      <c r="CB11" s="18">
        <f t="shared" ca="1" si="5"/>
        <v>1284459848.21</v>
      </c>
      <c r="CC11" s="18">
        <f t="shared" ca="1" si="5"/>
        <v>1085797.3400000001</v>
      </c>
      <c r="CD11" s="18">
        <f t="shared" ca="1" si="6"/>
        <v>88249072.310000002</v>
      </c>
      <c r="CE11" s="18">
        <f t="shared" ca="1" si="6"/>
        <v>0</v>
      </c>
      <c r="CF11" s="18">
        <f t="shared" ca="1" si="6"/>
        <v>0</v>
      </c>
      <c r="CG11" s="18">
        <f t="shared" ca="1" si="6"/>
        <v>21261075.510000002</v>
      </c>
      <c r="CH11" s="18">
        <f t="shared" ca="1" si="6"/>
        <v>10856152.810000001</v>
      </c>
      <c r="CI11" s="18">
        <f t="shared" ca="1" si="6"/>
        <v>3234431.16</v>
      </c>
      <c r="CJ11" s="19">
        <f t="shared" ca="1" si="11"/>
        <v>85059180.519999996</v>
      </c>
      <c r="CK11" s="18">
        <f t="shared" ca="1" si="7"/>
        <v>6042985.1100000003</v>
      </c>
      <c r="CL11" s="18">
        <f t="shared" ca="1" si="7"/>
        <v>11619285.85</v>
      </c>
      <c r="CM11" s="19">
        <f t="shared" ca="1" si="12"/>
        <v>61154615.82</v>
      </c>
      <c r="CN11" s="18">
        <f t="shared" ca="1" si="8"/>
        <v>0</v>
      </c>
      <c r="CO11" s="18">
        <f t="shared" ca="1" si="8"/>
        <v>61154615.82</v>
      </c>
      <c r="CP11" s="19">
        <f t="shared" ca="1" si="13"/>
        <v>6242293.7400000002</v>
      </c>
      <c r="CQ11" s="18">
        <f t="shared" ca="1" si="9"/>
        <v>0</v>
      </c>
      <c r="CR11" s="18">
        <f t="shared" ca="1" si="9"/>
        <v>6242293.7400000002</v>
      </c>
      <c r="CS11" s="18">
        <f t="shared" ca="1" si="9"/>
        <v>2327564.41</v>
      </c>
      <c r="CT11" s="18">
        <f t="shared" ca="1" si="9"/>
        <v>0</v>
      </c>
      <c r="CU11" s="18">
        <f t="shared" ca="1" si="9"/>
        <v>0</v>
      </c>
      <c r="CV11" s="19">
        <f t="shared" ca="1" si="14"/>
        <v>7604639626.210001</v>
      </c>
    </row>
    <row r="12" spans="1:100" ht="12.75" customHeight="1">
      <c r="A12" s="55" t="s">
        <v>157</v>
      </c>
      <c r="B12" s="17">
        <v>1007</v>
      </c>
      <c r="C12" s="56" t="s">
        <v>147</v>
      </c>
      <c r="D12" s="19">
        <f t="shared" ca="1" si="1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1"/>
        <v>0</v>
      </c>
      <c r="U12" s="18">
        <f t="shared" ca="1" si="2"/>
        <v>0</v>
      </c>
      <c r="V12" s="18">
        <f t="shared" ca="1" si="2"/>
        <v>0</v>
      </c>
      <c r="W12" s="18">
        <f t="shared" ca="1" si="2"/>
        <v>0</v>
      </c>
      <c r="X12" s="18">
        <f t="shared" ca="1" si="2"/>
        <v>0</v>
      </c>
      <c r="Y12" s="18">
        <f t="shared" ca="1" si="2"/>
        <v>0</v>
      </c>
      <c r="Z12" s="18">
        <f t="shared" ca="1" si="2"/>
        <v>0</v>
      </c>
      <c r="AA12" s="18">
        <f t="shared" ca="1" si="2"/>
        <v>0</v>
      </c>
      <c r="AB12" s="18">
        <f t="shared" ca="1" si="2"/>
        <v>0</v>
      </c>
      <c r="AC12" s="18">
        <f t="shared" ca="1" si="2"/>
        <v>0</v>
      </c>
      <c r="AD12" s="18">
        <f t="shared" ca="1" si="2"/>
        <v>0</v>
      </c>
      <c r="AE12" s="18">
        <f t="shared" ca="1" si="2"/>
        <v>0</v>
      </c>
      <c r="AF12" s="18">
        <f t="shared" ca="1" si="2"/>
        <v>0</v>
      </c>
      <c r="AG12" s="18">
        <f t="shared" ca="1" si="2"/>
        <v>0</v>
      </c>
      <c r="AH12" s="18">
        <f t="shared" ca="1" si="2"/>
        <v>0</v>
      </c>
      <c r="AI12" s="18">
        <f t="shared" ca="1" si="2"/>
        <v>0</v>
      </c>
      <c r="AJ12" s="18">
        <f t="shared" ca="1" si="2"/>
        <v>0</v>
      </c>
      <c r="AK12" s="18">
        <f t="shared" ca="1" si="3"/>
        <v>0</v>
      </c>
      <c r="AL12" s="18">
        <f t="shared" ca="1" si="3"/>
        <v>0</v>
      </c>
      <c r="AM12" s="18">
        <f t="shared" ca="1" si="3"/>
        <v>0</v>
      </c>
      <c r="AN12" s="18">
        <f t="shared" ca="1" si="3"/>
        <v>0</v>
      </c>
      <c r="AO12" s="18">
        <f t="shared" ca="1" si="3"/>
        <v>0</v>
      </c>
      <c r="AP12" s="18">
        <f t="shared" ca="1" si="3"/>
        <v>0</v>
      </c>
      <c r="AQ12" s="18">
        <f t="shared" ca="1" si="3"/>
        <v>0</v>
      </c>
      <c r="AR12" s="18">
        <f t="shared" ca="1" si="3"/>
        <v>0</v>
      </c>
      <c r="AS12" s="18">
        <f t="shared" ca="1" si="3"/>
        <v>0</v>
      </c>
      <c r="AT12" s="18">
        <f t="shared" ca="1" si="3"/>
        <v>0</v>
      </c>
      <c r="AU12" s="18">
        <f t="shared" ca="1" si="3"/>
        <v>0</v>
      </c>
      <c r="AV12" s="18">
        <f t="shared" ca="1" si="3"/>
        <v>0</v>
      </c>
      <c r="AW12" s="18">
        <f t="shared" ca="1" si="3"/>
        <v>0</v>
      </c>
      <c r="AX12" s="18">
        <f t="shared" ca="1" si="3"/>
        <v>0</v>
      </c>
      <c r="AY12" s="18">
        <f t="shared" ca="1" si="3"/>
        <v>0</v>
      </c>
      <c r="AZ12" s="18">
        <f t="shared" ca="1" si="3"/>
        <v>0</v>
      </c>
      <c r="BA12" s="18">
        <f t="shared" ca="1" si="4"/>
        <v>0</v>
      </c>
      <c r="BB12" s="18">
        <f t="shared" ca="1" si="4"/>
        <v>0</v>
      </c>
      <c r="BC12" s="18">
        <f t="shared" ca="1" si="4"/>
        <v>0</v>
      </c>
      <c r="BD12" s="18">
        <f t="shared" ca="1" si="4"/>
        <v>0</v>
      </c>
      <c r="BE12" s="18">
        <f t="shared" ca="1" si="4"/>
        <v>0</v>
      </c>
      <c r="BF12" s="18">
        <f t="shared" ca="1" si="4"/>
        <v>0</v>
      </c>
      <c r="BG12" s="18">
        <f t="shared" ca="1" si="4"/>
        <v>0</v>
      </c>
      <c r="BH12" s="18">
        <f t="shared" ca="1" si="4"/>
        <v>0</v>
      </c>
      <c r="BI12" s="18">
        <f t="shared" ca="1" si="4"/>
        <v>330802112.77498436</v>
      </c>
      <c r="BJ12" s="18">
        <f t="shared" ca="1" si="4"/>
        <v>0</v>
      </c>
      <c r="BK12" s="18">
        <f t="shared" ca="1" si="4"/>
        <v>0</v>
      </c>
      <c r="BL12" s="18">
        <f t="shared" ca="1" si="4"/>
        <v>0</v>
      </c>
      <c r="BM12" s="18">
        <f t="shared" ca="1" si="4"/>
        <v>0</v>
      </c>
      <c r="BN12" s="18">
        <f t="shared" ca="1" si="4"/>
        <v>0</v>
      </c>
      <c r="BO12" s="18">
        <f t="shared" ca="1" si="4"/>
        <v>0</v>
      </c>
      <c r="BP12" s="18">
        <f t="shared" ca="1" si="4"/>
        <v>0</v>
      </c>
      <c r="BQ12" s="18">
        <f t="shared" ca="1" si="5"/>
        <v>0</v>
      </c>
      <c r="BR12" s="18">
        <f t="shared" ca="1" si="5"/>
        <v>0</v>
      </c>
      <c r="BS12" s="18">
        <f t="shared" ca="1" si="5"/>
        <v>0</v>
      </c>
      <c r="BT12" s="18">
        <f t="shared" ca="1" si="5"/>
        <v>0</v>
      </c>
      <c r="BU12" s="18">
        <f t="shared" ca="1" si="5"/>
        <v>0</v>
      </c>
      <c r="BV12" s="18">
        <f t="shared" ca="1" si="5"/>
        <v>0</v>
      </c>
      <c r="BW12" s="18">
        <f t="shared" ca="1" si="5"/>
        <v>0</v>
      </c>
      <c r="BX12" s="18">
        <f t="shared" ca="1" si="5"/>
        <v>0</v>
      </c>
      <c r="BY12" s="18">
        <f t="shared" ca="1" si="5"/>
        <v>0</v>
      </c>
      <c r="BZ12" s="18">
        <f t="shared" ca="1" si="5"/>
        <v>0</v>
      </c>
      <c r="CA12" s="18">
        <f t="shared" ca="1" si="5"/>
        <v>0</v>
      </c>
      <c r="CB12" s="18">
        <f t="shared" ca="1" si="5"/>
        <v>0</v>
      </c>
      <c r="CC12" s="18">
        <f t="shared" ca="1" si="5"/>
        <v>0</v>
      </c>
      <c r="CD12" s="18">
        <f t="shared" ca="1" si="6"/>
        <v>0</v>
      </c>
      <c r="CE12" s="18">
        <f t="shared" ca="1" si="6"/>
        <v>0</v>
      </c>
      <c r="CF12" s="18">
        <f t="shared" ca="1" si="6"/>
        <v>0</v>
      </c>
      <c r="CG12" s="18">
        <f t="shared" ca="1" si="6"/>
        <v>0</v>
      </c>
      <c r="CH12" s="18">
        <f t="shared" ca="1" si="6"/>
        <v>0</v>
      </c>
      <c r="CI12" s="18">
        <f t="shared" ca="1" si="6"/>
        <v>0</v>
      </c>
      <c r="CJ12" s="19">
        <f t="shared" ca="1" si="11"/>
        <v>0</v>
      </c>
      <c r="CK12" s="18">
        <f t="shared" ca="1" si="7"/>
        <v>0</v>
      </c>
      <c r="CL12" s="18">
        <f t="shared" ca="1" si="7"/>
        <v>0</v>
      </c>
      <c r="CM12" s="19">
        <f t="shared" ca="1" si="12"/>
        <v>0</v>
      </c>
      <c r="CN12" s="18">
        <f t="shared" ca="1" si="8"/>
        <v>0</v>
      </c>
      <c r="CO12" s="18">
        <f t="shared" ca="1" si="8"/>
        <v>0</v>
      </c>
      <c r="CP12" s="19">
        <f t="shared" ca="1" si="13"/>
        <v>0</v>
      </c>
      <c r="CQ12" s="18">
        <f t="shared" ca="1" si="9"/>
        <v>0</v>
      </c>
      <c r="CR12" s="18">
        <f t="shared" ca="1" si="9"/>
        <v>0</v>
      </c>
      <c r="CS12" s="18">
        <f t="shared" ca="1" si="9"/>
        <v>0</v>
      </c>
      <c r="CT12" s="18">
        <f t="shared" ca="1" si="9"/>
        <v>0</v>
      </c>
      <c r="CU12" s="18">
        <f t="shared" ca="1" si="9"/>
        <v>0</v>
      </c>
      <c r="CV12" s="19">
        <f t="shared" ca="1" si="14"/>
        <v>330802112.77498436</v>
      </c>
    </row>
    <row r="13" spans="1:100" ht="12.75" customHeight="1">
      <c r="A13" s="55" t="s">
        <v>159</v>
      </c>
      <c r="B13" s="17">
        <v>1008</v>
      </c>
      <c r="C13" s="56" t="s">
        <v>147</v>
      </c>
      <c r="D13" s="19">
        <f t="shared" ca="1" si="10"/>
        <v>594021459.50999999</v>
      </c>
      <c r="E13" s="18">
        <f t="shared" ca="1" si="0"/>
        <v>41549588.68</v>
      </c>
      <c r="F13" s="18">
        <f t="shared" ca="1" si="0"/>
        <v>294778118.06</v>
      </c>
      <c r="G13" s="18">
        <f t="shared" ca="1" si="0"/>
        <v>257693752.76999998</v>
      </c>
      <c r="H13" s="18">
        <f t="shared" ca="1" si="0"/>
        <v>41930108.030000009</v>
      </c>
      <c r="I13" s="18">
        <f t="shared" ca="1" si="0"/>
        <v>168155779.46999997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57182207.320000008</v>
      </c>
      <c r="P13" s="18">
        <f t="shared" ca="1" si="0"/>
        <v>0</v>
      </c>
      <c r="Q13" s="18">
        <f t="shared" ca="1" si="0"/>
        <v>13610522.300000001</v>
      </c>
      <c r="R13" s="18">
        <f t="shared" ca="1" si="0"/>
        <v>0</v>
      </c>
      <c r="S13" s="18">
        <f t="shared" ca="1" si="0"/>
        <v>0</v>
      </c>
      <c r="T13" s="18">
        <f t="shared" ca="1" si="1"/>
        <v>5308782150.0322199</v>
      </c>
      <c r="U13" s="18">
        <f t="shared" ca="1" si="2"/>
        <v>5255234.7694591004</v>
      </c>
      <c r="V13" s="18">
        <f t="shared" ca="1" si="2"/>
        <v>209824032.13</v>
      </c>
      <c r="W13" s="18">
        <f t="shared" ca="1" si="2"/>
        <v>1828948450.7200003</v>
      </c>
      <c r="X13" s="18">
        <f t="shared" ca="1" si="2"/>
        <v>56628</v>
      </c>
      <c r="Y13" s="18">
        <f t="shared" ca="1" si="2"/>
        <v>38726054.090000004</v>
      </c>
      <c r="Z13" s="18">
        <f t="shared" ca="1" si="2"/>
        <v>43918167.490000002</v>
      </c>
      <c r="AA13" s="18">
        <f t="shared" ca="1" si="2"/>
        <v>0</v>
      </c>
      <c r="AB13" s="18">
        <f t="shared" ca="1" si="2"/>
        <v>0</v>
      </c>
      <c r="AC13" s="18">
        <f t="shared" ca="1" si="2"/>
        <v>659225.37000000011</v>
      </c>
      <c r="AD13" s="18">
        <f t="shared" ca="1" si="2"/>
        <v>2394030.92</v>
      </c>
      <c r="AE13" s="18">
        <f t="shared" ca="1" si="2"/>
        <v>0</v>
      </c>
      <c r="AF13" s="18">
        <f t="shared" ca="1" si="2"/>
        <v>174770.38999999998</v>
      </c>
      <c r="AG13" s="18">
        <f t="shared" ca="1" si="2"/>
        <v>493505.73</v>
      </c>
      <c r="AH13" s="18">
        <f t="shared" ca="1" si="2"/>
        <v>772637.19</v>
      </c>
      <c r="AI13" s="18">
        <f t="shared" ca="1" si="2"/>
        <v>0</v>
      </c>
      <c r="AJ13" s="18">
        <f t="shared" ca="1" si="2"/>
        <v>909450.16</v>
      </c>
      <c r="AK13" s="18">
        <f t="shared" ca="1" si="3"/>
        <v>9749.0300000000007</v>
      </c>
      <c r="AL13" s="18">
        <f t="shared" ca="1" si="3"/>
        <v>0</v>
      </c>
      <c r="AM13" s="18">
        <f t="shared" ca="1" si="3"/>
        <v>236655008.69</v>
      </c>
      <c r="AN13" s="18">
        <f t="shared" ca="1" si="3"/>
        <v>0</v>
      </c>
      <c r="AO13" s="18">
        <f t="shared" ca="1" si="3"/>
        <v>0</v>
      </c>
      <c r="AP13" s="18">
        <f t="shared" ca="1" si="3"/>
        <v>187640</v>
      </c>
      <c r="AQ13" s="18">
        <f t="shared" ca="1" si="3"/>
        <v>0</v>
      </c>
      <c r="AR13" s="18">
        <f t="shared" ca="1" si="3"/>
        <v>0</v>
      </c>
      <c r="AS13" s="18">
        <f t="shared" ca="1" si="3"/>
        <v>0</v>
      </c>
      <c r="AT13" s="18">
        <f t="shared" ca="1" si="3"/>
        <v>0</v>
      </c>
      <c r="AU13" s="18">
        <f t="shared" ca="1" si="3"/>
        <v>32882611.919999998</v>
      </c>
      <c r="AV13" s="18">
        <f t="shared" ca="1" si="3"/>
        <v>10448440.08</v>
      </c>
      <c r="AW13" s="18">
        <f t="shared" ca="1" si="3"/>
        <v>0</v>
      </c>
      <c r="AX13" s="18">
        <f t="shared" ca="1" si="3"/>
        <v>3050279.65</v>
      </c>
      <c r="AY13" s="18">
        <f t="shared" ca="1" si="3"/>
        <v>0</v>
      </c>
      <c r="AZ13" s="18">
        <f t="shared" ca="1" si="3"/>
        <v>0</v>
      </c>
      <c r="BA13" s="18">
        <f t="shared" ca="1" si="4"/>
        <v>0</v>
      </c>
      <c r="BB13" s="18">
        <f t="shared" ca="1" si="4"/>
        <v>0</v>
      </c>
      <c r="BC13" s="18">
        <f t="shared" ca="1" si="4"/>
        <v>0</v>
      </c>
      <c r="BD13" s="18">
        <f t="shared" ca="1" si="4"/>
        <v>25239078.219999999</v>
      </c>
      <c r="BE13" s="18">
        <f t="shared" ca="1" si="4"/>
        <v>0</v>
      </c>
      <c r="BF13" s="18">
        <f t="shared" ca="1" si="4"/>
        <v>0</v>
      </c>
      <c r="BG13" s="18">
        <f t="shared" ca="1" si="4"/>
        <v>0</v>
      </c>
      <c r="BH13" s="18">
        <f t="shared" ca="1" si="4"/>
        <v>0</v>
      </c>
      <c r="BI13" s="18">
        <f t="shared" ca="1" si="4"/>
        <v>-62.26</v>
      </c>
      <c r="BJ13" s="18">
        <f t="shared" ca="1" si="4"/>
        <v>0</v>
      </c>
      <c r="BK13" s="18">
        <f t="shared" ca="1" si="4"/>
        <v>0</v>
      </c>
      <c r="BL13" s="18">
        <f t="shared" ca="1" si="4"/>
        <v>0</v>
      </c>
      <c r="BM13" s="18">
        <f t="shared" ca="1" si="4"/>
        <v>0</v>
      </c>
      <c r="BN13" s="18">
        <f t="shared" ca="1" si="4"/>
        <v>11765106.249999998</v>
      </c>
      <c r="BO13" s="18">
        <f t="shared" ca="1" si="4"/>
        <v>0</v>
      </c>
      <c r="BP13" s="18">
        <f t="shared" ca="1" si="4"/>
        <v>70864704.289999992</v>
      </c>
      <c r="BQ13" s="18">
        <f t="shared" ca="1" si="5"/>
        <v>2333665.7000000002</v>
      </c>
      <c r="BR13" s="18">
        <f t="shared" ca="1" si="5"/>
        <v>95881874.989999995</v>
      </c>
      <c r="BS13" s="18">
        <f t="shared" ca="1" si="5"/>
        <v>23627282.420000002</v>
      </c>
      <c r="BT13" s="18">
        <f t="shared" ca="1" si="5"/>
        <v>0</v>
      </c>
      <c r="BU13" s="18">
        <f t="shared" ca="1" si="5"/>
        <v>0</v>
      </c>
      <c r="BV13" s="18">
        <f t="shared" ca="1" si="5"/>
        <v>0</v>
      </c>
      <c r="BW13" s="18">
        <f t="shared" ca="1" si="5"/>
        <v>0</v>
      </c>
      <c r="BX13" s="18">
        <f t="shared" ca="1" si="5"/>
        <v>0</v>
      </c>
      <c r="BY13" s="18">
        <f t="shared" ca="1" si="5"/>
        <v>0</v>
      </c>
      <c r="BZ13" s="18">
        <f t="shared" ca="1" si="5"/>
        <v>0</v>
      </c>
      <c r="CA13" s="18">
        <f t="shared" ca="1" si="5"/>
        <v>0</v>
      </c>
      <c r="CB13" s="18">
        <f t="shared" ca="1" si="5"/>
        <v>0</v>
      </c>
      <c r="CC13" s="18">
        <f t="shared" ca="1" si="5"/>
        <v>0</v>
      </c>
      <c r="CD13" s="18">
        <f t="shared" ca="1" si="6"/>
        <v>0</v>
      </c>
      <c r="CE13" s="18">
        <f t="shared" ca="1" si="6"/>
        <v>0</v>
      </c>
      <c r="CF13" s="18">
        <f t="shared" ca="1" si="6"/>
        <v>0</v>
      </c>
      <c r="CG13" s="18">
        <f t="shared" ca="1" si="6"/>
        <v>0</v>
      </c>
      <c r="CH13" s="18">
        <f t="shared" ca="1" si="6"/>
        <v>0</v>
      </c>
      <c r="CI13" s="18">
        <f t="shared" ca="1" si="6"/>
        <v>11013328.449999999</v>
      </c>
      <c r="CJ13" s="19">
        <f t="shared" ca="1" si="11"/>
        <v>97406836.850000009</v>
      </c>
      <c r="CK13" s="18">
        <f t="shared" ca="1" si="7"/>
        <v>0</v>
      </c>
      <c r="CL13" s="18">
        <f t="shared" ca="1" si="7"/>
        <v>0</v>
      </c>
      <c r="CM13" s="19">
        <f t="shared" ca="1" si="12"/>
        <v>96649785.310000002</v>
      </c>
      <c r="CN13" s="18">
        <f t="shared" ca="1" si="8"/>
        <v>1003434.65</v>
      </c>
      <c r="CO13" s="18">
        <f t="shared" ca="1" si="8"/>
        <v>95646350.659999996</v>
      </c>
      <c r="CP13" s="19">
        <f t="shared" ca="1" si="13"/>
        <v>757051.53999999992</v>
      </c>
      <c r="CQ13" s="18">
        <f t="shared" ca="1" si="9"/>
        <v>757051.53999999992</v>
      </c>
      <c r="CR13" s="18">
        <f t="shared" ca="1" si="9"/>
        <v>0</v>
      </c>
      <c r="CS13" s="18">
        <f t="shared" ca="1" si="9"/>
        <v>9785253.5700000022</v>
      </c>
      <c r="CT13" s="18">
        <f t="shared" ca="1" si="9"/>
        <v>0</v>
      </c>
      <c r="CU13" s="18">
        <f t="shared" ca="1" si="9"/>
        <v>0</v>
      </c>
      <c r="CV13" s="19">
        <f t="shared" ca="1" si="14"/>
        <v>8946965211.4716759</v>
      </c>
    </row>
    <row r="14" spans="1:100" ht="12.75" customHeight="1">
      <c r="A14" s="55" t="s">
        <v>161</v>
      </c>
      <c r="B14" s="17">
        <v>1009</v>
      </c>
      <c r="C14" s="56" t="s">
        <v>147</v>
      </c>
      <c r="D14" s="19">
        <f t="shared" ca="1" si="10"/>
        <v>9027375871.9899979</v>
      </c>
      <c r="E14" s="18">
        <f t="shared" ca="1" si="0"/>
        <v>1273472877.3999996</v>
      </c>
      <c r="F14" s="18">
        <f t="shared" ca="1" si="0"/>
        <v>1749290108.0115578</v>
      </c>
      <c r="G14" s="18">
        <f t="shared" ca="1" si="0"/>
        <v>6004612886.5784416</v>
      </c>
      <c r="H14" s="18">
        <f t="shared" ca="1" si="0"/>
        <v>460175869.74000001</v>
      </c>
      <c r="I14" s="18">
        <f t="shared" ca="1" si="0"/>
        <v>580513671.04999995</v>
      </c>
      <c r="J14" s="18">
        <f t="shared" ca="1" si="0"/>
        <v>-713251.32</v>
      </c>
      <c r="K14" s="18">
        <f t="shared" ca="1" si="0"/>
        <v>0</v>
      </c>
      <c r="L14" s="18">
        <f t="shared" ca="1" si="0"/>
        <v>0</v>
      </c>
      <c r="M14" s="18">
        <f t="shared" ca="1" si="0"/>
        <v>689804.5</v>
      </c>
      <c r="N14" s="18">
        <f t="shared" ca="1" si="0"/>
        <v>0</v>
      </c>
      <c r="O14" s="18">
        <f t="shared" ca="1" si="0"/>
        <v>444440708.23000002</v>
      </c>
      <c r="P14" s="18">
        <f t="shared" ca="1" si="0"/>
        <v>0</v>
      </c>
      <c r="Q14" s="18">
        <f t="shared" ca="1" si="0"/>
        <v>217690272.28</v>
      </c>
      <c r="R14" s="18">
        <f t="shared" ca="1" si="0"/>
        <v>0</v>
      </c>
      <c r="S14" s="18">
        <f t="shared" ca="1" si="0"/>
        <v>0</v>
      </c>
      <c r="T14" s="18">
        <f t="shared" ca="1" si="1"/>
        <v>6687896998.0900002</v>
      </c>
      <c r="U14" s="18">
        <f t="shared" ca="1" si="2"/>
        <v>85575884.930000007</v>
      </c>
      <c r="V14" s="18">
        <f t="shared" ca="1" si="2"/>
        <v>655774951.60000014</v>
      </c>
      <c r="W14" s="18">
        <f t="shared" ca="1" si="2"/>
        <v>5119400669.8100004</v>
      </c>
      <c r="X14" s="18">
        <f t="shared" ca="1" si="2"/>
        <v>71278</v>
      </c>
      <c r="Y14" s="18">
        <f t="shared" ca="1" si="2"/>
        <v>262339236.46000001</v>
      </c>
      <c r="Z14" s="18">
        <f t="shared" ca="1" si="2"/>
        <v>257009669.38</v>
      </c>
      <c r="AA14" s="18">
        <f t="shared" ca="1" si="2"/>
        <v>10536.08</v>
      </c>
      <c r="AB14" s="18">
        <f t="shared" ca="1" si="2"/>
        <v>0</v>
      </c>
      <c r="AC14" s="18">
        <f t="shared" ca="1" si="2"/>
        <v>29662592.25</v>
      </c>
      <c r="AD14" s="18">
        <f t="shared" ca="1" si="2"/>
        <v>129374696.3</v>
      </c>
      <c r="AE14" s="18">
        <f t="shared" ca="1" si="2"/>
        <v>126157.19</v>
      </c>
      <c r="AF14" s="18">
        <f t="shared" ca="1" si="2"/>
        <v>5972078.4900000002</v>
      </c>
      <c r="AG14" s="18">
        <f t="shared" ca="1" si="2"/>
        <v>6090041.96</v>
      </c>
      <c r="AH14" s="18">
        <f t="shared" ca="1" si="2"/>
        <v>0</v>
      </c>
      <c r="AI14" s="18">
        <f t="shared" ca="1" si="2"/>
        <v>0</v>
      </c>
      <c r="AJ14" s="18">
        <f t="shared" ca="1" si="2"/>
        <v>5102213.42</v>
      </c>
      <c r="AK14" s="18">
        <f t="shared" ca="1" si="3"/>
        <v>287733.63</v>
      </c>
      <c r="AL14" s="18">
        <f t="shared" ca="1" si="3"/>
        <v>0</v>
      </c>
      <c r="AM14" s="18">
        <f t="shared" ca="1" si="3"/>
        <v>32266418.02</v>
      </c>
      <c r="AN14" s="18">
        <f t="shared" ca="1" si="3"/>
        <v>131061.9</v>
      </c>
      <c r="AO14" s="18">
        <f t="shared" ca="1" si="3"/>
        <v>0</v>
      </c>
      <c r="AP14" s="18">
        <f t="shared" ca="1" si="3"/>
        <v>17213118.460000001</v>
      </c>
      <c r="AQ14" s="18">
        <f t="shared" ca="1" si="3"/>
        <v>0</v>
      </c>
      <c r="AR14" s="18">
        <f t="shared" ca="1" si="3"/>
        <v>0</v>
      </c>
      <c r="AS14" s="18">
        <f t="shared" ca="1" si="3"/>
        <v>0</v>
      </c>
      <c r="AT14" s="18">
        <f t="shared" ca="1" si="3"/>
        <v>0</v>
      </c>
      <c r="AU14" s="18">
        <f t="shared" ca="1" si="3"/>
        <v>0</v>
      </c>
      <c r="AV14" s="18">
        <f t="shared" ca="1" si="3"/>
        <v>0</v>
      </c>
      <c r="AW14" s="18">
        <f t="shared" ca="1" si="3"/>
        <v>0</v>
      </c>
      <c r="AX14" s="18">
        <f t="shared" ca="1" si="3"/>
        <v>0</v>
      </c>
      <c r="AY14" s="18">
        <f t="shared" ca="1" si="3"/>
        <v>0</v>
      </c>
      <c r="AZ14" s="18">
        <f t="shared" ca="1" si="3"/>
        <v>0</v>
      </c>
      <c r="BA14" s="18">
        <f t="shared" ca="1" si="4"/>
        <v>0</v>
      </c>
      <c r="BB14" s="18">
        <f t="shared" ca="1" si="4"/>
        <v>0</v>
      </c>
      <c r="BC14" s="18">
        <f t="shared" ca="1" si="4"/>
        <v>0</v>
      </c>
      <c r="BD14" s="18">
        <f t="shared" ca="1" si="4"/>
        <v>257733061.72999999</v>
      </c>
      <c r="BE14" s="18">
        <f t="shared" ca="1" si="4"/>
        <v>0</v>
      </c>
      <c r="BF14" s="18">
        <f t="shared" ca="1" si="4"/>
        <v>0</v>
      </c>
      <c r="BG14" s="18">
        <f t="shared" ca="1" si="4"/>
        <v>0</v>
      </c>
      <c r="BH14" s="18">
        <f t="shared" ca="1" si="4"/>
        <v>0</v>
      </c>
      <c r="BI14" s="18">
        <f t="shared" ca="1" si="4"/>
        <v>0</v>
      </c>
      <c r="BJ14" s="18">
        <f t="shared" ca="1" si="4"/>
        <v>0</v>
      </c>
      <c r="BK14" s="18">
        <f t="shared" ca="1" si="4"/>
        <v>0</v>
      </c>
      <c r="BL14" s="18">
        <f t="shared" ca="1" si="4"/>
        <v>0</v>
      </c>
      <c r="BM14" s="18">
        <f t="shared" ca="1" si="4"/>
        <v>9275261.5700000003</v>
      </c>
      <c r="BN14" s="18">
        <f t="shared" ca="1" si="4"/>
        <v>39307696.43</v>
      </c>
      <c r="BO14" s="18">
        <f t="shared" ca="1" si="4"/>
        <v>0</v>
      </c>
      <c r="BP14" s="18">
        <f t="shared" ca="1" si="4"/>
        <v>368363157.97000003</v>
      </c>
      <c r="BQ14" s="18">
        <f t="shared" ca="1" si="5"/>
        <v>156876866.5</v>
      </c>
      <c r="BR14" s="18">
        <f t="shared" ca="1" si="5"/>
        <v>303071877.19999999</v>
      </c>
      <c r="BS14" s="18">
        <f t="shared" ca="1" si="5"/>
        <v>518903146.31999999</v>
      </c>
      <c r="BT14" s="18">
        <f t="shared" ca="1" si="5"/>
        <v>0</v>
      </c>
      <c r="BU14" s="18">
        <f t="shared" ca="1" si="5"/>
        <v>0</v>
      </c>
      <c r="BV14" s="18">
        <f t="shared" ca="1" si="5"/>
        <v>556469609.20000005</v>
      </c>
      <c r="BW14" s="18">
        <f t="shared" ca="1" si="5"/>
        <v>0</v>
      </c>
      <c r="BX14" s="18">
        <f t="shared" ca="1" si="5"/>
        <v>845088.99</v>
      </c>
      <c r="BY14" s="18">
        <f t="shared" ca="1" si="5"/>
        <v>0</v>
      </c>
      <c r="BZ14" s="18">
        <f t="shared" ca="1" si="5"/>
        <v>0</v>
      </c>
      <c r="CA14" s="18">
        <f t="shared" ca="1" si="5"/>
        <v>13446140.399999999</v>
      </c>
      <c r="CB14" s="18">
        <f t="shared" ca="1" si="5"/>
        <v>1637045555.03</v>
      </c>
      <c r="CC14" s="18">
        <f t="shared" ca="1" si="5"/>
        <v>4134249.4</v>
      </c>
      <c r="CD14" s="18">
        <f t="shared" ca="1" si="6"/>
        <v>82454098.359999999</v>
      </c>
      <c r="CE14" s="18">
        <f t="shared" ca="1" si="6"/>
        <v>100465.52</v>
      </c>
      <c r="CF14" s="18">
        <f t="shared" ca="1" si="6"/>
        <v>0</v>
      </c>
      <c r="CG14" s="18">
        <f t="shared" ca="1" si="6"/>
        <v>1688262.03</v>
      </c>
      <c r="CH14" s="18">
        <f t="shared" ca="1" si="6"/>
        <v>13041366.68</v>
      </c>
      <c r="CI14" s="18">
        <f t="shared" ca="1" si="6"/>
        <v>214340.89</v>
      </c>
      <c r="CJ14" s="19">
        <f t="shared" ca="1" si="11"/>
        <v>8451831093.1100035</v>
      </c>
      <c r="CK14" s="18">
        <f t="shared" ca="1" si="7"/>
        <v>-2123350.6299987417</v>
      </c>
      <c r="CL14" s="18">
        <f t="shared" ca="1" si="7"/>
        <v>223515.56</v>
      </c>
      <c r="CM14" s="19">
        <f t="shared" ca="1" si="12"/>
        <v>5576728818.4899969</v>
      </c>
      <c r="CN14" s="18">
        <f t="shared" ca="1" si="8"/>
        <v>186352435.93000004</v>
      </c>
      <c r="CO14" s="18">
        <f t="shared" ca="1" si="8"/>
        <v>5390376382.5599966</v>
      </c>
      <c r="CP14" s="19">
        <f t="shared" ca="1" si="13"/>
        <v>2877002109.6900053</v>
      </c>
      <c r="CQ14" s="18">
        <f t="shared" ca="1" si="9"/>
        <v>1013373110.000001</v>
      </c>
      <c r="CR14" s="18">
        <f t="shared" ca="1" si="9"/>
        <v>1863628999.6900041</v>
      </c>
      <c r="CS14" s="18">
        <f t="shared" ca="1" si="9"/>
        <v>39959791.640000001</v>
      </c>
      <c r="CT14" s="18">
        <f t="shared" ca="1" si="9"/>
        <v>0</v>
      </c>
      <c r="CU14" s="18">
        <f t="shared" ca="1" si="9"/>
        <v>0</v>
      </c>
      <c r="CV14" s="19">
        <f t="shared" ca="1" si="14"/>
        <v>36479239411.410004</v>
      </c>
    </row>
    <row r="15" spans="1:100" ht="12.75" customHeight="1">
      <c r="A15" s="55" t="s">
        <v>163</v>
      </c>
      <c r="B15" s="17">
        <v>1010</v>
      </c>
      <c r="C15" s="56" t="s">
        <v>147</v>
      </c>
      <c r="D15" s="19">
        <f t="shared" ca="1" si="1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1"/>
        <v>0</v>
      </c>
      <c r="U15" s="18">
        <f t="shared" ca="1" si="2"/>
        <v>0</v>
      </c>
      <c r="V15" s="18">
        <f t="shared" ca="1" si="2"/>
        <v>0</v>
      </c>
      <c r="W15" s="18">
        <f t="shared" ca="1" si="2"/>
        <v>0</v>
      </c>
      <c r="X15" s="18">
        <f t="shared" ca="1" si="2"/>
        <v>0</v>
      </c>
      <c r="Y15" s="18">
        <f t="shared" ca="1" si="2"/>
        <v>0</v>
      </c>
      <c r="Z15" s="18">
        <f t="shared" ca="1" si="2"/>
        <v>2494084.5727467053</v>
      </c>
      <c r="AA15" s="18">
        <f t="shared" ca="1" si="2"/>
        <v>0</v>
      </c>
      <c r="AB15" s="18">
        <f t="shared" ca="1" si="2"/>
        <v>0</v>
      </c>
      <c r="AC15" s="18">
        <f t="shared" ca="1" si="2"/>
        <v>0</v>
      </c>
      <c r="AD15" s="18">
        <f t="shared" ca="1" si="2"/>
        <v>2729666.8267139029</v>
      </c>
      <c r="AE15" s="18">
        <f t="shared" ca="1" si="2"/>
        <v>0</v>
      </c>
      <c r="AF15" s="18">
        <f t="shared" ca="1" si="2"/>
        <v>0</v>
      </c>
      <c r="AG15" s="18">
        <f t="shared" ca="1" si="2"/>
        <v>0</v>
      </c>
      <c r="AH15" s="18">
        <f t="shared" ca="1" si="2"/>
        <v>0</v>
      </c>
      <c r="AI15" s="18">
        <f t="shared" ca="1" si="2"/>
        <v>0</v>
      </c>
      <c r="AJ15" s="18">
        <f t="shared" ca="1" si="2"/>
        <v>637298.35</v>
      </c>
      <c r="AK15" s="18">
        <f t="shared" ca="1" si="3"/>
        <v>0</v>
      </c>
      <c r="AL15" s="18">
        <f t="shared" ca="1" si="3"/>
        <v>0</v>
      </c>
      <c r="AM15" s="18">
        <f t="shared" ca="1" si="3"/>
        <v>0</v>
      </c>
      <c r="AN15" s="18">
        <f t="shared" ca="1" si="3"/>
        <v>0</v>
      </c>
      <c r="AO15" s="18">
        <f t="shared" ca="1" si="3"/>
        <v>0</v>
      </c>
      <c r="AP15" s="18">
        <f t="shared" ca="1" si="3"/>
        <v>0</v>
      </c>
      <c r="AQ15" s="18">
        <f t="shared" ca="1" si="3"/>
        <v>0</v>
      </c>
      <c r="AR15" s="18">
        <f t="shared" ca="1" si="3"/>
        <v>0</v>
      </c>
      <c r="AS15" s="18">
        <f t="shared" ca="1" si="3"/>
        <v>0</v>
      </c>
      <c r="AT15" s="18">
        <f t="shared" ca="1" si="3"/>
        <v>0</v>
      </c>
      <c r="AU15" s="18">
        <f t="shared" ca="1" si="3"/>
        <v>0</v>
      </c>
      <c r="AV15" s="18">
        <f t="shared" ca="1" si="3"/>
        <v>0</v>
      </c>
      <c r="AW15" s="18">
        <f t="shared" ca="1" si="3"/>
        <v>0</v>
      </c>
      <c r="AX15" s="18">
        <f t="shared" ca="1" si="3"/>
        <v>0</v>
      </c>
      <c r="AY15" s="18">
        <f t="shared" ca="1" si="3"/>
        <v>0</v>
      </c>
      <c r="AZ15" s="18">
        <f t="shared" ca="1" si="3"/>
        <v>0</v>
      </c>
      <c r="BA15" s="18">
        <f t="shared" ca="1" si="4"/>
        <v>0</v>
      </c>
      <c r="BB15" s="18">
        <f t="shared" ca="1" si="4"/>
        <v>0</v>
      </c>
      <c r="BC15" s="18">
        <f t="shared" ca="1" si="4"/>
        <v>0</v>
      </c>
      <c r="BD15" s="18">
        <f t="shared" ca="1" si="4"/>
        <v>33286009.172798224</v>
      </c>
      <c r="BE15" s="18">
        <f t="shared" ca="1" si="4"/>
        <v>12881204.07571429</v>
      </c>
      <c r="BF15" s="18">
        <f t="shared" ca="1" si="4"/>
        <v>0</v>
      </c>
      <c r="BG15" s="18">
        <f t="shared" ca="1" si="4"/>
        <v>0</v>
      </c>
      <c r="BH15" s="18">
        <f t="shared" ca="1" si="4"/>
        <v>0</v>
      </c>
      <c r="BI15" s="18">
        <f t="shared" ca="1" si="4"/>
        <v>0</v>
      </c>
      <c r="BJ15" s="18">
        <f t="shared" ca="1" si="4"/>
        <v>0</v>
      </c>
      <c r="BK15" s="18">
        <f t="shared" ca="1" si="4"/>
        <v>0</v>
      </c>
      <c r="BL15" s="18">
        <f t="shared" ca="1" si="4"/>
        <v>1099240.7086167592</v>
      </c>
      <c r="BM15" s="18">
        <f t="shared" ca="1" si="4"/>
        <v>23288617.927983664</v>
      </c>
      <c r="BN15" s="18">
        <f t="shared" ca="1" si="4"/>
        <v>457422.60971229139</v>
      </c>
      <c r="BO15" s="18">
        <f t="shared" ca="1" si="4"/>
        <v>0</v>
      </c>
      <c r="BP15" s="18">
        <f t="shared" ca="1" si="4"/>
        <v>78630502.190000832</v>
      </c>
      <c r="BQ15" s="18">
        <f t="shared" ca="1" si="5"/>
        <v>0</v>
      </c>
      <c r="BR15" s="18">
        <f t="shared" ca="1" si="5"/>
        <v>0</v>
      </c>
      <c r="BS15" s="18">
        <f t="shared" ca="1" si="5"/>
        <v>2218064282.2414289</v>
      </c>
      <c r="BT15" s="18">
        <f t="shared" ca="1" si="5"/>
        <v>0</v>
      </c>
      <c r="BU15" s="18">
        <f t="shared" ca="1" si="5"/>
        <v>0</v>
      </c>
      <c r="BV15" s="18">
        <f t="shared" ca="1" si="5"/>
        <v>0</v>
      </c>
      <c r="BW15" s="18">
        <f t="shared" ca="1" si="5"/>
        <v>0</v>
      </c>
      <c r="BX15" s="18">
        <f t="shared" ca="1" si="5"/>
        <v>0</v>
      </c>
      <c r="BY15" s="18">
        <f t="shared" ca="1" si="5"/>
        <v>0</v>
      </c>
      <c r="BZ15" s="18">
        <f t="shared" ca="1" si="5"/>
        <v>0</v>
      </c>
      <c r="CA15" s="18">
        <f t="shared" ca="1" si="5"/>
        <v>0</v>
      </c>
      <c r="CB15" s="18">
        <f t="shared" ca="1" si="5"/>
        <v>0</v>
      </c>
      <c r="CC15" s="18">
        <f t="shared" ca="1" si="5"/>
        <v>0</v>
      </c>
      <c r="CD15" s="18">
        <f t="shared" ca="1" si="6"/>
        <v>0</v>
      </c>
      <c r="CE15" s="18">
        <f t="shared" ca="1" si="6"/>
        <v>0</v>
      </c>
      <c r="CF15" s="18">
        <f t="shared" ca="1" si="6"/>
        <v>0</v>
      </c>
      <c r="CG15" s="18">
        <f t="shared" ca="1" si="6"/>
        <v>0</v>
      </c>
      <c r="CH15" s="18">
        <f t="shared" ca="1" si="6"/>
        <v>0</v>
      </c>
      <c r="CI15" s="18">
        <f t="shared" ca="1" si="6"/>
        <v>128.59047619047618</v>
      </c>
      <c r="CJ15" s="19">
        <f t="shared" ca="1" si="11"/>
        <v>0</v>
      </c>
      <c r="CK15" s="18">
        <f t="shared" ca="1" si="7"/>
        <v>0</v>
      </c>
      <c r="CL15" s="18">
        <f t="shared" ca="1" si="7"/>
        <v>0</v>
      </c>
      <c r="CM15" s="19">
        <f t="shared" ca="1" si="12"/>
        <v>0</v>
      </c>
      <c r="CN15" s="18">
        <f t="shared" ca="1" si="8"/>
        <v>0</v>
      </c>
      <c r="CO15" s="18">
        <f t="shared" ca="1" si="8"/>
        <v>0</v>
      </c>
      <c r="CP15" s="19">
        <f t="shared" ca="1" si="13"/>
        <v>0</v>
      </c>
      <c r="CQ15" s="18">
        <f t="shared" ca="1" si="9"/>
        <v>0</v>
      </c>
      <c r="CR15" s="18">
        <f t="shared" ca="1" si="9"/>
        <v>0</v>
      </c>
      <c r="CS15" s="18">
        <f t="shared" ca="1" si="9"/>
        <v>0</v>
      </c>
      <c r="CT15" s="18">
        <f t="shared" ca="1" si="9"/>
        <v>0</v>
      </c>
      <c r="CU15" s="18">
        <f t="shared" ca="1" si="9"/>
        <v>0</v>
      </c>
      <c r="CV15" s="19">
        <f t="shared" ca="1" si="14"/>
        <v>2373568457.2661915</v>
      </c>
    </row>
    <row r="16" spans="1:100" ht="12.75" customHeight="1">
      <c r="A16" s="55" t="s">
        <v>165</v>
      </c>
      <c r="B16" s="17">
        <v>1011</v>
      </c>
      <c r="C16" s="56" t="s">
        <v>147</v>
      </c>
      <c r="D16" s="19">
        <f t="shared" ca="1" si="1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1"/>
        <v>0</v>
      </c>
      <c r="U16" s="18">
        <f t="shared" ca="1" si="2"/>
        <v>0</v>
      </c>
      <c r="V16" s="18">
        <f t="shared" ca="1" si="2"/>
        <v>0</v>
      </c>
      <c r="W16" s="18">
        <f t="shared" ca="1" si="2"/>
        <v>0</v>
      </c>
      <c r="X16" s="18">
        <f t="shared" ca="1" si="2"/>
        <v>0</v>
      </c>
      <c r="Y16" s="18">
        <f t="shared" ca="1" si="2"/>
        <v>0</v>
      </c>
      <c r="Z16" s="18">
        <f t="shared" ca="1" si="2"/>
        <v>0</v>
      </c>
      <c r="AA16" s="18">
        <f t="shared" ca="1" si="2"/>
        <v>0</v>
      </c>
      <c r="AB16" s="18">
        <f t="shared" ca="1" si="2"/>
        <v>0</v>
      </c>
      <c r="AC16" s="18">
        <f t="shared" ca="1" si="2"/>
        <v>0</v>
      </c>
      <c r="AD16" s="18">
        <f t="shared" ca="1" si="2"/>
        <v>0</v>
      </c>
      <c r="AE16" s="18">
        <f t="shared" ca="1" si="2"/>
        <v>0</v>
      </c>
      <c r="AF16" s="18">
        <f t="shared" ca="1" si="2"/>
        <v>0</v>
      </c>
      <c r="AG16" s="18">
        <f t="shared" ca="1" si="2"/>
        <v>0</v>
      </c>
      <c r="AH16" s="18">
        <f t="shared" ca="1" si="2"/>
        <v>0</v>
      </c>
      <c r="AI16" s="18">
        <f t="shared" ca="1" si="2"/>
        <v>0</v>
      </c>
      <c r="AJ16" s="18">
        <f t="shared" ca="1" si="2"/>
        <v>0</v>
      </c>
      <c r="AK16" s="18">
        <f t="shared" ca="1" si="3"/>
        <v>0</v>
      </c>
      <c r="AL16" s="18">
        <f t="shared" ca="1" si="3"/>
        <v>0</v>
      </c>
      <c r="AM16" s="18">
        <f t="shared" ca="1" si="3"/>
        <v>0</v>
      </c>
      <c r="AN16" s="18">
        <f t="shared" ca="1" si="3"/>
        <v>0</v>
      </c>
      <c r="AO16" s="18">
        <f t="shared" ca="1" si="3"/>
        <v>0</v>
      </c>
      <c r="AP16" s="18">
        <f t="shared" ca="1" si="3"/>
        <v>0</v>
      </c>
      <c r="AQ16" s="18">
        <f t="shared" ca="1" si="3"/>
        <v>0</v>
      </c>
      <c r="AR16" s="18">
        <f t="shared" ca="1" si="3"/>
        <v>0</v>
      </c>
      <c r="AS16" s="18">
        <f t="shared" ca="1" si="3"/>
        <v>0</v>
      </c>
      <c r="AT16" s="18">
        <f t="shared" ca="1" si="3"/>
        <v>0</v>
      </c>
      <c r="AU16" s="18">
        <f t="shared" ca="1" si="3"/>
        <v>0</v>
      </c>
      <c r="AV16" s="18">
        <f t="shared" ca="1" si="3"/>
        <v>0</v>
      </c>
      <c r="AW16" s="18">
        <f t="shared" ca="1" si="3"/>
        <v>0</v>
      </c>
      <c r="AX16" s="18">
        <f t="shared" ca="1" si="3"/>
        <v>0</v>
      </c>
      <c r="AY16" s="18">
        <f t="shared" ca="1" si="3"/>
        <v>0</v>
      </c>
      <c r="AZ16" s="18">
        <f t="shared" ca="1" si="3"/>
        <v>0</v>
      </c>
      <c r="BA16" s="18">
        <f t="shared" ca="1" si="4"/>
        <v>0</v>
      </c>
      <c r="BB16" s="18">
        <f t="shared" ca="1" si="4"/>
        <v>0</v>
      </c>
      <c r="BC16" s="18">
        <f t="shared" ca="1" si="4"/>
        <v>0</v>
      </c>
      <c r="BD16" s="18">
        <f t="shared" ca="1" si="4"/>
        <v>0</v>
      </c>
      <c r="BE16" s="18">
        <f t="shared" ca="1" si="4"/>
        <v>0</v>
      </c>
      <c r="BF16" s="18">
        <f t="shared" ca="1" si="4"/>
        <v>0</v>
      </c>
      <c r="BG16" s="18">
        <f t="shared" ca="1" si="4"/>
        <v>0</v>
      </c>
      <c r="BH16" s="18">
        <f t="shared" ca="1" si="4"/>
        <v>0</v>
      </c>
      <c r="BI16" s="18">
        <f t="shared" ca="1" si="4"/>
        <v>447766787.391527</v>
      </c>
      <c r="BJ16" s="18">
        <f t="shared" ca="1" si="4"/>
        <v>211051696.57284439</v>
      </c>
      <c r="BK16" s="18">
        <f t="shared" ca="1" si="4"/>
        <v>0</v>
      </c>
      <c r="BL16" s="18">
        <f t="shared" ca="1" si="4"/>
        <v>0</v>
      </c>
      <c r="BM16" s="18">
        <f t="shared" ca="1" si="4"/>
        <v>0</v>
      </c>
      <c r="BN16" s="18">
        <f t="shared" ca="1" si="4"/>
        <v>0</v>
      </c>
      <c r="BO16" s="18">
        <f t="shared" ca="1" si="4"/>
        <v>0</v>
      </c>
      <c r="BP16" s="18">
        <f t="shared" ca="1" si="4"/>
        <v>0</v>
      </c>
      <c r="BQ16" s="18">
        <f t="shared" ca="1" si="5"/>
        <v>0</v>
      </c>
      <c r="BR16" s="18">
        <f t="shared" ca="1" si="5"/>
        <v>0</v>
      </c>
      <c r="BS16" s="18">
        <f t="shared" ca="1" si="5"/>
        <v>0</v>
      </c>
      <c r="BT16" s="18">
        <f t="shared" ca="1" si="5"/>
        <v>0</v>
      </c>
      <c r="BU16" s="18">
        <f t="shared" ca="1" si="5"/>
        <v>0</v>
      </c>
      <c r="BV16" s="18">
        <f t="shared" ca="1" si="5"/>
        <v>0</v>
      </c>
      <c r="BW16" s="18">
        <f t="shared" ca="1" si="5"/>
        <v>0</v>
      </c>
      <c r="BX16" s="18">
        <f t="shared" ca="1" si="5"/>
        <v>0</v>
      </c>
      <c r="BY16" s="18">
        <f t="shared" ca="1" si="5"/>
        <v>0</v>
      </c>
      <c r="BZ16" s="18">
        <f t="shared" ca="1" si="5"/>
        <v>0</v>
      </c>
      <c r="CA16" s="18">
        <f t="shared" ca="1" si="5"/>
        <v>0</v>
      </c>
      <c r="CB16" s="18">
        <f t="shared" ca="1" si="5"/>
        <v>0</v>
      </c>
      <c r="CC16" s="18">
        <f t="shared" ca="1" si="5"/>
        <v>0</v>
      </c>
      <c r="CD16" s="18">
        <f t="shared" ca="1" si="6"/>
        <v>0</v>
      </c>
      <c r="CE16" s="18">
        <f t="shared" ca="1" si="6"/>
        <v>0</v>
      </c>
      <c r="CF16" s="18">
        <f t="shared" ca="1" si="6"/>
        <v>0</v>
      </c>
      <c r="CG16" s="18">
        <f t="shared" ca="1" si="6"/>
        <v>0</v>
      </c>
      <c r="CH16" s="18">
        <f t="shared" ca="1" si="6"/>
        <v>0</v>
      </c>
      <c r="CI16" s="18">
        <f t="shared" ca="1" si="6"/>
        <v>0</v>
      </c>
      <c r="CJ16" s="19">
        <f t="shared" ca="1" si="11"/>
        <v>0</v>
      </c>
      <c r="CK16" s="18">
        <f t="shared" ca="1" si="7"/>
        <v>0</v>
      </c>
      <c r="CL16" s="18">
        <f t="shared" ca="1" si="7"/>
        <v>0</v>
      </c>
      <c r="CM16" s="19">
        <f t="shared" ca="1" si="12"/>
        <v>0</v>
      </c>
      <c r="CN16" s="18">
        <f t="shared" ca="1" si="8"/>
        <v>0</v>
      </c>
      <c r="CO16" s="18">
        <f t="shared" ca="1" si="8"/>
        <v>0</v>
      </c>
      <c r="CP16" s="19">
        <f t="shared" ca="1" si="13"/>
        <v>0</v>
      </c>
      <c r="CQ16" s="18">
        <f t="shared" ca="1" si="9"/>
        <v>0</v>
      </c>
      <c r="CR16" s="18">
        <f t="shared" ca="1" si="9"/>
        <v>0</v>
      </c>
      <c r="CS16" s="18">
        <f t="shared" ca="1" si="9"/>
        <v>0</v>
      </c>
      <c r="CT16" s="18">
        <f t="shared" ca="1" si="9"/>
        <v>0</v>
      </c>
      <c r="CU16" s="18">
        <f t="shared" ca="1" si="9"/>
        <v>0</v>
      </c>
      <c r="CV16" s="19">
        <f t="shared" ca="1" si="14"/>
        <v>658818483.96437144</v>
      </c>
    </row>
    <row r="17" spans="1:100" ht="12.75" customHeight="1">
      <c r="A17" s="55" t="s">
        <v>167</v>
      </c>
      <c r="B17" s="17">
        <v>1012</v>
      </c>
      <c r="C17" s="56" t="s">
        <v>147</v>
      </c>
      <c r="D17" s="19">
        <f t="shared" ca="1" si="10"/>
        <v>29154218</v>
      </c>
      <c r="E17" s="18">
        <f t="shared" ca="1" si="0"/>
        <v>550084</v>
      </c>
      <c r="F17" s="18">
        <f t="shared" ca="1" si="0"/>
        <v>31306680</v>
      </c>
      <c r="G17" s="18">
        <f t="shared" ca="1" si="0"/>
        <v>-2702546</v>
      </c>
      <c r="H17" s="18">
        <f t="shared" ca="1" si="0"/>
        <v>27857491</v>
      </c>
      <c r="I17" s="18">
        <f t="shared" ca="1" si="0"/>
        <v>6452646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68743318</v>
      </c>
      <c r="P17" s="18">
        <f t="shared" ca="1" si="0"/>
        <v>0</v>
      </c>
      <c r="Q17" s="18">
        <f t="shared" ca="1" si="0"/>
        <v>19703516</v>
      </c>
      <c r="R17" s="18">
        <f t="shared" ca="1" si="0"/>
        <v>0</v>
      </c>
      <c r="S17" s="18">
        <f t="shared" ca="1" si="0"/>
        <v>0</v>
      </c>
      <c r="T17" s="18">
        <f t="shared" ca="1" si="1"/>
        <v>2473342828.4699998</v>
      </c>
      <c r="U17" s="18">
        <f t="shared" ca="1" si="2"/>
        <v>0</v>
      </c>
      <c r="V17" s="18">
        <f t="shared" ca="1" si="2"/>
        <v>50802316.32</v>
      </c>
      <c r="W17" s="18">
        <f t="shared" ca="1" si="2"/>
        <v>3743278</v>
      </c>
      <c r="X17" s="18">
        <f t="shared" ca="1" si="2"/>
        <v>0</v>
      </c>
      <c r="Y17" s="18">
        <f t="shared" ca="1" si="2"/>
        <v>67826472</v>
      </c>
      <c r="Z17" s="18">
        <f t="shared" ca="1" si="2"/>
        <v>26506538</v>
      </c>
      <c r="AA17" s="18">
        <f t="shared" ca="1" si="2"/>
        <v>0</v>
      </c>
      <c r="AB17" s="18">
        <f t="shared" ca="1" si="2"/>
        <v>0</v>
      </c>
      <c r="AC17" s="18">
        <f t="shared" ca="1" si="2"/>
        <v>1302488</v>
      </c>
      <c r="AD17" s="18">
        <f t="shared" ca="1" si="2"/>
        <v>1130008</v>
      </c>
      <c r="AE17" s="18">
        <f t="shared" ca="1" si="2"/>
        <v>0</v>
      </c>
      <c r="AF17" s="18">
        <f t="shared" ca="1" si="2"/>
        <v>961069</v>
      </c>
      <c r="AG17" s="18">
        <f t="shared" ca="1" si="2"/>
        <v>-833061</v>
      </c>
      <c r="AH17" s="18">
        <f t="shared" ca="1" si="2"/>
        <v>1630117</v>
      </c>
      <c r="AI17" s="18">
        <f t="shared" ca="1" si="2"/>
        <v>0</v>
      </c>
      <c r="AJ17" s="18">
        <f t="shared" ca="1" si="2"/>
        <v>1290423</v>
      </c>
      <c r="AK17" s="18">
        <f t="shared" ca="1" si="3"/>
        <v>745</v>
      </c>
      <c r="AL17" s="18">
        <f t="shared" ca="1" si="3"/>
        <v>0</v>
      </c>
      <c r="AM17" s="18">
        <f t="shared" ca="1" si="3"/>
        <v>5773990</v>
      </c>
      <c r="AN17" s="18">
        <f t="shared" ca="1" si="3"/>
        <v>0</v>
      </c>
      <c r="AO17" s="18">
        <f t="shared" ca="1" si="3"/>
        <v>0</v>
      </c>
      <c r="AP17" s="18">
        <f t="shared" ca="1" si="3"/>
        <v>2477615</v>
      </c>
      <c r="AQ17" s="18">
        <f t="shared" ca="1" si="3"/>
        <v>0</v>
      </c>
      <c r="AR17" s="18">
        <f t="shared" ca="1" si="3"/>
        <v>0</v>
      </c>
      <c r="AS17" s="18">
        <f t="shared" ca="1" si="3"/>
        <v>0</v>
      </c>
      <c r="AT17" s="18">
        <f t="shared" ca="1" si="3"/>
        <v>583519609</v>
      </c>
      <c r="AU17" s="18">
        <f t="shared" ca="1" si="3"/>
        <v>11708839</v>
      </c>
      <c r="AV17" s="18">
        <f t="shared" ca="1" si="3"/>
        <v>11416332</v>
      </c>
      <c r="AW17" s="18">
        <f t="shared" ca="1" si="3"/>
        <v>0</v>
      </c>
      <c r="AX17" s="18">
        <f t="shared" ca="1" si="3"/>
        <v>6905436</v>
      </c>
      <c r="AY17" s="18">
        <f t="shared" ca="1" si="3"/>
        <v>0</v>
      </c>
      <c r="AZ17" s="18">
        <f t="shared" ca="1" si="3"/>
        <v>0</v>
      </c>
      <c r="BA17" s="18">
        <f t="shared" ca="1" si="4"/>
        <v>0</v>
      </c>
      <c r="BB17" s="18">
        <f t="shared" ca="1" si="4"/>
        <v>0</v>
      </c>
      <c r="BC17" s="18">
        <f t="shared" ca="1" si="4"/>
        <v>0</v>
      </c>
      <c r="BD17" s="18">
        <f t="shared" ca="1" si="4"/>
        <v>21440896</v>
      </c>
      <c r="BE17" s="18">
        <f t="shared" ca="1" si="4"/>
        <v>0</v>
      </c>
      <c r="BF17" s="18">
        <f t="shared" ca="1" si="4"/>
        <v>0</v>
      </c>
      <c r="BG17" s="18">
        <f t="shared" ca="1" si="4"/>
        <v>0</v>
      </c>
      <c r="BH17" s="18">
        <f t="shared" ca="1" si="4"/>
        <v>0</v>
      </c>
      <c r="BI17" s="18">
        <f t="shared" ca="1" si="4"/>
        <v>0</v>
      </c>
      <c r="BJ17" s="18">
        <f t="shared" ca="1" si="4"/>
        <v>0</v>
      </c>
      <c r="BK17" s="18">
        <f t="shared" ca="1" si="4"/>
        <v>0</v>
      </c>
      <c r="BL17" s="18">
        <f t="shared" ca="1" si="4"/>
        <v>0</v>
      </c>
      <c r="BM17" s="18">
        <f t="shared" ca="1" si="4"/>
        <v>0</v>
      </c>
      <c r="BN17" s="18">
        <f t="shared" ca="1" si="4"/>
        <v>176069044</v>
      </c>
      <c r="BO17" s="18">
        <f t="shared" ca="1" si="4"/>
        <v>0</v>
      </c>
      <c r="BP17" s="18">
        <f t="shared" ca="1" si="4"/>
        <v>29421279</v>
      </c>
      <c r="BQ17" s="18">
        <f t="shared" ca="1" si="5"/>
        <v>2838192</v>
      </c>
      <c r="BR17" s="18">
        <f t="shared" ca="1" si="5"/>
        <v>235692454</v>
      </c>
      <c r="BS17" s="18">
        <f t="shared" ca="1" si="5"/>
        <v>22304437</v>
      </c>
      <c r="BT17" s="18">
        <f t="shared" ca="1" si="5"/>
        <v>0</v>
      </c>
      <c r="BU17" s="18">
        <f t="shared" ca="1" si="5"/>
        <v>0</v>
      </c>
      <c r="BV17" s="18">
        <f t="shared" ca="1" si="5"/>
        <v>18047693</v>
      </c>
      <c r="BW17" s="18">
        <f t="shared" ca="1" si="5"/>
        <v>0</v>
      </c>
      <c r="BX17" s="18">
        <f t="shared" ca="1" si="5"/>
        <v>0</v>
      </c>
      <c r="BY17" s="18">
        <f t="shared" ca="1" si="5"/>
        <v>0</v>
      </c>
      <c r="BZ17" s="18">
        <f t="shared" ca="1" si="5"/>
        <v>0</v>
      </c>
      <c r="CA17" s="18">
        <f t="shared" ca="1" si="5"/>
        <v>0</v>
      </c>
      <c r="CB17" s="18">
        <f t="shared" ca="1" si="5"/>
        <v>0</v>
      </c>
      <c r="CC17" s="18">
        <f t="shared" ca="1" si="5"/>
        <v>0</v>
      </c>
      <c r="CD17" s="18">
        <f t="shared" ca="1" si="6"/>
        <v>0</v>
      </c>
      <c r="CE17" s="18">
        <f t="shared" ca="1" si="6"/>
        <v>0</v>
      </c>
      <c r="CF17" s="18">
        <f t="shared" ca="1" si="6"/>
        <v>0</v>
      </c>
      <c r="CG17" s="18">
        <f t="shared" ca="1" si="6"/>
        <v>0</v>
      </c>
      <c r="CH17" s="18">
        <f t="shared" ca="1" si="6"/>
        <v>0</v>
      </c>
      <c r="CI17" s="18">
        <f t="shared" ca="1" si="6"/>
        <v>0</v>
      </c>
      <c r="CJ17" s="19">
        <f t="shared" ca="1" si="11"/>
        <v>0</v>
      </c>
      <c r="CK17" s="18">
        <f t="shared" ca="1" si="7"/>
        <v>0</v>
      </c>
      <c r="CL17" s="18">
        <f t="shared" ca="1" si="7"/>
        <v>0</v>
      </c>
      <c r="CM17" s="19">
        <f t="shared" ca="1" si="12"/>
        <v>0</v>
      </c>
      <c r="CN17" s="18">
        <f t="shared" ca="1" si="8"/>
        <v>0</v>
      </c>
      <c r="CO17" s="18">
        <f t="shared" ca="1" si="8"/>
        <v>0</v>
      </c>
      <c r="CP17" s="19">
        <f t="shared" ca="1" si="13"/>
        <v>0</v>
      </c>
      <c r="CQ17" s="18">
        <f t="shared" ca="1" si="9"/>
        <v>0</v>
      </c>
      <c r="CR17" s="18">
        <f t="shared" ca="1" si="9"/>
        <v>0</v>
      </c>
      <c r="CS17" s="18">
        <f t="shared" ca="1" si="9"/>
        <v>96214</v>
      </c>
      <c r="CT17" s="18">
        <f t="shared" ca="1" si="9"/>
        <v>153042173</v>
      </c>
      <c r="CU17" s="18">
        <f t="shared" ca="1" si="9"/>
        <v>0</v>
      </c>
      <c r="CV17" s="19">
        <f t="shared" ca="1" si="14"/>
        <v>4060368613.79</v>
      </c>
    </row>
    <row r="18" spans="1:100" ht="12.75" customHeight="1">
      <c r="A18" s="55" t="s">
        <v>169</v>
      </c>
      <c r="B18" s="17">
        <v>1013</v>
      </c>
      <c r="C18" s="56" t="s">
        <v>147</v>
      </c>
      <c r="D18" s="19">
        <f t="shared" ca="1" si="10"/>
        <v>62486560.461399987</v>
      </c>
      <c r="E18" s="18">
        <f t="shared" ca="1" si="0"/>
        <v>2321007.1154999998</v>
      </c>
      <c r="F18" s="18">
        <f t="shared" ca="1" si="0"/>
        <v>41111152.727499992</v>
      </c>
      <c r="G18" s="18">
        <f t="shared" ca="1" si="0"/>
        <v>19054400.618399996</v>
      </c>
      <c r="H18" s="18">
        <f t="shared" ca="1" si="0"/>
        <v>21606681.099999998</v>
      </c>
      <c r="I18" s="18">
        <f t="shared" ca="1" si="0"/>
        <v>5411662.7300000004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71270990.409999996</v>
      </c>
      <c r="P18" s="18">
        <f t="shared" ca="1" si="0"/>
        <v>0</v>
      </c>
      <c r="Q18" s="18">
        <f t="shared" ca="1" si="0"/>
        <v>138532.54999999999</v>
      </c>
      <c r="R18" s="18">
        <f t="shared" ca="1" si="0"/>
        <v>0</v>
      </c>
      <c r="S18" s="18">
        <f t="shared" ca="1" si="0"/>
        <v>0</v>
      </c>
      <c r="T18" s="18">
        <f t="shared" ca="1" si="1"/>
        <v>0</v>
      </c>
      <c r="U18" s="18">
        <f t="shared" ca="1" si="2"/>
        <v>0</v>
      </c>
      <c r="V18" s="18">
        <f t="shared" ca="1" si="2"/>
        <v>0</v>
      </c>
      <c r="W18" s="18">
        <f t="shared" ca="1" si="2"/>
        <v>0</v>
      </c>
      <c r="X18" s="18">
        <f t="shared" ca="1" si="2"/>
        <v>0</v>
      </c>
      <c r="Y18" s="18">
        <f t="shared" ca="1" si="2"/>
        <v>45384121.139999993</v>
      </c>
      <c r="Z18" s="18">
        <f t="shared" ca="1" si="2"/>
        <v>44543291.829999998</v>
      </c>
      <c r="AA18" s="18">
        <f t="shared" ca="1" si="2"/>
        <v>0</v>
      </c>
      <c r="AB18" s="18">
        <f t="shared" ca="1" si="2"/>
        <v>0</v>
      </c>
      <c r="AC18" s="18">
        <f t="shared" ca="1" si="2"/>
        <v>1234024.94</v>
      </c>
      <c r="AD18" s="18">
        <f t="shared" ca="1" si="2"/>
        <v>2871638.41</v>
      </c>
      <c r="AE18" s="18">
        <f t="shared" ca="1" si="2"/>
        <v>0</v>
      </c>
      <c r="AF18" s="18">
        <f t="shared" ca="1" si="2"/>
        <v>8527243.4000000004</v>
      </c>
      <c r="AG18" s="18">
        <f t="shared" ca="1" si="2"/>
        <v>0</v>
      </c>
      <c r="AH18" s="18">
        <f t="shared" ca="1" si="2"/>
        <v>0</v>
      </c>
      <c r="AI18" s="18">
        <f t="shared" ca="1" si="2"/>
        <v>0</v>
      </c>
      <c r="AJ18" s="18">
        <f t="shared" ca="1" si="2"/>
        <v>682940.5</v>
      </c>
      <c r="AK18" s="18">
        <f t="shared" ca="1" si="3"/>
        <v>1238292.6200000001</v>
      </c>
      <c r="AL18" s="18">
        <f t="shared" ca="1" si="3"/>
        <v>0</v>
      </c>
      <c r="AM18" s="18">
        <f t="shared" ca="1" si="3"/>
        <v>21252976.91</v>
      </c>
      <c r="AN18" s="18">
        <f t="shared" ca="1" si="3"/>
        <v>284788.78999999998</v>
      </c>
      <c r="AO18" s="18">
        <f t="shared" ca="1" si="3"/>
        <v>0</v>
      </c>
      <c r="AP18" s="18">
        <f t="shared" ca="1" si="3"/>
        <v>1875.61</v>
      </c>
      <c r="AQ18" s="18">
        <f t="shared" ca="1" si="3"/>
        <v>0</v>
      </c>
      <c r="AR18" s="18">
        <f t="shared" ca="1" si="3"/>
        <v>0</v>
      </c>
      <c r="AS18" s="18">
        <f t="shared" ca="1" si="3"/>
        <v>0</v>
      </c>
      <c r="AT18" s="18">
        <f t="shared" ca="1" si="3"/>
        <v>275996450.95999998</v>
      </c>
      <c r="AU18" s="18">
        <f t="shared" ca="1" si="3"/>
        <v>4311755.28</v>
      </c>
      <c r="AV18" s="18">
        <f t="shared" ca="1" si="3"/>
        <v>8633.0299999999988</v>
      </c>
      <c r="AW18" s="18">
        <f t="shared" ca="1" si="3"/>
        <v>0</v>
      </c>
      <c r="AX18" s="18">
        <f t="shared" ca="1" si="3"/>
        <v>6445012.3700000001</v>
      </c>
      <c r="AY18" s="18">
        <f t="shared" ca="1" si="3"/>
        <v>0</v>
      </c>
      <c r="AZ18" s="18">
        <f t="shared" ca="1" si="3"/>
        <v>0</v>
      </c>
      <c r="BA18" s="18">
        <f t="shared" ca="1" si="4"/>
        <v>0</v>
      </c>
      <c r="BB18" s="18">
        <f t="shared" ca="1" si="4"/>
        <v>0</v>
      </c>
      <c r="BC18" s="18">
        <f t="shared" ca="1" si="4"/>
        <v>0</v>
      </c>
      <c r="BD18" s="18">
        <f t="shared" ca="1" si="4"/>
        <v>27725375.629999999</v>
      </c>
      <c r="BE18" s="18">
        <f t="shared" ca="1" si="4"/>
        <v>0</v>
      </c>
      <c r="BF18" s="18">
        <f t="shared" ca="1" si="4"/>
        <v>0</v>
      </c>
      <c r="BG18" s="18">
        <f t="shared" ca="1" si="4"/>
        <v>0</v>
      </c>
      <c r="BH18" s="18">
        <f t="shared" ca="1" si="4"/>
        <v>0</v>
      </c>
      <c r="BI18" s="18">
        <f t="shared" ca="1" si="4"/>
        <v>0</v>
      </c>
      <c r="BJ18" s="18">
        <f t="shared" ca="1" si="4"/>
        <v>0</v>
      </c>
      <c r="BK18" s="18">
        <f t="shared" ca="1" si="4"/>
        <v>0</v>
      </c>
      <c r="BL18" s="18">
        <f t="shared" ca="1" si="4"/>
        <v>0</v>
      </c>
      <c r="BM18" s="18">
        <f t="shared" ca="1" si="4"/>
        <v>0</v>
      </c>
      <c r="BN18" s="18">
        <f t="shared" ca="1" si="4"/>
        <v>247151</v>
      </c>
      <c r="BO18" s="18">
        <f t="shared" ca="1" si="4"/>
        <v>0</v>
      </c>
      <c r="BP18" s="18">
        <f t="shared" ca="1" si="4"/>
        <v>133753102.25</v>
      </c>
      <c r="BQ18" s="18">
        <f t="shared" ca="1" si="5"/>
        <v>32479159.419999998</v>
      </c>
      <c r="BR18" s="18">
        <f t="shared" ca="1" si="5"/>
        <v>221313777.31999999</v>
      </c>
      <c r="BS18" s="18">
        <f t="shared" ca="1" si="5"/>
        <v>10682540.65</v>
      </c>
      <c r="BT18" s="18">
        <f t="shared" ca="1" si="5"/>
        <v>0</v>
      </c>
      <c r="BU18" s="18">
        <f t="shared" ca="1" si="5"/>
        <v>0</v>
      </c>
      <c r="BV18" s="18">
        <f t="shared" ca="1" si="5"/>
        <v>48876067.539999999</v>
      </c>
      <c r="BW18" s="18">
        <f t="shared" ca="1" si="5"/>
        <v>0</v>
      </c>
      <c r="BX18" s="18">
        <f t="shared" ca="1" si="5"/>
        <v>0</v>
      </c>
      <c r="BY18" s="18">
        <f t="shared" ca="1" si="5"/>
        <v>0</v>
      </c>
      <c r="BZ18" s="18">
        <f t="shared" ca="1" si="5"/>
        <v>0</v>
      </c>
      <c r="CA18" s="18">
        <f t="shared" ca="1" si="5"/>
        <v>0</v>
      </c>
      <c r="CB18" s="18">
        <f t="shared" ca="1" si="5"/>
        <v>0</v>
      </c>
      <c r="CC18" s="18">
        <f t="shared" ca="1" si="5"/>
        <v>0</v>
      </c>
      <c r="CD18" s="18">
        <f t="shared" ca="1" si="6"/>
        <v>0</v>
      </c>
      <c r="CE18" s="18">
        <f t="shared" ca="1" si="6"/>
        <v>0</v>
      </c>
      <c r="CF18" s="18">
        <f t="shared" ca="1" si="6"/>
        <v>0</v>
      </c>
      <c r="CG18" s="18">
        <f t="shared" ca="1" si="6"/>
        <v>0</v>
      </c>
      <c r="CH18" s="18">
        <f t="shared" ca="1" si="6"/>
        <v>0</v>
      </c>
      <c r="CI18" s="18">
        <f t="shared" ca="1" si="6"/>
        <v>0</v>
      </c>
      <c r="CJ18" s="19">
        <f t="shared" ca="1" si="11"/>
        <v>0</v>
      </c>
      <c r="CK18" s="18">
        <f t="shared" ca="1" si="7"/>
        <v>0</v>
      </c>
      <c r="CL18" s="18">
        <f t="shared" ca="1" si="7"/>
        <v>0</v>
      </c>
      <c r="CM18" s="19">
        <f t="shared" ca="1" si="12"/>
        <v>0</v>
      </c>
      <c r="CN18" s="18">
        <f t="shared" ca="1" si="8"/>
        <v>0</v>
      </c>
      <c r="CO18" s="18">
        <f t="shared" ca="1" si="8"/>
        <v>0</v>
      </c>
      <c r="CP18" s="19">
        <f t="shared" ca="1" si="13"/>
        <v>0</v>
      </c>
      <c r="CQ18" s="18">
        <f t="shared" ca="1" si="9"/>
        <v>0</v>
      </c>
      <c r="CR18" s="18">
        <f t="shared" ca="1" si="9"/>
        <v>0</v>
      </c>
      <c r="CS18" s="18">
        <f t="shared" ca="1" si="9"/>
        <v>4636724.43</v>
      </c>
      <c r="CT18" s="18">
        <f t="shared" ca="1" si="9"/>
        <v>0</v>
      </c>
      <c r="CU18" s="18">
        <f t="shared" ca="1" si="9"/>
        <v>0</v>
      </c>
      <c r="CV18" s="19">
        <f t="shared" ca="1" si="14"/>
        <v>1053411371.2813997</v>
      </c>
    </row>
    <row r="19" spans="1:100" ht="12.75" customHeight="1">
      <c r="A19" s="55" t="s">
        <v>171</v>
      </c>
      <c r="B19" s="17">
        <v>1016</v>
      </c>
      <c r="C19" s="56" t="s">
        <v>147</v>
      </c>
      <c r="D19" s="19">
        <f t="shared" ca="1" si="1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38863776.777301997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1"/>
        <v>0</v>
      </c>
      <c r="U19" s="18">
        <f t="shared" ca="1" si="2"/>
        <v>0</v>
      </c>
      <c r="V19" s="18">
        <f t="shared" ca="1" si="2"/>
        <v>0</v>
      </c>
      <c r="W19" s="18">
        <f t="shared" ca="1" si="2"/>
        <v>0</v>
      </c>
      <c r="X19" s="18">
        <f t="shared" ca="1" si="2"/>
        <v>0</v>
      </c>
      <c r="Y19" s="18">
        <f t="shared" ca="1" si="2"/>
        <v>0</v>
      </c>
      <c r="Z19" s="18">
        <f t="shared" ca="1" si="2"/>
        <v>0</v>
      </c>
      <c r="AA19" s="18">
        <f t="shared" ca="1" si="2"/>
        <v>0</v>
      </c>
      <c r="AB19" s="18">
        <f t="shared" ca="1" si="2"/>
        <v>0</v>
      </c>
      <c r="AC19" s="18">
        <f t="shared" ca="1" si="2"/>
        <v>0</v>
      </c>
      <c r="AD19" s="18">
        <f t="shared" ca="1" si="2"/>
        <v>0</v>
      </c>
      <c r="AE19" s="18">
        <f t="shared" ca="1" si="2"/>
        <v>0</v>
      </c>
      <c r="AF19" s="18">
        <f t="shared" ca="1" si="2"/>
        <v>0</v>
      </c>
      <c r="AG19" s="18">
        <f t="shared" ca="1" si="2"/>
        <v>0</v>
      </c>
      <c r="AH19" s="18">
        <f t="shared" ca="1" si="2"/>
        <v>0</v>
      </c>
      <c r="AI19" s="18">
        <f t="shared" ca="1" si="2"/>
        <v>0</v>
      </c>
      <c r="AJ19" s="18">
        <f t="shared" ca="1" si="2"/>
        <v>0</v>
      </c>
      <c r="AK19" s="18">
        <f t="shared" ca="1" si="3"/>
        <v>0</v>
      </c>
      <c r="AL19" s="18">
        <f t="shared" ca="1" si="3"/>
        <v>0</v>
      </c>
      <c r="AM19" s="18">
        <f t="shared" ca="1" si="3"/>
        <v>0</v>
      </c>
      <c r="AN19" s="18">
        <f t="shared" ca="1" si="3"/>
        <v>0</v>
      </c>
      <c r="AO19" s="18">
        <f t="shared" ca="1" si="3"/>
        <v>0</v>
      </c>
      <c r="AP19" s="18">
        <f t="shared" ca="1" si="3"/>
        <v>0</v>
      </c>
      <c r="AQ19" s="18">
        <f t="shared" ca="1" si="3"/>
        <v>0</v>
      </c>
      <c r="AR19" s="18">
        <f t="shared" ca="1" si="3"/>
        <v>0</v>
      </c>
      <c r="AS19" s="18">
        <f t="shared" ca="1" si="3"/>
        <v>0</v>
      </c>
      <c r="AT19" s="18">
        <f t="shared" ca="1" si="3"/>
        <v>0</v>
      </c>
      <c r="AU19" s="18">
        <f t="shared" ca="1" si="3"/>
        <v>0</v>
      </c>
      <c r="AV19" s="18">
        <f t="shared" ca="1" si="3"/>
        <v>0</v>
      </c>
      <c r="AW19" s="18">
        <f t="shared" ca="1" si="3"/>
        <v>0</v>
      </c>
      <c r="AX19" s="18">
        <f t="shared" ca="1" si="3"/>
        <v>0</v>
      </c>
      <c r="AY19" s="18">
        <f t="shared" ca="1" si="3"/>
        <v>0</v>
      </c>
      <c r="AZ19" s="18">
        <f t="shared" ca="1" si="3"/>
        <v>0</v>
      </c>
      <c r="BA19" s="18">
        <f t="shared" ca="1" si="4"/>
        <v>0</v>
      </c>
      <c r="BB19" s="18">
        <f t="shared" ca="1" si="4"/>
        <v>0</v>
      </c>
      <c r="BC19" s="18">
        <f t="shared" ca="1" si="4"/>
        <v>0</v>
      </c>
      <c r="BD19" s="18">
        <f t="shared" ca="1" si="4"/>
        <v>0</v>
      </c>
      <c r="BE19" s="18">
        <f t="shared" ca="1" si="4"/>
        <v>0</v>
      </c>
      <c r="BF19" s="18">
        <f t="shared" ca="1" si="4"/>
        <v>0</v>
      </c>
      <c r="BG19" s="18">
        <f t="shared" ca="1" si="4"/>
        <v>0</v>
      </c>
      <c r="BH19" s="18">
        <f t="shared" ca="1" si="4"/>
        <v>0</v>
      </c>
      <c r="BI19" s="18">
        <f t="shared" ca="1" si="4"/>
        <v>319270429.91975707</v>
      </c>
      <c r="BJ19" s="18">
        <f t="shared" ca="1" si="4"/>
        <v>77460883.76692</v>
      </c>
      <c r="BK19" s="18">
        <f t="shared" ca="1" si="4"/>
        <v>0</v>
      </c>
      <c r="BL19" s="18">
        <f t="shared" ca="1" si="4"/>
        <v>0</v>
      </c>
      <c r="BM19" s="18">
        <f t="shared" ca="1" si="4"/>
        <v>0</v>
      </c>
      <c r="BN19" s="18">
        <f t="shared" ca="1" si="4"/>
        <v>0</v>
      </c>
      <c r="BO19" s="18">
        <f t="shared" ca="1" si="4"/>
        <v>0</v>
      </c>
      <c r="BP19" s="18">
        <f t="shared" ca="1" si="4"/>
        <v>0</v>
      </c>
      <c r="BQ19" s="18">
        <f t="shared" ca="1" si="5"/>
        <v>0</v>
      </c>
      <c r="BR19" s="18">
        <f t="shared" ca="1" si="5"/>
        <v>0</v>
      </c>
      <c r="BS19" s="18">
        <f t="shared" ca="1" si="5"/>
        <v>0</v>
      </c>
      <c r="BT19" s="18">
        <f t="shared" ca="1" si="5"/>
        <v>0</v>
      </c>
      <c r="BU19" s="18">
        <f t="shared" ca="1" si="5"/>
        <v>0</v>
      </c>
      <c r="BV19" s="18">
        <f t="shared" ca="1" si="5"/>
        <v>0</v>
      </c>
      <c r="BW19" s="18">
        <f t="shared" ca="1" si="5"/>
        <v>0</v>
      </c>
      <c r="BX19" s="18">
        <f t="shared" ca="1" si="5"/>
        <v>0</v>
      </c>
      <c r="BY19" s="18">
        <f t="shared" ca="1" si="5"/>
        <v>0</v>
      </c>
      <c r="BZ19" s="18">
        <f t="shared" ca="1" si="5"/>
        <v>0</v>
      </c>
      <c r="CA19" s="18">
        <f t="shared" ca="1" si="5"/>
        <v>0</v>
      </c>
      <c r="CB19" s="18">
        <f t="shared" ca="1" si="5"/>
        <v>0</v>
      </c>
      <c r="CC19" s="18">
        <f t="shared" ca="1" si="5"/>
        <v>0</v>
      </c>
      <c r="CD19" s="18">
        <f t="shared" ca="1" si="6"/>
        <v>0</v>
      </c>
      <c r="CE19" s="18">
        <f t="shared" ca="1" si="6"/>
        <v>0</v>
      </c>
      <c r="CF19" s="18">
        <f t="shared" ca="1" si="6"/>
        <v>0</v>
      </c>
      <c r="CG19" s="18">
        <f t="shared" ca="1" si="6"/>
        <v>0</v>
      </c>
      <c r="CH19" s="18">
        <f t="shared" ca="1" si="6"/>
        <v>0</v>
      </c>
      <c r="CI19" s="18">
        <f t="shared" ca="1" si="6"/>
        <v>0</v>
      </c>
      <c r="CJ19" s="19">
        <f t="shared" ca="1" si="11"/>
        <v>0</v>
      </c>
      <c r="CK19" s="18">
        <f t="shared" ca="1" si="7"/>
        <v>0</v>
      </c>
      <c r="CL19" s="18">
        <f t="shared" ca="1" si="7"/>
        <v>0</v>
      </c>
      <c r="CM19" s="19">
        <f t="shared" ca="1" si="12"/>
        <v>0</v>
      </c>
      <c r="CN19" s="18">
        <f t="shared" ca="1" si="8"/>
        <v>0</v>
      </c>
      <c r="CO19" s="18">
        <f t="shared" ca="1" si="8"/>
        <v>0</v>
      </c>
      <c r="CP19" s="19">
        <f t="shared" ca="1" si="13"/>
        <v>0</v>
      </c>
      <c r="CQ19" s="18">
        <f t="shared" ca="1" si="9"/>
        <v>0</v>
      </c>
      <c r="CR19" s="18">
        <f t="shared" ca="1" si="9"/>
        <v>0</v>
      </c>
      <c r="CS19" s="18">
        <f t="shared" ca="1" si="9"/>
        <v>0</v>
      </c>
      <c r="CT19" s="18">
        <f t="shared" ca="1" si="9"/>
        <v>0</v>
      </c>
      <c r="CU19" s="18">
        <f t="shared" ca="1" si="9"/>
        <v>0</v>
      </c>
      <c r="CV19" s="19">
        <f t="shared" ca="1" si="14"/>
        <v>435595090.46397901</v>
      </c>
    </row>
    <row r="20" spans="1:100" ht="12.75" customHeight="1">
      <c r="A20" s="55" t="s">
        <v>173</v>
      </c>
      <c r="B20" s="17">
        <v>1017</v>
      </c>
      <c r="C20" s="56" t="s">
        <v>147</v>
      </c>
      <c r="D20" s="19">
        <f t="shared" ca="1" si="10"/>
        <v>3289847852.7700005</v>
      </c>
      <c r="E20" s="18">
        <f t="shared" ca="1" si="0"/>
        <v>1020084258.3</v>
      </c>
      <c r="F20" s="18">
        <f t="shared" ca="1" si="0"/>
        <v>1400386771.9200003</v>
      </c>
      <c r="G20" s="18">
        <f t="shared" ca="1" si="0"/>
        <v>869376822.54999995</v>
      </c>
      <c r="H20" s="18">
        <f t="shared" ca="1" si="0"/>
        <v>11392.69</v>
      </c>
      <c r="I20" s="18">
        <f t="shared" ca="1" si="0"/>
        <v>259511354.76999998</v>
      </c>
      <c r="J20" s="18">
        <f t="shared" ca="1" si="0"/>
        <v>0</v>
      </c>
      <c r="K20" s="18">
        <f t="shared" ca="1" si="0"/>
        <v>0</v>
      </c>
      <c r="L20" s="18">
        <f t="shared" ca="1" si="0"/>
        <v>1500</v>
      </c>
      <c r="M20" s="18">
        <f t="shared" ca="1" si="0"/>
        <v>0</v>
      </c>
      <c r="N20" s="18">
        <f t="shared" ca="1" si="0"/>
        <v>0</v>
      </c>
      <c r="O20" s="18">
        <f t="shared" ca="1" si="0"/>
        <v>198690583.91000003</v>
      </c>
      <c r="P20" s="18">
        <f t="shared" ca="1" si="0"/>
        <v>269987.65999999997</v>
      </c>
      <c r="Q20" s="18">
        <f t="shared" ca="1" si="0"/>
        <v>73320766.620000005</v>
      </c>
      <c r="R20" s="18">
        <f t="shared" ca="1" si="0"/>
        <v>0</v>
      </c>
      <c r="S20" s="18">
        <f t="shared" ca="1" si="0"/>
        <v>0</v>
      </c>
      <c r="T20" s="18">
        <f t="shared" ca="1" si="1"/>
        <v>439253880.86000001</v>
      </c>
      <c r="U20" s="18">
        <f t="shared" ca="1" si="2"/>
        <v>4644195.6100000003</v>
      </c>
      <c r="V20" s="18">
        <f t="shared" ca="1" si="2"/>
        <v>190331292.99000004</v>
      </c>
      <c r="W20" s="18">
        <f t="shared" ca="1" si="2"/>
        <v>982019423.86999977</v>
      </c>
      <c r="X20" s="18">
        <f t="shared" ca="1" si="2"/>
        <v>140538.19</v>
      </c>
      <c r="Y20" s="18">
        <f t="shared" ca="1" si="2"/>
        <v>94351377.61999999</v>
      </c>
      <c r="Z20" s="18">
        <f t="shared" ca="1" si="2"/>
        <v>97439384.13000001</v>
      </c>
      <c r="AA20" s="18">
        <f t="shared" ca="1" si="2"/>
        <v>0</v>
      </c>
      <c r="AB20" s="18">
        <f t="shared" ca="1" si="2"/>
        <v>117086</v>
      </c>
      <c r="AC20" s="18">
        <f t="shared" ca="1" si="2"/>
        <v>42630508.979999997</v>
      </c>
      <c r="AD20" s="18">
        <f t="shared" ca="1" si="2"/>
        <v>395173917.63</v>
      </c>
      <c r="AE20" s="18">
        <f t="shared" ca="1" si="2"/>
        <v>0</v>
      </c>
      <c r="AF20" s="18">
        <f t="shared" ca="1" si="2"/>
        <v>1920873</v>
      </c>
      <c r="AG20" s="18">
        <f t="shared" ca="1" si="2"/>
        <v>17531931.369999997</v>
      </c>
      <c r="AH20" s="18">
        <f t="shared" ca="1" si="2"/>
        <v>6930833.5500000007</v>
      </c>
      <c r="AI20" s="18">
        <f t="shared" ca="1" si="2"/>
        <v>6756276.8200000003</v>
      </c>
      <c r="AJ20" s="18">
        <f t="shared" ca="1" si="2"/>
        <v>1149206.0900000001</v>
      </c>
      <c r="AK20" s="18">
        <f t="shared" ca="1" si="3"/>
        <v>0</v>
      </c>
      <c r="AL20" s="18">
        <f t="shared" ca="1" si="3"/>
        <v>0</v>
      </c>
      <c r="AM20" s="18">
        <f t="shared" ca="1" si="3"/>
        <v>2478031.92</v>
      </c>
      <c r="AN20" s="18">
        <f t="shared" ca="1" si="3"/>
        <v>220605.6</v>
      </c>
      <c r="AO20" s="18">
        <f t="shared" ca="1" si="3"/>
        <v>0</v>
      </c>
      <c r="AP20" s="18">
        <f t="shared" ca="1" si="3"/>
        <v>13305979.179999998</v>
      </c>
      <c r="AQ20" s="18">
        <f t="shared" ca="1" si="3"/>
        <v>0</v>
      </c>
      <c r="AR20" s="18">
        <f t="shared" ca="1" si="3"/>
        <v>0</v>
      </c>
      <c r="AS20" s="18">
        <f t="shared" ca="1" si="3"/>
        <v>0</v>
      </c>
      <c r="AT20" s="18">
        <f t="shared" ca="1" si="3"/>
        <v>0</v>
      </c>
      <c r="AU20" s="18">
        <f t="shared" ca="1" si="3"/>
        <v>0</v>
      </c>
      <c r="AV20" s="18">
        <f t="shared" ca="1" si="3"/>
        <v>0</v>
      </c>
      <c r="AW20" s="18">
        <f t="shared" ca="1" si="3"/>
        <v>0</v>
      </c>
      <c r="AX20" s="18">
        <f t="shared" ca="1" si="3"/>
        <v>0</v>
      </c>
      <c r="AY20" s="18">
        <f t="shared" ca="1" si="3"/>
        <v>0</v>
      </c>
      <c r="AZ20" s="18">
        <f t="shared" ca="1" si="3"/>
        <v>0</v>
      </c>
      <c r="BA20" s="18">
        <f t="shared" ca="1" si="4"/>
        <v>0</v>
      </c>
      <c r="BB20" s="18">
        <f t="shared" ca="1" si="4"/>
        <v>0</v>
      </c>
      <c r="BC20" s="18">
        <f t="shared" ca="1" si="4"/>
        <v>0</v>
      </c>
      <c r="BD20" s="18">
        <f t="shared" ca="1" si="4"/>
        <v>287186672.77999991</v>
      </c>
      <c r="BE20" s="18">
        <f t="shared" ca="1" si="4"/>
        <v>15330.16</v>
      </c>
      <c r="BF20" s="18">
        <f t="shared" ca="1" si="4"/>
        <v>0</v>
      </c>
      <c r="BG20" s="18">
        <f t="shared" ca="1" si="4"/>
        <v>0</v>
      </c>
      <c r="BH20" s="18">
        <f t="shared" ca="1" si="4"/>
        <v>0</v>
      </c>
      <c r="BI20" s="18">
        <f t="shared" ca="1" si="4"/>
        <v>6050.5</v>
      </c>
      <c r="BJ20" s="18">
        <f t="shared" ca="1" si="4"/>
        <v>0</v>
      </c>
      <c r="BK20" s="18">
        <f t="shared" ca="1" si="4"/>
        <v>0</v>
      </c>
      <c r="BL20" s="18">
        <f t="shared" ca="1" si="4"/>
        <v>0</v>
      </c>
      <c r="BM20" s="18">
        <f t="shared" ca="1" si="4"/>
        <v>1746807.54</v>
      </c>
      <c r="BN20" s="18">
        <f t="shared" ca="1" si="4"/>
        <v>50302027.729999997</v>
      </c>
      <c r="BO20" s="18">
        <f t="shared" ca="1" si="4"/>
        <v>0</v>
      </c>
      <c r="BP20" s="18">
        <f t="shared" ca="1" si="4"/>
        <v>233868757.09</v>
      </c>
      <c r="BQ20" s="18">
        <f t="shared" ca="1" si="5"/>
        <v>49323076.259999998</v>
      </c>
      <c r="BR20" s="18">
        <f t="shared" ca="1" si="5"/>
        <v>75989755.75</v>
      </c>
      <c r="BS20" s="18">
        <f t="shared" ca="1" si="5"/>
        <v>86595957.149999991</v>
      </c>
      <c r="BT20" s="18">
        <f t="shared" ca="1" si="5"/>
        <v>0</v>
      </c>
      <c r="BU20" s="18">
        <f t="shared" ca="1" si="5"/>
        <v>0</v>
      </c>
      <c r="BV20" s="18">
        <f t="shared" ca="1" si="5"/>
        <v>0</v>
      </c>
      <c r="BW20" s="18">
        <f t="shared" ca="1" si="5"/>
        <v>0</v>
      </c>
      <c r="BX20" s="18">
        <f t="shared" ca="1" si="5"/>
        <v>0</v>
      </c>
      <c r="BY20" s="18">
        <f t="shared" ca="1" si="5"/>
        <v>0</v>
      </c>
      <c r="BZ20" s="18">
        <f t="shared" ca="1" si="5"/>
        <v>129265417.58</v>
      </c>
      <c r="CA20" s="18">
        <f t="shared" ca="1" si="5"/>
        <v>1108349.4399999999</v>
      </c>
      <c r="CB20" s="18">
        <f t="shared" ca="1" si="5"/>
        <v>427260820.67000002</v>
      </c>
      <c r="CC20" s="18">
        <f t="shared" ca="1" si="5"/>
        <v>0</v>
      </c>
      <c r="CD20" s="18">
        <f t="shared" ca="1" si="6"/>
        <v>20792769.800000001</v>
      </c>
      <c r="CE20" s="18">
        <f t="shared" ca="1" si="6"/>
        <v>0</v>
      </c>
      <c r="CF20" s="18">
        <f t="shared" ca="1" si="6"/>
        <v>0</v>
      </c>
      <c r="CG20" s="18">
        <f t="shared" ca="1" si="6"/>
        <v>7726774.6699999999</v>
      </c>
      <c r="CH20" s="18">
        <f t="shared" ca="1" si="6"/>
        <v>0</v>
      </c>
      <c r="CI20" s="18">
        <f t="shared" ca="1" si="6"/>
        <v>733720.95000000007</v>
      </c>
      <c r="CJ20" s="19">
        <f t="shared" ca="1" si="11"/>
        <v>1722461461.420001</v>
      </c>
      <c r="CK20" s="18">
        <f t="shared" ca="1" si="7"/>
        <v>29557433.349999998</v>
      </c>
      <c r="CL20" s="18">
        <f t="shared" ca="1" si="7"/>
        <v>0</v>
      </c>
      <c r="CM20" s="19">
        <f t="shared" ca="1" si="12"/>
        <v>604194645.25</v>
      </c>
      <c r="CN20" s="18">
        <f t="shared" ca="1" si="8"/>
        <v>487314802.51999998</v>
      </c>
      <c r="CO20" s="18">
        <f t="shared" ca="1" si="8"/>
        <v>116879842.72999999</v>
      </c>
      <c r="CP20" s="19">
        <f t="shared" ca="1" si="13"/>
        <v>1088709382.8200011</v>
      </c>
      <c r="CQ20" s="18">
        <f t="shared" ca="1" si="9"/>
        <v>31242356.469999999</v>
      </c>
      <c r="CR20" s="18">
        <f t="shared" ca="1" si="9"/>
        <v>1057467026.3500012</v>
      </c>
      <c r="CS20" s="18">
        <f t="shared" ca="1" si="9"/>
        <v>18654633.720000003</v>
      </c>
      <c r="CT20" s="18">
        <f t="shared" ca="1" si="9"/>
        <v>0</v>
      </c>
      <c r="CU20" s="18">
        <f t="shared" ca="1" si="9"/>
        <v>0</v>
      </c>
      <c r="CV20" s="19">
        <f t="shared" ca="1" si="14"/>
        <v>9231087165.0400009</v>
      </c>
    </row>
    <row r="21" spans="1:100" ht="12.75" customHeight="1">
      <c r="A21" s="55" t="s">
        <v>175</v>
      </c>
      <c r="B21" s="17">
        <v>1018</v>
      </c>
      <c r="C21" s="56" t="s">
        <v>147</v>
      </c>
      <c r="D21" s="19">
        <f t="shared" ca="1" si="10"/>
        <v>121436086.33</v>
      </c>
      <c r="E21" s="18">
        <f t="shared" ca="1" si="0"/>
        <v>21594395.539999999</v>
      </c>
      <c r="F21" s="18">
        <f t="shared" ca="1" si="0"/>
        <v>22227561.66</v>
      </c>
      <c r="G21" s="18">
        <f t="shared" ca="1" si="0"/>
        <v>77614129.129999995</v>
      </c>
      <c r="H21" s="18">
        <f t="shared" ca="1" si="0"/>
        <v>0</v>
      </c>
      <c r="I21" s="18">
        <f t="shared" ca="1" si="0"/>
        <v>62038550.5</v>
      </c>
      <c r="J21" s="18">
        <f t="shared" ca="1" si="0"/>
        <v>0</v>
      </c>
      <c r="K21" s="18">
        <f t="shared" ca="1" si="0"/>
        <v>714285.71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8">
        <f t="shared" ca="1" si="0"/>
        <v>7522447.4699999997</v>
      </c>
      <c r="P21" s="18">
        <f t="shared" ca="1" si="0"/>
        <v>0</v>
      </c>
      <c r="Q21" s="18">
        <f t="shared" ca="1" si="0"/>
        <v>105283.58</v>
      </c>
      <c r="R21" s="18">
        <f t="shared" ca="1" si="0"/>
        <v>0</v>
      </c>
      <c r="S21" s="18">
        <f t="shared" ca="1" si="0"/>
        <v>0</v>
      </c>
      <c r="T21" s="18">
        <f t="shared" ca="1" si="1"/>
        <v>1819863183.5800002</v>
      </c>
      <c r="U21" s="18">
        <f t="shared" ca="1" si="2"/>
        <v>3192713.700000003</v>
      </c>
      <c r="V21" s="18">
        <f t="shared" ca="1" si="2"/>
        <v>14002064.979999999</v>
      </c>
      <c r="W21" s="18">
        <f t="shared" ca="1" si="2"/>
        <v>201710481.59</v>
      </c>
      <c r="X21" s="18">
        <f t="shared" ca="1" si="2"/>
        <v>0</v>
      </c>
      <c r="Y21" s="18">
        <f t="shared" ca="1" si="2"/>
        <v>7868366.1900000004</v>
      </c>
      <c r="Z21" s="18">
        <f t="shared" ca="1" si="2"/>
        <v>31533192.449999999</v>
      </c>
      <c r="AA21" s="18">
        <f t="shared" ca="1" si="2"/>
        <v>0</v>
      </c>
      <c r="AB21" s="18">
        <f t="shared" ca="1" si="2"/>
        <v>0</v>
      </c>
      <c r="AC21" s="18">
        <f t="shared" ca="1" si="2"/>
        <v>407976.79</v>
      </c>
      <c r="AD21" s="18">
        <f t="shared" ca="1" si="2"/>
        <v>499460.69</v>
      </c>
      <c r="AE21" s="18">
        <f t="shared" ca="1" si="2"/>
        <v>0</v>
      </c>
      <c r="AF21" s="18">
        <f t="shared" ca="1" si="2"/>
        <v>464843.68</v>
      </c>
      <c r="AG21" s="18">
        <f t="shared" ca="1" si="2"/>
        <v>0</v>
      </c>
      <c r="AH21" s="18">
        <f t="shared" ca="1" si="2"/>
        <v>0</v>
      </c>
      <c r="AI21" s="18">
        <f t="shared" ca="1" si="2"/>
        <v>0</v>
      </c>
      <c r="AJ21" s="18">
        <f t="shared" ca="1" si="2"/>
        <v>785697.09</v>
      </c>
      <c r="AK21" s="18">
        <f t="shared" ca="1" si="3"/>
        <v>5000</v>
      </c>
      <c r="AL21" s="18">
        <f t="shared" ca="1" si="3"/>
        <v>0</v>
      </c>
      <c r="AM21" s="18">
        <f t="shared" ca="1" si="3"/>
        <v>14882342.699999999</v>
      </c>
      <c r="AN21" s="18">
        <f t="shared" ca="1" si="3"/>
        <v>0</v>
      </c>
      <c r="AO21" s="18">
        <f t="shared" ca="1" si="3"/>
        <v>0</v>
      </c>
      <c r="AP21" s="18">
        <f t="shared" ca="1" si="3"/>
        <v>577388</v>
      </c>
      <c r="AQ21" s="18">
        <f t="shared" ca="1" si="3"/>
        <v>0</v>
      </c>
      <c r="AR21" s="18">
        <f t="shared" ca="1" si="3"/>
        <v>0</v>
      </c>
      <c r="AS21" s="18">
        <f t="shared" ca="1" si="3"/>
        <v>0</v>
      </c>
      <c r="AT21" s="18">
        <f t="shared" ca="1" si="3"/>
        <v>0</v>
      </c>
      <c r="AU21" s="18">
        <f t="shared" ca="1" si="3"/>
        <v>0</v>
      </c>
      <c r="AV21" s="18">
        <f t="shared" ca="1" si="3"/>
        <v>0</v>
      </c>
      <c r="AW21" s="18">
        <f t="shared" ca="1" si="3"/>
        <v>0</v>
      </c>
      <c r="AX21" s="18">
        <f t="shared" ca="1" si="3"/>
        <v>0</v>
      </c>
      <c r="AY21" s="18">
        <f t="shared" ca="1" si="3"/>
        <v>0</v>
      </c>
      <c r="AZ21" s="18">
        <f t="shared" ca="1" si="3"/>
        <v>0</v>
      </c>
      <c r="BA21" s="18">
        <f t="shared" ca="1" si="4"/>
        <v>0</v>
      </c>
      <c r="BB21" s="18">
        <f t="shared" ca="1" si="4"/>
        <v>0</v>
      </c>
      <c r="BC21" s="18">
        <f t="shared" ca="1" si="4"/>
        <v>0</v>
      </c>
      <c r="BD21" s="18">
        <f t="shared" ca="1" si="4"/>
        <v>7459287.1799999997</v>
      </c>
      <c r="BE21" s="18">
        <f t="shared" ca="1" si="4"/>
        <v>0</v>
      </c>
      <c r="BF21" s="18">
        <f t="shared" ca="1" si="4"/>
        <v>0</v>
      </c>
      <c r="BG21" s="18">
        <f t="shared" ca="1" si="4"/>
        <v>0</v>
      </c>
      <c r="BH21" s="18">
        <f t="shared" ca="1" si="4"/>
        <v>0</v>
      </c>
      <c r="BI21" s="18">
        <f t="shared" ca="1" si="4"/>
        <v>0</v>
      </c>
      <c r="BJ21" s="18">
        <f t="shared" ca="1" si="4"/>
        <v>0</v>
      </c>
      <c r="BK21" s="18">
        <f t="shared" ca="1" si="4"/>
        <v>0</v>
      </c>
      <c r="BL21" s="18">
        <f t="shared" ca="1" si="4"/>
        <v>0</v>
      </c>
      <c r="BM21" s="18">
        <f t="shared" ca="1" si="4"/>
        <v>3762.22</v>
      </c>
      <c r="BN21" s="18">
        <f t="shared" ca="1" si="4"/>
        <v>20806027.98</v>
      </c>
      <c r="BO21" s="18">
        <f t="shared" ca="1" si="4"/>
        <v>0</v>
      </c>
      <c r="BP21" s="18">
        <f t="shared" ca="1" si="4"/>
        <v>5253338.21</v>
      </c>
      <c r="BQ21" s="18">
        <f t="shared" ca="1" si="5"/>
        <v>537164.13</v>
      </c>
      <c r="BR21" s="18">
        <f t="shared" ca="1" si="5"/>
        <v>3884122.59</v>
      </c>
      <c r="BS21" s="18">
        <f t="shared" ca="1" si="5"/>
        <v>2230268.5299999998</v>
      </c>
      <c r="BT21" s="18">
        <f t="shared" ca="1" si="5"/>
        <v>0</v>
      </c>
      <c r="BU21" s="18">
        <f t="shared" ca="1" si="5"/>
        <v>0</v>
      </c>
      <c r="BV21" s="18">
        <f t="shared" ca="1" si="5"/>
        <v>0</v>
      </c>
      <c r="BW21" s="18">
        <f t="shared" ca="1" si="5"/>
        <v>0</v>
      </c>
      <c r="BX21" s="18">
        <f t="shared" ca="1" si="5"/>
        <v>0</v>
      </c>
      <c r="BY21" s="18">
        <f t="shared" ca="1" si="5"/>
        <v>0</v>
      </c>
      <c r="BZ21" s="18">
        <f t="shared" ca="1" si="5"/>
        <v>0</v>
      </c>
      <c r="CA21" s="18">
        <f t="shared" ca="1" si="5"/>
        <v>734499.28</v>
      </c>
      <c r="CB21" s="18">
        <f t="shared" ca="1" si="5"/>
        <v>17338658.899999999</v>
      </c>
      <c r="CC21" s="18">
        <f t="shared" ca="1" si="5"/>
        <v>0</v>
      </c>
      <c r="CD21" s="18">
        <f t="shared" ca="1" si="6"/>
        <v>68153.81</v>
      </c>
      <c r="CE21" s="18">
        <f t="shared" ca="1" si="6"/>
        <v>0</v>
      </c>
      <c r="CF21" s="18">
        <f t="shared" ca="1" si="6"/>
        <v>0</v>
      </c>
      <c r="CG21" s="18">
        <f t="shared" ca="1" si="6"/>
        <v>0</v>
      </c>
      <c r="CH21" s="18">
        <f t="shared" ca="1" si="6"/>
        <v>0</v>
      </c>
      <c r="CI21" s="18">
        <f t="shared" ca="1" si="6"/>
        <v>0</v>
      </c>
      <c r="CJ21" s="19">
        <f t="shared" ca="1" si="11"/>
        <v>19020804.510000002</v>
      </c>
      <c r="CK21" s="18">
        <f t="shared" ca="1" si="7"/>
        <v>0</v>
      </c>
      <c r="CL21" s="18">
        <f t="shared" ca="1" si="7"/>
        <v>0</v>
      </c>
      <c r="CM21" s="19">
        <f t="shared" ca="1" si="12"/>
        <v>19020804.510000002</v>
      </c>
      <c r="CN21" s="18">
        <f t="shared" ca="1" si="8"/>
        <v>19020804.510000002</v>
      </c>
      <c r="CO21" s="18">
        <f t="shared" ca="1" si="8"/>
        <v>0</v>
      </c>
      <c r="CP21" s="19">
        <f t="shared" ca="1" si="13"/>
        <v>0</v>
      </c>
      <c r="CQ21" s="18">
        <f t="shared" ca="1" si="9"/>
        <v>0</v>
      </c>
      <c r="CR21" s="18">
        <f t="shared" ca="1" si="9"/>
        <v>0</v>
      </c>
      <c r="CS21" s="18">
        <f t="shared" ca="1" si="9"/>
        <v>80050.53</v>
      </c>
      <c r="CT21" s="18">
        <f t="shared" ca="1" si="9"/>
        <v>0</v>
      </c>
      <c r="CU21" s="18">
        <f t="shared" ca="1" si="9"/>
        <v>0</v>
      </c>
      <c r="CV21" s="19">
        <f t="shared" ca="1" si="14"/>
        <v>2365025502.9000006</v>
      </c>
    </row>
    <row r="22" spans="1:100" ht="12.75" customHeight="1">
      <c r="A22" s="55" t="s">
        <v>177</v>
      </c>
      <c r="B22" s="17">
        <v>1020</v>
      </c>
      <c r="C22" s="56" t="s">
        <v>147</v>
      </c>
      <c r="D22" s="19">
        <f t="shared" ca="1" si="10"/>
        <v>6989686104.1700001</v>
      </c>
      <c r="E22" s="18">
        <f t="shared" ca="1" si="0"/>
        <v>2063090302.9100001</v>
      </c>
      <c r="F22" s="18">
        <f t="shared" ca="1" si="0"/>
        <v>2700696447.5699992</v>
      </c>
      <c r="G22" s="18">
        <f t="shared" ca="1" si="0"/>
        <v>2225899353.6900001</v>
      </c>
      <c r="H22" s="18">
        <f t="shared" ca="1" si="0"/>
        <v>20024110.23</v>
      </c>
      <c r="I22" s="18">
        <f t="shared" ca="1" si="0"/>
        <v>1396481599.3800001</v>
      </c>
      <c r="J22" s="18">
        <f t="shared" ca="1" si="0"/>
        <v>883639.05</v>
      </c>
      <c r="K22" s="18">
        <f t="shared" ca="1" si="0"/>
        <v>2273205.0700000003</v>
      </c>
      <c r="L22" s="18">
        <f t="shared" ca="1" si="0"/>
        <v>0</v>
      </c>
      <c r="M22" s="18">
        <f t="shared" ca="1" si="0"/>
        <v>32063939.039999999</v>
      </c>
      <c r="N22" s="18">
        <f t="shared" ca="1" si="0"/>
        <v>0</v>
      </c>
      <c r="O22" s="18">
        <f t="shared" ca="1" si="0"/>
        <v>582071985.19999993</v>
      </c>
      <c r="P22" s="18">
        <f t="shared" ca="1" si="0"/>
        <v>0</v>
      </c>
      <c r="Q22" s="18">
        <f t="shared" ca="1" si="0"/>
        <v>516935426.74000001</v>
      </c>
      <c r="R22" s="18">
        <f t="shared" ca="1" si="0"/>
        <v>0</v>
      </c>
      <c r="S22" s="18">
        <f t="shared" ca="1" si="0"/>
        <v>0</v>
      </c>
      <c r="T22" s="18">
        <f t="shared" ca="1" si="1"/>
        <v>4312941485.6800003</v>
      </c>
      <c r="U22" s="18">
        <f t="shared" ca="1" si="2"/>
        <v>485981294.85000002</v>
      </c>
      <c r="V22" s="18">
        <f t="shared" ca="1" si="2"/>
        <v>482035605.31999999</v>
      </c>
      <c r="W22" s="18">
        <f t="shared" ca="1" si="2"/>
        <v>6871570451.3200006</v>
      </c>
      <c r="X22" s="18">
        <f t="shared" ca="1" si="2"/>
        <v>2907926.48</v>
      </c>
      <c r="Y22" s="18">
        <f t="shared" ca="1" si="2"/>
        <v>258576170.06999999</v>
      </c>
      <c r="Z22" s="18">
        <f t="shared" ca="1" si="2"/>
        <v>493650735.20999998</v>
      </c>
      <c r="AA22" s="18">
        <f t="shared" ca="1" si="2"/>
        <v>0</v>
      </c>
      <c r="AB22" s="18">
        <f t="shared" ca="1" si="2"/>
        <v>0</v>
      </c>
      <c r="AC22" s="18">
        <f t="shared" ca="1" si="2"/>
        <v>-48.62</v>
      </c>
      <c r="AD22" s="18">
        <f t="shared" ca="1" si="2"/>
        <v>197214468.66</v>
      </c>
      <c r="AE22" s="18">
        <f t="shared" ca="1" si="2"/>
        <v>527805.86</v>
      </c>
      <c r="AF22" s="18">
        <f t="shared" ca="1" si="2"/>
        <v>39547281.259999998</v>
      </c>
      <c r="AG22" s="18">
        <f t="shared" ca="1" si="2"/>
        <v>1138835576.23</v>
      </c>
      <c r="AH22" s="18">
        <f t="shared" ca="1" si="2"/>
        <v>1075333191.4000001</v>
      </c>
      <c r="AI22" s="18">
        <f t="shared" ca="1" si="2"/>
        <v>31963178.699999999</v>
      </c>
      <c r="AJ22" s="18">
        <f t="shared" ref="AE22:AT37" ca="1" si="15">IFERROR(IF($C$2="Yurtiçi",INDIRECT("'"&amp;$B$2&amp;"'!"&amp;ADDRESS(MATCH($B22,INDIRECT("'"&amp;$B$2&amp;"'!$B$1:$B$1095"),0),MATCH(AJ$5,INDIRECT("'"&amp;$B$2&amp;"'!5:5"),0))),IF($C$2="Yurtdışı",INDIRECT("'"&amp;$B$2&amp;"'!"&amp;ADDRESS(MATCH($B22,INDIRECT("'"&amp;$B$2&amp;"'!$B$1:$B$1095"),0),MATCH(AJ$5,INDIRECT("'"&amp;$B$2&amp;"'!5:5"),0)+1)),INDIRECT("'"&amp;$B$2&amp;"'!"&amp;ADDRESS(MATCH($B22,INDIRECT("'"&amp;$B$2&amp;"'!$B$1:$B$1095"),0),MATCH(AJ$5,INDIRECT("'"&amp;$B$2&amp;"'!5:5"),0)))+INDIRECT("'"&amp;$B$2&amp;"'!"&amp;ADDRESS(MATCH($B22,INDIRECT("'"&amp;$B$2&amp;"'!$B$1:$B$1095"),0),MATCH(AJ$5,INDIRECT("'"&amp;$B$2&amp;"'!5:5"),0)+1)))),0)</f>
        <v>77335003.370000005</v>
      </c>
      <c r="AK22" s="18">
        <f t="shared" ca="1" si="15"/>
        <v>3179492.98</v>
      </c>
      <c r="AL22" s="18">
        <f t="shared" ca="1" si="15"/>
        <v>0</v>
      </c>
      <c r="AM22" s="18">
        <f t="shared" ca="1" si="15"/>
        <v>327461796.20999998</v>
      </c>
      <c r="AN22" s="18">
        <f t="shared" ca="1" si="15"/>
        <v>22941771.039999999</v>
      </c>
      <c r="AO22" s="18">
        <f t="shared" ca="1" si="3"/>
        <v>0</v>
      </c>
      <c r="AP22" s="18">
        <f t="shared" ca="1" si="3"/>
        <v>16649343.59</v>
      </c>
      <c r="AQ22" s="18">
        <f t="shared" ca="1" si="3"/>
        <v>0</v>
      </c>
      <c r="AR22" s="18">
        <f t="shared" ca="1" si="3"/>
        <v>0</v>
      </c>
      <c r="AS22" s="18">
        <f t="shared" ca="1" si="3"/>
        <v>0</v>
      </c>
      <c r="AT22" s="18">
        <f t="shared" ca="1" si="3"/>
        <v>5742813994.5500002</v>
      </c>
      <c r="AU22" s="18">
        <f t="shared" ca="1" si="3"/>
        <v>955607293.05999994</v>
      </c>
      <c r="AV22" s="18">
        <f t="shared" ca="1" si="3"/>
        <v>8.3699999999999992</v>
      </c>
      <c r="AW22" s="18">
        <f t="shared" ca="1" si="3"/>
        <v>0</v>
      </c>
      <c r="AX22" s="18">
        <f t="shared" ca="1" si="3"/>
        <v>9870.07</v>
      </c>
      <c r="AY22" s="18">
        <f t="shared" ca="1" si="3"/>
        <v>0</v>
      </c>
      <c r="AZ22" s="18">
        <f t="shared" ca="1" si="3"/>
        <v>0</v>
      </c>
      <c r="BA22" s="18">
        <f t="shared" ca="1" si="4"/>
        <v>0</v>
      </c>
      <c r="BB22" s="18">
        <f t="shared" ca="1" si="4"/>
        <v>0</v>
      </c>
      <c r="BC22" s="18">
        <f t="shared" ca="1" si="4"/>
        <v>3837327.2399999998</v>
      </c>
      <c r="BD22" s="18">
        <f t="shared" ca="1" si="4"/>
        <v>2044621929.9100001</v>
      </c>
      <c r="BE22" s="18">
        <f t="shared" ca="1" si="4"/>
        <v>0</v>
      </c>
      <c r="BF22" s="18">
        <f t="shared" ca="1" si="4"/>
        <v>0</v>
      </c>
      <c r="BG22" s="18">
        <f t="shared" ca="1" si="4"/>
        <v>0</v>
      </c>
      <c r="BH22" s="18">
        <f t="shared" ca="1" si="4"/>
        <v>1171770.6399999999</v>
      </c>
      <c r="BI22" s="18">
        <f t="shared" ca="1" si="4"/>
        <v>82354460.99000001</v>
      </c>
      <c r="BJ22" s="18">
        <f t="shared" ca="1" si="4"/>
        <v>450515</v>
      </c>
      <c r="BK22" s="18">
        <f t="shared" ca="1" si="4"/>
        <v>0</v>
      </c>
      <c r="BL22" s="18">
        <f t="shared" ca="1" si="4"/>
        <v>9980760.8600000013</v>
      </c>
      <c r="BM22" s="18">
        <f t="shared" ca="1" si="4"/>
        <v>0</v>
      </c>
      <c r="BN22" s="18">
        <f t="shared" ca="1" si="4"/>
        <v>96371002.069999993</v>
      </c>
      <c r="BO22" s="18">
        <f t="shared" ca="1" si="4"/>
        <v>0</v>
      </c>
      <c r="BP22" s="18">
        <f t="shared" ref="BP22:BR22" ca="1" si="16">IFERROR(IF($C$2="Yurtiçi",INDIRECT("'"&amp;$B$2&amp;"'!"&amp;ADDRESS(MATCH($B22,INDIRECT("'"&amp;$B$2&amp;"'!$B$1:$B$1095"),0),MATCH(BP$5,INDIRECT("'"&amp;$B$2&amp;"'!5:5"),0))),IF($C$2="Yurtdışı",INDIRECT("'"&amp;$B$2&amp;"'!"&amp;ADDRESS(MATCH($B22,INDIRECT("'"&amp;$B$2&amp;"'!$B$1:$B$1095"),0),MATCH(BP$5,INDIRECT("'"&amp;$B$2&amp;"'!5:5"),0)+1)),INDIRECT("'"&amp;$B$2&amp;"'!"&amp;ADDRESS(MATCH($B22,INDIRECT("'"&amp;$B$2&amp;"'!$B$1:$B$1095"),0),MATCH(BP$5,INDIRECT("'"&amp;$B$2&amp;"'!5:5"),0)))+INDIRECT("'"&amp;$B$2&amp;"'!"&amp;ADDRESS(MATCH($B22,INDIRECT("'"&amp;$B$2&amp;"'!$B$1:$B$1095"),0),MATCH(BP$5,INDIRECT("'"&amp;$B$2&amp;"'!5:5"),0)+1)))),0)</f>
        <v>683562031.5</v>
      </c>
      <c r="BQ22" s="18">
        <f t="shared" ca="1" si="16"/>
        <v>67355905.090000004</v>
      </c>
      <c r="BR22" s="18">
        <f t="shared" ca="1" si="16"/>
        <v>1854003569.72</v>
      </c>
      <c r="BS22" s="18">
        <f t="shared" ca="1" si="5"/>
        <v>575781048.01999998</v>
      </c>
      <c r="BT22" s="18">
        <f t="shared" ca="1" si="5"/>
        <v>0</v>
      </c>
      <c r="BU22" s="18">
        <f t="shared" ca="1" si="5"/>
        <v>0</v>
      </c>
      <c r="BV22" s="18">
        <f t="shared" ca="1" si="5"/>
        <v>0</v>
      </c>
      <c r="BW22" s="18">
        <f t="shared" ca="1" si="5"/>
        <v>0</v>
      </c>
      <c r="BX22" s="18">
        <f t="shared" ca="1" si="5"/>
        <v>70841163.109999985</v>
      </c>
      <c r="BY22" s="18">
        <f t="shared" ca="1" si="5"/>
        <v>0</v>
      </c>
      <c r="BZ22" s="18">
        <f t="shared" ca="1" si="5"/>
        <v>0</v>
      </c>
      <c r="CA22" s="18">
        <f t="shared" ca="1" si="5"/>
        <v>585562284.45000005</v>
      </c>
      <c r="CB22" s="18">
        <f t="shared" ca="1" si="5"/>
        <v>14025283725.910002</v>
      </c>
      <c r="CC22" s="18">
        <f t="shared" ca="1" si="5"/>
        <v>70633988.680000007</v>
      </c>
      <c r="CD22" s="18">
        <f t="shared" ca="1" si="6"/>
        <v>5677536398.4499998</v>
      </c>
      <c r="CE22" s="18">
        <f t="shared" ca="1" si="6"/>
        <v>960584.34000000008</v>
      </c>
      <c r="CF22" s="18">
        <f t="shared" ca="1" si="6"/>
        <v>0</v>
      </c>
      <c r="CG22" s="18">
        <f t="shared" ca="1" si="6"/>
        <v>78113225.900000006</v>
      </c>
      <c r="CH22" s="18">
        <f t="shared" ca="1" si="6"/>
        <v>990950440.71000004</v>
      </c>
      <c r="CI22" s="18">
        <f t="shared" ca="1" si="6"/>
        <v>1881121.6800000002</v>
      </c>
      <c r="CJ22" s="19">
        <f t="shared" ca="1" si="11"/>
        <v>7189807266.2600002</v>
      </c>
      <c r="CK22" s="18">
        <f t="shared" ca="1" si="7"/>
        <v>4157891.43</v>
      </c>
      <c r="CL22" s="18">
        <f t="shared" ca="1" si="7"/>
        <v>976111.28</v>
      </c>
      <c r="CM22" s="19">
        <f t="shared" ca="1" si="12"/>
        <v>4279007229.1500001</v>
      </c>
      <c r="CN22" s="18">
        <f t="shared" ca="1" si="8"/>
        <v>167720904</v>
      </c>
      <c r="CO22" s="18">
        <f t="shared" ca="1" si="8"/>
        <v>4111286325.1500001</v>
      </c>
      <c r="CP22" s="19">
        <f t="shared" ca="1" si="13"/>
        <v>2905666034.4000001</v>
      </c>
      <c r="CQ22" s="18">
        <f t="shared" ca="1" si="9"/>
        <v>112557689.85999998</v>
      </c>
      <c r="CR22" s="18">
        <f t="shared" ca="1" si="9"/>
        <v>2793108344.54</v>
      </c>
      <c r="CS22" s="18">
        <f t="shared" ca="1" si="9"/>
        <v>31485310.530000001</v>
      </c>
      <c r="CT22" s="18">
        <f t="shared" ca="1" si="9"/>
        <v>0</v>
      </c>
      <c r="CU22" s="18">
        <f t="shared" ca="1" si="9"/>
        <v>0</v>
      </c>
      <c r="CV22" s="19">
        <f t="shared" ca="1" si="14"/>
        <v>66220049535.599998</v>
      </c>
    </row>
    <row r="23" spans="1:100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2081905926</v>
      </c>
      <c r="E23" s="18">
        <f t="shared" ref="E23:S38" ca="1" si="17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202339024.68000054</v>
      </c>
      <c r="F23" s="18">
        <f t="shared" ca="1" si="17"/>
        <v>968197169.70965004</v>
      </c>
      <c r="G23" s="18">
        <f t="shared" ca="1" si="17"/>
        <v>911369731.61034942</v>
      </c>
      <c r="H23" s="18">
        <f t="shared" ca="1" si="17"/>
        <v>25142.880000000001</v>
      </c>
      <c r="I23" s="18">
        <f t="shared" ca="1" si="17"/>
        <v>470336864.73000002</v>
      </c>
      <c r="J23" s="18">
        <f t="shared" ca="1" si="17"/>
        <v>0</v>
      </c>
      <c r="K23" s="18">
        <f t="shared" ca="1" si="17"/>
        <v>6791210.9299999997</v>
      </c>
      <c r="L23" s="18">
        <f t="shared" ca="1" si="17"/>
        <v>0</v>
      </c>
      <c r="M23" s="18">
        <f t="shared" ca="1" si="17"/>
        <v>0</v>
      </c>
      <c r="N23" s="18">
        <f t="shared" ca="1" si="17"/>
        <v>0</v>
      </c>
      <c r="O23" s="18">
        <f t="shared" ca="1" si="17"/>
        <v>886095257.74000001</v>
      </c>
      <c r="P23" s="18">
        <f t="shared" ca="1" si="17"/>
        <v>0</v>
      </c>
      <c r="Q23" s="18">
        <f t="shared" ca="1" si="17"/>
        <v>44948523.780000001</v>
      </c>
      <c r="R23" s="18">
        <f t="shared" ca="1" si="17"/>
        <v>0</v>
      </c>
      <c r="S23" s="18">
        <f t="shared" ca="1" si="17"/>
        <v>0</v>
      </c>
      <c r="T23" s="18">
        <f t="shared" ca="1" si="1"/>
        <v>5433179060.7299995</v>
      </c>
      <c r="U23" s="18">
        <f t="shared" ref="U23:AJ38" ca="1" si="18">IFERROR(IF($C$2="Yurtiçi",INDIRECT("'"&amp;$B$2&amp;"'!"&amp;ADDRESS(MATCH($B23,INDIRECT("'"&amp;$B$2&amp;"'!$B$1:$B$1095"),0),MATCH(U$5,INDIRECT("'"&amp;$B$2&amp;"'!5:5"),0))),IF($C$2="Yurtdışı",INDIRECT("'"&amp;$B$2&amp;"'!"&amp;ADDRESS(MATCH($B23,INDIRECT("'"&amp;$B$2&amp;"'!$B$1:$B$1095"),0),MATCH(U$5,INDIRECT("'"&amp;$B$2&amp;"'!5:5"),0)+1)),INDIRECT("'"&amp;$B$2&amp;"'!"&amp;ADDRESS(MATCH($B23,INDIRECT("'"&amp;$B$2&amp;"'!$B$1:$B$1095"),0),MATCH(U$5,INDIRECT("'"&amp;$B$2&amp;"'!5:5"),0)))+INDIRECT("'"&amp;$B$2&amp;"'!"&amp;ADDRESS(MATCH($B23,INDIRECT("'"&amp;$B$2&amp;"'!$B$1:$B$1095"),0),MATCH(U$5,INDIRECT("'"&amp;$B$2&amp;"'!5:5"),0)+1)))),0)</f>
        <v>103750613.14</v>
      </c>
      <c r="V23" s="18">
        <f t="shared" ca="1" si="18"/>
        <v>1004285769.02</v>
      </c>
      <c r="W23" s="18">
        <f t="shared" ca="1" si="18"/>
        <v>3667824534.52</v>
      </c>
      <c r="X23" s="18">
        <f t="shared" ca="1" si="18"/>
        <v>4750067.38</v>
      </c>
      <c r="Y23" s="18">
        <f t="shared" ca="1" si="18"/>
        <v>149382710.99000001</v>
      </c>
      <c r="Z23" s="18">
        <f t="shared" ca="1" si="18"/>
        <v>139335249.99000001</v>
      </c>
      <c r="AA23" s="18">
        <f t="shared" ca="1" si="18"/>
        <v>0</v>
      </c>
      <c r="AB23" s="18">
        <f t="shared" ca="1" si="18"/>
        <v>0</v>
      </c>
      <c r="AC23" s="18">
        <f t="shared" ca="1" si="18"/>
        <v>1999470.32</v>
      </c>
      <c r="AD23" s="18">
        <f t="shared" ca="1" si="18"/>
        <v>7811342.7800000003</v>
      </c>
      <c r="AE23" s="18">
        <f t="shared" ca="1" si="15"/>
        <v>157468.75</v>
      </c>
      <c r="AF23" s="18">
        <f t="shared" ca="1" si="15"/>
        <v>9619189.9700000007</v>
      </c>
      <c r="AG23" s="18">
        <f t="shared" ca="1" si="15"/>
        <v>0</v>
      </c>
      <c r="AH23" s="18">
        <f t="shared" ca="1" si="15"/>
        <v>0</v>
      </c>
      <c r="AI23" s="18">
        <f t="shared" ca="1" si="15"/>
        <v>0</v>
      </c>
      <c r="AJ23" s="18">
        <f t="shared" ca="1" si="15"/>
        <v>1409790.76</v>
      </c>
      <c r="AK23" s="18">
        <f t="shared" ca="1" si="15"/>
        <v>2341517.0499999998</v>
      </c>
      <c r="AL23" s="18">
        <f t="shared" ca="1" si="15"/>
        <v>0</v>
      </c>
      <c r="AM23" s="18">
        <f t="shared" ca="1" si="15"/>
        <v>1562581.48</v>
      </c>
      <c r="AN23" s="18">
        <f t="shared" ca="1" si="15"/>
        <v>0</v>
      </c>
      <c r="AO23" s="18">
        <f t="shared" ca="1" si="15"/>
        <v>0</v>
      </c>
      <c r="AP23" s="18">
        <f t="shared" ca="1" si="15"/>
        <v>5968513.6799999997</v>
      </c>
      <c r="AQ23" s="18">
        <f t="shared" ca="1" si="15"/>
        <v>0</v>
      </c>
      <c r="AR23" s="18">
        <f t="shared" ca="1" si="15"/>
        <v>0</v>
      </c>
      <c r="AS23" s="18">
        <f t="shared" ca="1" si="15"/>
        <v>0</v>
      </c>
      <c r="AT23" s="18">
        <f t="shared" ca="1" si="15"/>
        <v>254417073.97999999</v>
      </c>
      <c r="AU23" s="18">
        <f t="shared" ref="AU23:BJ38" ca="1" si="19">IFERROR(IF($C$2="Yurtiçi",INDIRECT("'"&amp;$B$2&amp;"'!"&amp;ADDRESS(MATCH($B23,INDIRECT("'"&amp;$B$2&amp;"'!$B$1:$B$1095"),0),MATCH(AU$5,INDIRECT("'"&amp;$B$2&amp;"'!5:5"),0))),IF($C$2="Yurtdışı",INDIRECT("'"&amp;$B$2&amp;"'!"&amp;ADDRESS(MATCH($B23,INDIRECT("'"&amp;$B$2&amp;"'!$B$1:$B$1095"),0),MATCH(AU$5,INDIRECT("'"&amp;$B$2&amp;"'!5:5"),0)+1)),INDIRECT("'"&amp;$B$2&amp;"'!"&amp;ADDRESS(MATCH($B23,INDIRECT("'"&amp;$B$2&amp;"'!$B$1:$B$1095"),0),MATCH(AU$5,INDIRECT("'"&amp;$B$2&amp;"'!5:5"),0)))+INDIRECT("'"&amp;$B$2&amp;"'!"&amp;ADDRESS(MATCH($B23,INDIRECT("'"&amp;$B$2&amp;"'!$B$1:$B$1095"),0),MATCH(AU$5,INDIRECT("'"&amp;$B$2&amp;"'!5:5"),0)+1)))),0)</f>
        <v>3315790.32</v>
      </c>
      <c r="AV23" s="18">
        <f t="shared" ca="1" si="19"/>
        <v>5910309.3499999996</v>
      </c>
      <c r="AW23" s="18">
        <f t="shared" ca="1" si="19"/>
        <v>0</v>
      </c>
      <c r="AX23" s="18">
        <f t="shared" ca="1" si="19"/>
        <v>1173290.8600000001</v>
      </c>
      <c r="AY23" s="18">
        <f t="shared" ca="1" si="19"/>
        <v>0</v>
      </c>
      <c r="AZ23" s="18">
        <f t="shared" ca="1" si="19"/>
        <v>0</v>
      </c>
      <c r="BA23" s="18">
        <f t="shared" ca="1" si="19"/>
        <v>0</v>
      </c>
      <c r="BB23" s="18">
        <f t="shared" ca="1" si="19"/>
        <v>0</v>
      </c>
      <c r="BC23" s="18">
        <f t="shared" ca="1" si="19"/>
        <v>0</v>
      </c>
      <c r="BD23" s="18">
        <f t="shared" ca="1" si="19"/>
        <v>50718531.159999996</v>
      </c>
      <c r="BE23" s="18">
        <f t="shared" ca="1" si="19"/>
        <v>58660.15</v>
      </c>
      <c r="BF23" s="18">
        <f t="shared" ca="1" si="19"/>
        <v>0</v>
      </c>
      <c r="BG23" s="18">
        <f t="shared" ca="1" si="19"/>
        <v>0</v>
      </c>
      <c r="BH23" s="18">
        <f t="shared" ca="1" si="19"/>
        <v>0</v>
      </c>
      <c r="BI23" s="18">
        <f t="shared" ca="1" si="19"/>
        <v>0</v>
      </c>
      <c r="BJ23" s="18">
        <f t="shared" ca="1" si="19"/>
        <v>0</v>
      </c>
      <c r="BK23" s="18">
        <f t="shared" ref="BK23:BZ38" ca="1" si="20">IFERROR(IF($C$2="Yurtiçi",INDIRECT("'"&amp;$B$2&amp;"'!"&amp;ADDRESS(MATCH($B23,INDIRECT("'"&amp;$B$2&amp;"'!$B$1:$B$1095"),0),MATCH(BK$5,INDIRECT("'"&amp;$B$2&amp;"'!5:5"),0))),IF($C$2="Yurtdışı",INDIRECT("'"&amp;$B$2&amp;"'!"&amp;ADDRESS(MATCH($B23,INDIRECT("'"&amp;$B$2&amp;"'!$B$1:$B$1095"),0),MATCH(BK$5,INDIRECT("'"&amp;$B$2&amp;"'!5:5"),0)+1)),INDIRECT("'"&amp;$B$2&amp;"'!"&amp;ADDRESS(MATCH($B23,INDIRECT("'"&amp;$B$2&amp;"'!$B$1:$B$1095"),0),MATCH(BK$5,INDIRECT("'"&amp;$B$2&amp;"'!5:5"),0)))+INDIRECT("'"&amp;$B$2&amp;"'!"&amp;ADDRESS(MATCH($B23,INDIRECT("'"&amp;$B$2&amp;"'!$B$1:$B$1095"),0),MATCH(BK$5,INDIRECT("'"&amp;$B$2&amp;"'!5:5"),0)+1)))),0)</f>
        <v>0</v>
      </c>
      <c r="BL23" s="18">
        <f t="shared" ca="1" si="20"/>
        <v>0</v>
      </c>
      <c r="BM23" s="18">
        <f t="shared" ca="1" si="20"/>
        <v>0</v>
      </c>
      <c r="BN23" s="18">
        <f t="shared" ca="1" si="20"/>
        <v>63174031.939999998</v>
      </c>
      <c r="BO23" s="18">
        <f t="shared" ca="1" si="20"/>
        <v>0</v>
      </c>
      <c r="BP23" s="18">
        <f t="shared" ca="1" si="20"/>
        <v>180362728.69</v>
      </c>
      <c r="BQ23" s="18">
        <f t="shared" ca="1" si="20"/>
        <v>24748494.57</v>
      </c>
      <c r="BR23" s="18">
        <f t="shared" ca="1" si="20"/>
        <v>63015793.539999999</v>
      </c>
      <c r="BS23" s="18">
        <f t="shared" ca="1" si="20"/>
        <v>94306601.260000005</v>
      </c>
      <c r="BT23" s="18">
        <f t="shared" ca="1" si="20"/>
        <v>0</v>
      </c>
      <c r="BU23" s="18">
        <f t="shared" ca="1" si="20"/>
        <v>0</v>
      </c>
      <c r="BV23" s="18">
        <f t="shared" ca="1" si="20"/>
        <v>10094723.060000001</v>
      </c>
      <c r="BW23" s="18">
        <f t="shared" ca="1" si="20"/>
        <v>0</v>
      </c>
      <c r="BX23" s="18">
        <f t="shared" ca="1" si="20"/>
        <v>42343.65</v>
      </c>
      <c r="BY23" s="18">
        <f t="shared" ca="1" si="20"/>
        <v>0</v>
      </c>
      <c r="BZ23" s="18">
        <f t="shared" ca="1" si="20"/>
        <v>0</v>
      </c>
      <c r="CA23" s="18">
        <f t="shared" ref="CA23:CI38" ca="1" si="21">IFERROR(IF($C$2="Yurtiçi",INDIRECT("'"&amp;$B$2&amp;"'!"&amp;ADDRESS(MATCH($B23,INDIRECT("'"&amp;$B$2&amp;"'!$B$1:$B$1095"),0),MATCH(CA$5,INDIRECT("'"&amp;$B$2&amp;"'!5:5"),0))),IF($C$2="Yurtdışı",INDIRECT("'"&amp;$B$2&amp;"'!"&amp;ADDRESS(MATCH($B23,INDIRECT("'"&amp;$B$2&amp;"'!$B$1:$B$1095"),0),MATCH(CA$5,INDIRECT("'"&amp;$B$2&amp;"'!5:5"),0)+1)),INDIRECT("'"&amp;$B$2&amp;"'!"&amp;ADDRESS(MATCH($B23,INDIRECT("'"&amp;$B$2&amp;"'!$B$1:$B$1095"),0),MATCH(CA$5,INDIRECT("'"&amp;$B$2&amp;"'!5:5"),0)))+INDIRECT("'"&amp;$B$2&amp;"'!"&amp;ADDRESS(MATCH($B23,INDIRECT("'"&amp;$B$2&amp;"'!$B$1:$B$1095"),0),MATCH(CA$5,INDIRECT("'"&amp;$B$2&amp;"'!5:5"),0)+1)))),0)</f>
        <v>10948603.890000001</v>
      </c>
      <c r="CB23" s="18">
        <f t="shared" ca="1" si="21"/>
        <v>2300650154.3899999</v>
      </c>
      <c r="CC23" s="18">
        <f t="shared" ca="1" si="21"/>
        <v>391059.9</v>
      </c>
      <c r="CD23" s="18">
        <f t="shared" ca="1" si="21"/>
        <v>48158772.810000002</v>
      </c>
      <c r="CE23" s="18">
        <f t="shared" ca="1" si="21"/>
        <v>0</v>
      </c>
      <c r="CF23" s="18">
        <f t="shared" ca="1" si="21"/>
        <v>0</v>
      </c>
      <c r="CG23" s="18">
        <f t="shared" ca="1" si="21"/>
        <v>9529155.1899999995</v>
      </c>
      <c r="CH23" s="18">
        <f t="shared" ca="1" si="21"/>
        <v>1218517.02</v>
      </c>
      <c r="CI23" s="18">
        <f t="shared" ca="1" si="21"/>
        <v>0</v>
      </c>
      <c r="CJ23" s="19">
        <f ca="1">CK23+CL23+CM23+CP23</f>
        <v>1031272656.7599996</v>
      </c>
      <c r="CK23" s="18">
        <f t="shared" ca="1" si="7"/>
        <v>3695282.43</v>
      </c>
      <c r="CL23" s="18">
        <f t="shared" ca="1" si="7"/>
        <v>331665</v>
      </c>
      <c r="CM23" s="19">
        <f ca="1">+CN23+CO23</f>
        <v>555552678.49999964</v>
      </c>
      <c r="CN23" s="18">
        <f t="shared" ca="1" si="8"/>
        <v>5247450.6099999994</v>
      </c>
      <c r="CO23" s="18">
        <f t="shared" ca="1" si="8"/>
        <v>550305227.88999963</v>
      </c>
      <c r="CP23" s="19">
        <f ca="1">+CQ23+CR23</f>
        <v>471693030.83000004</v>
      </c>
      <c r="CQ23" s="18">
        <f t="shared" ref="CQ23:CU38" ca="1" si="22">IFERROR(IF($C$2="Yurtiçi",INDIRECT("'"&amp;$B$2&amp;"'!"&amp;ADDRESS(MATCH($B23,INDIRECT("'"&amp;$B$2&amp;"'!$B$1:$B$1095"),0),MATCH(CQ$5,INDIRECT("'"&amp;$B$2&amp;"'!5:5"),0))),IF($C$2="Yurtdışı",INDIRECT("'"&amp;$B$2&amp;"'!"&amp;ADDRESS(MATCH($B23,INDIRECT("'"&amp;$B$2&amp;"'!$B$1:$B$1095"),0),MATCH(CQ$5,INDIRECT("'"&amp;$B$2&amp;"'!5:5"),0)+1)),INDIRECT("'"&amp;$B$2&amp;"'!"&amp;ADDRESS(MATCH($B23,INDIRECT("'"&amp;$B$2&amp;"'!$B$1:$B$1095"),0),MATCH(CQ$5,INDIRECT("'"&amp;$B$2&amp;"'!5:5"),0)))+INDIRECT("'"&amp;$B$2&amp;"'!"&amp;ADDRESS(MATCH($B23,INDIRECT("'"&amp;$B$2&amp;"'!$B$1:$B$1095"),0),MATCH(CQ$5,INDIRECT("'"&amp;$B$2&amp;"'!5:5"),0)+1)))),0)</f>
        <v>128658904.34999999</v>
      </c>
      <c r="CR23" s="18">
        <f t="shared" ca="1" si="22"/>
        <v>343034126.48000002</v>
      </c>
      <c r="CS23" s="18">
        <f t="shared" ca="1" si="22"/>
        <v>60599614.600000001</v>
      </c>
      <c r="CT23" s="18">
        <f t="shared" ca="1" si="22"/>
        <v>456219913.01999998</v>
      </c>
      <c r="CU23" s="18">
        <f t="shared" ca="1" si="22"/>
        <v>0</v>
      </c>
      <c r="CV23" s="19">
        <f t="shared" ca="1" si="14"/>
        <v>18693807626.729996</v>
      </c>
    </row>
    <row r="24" spans="1:100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258953108.38999987</v>
      </c>
      <c r="E24" s="18">
        <f t="shared" ca="1" si="17"/>
        <v>29675136.269999895</v>
      </c>
      <c r="F24" s="18">
        <f t="shared" ca="1" si="17"/>
        <v>130141034.90999997</v>
      </c>
      <c r="G24" s="18">
        <f t="shared" ca="1" si="17"/>
        <v>99136937.210000008</v>
      </c>
      <c r="H24" s="18">
        <f t="shared" ca="1" si="17"/>
        <v>7114566.46</v>
      </c>
      <c r="I24" s="18">
        <f t="shared" ca="1" si="17"/>
        <v>112235810.43000031</v>
      </c>
      <c r="J24" s="18">
        <f t="shared" ca="1" si="17"/>
        <v>88696.6</v>
      </c>
      <c r="K24" s="18">
        <f t="shared" ca="1" si="17"/>
        <v>-340306.04000000103</v>
      </c>
      <c r="L24" s="18">
        <f t="shared" ca="1" si="17"/>
        <v>0</v>
      </c>
      <c r="M24" s="18">
        <f t="shared" ca="1" si="17"/>
        <v>275322.82</v>
      </c>
      <c r="N24" s="18">
        <f t="shared" ca="1" si="17"/>
        <v>0</v>
      </c>
      <c r="O24" s="18">
        <f t="shared" ca="1" si="17"/>
        <v>28419470.470000103</v>
      </c>
      <c r="P24" s="18">
        <f t="shared" ca="1" si="17"/>
        <v>0</v>
      </c>
      <c r="Q24" s="18">
        <f t="shared" ca="1" si="17"/>
        <v>2051300.2200000002</v>
      </c>
      <c r="R24" s="18">
        <f t="shared" ca="1" si="17"/>
        <v>0</v>
      </c>
      <c r="S24" s="18">
        <f t="shared" ca="1" si="17"/>
        <v>0</v>
      </c>
      <c r="T24" s="18">
        <f t="shared" ca="1" si="1"/>
        <v>1538960368.4353251</v>
      </c>
      <c r="U24" s="18">
        <f t="shared" ca="1" si="18"/>
        <v>5276867.4500000011</v>
      </c>
      <c r="V24" s="18">
        <f t="shared" ca="1" si="18"/>
        <v>119537540.53000012</v>
      </c>
      <c r="W24" s="18">
        <f t="shared" ca="1" si="18"/>
        <v>718051728.42000008</v>
      </c>
      <c r="X24" s="18">
        <f t="shared" ca="1" si="18"/>
        <v>0</v>
      </c>
      <c r="Y24" s="18">
        <f t="shared" ca="1" si="18"/>
        <v>9428750.540000001</v>
      </c>
      <c r="Z24" s="18">
        <f t="shared" ca="1" si="18"/>
        <v>15516318.870000523</v>
      </c>
      <c r="AA24" s="18">
        <f t="shared" ca="1" si="18"/>
        <v>0</v>
      </c>
      <c r="AB24" s="18">
        <f t="shared" ca="1" si="18"/>
        <v>0</v>
      </c>
      <c r="AC24" s="18">
        <f t="shared" ca="1" si="18"/>
        <v>3768852.4400000339</v>
      </c>
      <c r="AD24" s="18">
        <f t="shared" ca="1" si="18"/>
        <v>7984075.4100000001</v>
      </c>
      <c r="AE24" s="18">
        <f t="shared" ca="1" si="15"/>
        <v>0</v>
      </c>
      <c r="AF24" s="18">
        <f t="shared" ca="1" si="15"/>
        <v>-1275352.76</v>
      </c>
      <c r="AG24" s="18">
        <f t="shared" ca="1" si="15"/>
        <v>0</v>
      </c>
      <c r="AH24" s="18">
        <f t="shared" ca="1" si="15"/>
        <v>0</v>
      </c>
      <c r="AI24" s="18">
        <f t="shared" ca="1" si="15"/>
        <v>0</v>
      </c>
      <c r="AJ24" s="18">
        <f t="shared" ca="1" si="15"/>
        <v>2549444.6459649801</v>
      </c>
      <c r="AK24" s="18">
        <f t="shared" ca="1" si="15"/>
        <v>39391.83</v>
      </c>
      <c r="AL24" s="18">
        <f t="shared" ca="1" si="15"/>
        <v>0</v>
      </c>
      <c r="AM24" s="18">
        <f t="shared" ca="1" si="15"/>
        <v>7344956.6699999999</v>
      </c>
      <c r="AN24" s="18">
        <f t="shared" ca="1" si="15"/>
        <v>26190.48</v>
      </c>
      <c r="AO24" s="18">
        <f t="shared" ca="1" si="15"/>
        <v>0</v>
      </c>
      <c r="AP24" s="18">
        <f t="shared" ca="1" si="15"/>
        <v>1463874.57</v>
      </c>
      <c r="AQ24" s="18">
        <f t="shared" ca="1" si="15"/>
        <v>0</v>
      </c>
      <c r="AR24" s="18">
        <f t="shared" ca="1" si="15"/>
        <v>0</v>
      </c>
      <c r="AS24" s="18">
        <f t="shared" ca="1" si="15"/>
        <v>0</v>
      </c>
      <c r="AT24" s="18">
        <f t="shared" ca="1" si="15"/>
        <v>565583802.98000169</v>
      </c>
      <c r="AU24" s="18">
        <f t="shared" ca="1" si="19"/>
        <v>11093407.319999991</v>
      </c>
      <c r="AV24" s="18">
        <f t="shared" ca="1" si="19"/>
        <v>10402682.529999981</v>
      </c>
      <c r="AW24" s="18">
        <f t="shared" ca="1" si="19"/>
        <v>0</v>
      </c>
      <c r="AX24" s="18">
        <f t="shared" ca="1" si="19"/>
        <v>0</v>
      </c>
      <c r="AY24" s="18">
        <f t="shared" ca="1" si="19"/>
        <v>0</v>
      </c>
      <c r="AZ24" s="18">
        <f t="shared" ca="1" si="19"/>
        <v>0</v>
      </c>
      <c r="BA24" s="18">
        <f t="shared" ca="1" si="19"/>
        <v>0</v>
      </c>
      <c r="BB24" s="18">
        <f t="shared" ca="1" si="19"/>
        <v>0</v>
      </c>
      <c r="BC24" s="18">
        <f t="shared" ca="1" si="19"/>
        <v>0</v>
      </c>
      <c r="BD24" s="18">
        <f t="shared" ca="1" si="19"/>
        <v>126111119.02003284</v>
      </c>
      <c r="BE24" s="18">
        <f t="shared" ca="1" si="19"/>
        <v>0</v>
      </c>
      <c r="BF24" s="18">
        <f t="shared" ca="1" si="19"/>
        <v>0</v>
      </c>
      <c r="BG24" s="18">
        <f t="shared" ca="1" si="19"/>
        <v>0</v>
      </c>
      <c r="BH24" s="18">
        <f t="shared" ca="1" si="19"/>
        <v>0</v>
      </c>
      <c r="BI24" s="18">
        <f t="shared" ca="1" si="19"/>
        <v>0</v>
      </c>
      <c r="BJ24" s="18">
        <f t="shared" ca="1" si="19"/>
        <v>0</v>
      </c>
      <c r="BK24" s="18">
        <f t="shared" ca="1" si="20"/>
        <v>0</v>
      </c>
      <c r="BL24" s="18">
        <f t="shared" ca="1" si="20"/>
        <v>0</v>
      </c>
      <c r="BM24" s="18">
        <f t="shared" ca="1" si="20"/>
        <v>0</v>
      </c>
      <c r="BN24" s="18">
        <f t="shared" ca="1" si="20"/>
        <v>16330453.190000389</v>
      </c>
      <c r="BO24" s="18">
        <f t="shared" ca="1" si="20"/>
        <v>0</v>
      </c>
      <c r="BP24" s="18">
        <f t="shared" ca="1" si="20"/>
        <v>168888535.25999972</v>
      </c>
      <c r="BQ24" s="18">
        <f t="shared" ca="1" si="20"/>
        <v>0</v>
      </c>
      <c r="BR24" s="18">
        <f t="shared" ca="1" si="20"/>
        <v>28512903.160000011</v>
      </c>
      <c r="BS24" s="18">
        <f t="shared" ca="1" si="20"/>
        <v>27183184.59000003</v>
      </c>
      <c r="BT24" s="18">
        <f t="shared" ca="1" si="20"/>
        <v>0</v>
      </c>
      <c r="BU24" s="18">
        <f t="shared" ca="1" si="20"/>
        <v>0</v>
      </c>
      <c r="BV24" s="18">
        <f t="shared" ca="1" si="20"/>
        <v>0</v>
      </c>
      <c r="BW24" s="18">
        <f t="shared" ca="1" si="20"/>
        <v>0</v>
      </c>
      <c r="BX24" s="18">
        <f t="shared" ca="1" si="20"/>
        <v>5346240.5184499994</v>
      </c>
      <c r="BY24" s="18">
        <f t="shared" ca="1" si="20"/>
        <v>0</v>
      </c>
      <c r="BZ24" s="18">
        <f t="shared" ca="1" si="20"/>
        <v>0</v>
      </c>
      <c r="CA24" s="18">
        <f t="shared" ca="1" si="21"/>
        <v>59445246.402899995</v>
      </c>
      <c r="CB24" s="18">
        <f t="shared" ca="1" si="21"/>
        <v>4907931797.6684904</v>
      </c>
      <c r="CC24" s="18">
        <f t="shared" ca="1" si="21"/>
        <v>7025930.5790500008</v>
      </c>
      <c r="CD24" s="18">
        <f t="shared" ca="1" si="21"/>
        <v>584382232.75759912</v>
      </c>
      <c r="CE24" s="18">
        <f t="shared" ca="1" si="21"/>
        <v>0</v>
      </c>
      <c r="CF24" s="18">
        <f t="shared" ca="1" si="21"/>
        <v>0</v>
      </c>
      <c r="CG24" s="18">
        <f t="shared" ca="1" si="21"/>
        <v>17667126.498350002</v>
      </c>
      <c r="CH24" s="18">
        <f t="shared" ca="1" si="21"/>
        <v>108591048.41225001</v>
      </c>
      <c r="CI24" s="18">
        <f t="shared" ca="1" si="21"/>
        <v>41156</v>
      </c>
      <c r="CJ24" s="19">
        <f ca="1">CK24+CL24+CM24+CP24</f>
        <v>297138549.829997</v>
      </c>
      <c r="CK24" s="18">
        <f t="shared" ca="1" si="7"/>
        <v>4264841.3100000005</v>
      </c>
      <c r="CL24" s="18">
        <f t="shared" ca="1" si="7"/>
        <v>0</v>
      </c>
      <c r="CM24" s="19">
        <f ca="1">+CN24+CO24</f>
        <v>278611974.55999702</v>
      </c>
      <c r="CN24" s="18">
        <f t="shared" ca="1" si="8"/>
        <v>0</v>
      </c>
      <c r="CO24" s="18">
        <f t="shared" ca="1" si="8"/>
        <v>278611974.55999702</v>
      </c>
      <c r="CP24" s="19">
        <f ca="1">+CQ24+CR24</f>
        <v>14261733.959999999</v>
      </c>
      <c r="CQ24" s="18">
        <f t="shared" ca="1" si="22"/>
        <v>597227.62</v>
      </c>
      <c r="CR24" s="18">
        <f t="shared" ca="1" si="22"/>
        <v>13664506.34</v>
      </c>
      <c r="CS24" s="18">
        <f t="shared" ca="1" si="22"/>
        <v>493318.27</v>
      </c>
      <c r="CT24" s="18">
        <f t="shared" ca="1" si="22"/>
        <v>0</v>
      </c>
      <c r="CU24" s="18">
        <f t="shared" ca="1" si="22"/>
        <v>0</v>
      </c>
      <c r="CV24" s="19">
        <f t="shared" ca="1" si="14"/>
        <v>9779639711.868412</v>
      </c>
    </row>
    <row r="25" spans="1:100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23">+E25+F25+G25</f>
        <v>20487529.640000001</v>
      </c>
      <c r="E25" s="18">
        <f t="shared" ca="1" si="17"/>
        <v>6074994.0806550011</v>
      </c>
      <c r="F25" s="18">
        <f t="shared" ca="1" si="17"/>
        <v>9915963.4895059988</v>
      </c>
      <c r="G25" s="18">
        <f t="shared" ca="1" si="17"/>
        <v>4496572.0698389998</v>
      </c>
      <c r="H25" s="18">
        <f t="shared" ca="1" si="17"/>
        <v>156376.90830899999</v>
      </c>
      <c r="I25" s="18">
        <f t="shared" ca="1" si="17"/>
        <v>34327724.93</v>
      </c>
      <c r="J25" s="18">
        <f t="shared" ca="1" si="17"/>
        <v>0</v>
      </c>
      <c r="K25" s="18">
        <f t="shared" ca="1" si="17"/>
        <v>4859218.38</v>
      </c>
      <c r="L25" s="18">
        <f t="shared" ca="1" si="17"/>
        <v>0</v>
      </c>
      <c r="M25" s="18">
        <f t="shared" ca="1" si="17"/>
        <v>0</v>
      </c>
      <c r="N25" s="18">
        <f t="shared" ca="1" si="17"/>
        <v>0</v>
      </c>
      <c r="O25" s="18">
        <f t="shared" ca="1" si="17"/>
        <v>19064492.462719001</v>
      </c>
      <c r="P25" s="18">
        <f t="shared" ca="1" si="17"/>
        <v>0</v>
      </c>
      <c r="Q25" s="18">
        <f t="shared" ca="1" si="17"/>
        <v>1314877.6092940001</v>
      </c>
      <c r="R25" s="18">
        <f t="shared" ca="1" si="17"/>
        <v>0</v>
      </c>
      <c r="S25" s="18">
        <f t="shared" ca="1" si="17"/>
        <v>0</v>
      </c>
      <c r="T25" s="18">
        <f t="shared" ca="1" si="1"/>
        <v>255519015.70999989</v>
      </c>
      <c r="U25" s="18">
        <f t="shared" ca="1" si="18"/>
        <v>17624523.903437</v>
      </c>
      <c r="V25" s="18">
        <f t="shared" ca="1" si="18"/>
        <v>86876264.354365006</v>
      </c>
      <c r="W25" s="18">
        <f t="shared" ca="1" si="18"/>
        <v>208515565.17651093</v>
      </c>
      <c r="X25" s="18">
        <f t="shared" ca="1" si="18"/>
        <v>0</v>
      </c>
      <c r="Y25" s="18">
        <f t="shared" ca="1" si="18"/>
        <v>4163877.2963670003</v>
      </c>
      <c r="Z25" s="18">
        <f t="shared" ca="1" si="18"/>
        <v>6313815.1551070018</v>
      </c>
      <c r="AA25" s="18">
        <f t="shared" ca="1" si="18"/>
        <v>0</v>
      </c>
      <c r="AB25" s="18">
        <f t="shared" ca="1" si="18"/>
        <v>0</v>
      </c>
      <c r="AC25" s="18">
        <f t="shared" ca="1" si="18"/>
        <v>287537.50057199999</v>
      </c>
      <c r="AD25" s="18">
        <f t="shared" ca="1" si="18"/>
        <v>271432.97851599997</v>
      </c>
      <c r="AE25" s="18">
        <f t="shared" ca="1" si="15"/>
        <v>0</v>
      </c>
      <c r="AF25" s="18">
        <f t="shared" ca="1" si="15"/>
        <v>0</v>
      </c>
      <c r="AG25" s="18">
        <f t="shared" ca="1" si="15"/>
        <v>865302.63419800007</v>
      </c>
      <c r="AH25" s="18">
        <f t="shared" ca="1" si="15"/>
        <v>-126089.785802</v>
      </c>
      <c r="AI25" s="18">
        <f t="shared" ca="1" si="15"/>
        <v>0</v>
      </c>
      <c r="AJ25" s="18">
        <f t="shared" ca="1" si="15"/>
        <v>1326479.0400000003</v>
      </c>
      <c r="AK25" s="18">
        <f t="shared" ca="1" si="15"/>
        <v>5395.5</v>
      </c>
      <c r="AL25" s="18">
        <f t="shared" ca="1" si="15"/>
        <v>0</v>
      </c>
      <c r="AM25" s="18">
        <f t="shared" ca="1" si="15"/>
        <v>1879600.74</v>
      </c>
      <c r="AN25" s="18">
        <f t="shared" ca="1" si="15"/>
        <v>0</v>
      </c>
      <c r="AO25" s="18">
        <f t="shared" ca="1" si="15"/>
        <v>0</v>
      </c>
      <c r="AP25" s="18">
        <f t="shared" ca="1" si="15"/>
        <v>37.159999999999997</v>
      </c>
      <c r="AQ25" s="18">
        <f t="shared" ca="1" si="15"/>
        <v>0</v>
      </c>
      <c r="AR25" s="18">
        <f t="shared" ca="1" si="15"/>
        <v>0</v>
      </c>
      <c r="AS25" s="18">
        <f t="shared" ca="1" si="15"/>
        <v>0</v>
      </c>
      <c r="AT25" s="18">
        <f t="shared" ca="1" si="15"/>
        <v>70703065.42330499</v>
      </c>
      <c r="AU25" s="18">
        <f t="shared" ca="1" si="19"/>
        <v>323568.60474500008</v>
      </c>
      <c r="AV25" s="18">
        <f t="shared" ca="1" si="19"/>
        <v>773667.26947599999</v>
      </c>
      <c r="AW25" s="18">
        <f t="shared" ca="1" si="19"/>
        <v>0</v>
      </c>
      <c r="AX25" s="18">
        <f t="shared" ca="1" si="19"/>
        <v>142873.37620600002</v>
      </c>
      <c r="AY25" s="18">
        <f t="shared" ca="1" si="19"/>
        <v>0</v>
      </c>
      <c r="AZ25" s="18">
        <f t="shared" ca="1" si="19"/>
        <v>0</v>
      </c>
      <c r="BA25" s="18">
        <f t="shared" ca="1" si="19"/>
        <v>0</v>
      </c>
      <c r="BB25" s="18">
        <f t="shared" ca="1" si="19"/>
        <v>0</v>
      </c>
      <c r="BC25" s="18">
        <f t="shared" ca="1" si="19"/>
        <v>0</v>
      </c>
      <c r="BD25" s="18">
        <f t="shared" ca="1" si="19"/>
        <v>3119676.4491000003</v>
      </c>
      <c r="BE25" s="18">
        <f t="shared" ca="1" si="19"/>
        <v>0</v>
      </c>
      <c r="BF25" s="18">
        <f t="shared" ca="1" si="19"/>
        <v>0</v>
      </c>
      <c r="BG25" s="18">
        <f t="shared" ca="1" si="19"/>
        <v>0</v>
      </c>
      <c r="BH25" s="18">
        <f t="shared" ca="1" si="19"/>
        <v>0</v>
      </c>
      <c r="BI25" s="18">
        <f t="shared" ca="1" si="19"/>
        <v>0</v>
      </c>
      <c r="BJ25" s="18">
        <f t="shared" ca="1" si="19"/>
        <v>0</v>
      </c>
      <c r="BK25" s="18">
        <f t="shared" ca="1" si="20"/>
        <v>0</v>
      </c>
      <c r="BL25" s="18">
        <f t="shared" ca="1" si="20"/>
        <v>0</v>
      </c>
      <c r="BM25" s="18">
        <f t="shared" ca="1" si="20"/>
        <v>0</v>
      </c>
      <c r="BN25" s="18">
        <f t="shared" ca="1" si="20"/>
        <v>6316304.4991919994</v>
      </c>
      <c r="BO25" s="18">
        <f t="shared" ca="1" si="20"/>
        <v>0</v>
      </c>
      <c r="BP25" s="18">
        <f t="shared" ca="1" si="20"/>
        <v>5123866.1658900008</v>
      </c>
      <c r="BQ25" s="18">
        <f t="shared" ca="1" si="20"/>
        <v>453096.74689900002</v>
      </c>
      <c r="BR25" s="18">
        <f t="shared" ca="1" si="20"/>
        <v>12919705.387102</v>
      </c>
      <c r="BS25" s="18">
        <f t="shared" ca="1" si="20"/>
        <v>3589772.2878350005</v>
      </c>
      <c r="BT25" s="18">
        <f t="shared" ca="1" si="20"/>
        <v>0</v>
      </c>
      <c r="BU25" s="18">
        <f t="shared" ca="1" si="20"/>
        <v>0</v>
      </c>
      <c r="BV25" s="18">
        <f t="shared" ca="1" si="20"/>
        <v>259339.73</v>
      </c>
      <c r="BW25" s="18">
        <f t="shared" ca="1" si="20"/>
        <v>0</v>
      </c>
      <c r="BX25" s="18">
        <f t="shared" ca="1" si="20"/>
        <v>87477.47</v>
      </c>
      <c r="BY25" s="18">
        <f t="shared" ca="1" si="20"/>
        <v>0</v>
      </c>
      <c r="BZ25" s="18">
        <f t="shared" ca="1" si="20"/>
        <v>0</v>
      </c>
      <c r="CA25" s="18">
        <f t="shared" ca="1" si="21"/>
        <v>67196.09</v>
      </c>
      <c r="CB25" s="18">
        <f t="shared" ca="1" si="21"/>
        <v>488125582.06999999</v>
      </c>
      <c r="CC25" s="18">
        <f t="shared" ca="1" si="21"/>
        <v>0</v>
      </c>
      <c r="CD25" s="18">
        <f t="shared" ca="1" si="21"/>
        <v>10566959.369999999</v>
      </c>
      <c r="CE25" s="18">
        <f t="shared" ca="1" si="21"/>
        <v>7955</v>
      </c>
      <c r="CF25" s="18">
        <f t="shared" ca="1" si="21"/>
        <v>0</v>
      </c>
      <c r="CG25" s="18">
        <f t="shared" ca="1" si="21"/>
        <v>0</v>
      </c>
      <c r="CH25" s="18">
        <f t="shared" ca="1" si="21"/>
        <v>111623.57</v>
      </c>
      <c r="CI25" s="18">
        <f t="shared" ca="1" si="21"/>
        <v>6385.89</v>
      </c>
      <c r="CJ25" s="19">
        <f t="shared" ref="CJ25:CJ72" ca="1" si="24">CK25+CL25+CM25+CP25</f>
        <v>124228293.34999999</v>
      </c>
      <c r="CK25" s="18">
        <f t="shared" ca="1" si="7"/>
        <v>0</v>
      </c>
      <c r="CL25" s="18">
        <f t="shared" ca="1" si="7"/>
        <v>24282483.460000001</v>
      </c>
      <c r="CM25" s="19">
        <f t="shared" ref="CM25:CM72" ca="1" si="25">+CN25+CO25</f>
        <v>100460413.95999998</v>
      </c>
      <c r="CN25" s="18">
        <f t="shared" ca="1" si="8"/>
        <v>616051.73</v>
      </c>
      <c r="CO25" s="18">
        <f t="shared" ca="1" si="8"/>
        <v>99844362.229999974</v>
      </c>
      <c r="CP25" s="19">
        <f t="shared" ref="CP25:CP72" ca="1" si="26">+CQ25+CR25</f>
        <v>-514604.07000000012</v>
      </c>
      <c r="CQ25" s="18">
        <f t="shared" ca="1" si="22"/>
        <v>70161.42</v>
      </c>
      <c r="CR25" s="18">
        <f t="shared" ca="1" si="22"/>
        <v>-584765.49000000011</v>
      </c>
      <c r="CS25" s="18">
        <f t="shared" ca="1" si="22"/>
        <v>5034499.0776070002</v>
      </c>
      <c r="CT25" s="18">
        <f t="shared" ca="1" si="22"/>
        <v>0</v>
      </c>
      <c r="CU25" s="18">
        <f t="shared" ca="1" si="22"/>
        <v>0</v>
      </c>
      <c r="CV25" s="19">
        <f t="shared" ca="1" si="14"/>
        <v>1395693885.1209497</v>
      </c>
    </row>
    <row r="26" spans="1:100" ht="12.75" customHeight="1">
      <c r="A26" s="55" t="s">
        <v>185</v>
      </c>
      <c r="B26" s="17">
        <v>1028</v>
      </c>
      <c r="C26" s="56" t="s">
        <v>147</v>
      </c>
      <c r="D26" s="19">
        <f t="shared" ca="1" si="23"/>
        <v>1992338733.0799999</v>
      </c>
      <c r="E26" s="18">
        <f t="shared" ca="1" si="17"/>
        <v>177120844.52113289</v>
      </c>
      <c r="F26" s="18">
        <f t="shared" ca="1" si="17"/>
        <v>1630647574.4004207</v>
      </c>
      <c r="G26" s="18">
        <f t="shared" ca="1" si="17"/>
        <v>184570314.15844631</v>
      </c>
      <c r="H26" s="18">
        <f t="shared" ca="1" si="17"/>
        <v>7559555.1900000004</v>
      </c>
      <c r="I26" s="18">
        <f t="shared" ca="1" si="17"/>
        <v>103583984.89</v>
      </c>
      <c r="J26" s="18">
        <f t="shared" ca="1" si="17"/>
        <v>0</v>
      </c>
      <c r="K26" s="18">
        <f t="shared" ca="1" si="17"/>
        <v>0</v>
      </c>
      <c r="L26" s="18">
        <f t="shared" ca="1" si="17"/>
        <v>0</v>
      </c>
      <c r="M26" s="18">
        <f t="shared" ca="1" si="17"/>
        <v>0</v>
      </c>
      <c r="N26" s="18">
        <f t="shared" ca="1" si="17"/>
        <v>0</v>
      </c>
      <c r="O26" s="18">
        <f t="shared" ca="1" si="17"/>
        <v>184881440.03</v>
      </c>
      <c r="P26" s="18">
        <f t="shared" ca="1" si="17"/>
        <v>0</v>
      </c>
      <c r="Q26" s="18">
        <f t="shared" ca="1" si="17"/>
        <v>90913004.400000006</v>
      </c>
      <c r="R26" s="18">
        <f t="shared" ca="1" si="17"/>
        <v>0</v>
      </c>
      <c r="S26" s="18">
        <f t="shared" ca="1" si="17"/>
        <v>0</v>
      </c>
      <c r="T26" s="18">
        <f t="shared" ca="1" si="1"/>
        <v>1779773005.1460941</v>
      </c>
      <c r="U26" s="18">
        <f t="shared" ca="1" si="18"/>
        <v>19169772.103906009</v>
      </c>
      <c r="V26" s="18">
        <f t="shared" ca="1" si="18"/>
        <v>160136665.91999999</v>
      </c>
      <c r="W26" s="18">
        <f t="shared" ca="1" si="18"/>
        <v>706083415.77999997</v>
      </c>
      <c r="X26" s="18">
        <f t="shared" ca="1" si="18"/>
        <v>8075</v>
      </c>
      <c r="Y26" s="18">
        <f t="shared" ca="1" si="18"/>
        <v>74086471.370000005</v>
      </c>
      <c r="Z26" s="18">
        <f t="shared" ca="1" si="18"/>
        <v>50318865.049999997</v>
      </c>
      <c r="AA26" s="18">
        <f t="shared" ca="1" si="18"/>
        <v>0</v>
      </c>
      <c r="AB26" s="18">
        <f t="shared" ca="1" si="18"/>
        <v>0</v>
      </c>
      <c r="AC26" s="18">
        <f t="shared" ca="1" si="18"/>
        <v>6854700.9299999997</v>
      </c>
      <c r="AD26" s="18">
        <f t="shared" ca="1" si="18"/>
        <v>28933652.760000002</v>
      </c>
      <c r="AE26" s="18">
        <f t="shared" ca="1" si="15"/>
        <v>0</v>
      </c>
      <c r="AF26" s="18">
        <f t="shared" ca="1" si="15"/>
        <v>1221443.6299999999</v>
      </c>
      <c r="AG26" s="18">
        <f t="shared" ca="1" si="15"/>
        <v>0</v>
      </c>
      <c r="AH26" s="18">
        <f t="shared" ca="1" si="15"/>
        <v>48910.51</v>
      </c>
      <c r="AI26" s="18">
        <f t="shared" ca="1" si="15"/>
        <v>0</v>
      </c>
      <c r="AJ26" s="18">
        <f t="shared" ca="1" si="15"/>
        <v>1324059.9000000001</v>
      </c>
      <c r="AK26" s="18">
        <f t="shared" ca="1" si="15"/>
        <v>60714.17</v>
      </c>
      <c r="AL26" s="18">
        <f t="shared" ca="1" si="15"/>
        <v>0</v>
      </c>
      <c r="AM26" s="18">
        <f t="shared" ca="1" si="15"/>
        <v>15113608.92</v>
      </c>
      <c r="AN26" s="18">
        <f t="shared" ca="1" si="15"/>
        <v>47152.36</v>
      </c>
      <c r="AO26" s="18">
        <f t="shared" ca="1" si="15"/>
        <v>0</v>
      </c>
      <c r="AP26" s="18">
        <f t="shared" ca="1" si="15"/>
        <v>4743406.49</v>
      </c>
      <c r="AQ26" s="18">
        <f t="shared" ca="1" si="15"/>
        <v>0</v>
      </c>
      <c r="AR26" s="18">
        <f t="shared" ca="1" si="15"/>
        <v>0</v>
      </c>
      <c r="AS26" s="18">
        <f t="shared" ca="1" si="15"/>
        <v>0</v>
      </c>
      <c r="AT26" s="18">
        <f t="shared" ca="1" si="15"/>
        <v>0</v>
      </c>
      <c r="AU26" s="18">
        <f t="shared" ca="1" si="19"/>
        <v>0</v>
      </c>
      <c r="AV26" s="18">
        <f t="shared" ca="1" si="19"/>
        <v>0</v>
      </c>
      <c r="AW26" s="18">
        <f t="shared" ca="1" si="19"/>
        <v>0</v>
      </c>
      <c r="AX26" s="18">
        <f t="shared" ca="1" si="19"/>
        <v>0</v>
      </c>
      <c r="AY26" s="18">
        <f t="shared" ca="1" si="19"/>
        <v>0</v>
      </c>
      <c r="AZ26" s="18">
        <f t="shared" ca="1" si="19"/>
        <v>0</v>
      </c>
      <c r="BA26" s="18">
        <f t="shared" ca="1" si="19"/>
        <v>0</v>
      </c>
      <c r="BB26" s="18">
        <f t="shared" ca="1" si="19"/>
        <v>0</v>
      </c>
      <c r="BC26" s="18">
        <f t="shared" ca="1" si="19"/>
        <v>0</v>
      </c>
      <c r="BD26" s="18">
        <f t="shared" ca="1" si="19"/>
        <v>16782340.800000001</v>
      </c>
      <c r="BE26" s="18">
        <f t="shared" ca="1" si="19"/>
        <v>0</v>
      </c>
      <c r="BF26" s="18">
        <f t="shared" ca="1" si="19"/>
        <v>0</v>
      </c>
      <c r="BG26" s="18">
        <f t="shared" ca="1" si="19"/>
        <v>0</v>
      </c>
      <c r="BH26" s="18">
        <f t="shared" ca="1" si="19"/>
        <v>0</v>
      </c>
      <c r="BI26" s="18">
        <f t="shared" ca="1" si="19"/>
        <v>0</v>
      </c>
      <c r="BJ26" s="18">
        <f t="shared" ca="1" si="19"/>
        <v>0</v>
      </c>
      <c r="BK26" s="18">
        <f t="shared" ca="1" si="20"/>
        <v>0</v>
      </c>
      <c r="BL26" s="18">
        <f t="shared" ca="1" si="20"/>
        <v>0</v>
      </c>
      <c r="BM26" s="18">
        <f t="shared" ca="1" si="20"/>
        <v>0</v>
      </c>
      <c r="BN26" s="18">
        <f t="shared" ca="1" si="20"/>
        <v>-2782561.03</v>
      </c>
      <c r="BO26" s="18">
        <f t="shared" ca="1" si="20"/>
        <v>0</v>
      </c>
      <c r="BP26" s="18">
        <f t="shared" ca="1" si="20"/>
        <v>181976141.91999999</v>
      </c>
      <c r="BQ26" s="18">
        <f t="shared" ca="1" si="20"/>
        <v>41059556.869999997</v>
      </c>
      <c r="BR26" s="18">
        <f t="shared" ca="1" si="20"/>
        <v>173039780.34</v>
      </c>
      <c r="BS26" s="18">
        <f t="shared" ca="1" si="20"/>
        <v>161154487.37</v>
      </c>
      <c r="BT26" s="18">
        <f t="shared" ca="1" si="20"/>
        <v>0</v>
      </c>
      <c r="BU26" s="18">
        <f t="shared" ca="1" si="20"/>
        <v>0</v>
      </c>
      <c r="BV26" s="18">
        <f t="shared" ca="1" si="20"/>
        <v>0</v>
      </c>
      <c r="BW26" s="18">
        <f t="shared" ca="1" si="20"/>
        <v>0</v>
      </c>
      <c r="BX26" s="18">
        <f t="shared" ca="1" si="20"/>
        <v>0</v>
      </c>
      <c r="BY26" s="18">
        <f t="shared" ca="1" si="20"/>
        <v>0</v>
      </c>
      <c r="BZ26" s="18">
        <f t="shared" ca="1" si="20"/>
        <v>0</v>
      </c>
      <c r="CA26" s="18">
        <f t="shared" ca="1" si="21"/>
        <v>780380.34</v>
      </c>
      <c r="CB26" s="18">
        <f t="shared" ca="1" si="21"/>
        <v>29469175.640000001</v>
      </c>
      <c r="CC26" s="18">
        <f t="shared" ca="1" si="21"/>
        <v>0</v>
      </c>
      <c r="CD26" s="18">
        <f t="shared" ca="1" si="21"/>
        <v>2147551.98</v>
      </c>
      <c r="CE26" s="18">
        <f t="shared" ca="1" si="21"/>
        <v>0</v>
      </c>
      <c r="CF26" s="18">
        <f t="shared" ca="1" si="21"/>
        <v>0</v>
      </c>
      <c r="CG26" s="18">
        <f t="shared" ca="1" si="21"/>
        <v>0</v>
      </c>
      <c r="CH26" s="18">
        <f t="shared" ca="1" si="21"/>
        <v>0</v>
      </c>
      <c r="CI26" s="18">
        <f t="shared" ca="1" si="21"/>
        <v>0</v>
      </c>
      <c r="CJ26" s="19">
        <f t="shared" ca="1" si="24"/>
        <v>4716600505.29</v>
      </c>
      <c r="CK26" s="18">
        <f t="shared" ca="1" si="7"/>
        <v>-100372.72999999995</v>
      </c>
      <c r="CL26" s="18">
        <f t="shared" ca="1" si="7"/>
        <v>258951.29</v>
      </c>
      <c r="CM26" s="19">
        <f t="shared" ca="1" si="25"/>
        <v>1550323445.7399004</v>
      </c>
      <c r="CN26" s="18">
        <f t="shared" ca="1" si="8"/>
        <v>22060085.839999937</v>
      </c>
      <c r="CO26" s="18">
        <f t="shared" ca="1" si="8"/>
        <v>1528263359.8999004</v>
      </c>
      <c r="CP26" s="19">
        <f t="shared" ca="1" si="26"/>
        <v>3166118480.9900999</v>
      </c>
      <c r="CQ26" s="18">
        <f t="shared" ca="1" si="22"/>
        <v>607328326.30000281</v>
      </c>
      <c r="CR26" s="18">
        <f t="shared" ca="1" si="22"/>
        <v>2558790154.6900969</v>
      </c>
      <c r="CS26" s="18">
        <f t="shared" ca="1" si="22"/>
        <v>3755469.2399999886</v>
      </c>
      <c r="CT26" s="18">
        <f t="shared" ca="1" si="22"/>
        <v>0</v>
      </c>
      <c r="CU26" s="18">
        <f t="shared" ca="1" si="22"/>
        <v>0</v>
      </c>
      <c r="CV26" s="19">
        <f t="shared" ca="1" si="14"/>
        <v>10551183466.390001</v>
      </c>
    </row>
    <row r="27" spans="1:100" ht="12.75" customHeight="1">
      <c r="A27" s="55" t="s">
        <v>187</v>
      </c>
      <c r="B27" s="17">
        <v>1030</v>
      </c>
      <c r="C27" s="56" t="s">
        <v>147</v>
      </c>
      <c r="D27" s="19">
        <f t="shared" ca="1" si="23"/>
        <v>446086908.72000003</v>
      </c>
      <c r="E27" s="18">
        <f t="shared" ca="1" si="17"/>
        <v>42900255.100000001</v>
      </c>
      <c r="F27" s="18">
        <f t="shared" ca="1" si="17"/>
        <v>68546872.620000005</v>
      </c>
      <c r="G27" s="18">
        <f t="shared" ca="1" si="17"/>
        <v>334639781</v>
      </c>
      <c r="H27" s="18">
        <f t="shared" ca="1" si="17"/>
        <v>11657234.399999999</v>
      </c>
      <c r="I27" s="18">
        <f t="shared" ca="1" si="17"/>
        <v>290998609.75</v>
      </c>
      <c r="J27" s="18">
        <f t="shared" ca="1" si="17"/>
        <v>0</v>
      </c>
      <c r="K27" s="18">
        <f t="shared" ca="1" si="17"/>
        <v>62793290.890000001</v>
      </c>
      <c r="L27" s="18">
        <f t="shared" ca="1" si="17"/>
        <v>0</v>
      </c>
      <c r="M27" s="18">
        <f t="shared" ca="1" si="17"/>
        <v>0</v>
      </c>
      <c r="N27" s="18">
        <f t="shared" ca="1" si="17"/>
        <v>0</v>
      </c>
      <c r="O27" s="18">
        <f t="shared" ca="1" si="17"/>
        <v>19799138.09</v>
      </c>
      <c r="P27" s="18">
        <f t="shared" ca="1" si="17"/>
        <v>674646.73</v>
      </c>
      <c r="Q27" s="18">
        <f t="shared" ca="1" si="17"/>
        <v>0</v>
      </c>
      <c r="R27" s="18">
        <f t="shared" ca="1" si="17"/>
        <v>0</v>
      </c>
      <c r="S27" s="18">
        <f t="shared" ca="1" si="17"/>
        <v>0</v>
      </c>
      <c r="T27" s="18">
        <f t="shared" ca="1" si="1"/>
        <v>4801010238.6900005</v>
      </c>
      <c r="U27" s="18">
        <f t="shared" ca="1" si="18"/>
        <v>4173632.42</v>
      </c>
      <c r="V27" s="18">
        <f t="shared" ca="1" si="18"/>
        <v>350146435.81</v>
      </c>
      <c r="W27" s="18">
        <f t="shared" ca="1" si="18"/>
        <v>1950933189.6199999</v>
      </c>
      <c r="X27" s="18">
        <f t="shared" ca="1" si="18"/>
        <v>0</v>
      </c>
      <c r="Y27" s="18">
        <f t="shared" ca="1" si="18"/>
        <v>74670026.129999995</v>
      </c>
      <c r="Z27" s="18">
        <f t="shared" ca="1" si="18"/>
        <v>283239650.06999999</v>
      </c>
      <c r="AA27" s="18">
        <f t="shared" ca="1" si="18"/>
        <v>0</v>
      </c>
      <c r="AB27" s="18">
        <f t="shared" ca="1" si="18"/>
        <v>0</v>
      </c>
      <c r="AC27" s="18">
        <f t="shared" ca="1" si="18"/>
        <v>4429869</v>
      </c>
      <c r="AD27" s="18">
        <f t="shared" ca="1" si="18"/>
        <v>18448605.32</v>
      </c>
      <c r="AE27" s="18">
        <f t="shared" ca="1" si="15"/>
        <v>0</v>
      </c>
      <c r="AF27" s="18">
        <f t="shared" ca="1" si="15"/>
        <v>6183937.1100000003</v>
      </c>
      <c r="AG27" s="18">
        <f t="shared" ca="1" si="15"/>
        <v>13795368.369999999</v>
      </c>
      <c r="AH27" s="18">
        <f t="shared" ca="1" si="15"/>
        <v>0</v>
      </c>
      <c r="AI27" s="18">
        <f t="shared" ca="1" si="15"/>
        <v>0</v>
      </c>
      <c r="AJ27" s="18">
        <f t="shared" ca="1" si="15"/>
        <v>979428.35</v>
      </c>
      <c r="AK27" s="18">
        <f t="shared" ca="1" si="15"/>
        <v>36979.93</v>
      </c>
      <c r="AL27" s="18">
        <f t="shared" ca="1" si="15"/>
        <v>0</v>
      </c>
      <c r="AM27" s="18">
        <f t="shared" ca="1" si="15"/>
        <v>19349062.59</v>
      </c>
      <c r="AN27" s="18">
        <f t="shared" ca="1" si="15"/>
        <v>0</v>
      </c>
      <c r="AO27" s="18">
        <f t="shared" ca="1" si="15"/>
        <v>0</v>
      </c>
      <c r="AP27" s="18">
        <f t="shared" ca="1" si="15"/>
        <v>14630543.310000001</v>
      </c>
      <c r="AQ27" s="18">
        <f t="shared" ca="1" si="15"/>
        <v>0</v>
      </c>
      <c r="AR27" s="18">
        <f t="shared" ca="1" si="15"/>
        <v>0</v>
      </c>
      <c r="AS27" s="18">
        <f t="shared" ca="1" si="15"/>
        <v>0</v>
      </c>
      <c r="AT27" s="18">
        <f t="shared" ca="1" si="15"/>
        <v>774398426.37</v>
      </c>
      <c r="AU27" s="18">
        <f t="shared" ca="1" si="19"/>
        <v>11235855.689999999</v>
      </c>
      <c r="AV27" s="18">
        <f t="shared" ca="1" si="19"/>
        <v>2103169.35</v>
      </c>
      <c r="AW27" s="18">
        <f t="shared" ca="1" si="19"/>
        <v>0</v>
      </c>
      <c r="AX27" s="18">
        <f t="shared" ca="1" si="19"/>
        <v>2180465.6</v>
      </c>
      <c r="AY27" s="18">
        <f t="shared" ca="1" si="19"/>
        <v>0</v>
      </c>
      <c r="AZ27" s="18">
        <f t="shared" ca="1" si="19"/>
        <v>0</v>
      </c>
      <c r="BA27" s="18">
        <f t="shared" ca="1" si="19"/>
        <v>0</v>
      </c>
      <c r="BB27" s="18">
        <f t="shared" ca="1" si="19"/>
        <v>0</v>
      </c>
      <c r="BC27" s="18">
        <f t="shared" ca="1" si="19"/>
        <v>0</v>
      </c>
      <c r="BD27" s="18">
        <f t="shared" ca="1" si="19"/>
        <v>759655041.54999995</v>
      </c>
      <c r="BE27" s="18">
        <f t="shared" ca="1" si="19"/>
        <v>66</v>
      </c>
      <c r="BF27" s="18">
        <f t="shared" ca="1" si="19"/>
        <v>0</v>
      </c>
      <c r="BG27" s="18">
        <f t="shared" ca="1" si="19"/>
        <v>0</v>
      </c>
      <c r="BH27" s="18">
        <f t="shared" ca="1" si="19"/>
        <v>0</v>
      </c>
      <c r="BI27" s="18">
        <f t="shared" ca="1" si="19"/>
        <v>88541778.310000002</v>
      </c>
      <c r="BJ27" s="18">
        <f t="shared" ca="1" si="19"/>
        <v>0</v>
      </c>
      <c r="BK27" s="18">
        <f t="shared" ca="1" si="20"/>
        <v>0</v>
      </c>
      <c r="BL27" s="18">
        <f t="shared" ca="1" si="20"/>
        <v>0</v>
      </c>
      <c r="BM27" s="18">
        <f t="shared" ca="1" si="20"/>
        <v>-9381805.7799999993</v>
      </c>
      <c r="BN27" s="18">
        <f t="shared" ca="1" si="20"/>
        <v>34757789.799999997</v>
      </c>
      <c r="BO27" s="18">
        <f t="shared" ca="1" si="20"/>
        <v>0</v>
      </c>
      <c r="BP27" s="18">
        <f t="shared" ca="1" si="20"/>
        <v>303675142.08999997</v>
      </c>
      <c r="BQ27" s="18">
        <f t="shared" ca="1" si="20"/>
        <v>2342924.4900000002</v>
      </c>
      <c r="BR27" s="18">
        <f t="shared" ca="1" si="20"/>
        <v>56346340.159999996</v>
      </c>
      <c r="BS27" s="18">
        <f t="shared" ca="1" si="20"/>
        <v>231715402.63</v>
      </c>
      <c r="BT27" s="18">
        <f t="shared" ca="1" si="20"/>
        <v>0</v>
      </c>
      <c r="BU27" s="18">
        <f t="shared" ca="1" si="20"/>
        <v>0</v>
      </c>
      <c r="BV27" s="18">
        <f t="shared" ca="1" si="20"/>
        <v>0</v>
      </c>
      <c r="BW27" s="18">
        <f t="shared" ca="1" si="20"/>
        <v>0</v>
      </c>
      <c r="BX27" s="18">
        <f t="shared" ca="1" si="20"/>
        <v>693388.48</v>
      </c>
      <c r="BY27" s="18">
        <f t="shared" ca="1" si="20"/>
        <v>0</v>
      </c>
      <c r="BZ27" s="18">
        <f t="shared" ca="1" si="20"/>
        <v>0</v>
      </c>
      <c r="CA27" s="18">
        <f t="shared" ca="1" si="21"/>
        <v>14473619.859999999</v>
      </c>
      <c r="CB27" s="18">
        <f t="shared" ca="1" si="21"/>
        <v>1245210834.8199999</v>
      </c>
      <c r="CC27" s="18">
        <f t="shared" ca="1" si="21"/>
        <v>1496960.59</v>
      </c>
      <c r="CD27" s="18">
        <f t="shared" ca="1" si="21"/>
        <v>83668010.180000007</v>
      </c>
      <c r="CE27" s="18">
        <f t="shared" ca="1" si="21"/>
        <v>0</v>
      </c>
      <c r="CF27" s="18">
        <f t="shared" ca="1" si="21"/>
        <v>0</v>
      </c>
      <c r="CG27" s="18">
        <f t="shared" ca="1" si="21"/>
        <v>1211324.0900000001</v>
      </c>
      <c r="CH27" s="18">
        <f t="shared" ca="1" si="21"/>
        <v>10177546.869999999</v>
      </c>
      <c r="CI27" s="18">
        <f t="shared" ca="1" si="21"/>
        <v>1322866.47</v>
      </c>
      <c r="CJ27" s="19">
        <f t="shared" ca="1" si="24"/>
        <v>935203520.13</v>
      </c>
      <c r="CK27" s="18">
        <f t="shared" ref="CK27:CL44" ca="1" si="27">IFERROR(IF($C$2="Yurtiçi",INDIRECT("'"&amp;$B$2&amp;"'!"&amp;ADDRESS(MATCH($B27,INDIRECT("'"&amp;$B$2&amp;"'!$B$1:$B$1095"),0),MATCH(CK$5,INDIRECT("'"&amp;$B$2&amp;"'!5:5"),0))),IF($C$2="Yurtdışı",INDIRECT("'"&amp;$B$2&amp;"'!"&amp;ADDRESS(MATCH($B27,INDIRECT("'"&amp;$B$2&amp;"'!$B$1:$B$1095"),0),MATCH(CK$5,INDIRECT("'"&amp;$B$2&amp;"'!5:5"),0)+1)),INDIRECT("'"&amp;$B$2&amp;"'!"&amp;ADDRESS(MATCH($B27,INDIRECT("'"&amp;$B$2&amp;"'!$B$1:$B$1095"),0),MATCH(CK$5,INDIRECT("'"&amp;$B$2&amp;"'!5:5"),0)))+INDIRECT("'"&amp;$B$2&amp;"'!"&amp;ADDRESS(MATCH($B27,INDIRECT("'"&amp;$B$2&amp;"'!$B$1:$B$1095"),0),MATCH(CK$5,INDIRECT("'"&amp;$B$2&amp;"'!5:5"),0)+1)))),0)</f>
        <v>350690.11</v>
      </c>
      <c r="CL27" s="18">
        <f t="shared" ca="1" si="27"/>
        <v>0</v>
      </c>
      <c r="CM27" s="19">
        <f t="shared" ca="1" si="25"/>
        <v>238512304.88999999</v>
      </c>
      <c r="CN27" s="18">
        <f t="shared" ref="CN27:CO44" ca="1" si="28">IFERROR(IF($C$2="Yurtiçi",INDIRECT("'"&amp;$B$2&amp;"'!"&amp;ADDRESS(MATCH($B27,INDIRECT("'"&amp;$B$2&amp;"'!$B$1:$B$1095"),0),MATCH(CN$5,INDIRECT("'"&amp;$B$2&amp;"'!5:5"),0))),IF($C$2="Yurtdışı",INDIRECT("'"&amp;$B$2&amp;"'!"&amp;ADDRESS(MATCH($B27,INDIRECT("'"&amp;$B$2&amp;"'!$B$1:$B$1095"),0),MATCH(CN$5,INDIRECT("'"&amp;$B$2&amp;"'!5:5"),0)+1)),INDIRECT("'"&amp;$B$2&amp;"'!"&amp;ADDRESS(MATCH($B27,INDIRECT("'"&amp;$B$2&amp;"'!$B$1:$B$1095"),0),MATCH(CN$5,INDIRECT("'"&amp;$B$2&amp;"'!5:5"),0)))+INDIRECT("'"&amp;$B$2&amp;"'!"&amp;ADDRESS(MATCH($B27,INDIRECT("'"&amp;$B$2&amp;"'!$B$1:$B$1095"),0),MATCH(CN$5,INDIRECT("'"&amp;$B$2&amp;"'!5:5"),0)+1)))),0)</f>
        <v>0</v>
      </c>
      <c r="CO27" s="18">
        <f t="shared" ca="1" si="28"/>
        <v>238512304.88999999</v>
      </c>
      <c r="CP27" s="19">
        <f t="shared" ca="1" si="26"/>
        <v>696340525.13</v>
      </c>
      <c r="CQ27" s="18">
        <f t="shared" ca="1" si="22"/>
        <v>0</v>
      </c>
      <c r="CR27" s="18">
        <f t="shared" ca="1" si="22"/>
        <v>696340525.13</v>
      </c>
      <c r="CS27" s="18">
        <f t="shared" ca="1" si="22"/>
        <v>7525395.5200000005</v>
      </c>
      <c r="CT27" s="18">
        <f t="shared" ca="1" si="22"/>
        <v>0</v>
      </c>
      <c r="CU27" s="18">
        <f t="shared" ca="1" si="22"/>
        <v>0</v>
      </c>
      <c r="CV27" s="19">
        <f t="shared" ca="1" si="14"/>
        <v>12932590858.569998</v>
      </c>
    </row>
    <row r="28" spans="1:100" ht="12.75" customHeight="1">
      <c r="A28" s="55" t="s">
        <v>189</v>
      </c>
      <c r="B28" s="17">
        <v>1031</v>
      </c>
      <c r="C28" s="56" t="s">
        <v>147</v>
      </c>
      <c r="D28" s="19">
        <f t="shared" ca="1" si="23"/>
        <v>301519280.50999999</v>
      </c>
      <c r="E28" s="18">
        <f t="shared" ca="1" si="17"/>
        <v>2625795.88</v>
      </c>
      <c r="F28" s="18">
        <f t="shared" ca="1" si="17"/>
        <v>226380146.37</v>
      </c>
      <c r="G28" s="18">
        <f t="shared" ca="1" si="17"/>
        <v>72513338.260000005</v>
      </c>
      <c r="H28" s="18">
        <f t="shared" ca="1" si="17"/>
        <v>0</v>
      </c>
      <c r="I28" s="18">
        <f t="shared" ca="1" si="17"/>
        <v>5046912.47</v>
      </c>
      <c r="J28" s="18">
        <f t="shared" ca="1" si="17"/>
        <v>0</v>
      </c>
      <c r="K28" s="18">
        <f t="shared" ca="1" si="17"/>
        <v>0</v>
      </c>
      <c r="L28" s="18">
        <f t="shared" ca="1" si="17"/>
        <v>0</v>
      </c>
      <c r="M28" s="18">
        <f t="shared" ca="1" si="17"/>
        <v>0</v>
      </c>
      <c r="N28" s="18">
        <f t="shared" ca="1" si="17"/>
        <v>0</v>
      </c>
      <c r="O28" s="18">
        <f t="shared" ca="1" si="17"/>
        <v>9356528.0299999993</v>
      </c>
      <c r="P28" s="18">
        <f t="shared" ca="1" si="17"/>
        <v>0</v>
      </c>
      <c r="Q28" s="18">
        <f t="shared" ca="1" si="17"/>
        <v>0</v>
      </c>
      <c r="R28" s="18">
        <f t="shared" ca="1" si="17"/>
        <v>0</v>
      </c>
      <c r="S28" s="18">
        <f t="shared" ca="1" si="17"/>
        <v>0</v>
      </c>
      <c r="T28" s="18">
        <f t="shared" ca="1" si="1"/>
        <v>0</v>
      </c>
      <c r="U28" s="18">
        <f t="shared" ca="1" si="18"/>
        <v>0</v>
      </c>
      <c r="V28" s="18">
        <f t="shared" ca="1" si="18"/>
        <v>30097486.989999998</v>
      </c>
      <c r="W28" s="18">
        <f t="shared" ca="1" si="18"/>
        <v>234301749.69999999</v>
      </c>
      <c r="X28" s="18">
        <f t="shared" ca="1" si="18"/>
        <v>0</v>
      </c>
      <c r="Y28" s="18">
        <f t="shared" ca="1" si="18"/>
        <v>8140242.7199999997</v>
      </c>
      <c r="Z28" s="18">
        <f t="shared" ca="1" si="18"/>
        <v>25849055.920000002</v>
      </c>
      <c r="AA28" s="18">
        <f t="shared" ca="1" si="18"/>
        <v>0</v>
      </c>
      <c r="AB28" s="18">
        <f t="shared" ca="1" si="18"/>
        <v>0</v>
      </c>
      <c r="AC28" s="18">
        <f t="shared" ca="1" si="18"/>
        <v>1312286.57</v>
      </c>
      <c r="AD28" s="18">
        <f t="shared" ca="1" si="18"/>
        <v>158532.32999999999</v>
      </c>
      <c r="AE28" s="18">
        <f t="shared" ca="1" si="15"/>
        <v>0</v>
      </c>
      <c r="AF28" s="18">
        <f t="shared" ca="1" si="15"/>
        <v>0</v>
      </c>
      <c r="AG28" s="18">
        <f t="shared" ca="1" si="15"/>
        <v>0</v>
      </c>
      <c r="AH28" s="18">
        <f t="shared" ca="1" si="15"/>
        <v>0</v>
      </c>
      <c r="AI28" s="18">
        <f t="shared" ca="1" si="15"/>
        <v>0</v>
      </c>
      <c r="AJ28" s="18">
        <f t="shared" ca="1" si="15"/>
        <v>979428.35</v>
      </c>
      <c r="AK28" s="18">
        <f t="shared" ca="1" si="15"/>
        <v>0</v>
      </c>
      <c r="AL28" s="18">
        <f t="shared" ca="1" si="15"/>
        <v>0</v>
      </c>
      <c r="AM28" s="18">
        <f t="shared" ca="1" si="15"/>
        <v>74318.100000000006</v>
      </c>
      <c r="AN28" s="18">
        <f t="shared" ca="1" si="15"/>
        <v>0</v>
      </c>
      <c r="AO28" s="18">
        <f t="shared" ca="1" si="15"/>
        <v>0</v>
      </c>
      <c r="AP28" s="18">
        <f t="shared" ca="1" si="15"/>
        <v>1352568.34</v>
      </c>
      <c r="AQ28" s="18">
        <f t="shared" ca="1" si="15"/>
        <v>0</v>
      </c>
      <c r="AR28" s="18">
        <f t="shared" ca="1" si="15"/>
        <v>0</v>
      </c>
      <c r="AS28" s="18">
        <f t="shared" ca="1" si="15"/>
        <v>0</v>
      </c>
      <c r="AT28" s="18">
        <f t="shared" ca="1" si="15"/>
        <v>0</v>
      </c>
      <c r="AU28" s="18">
        <f t="shared" ca="1" si="19"/>
        <v>0</v>
      </c>
      <c r="AV28" s="18">
        <f t="shared" ca="1" si="19"/>
        <v>0</v>
      </c>
      <c r="AW28" s="18">
        <f t="shared" ca="1" si="19"/>
        <v>0</v>
      </c>
      <c r="AX28" s="18">
        <f t="shared" ca="1" si="19"/>
        <v>0</v>
      </c>
      <c r="AY28" s="18">
        <f t="shared" ca="1" si="19"/>
        <v>0</v>
      </c>
      <c r="AZ28" s="18">
        <f t="shared" ca="1" si="19"/>
        <v>0</v>
      </c>
      <c r="BA28" s="18">
        <f t="shared" ca="1" si="19"/>
        <v>0</v>
      </c>
      <c r="BB28" s="18">
        <f t="shared" ca="1" si="19"/>
        <v>21170.880000000001</v>
      </c>
      <c r="BC28" s="18">
        <f t="shared" ca="1" si="19"/>
        <v>0</v>
      </c>
      <c r="BD28" s="18">
        <f t="shared" ca="1" si="19"/>
        <v>255543.97</v>
      </c>
      <c r="BE28" s="18">
        <f t="shared" ca="1" si="19"/>
        <v>0</v>
      </c>
      <c r="BF28" s="18">
        <f t="shared" ca="1" si="19"/>
        <v>0</v>
      </c>
      <c r="BG28" s="18">
        <f t="shared" ca="1" si="19"/>
        <v>0</v>
      </c>
      <c r="BH28" s="18">
        <f t="shared" ca="1" si="19"/>
        <v>0</v>
      </c>
      <c r="BI28" s="18">
        <f t="shared" ca="1" si="19"/>
        <v>0</v>
      </c>
      <c r="BJ28" s="18">
        <f t="shared" ca="1" si="19"/>
        <v>0</v>
      </c>
      <c r="BK28" s="18">
        <f t="shared" ca="1" si="20"/>
        <v>0</v>
      </c>
      <c r="BL28" s="18">
        <f t="shared" ca="1" si="20"/>
        <v>0</v>
      </c>
      <c r="BM28" s="18">
        <f t="shared" ca="1" si="20"/>
        <v>6096825.8499999996</v>
      </c>
      <c r="BN28" s="18">
        <f t="shared" ca="1" si="20"/>
        <v>7919486.9500000002</v>
      </c>
      <c r="BO28" s="18">
        <f t="shared" ca="1" si="20"/>
        <v>0</v>
      </c>
      <c r="BP28" s="18">
        <f t="shared" ca="1" si="20"/>
        <v>2887740.02</v>
      </c>
      <c r="BQ28" s="18">
        <f t="shared" ca="1" si="20"/>
        <v>30326.07</v>
      </c>
      <c r="BR28" s="18">
        <f t="shared" ca="1" si="20"/>
        <v>2034957.75</v>
      </c>
      <c r="BS28" s="18">
        <f t="shared" ca="1" si="20"/>
        <v>6112813.6100000003</v>
      </c>
      <c r="BT28" s="18">
        <f t="shared" ca="1" si="20"/>
        <v>0</v>
      </c>
      <c r="BU28" s="18">
        <f t="shared" ca="1" si="20"/>
        <v>0</v>
      </c>
      <c r="BV28" s="18">
        <f t="shared" ca="1" si="20"/>
        <v>0</v>
      </c>
      <c r="BW28" s="18">
        <f t="shared" ca="1" si="20"/>
        <v>0</v>
      </c>
      <c r="BX28" s="18">
        <f t="shared" ca="1" si="20"/>
        <v>0</v>
      </c>
      <c r="BY28" s="18">
        <f t="shared" ca="1" si="20"/>
        <v>0</v>
      </c>
      <c r="BZ28" s="18">
        <f t="shared" ca="1" si="20"/>
        <v>0</v>
      </c>
      <c r="CA28" s="18">
        <f t="shared" ca="1" si="21"/>
        <v>0</v>
      </c>
      <c r="CB28" s="18">
        <f t="shared" ca="1" si="21"/>
        <v>0</v>
      </c>
      <c r="CC28" s="18">
        <f t="shared" ca="1" si="21"/>
        <v>0</v>
      </c>
      <c r="CD28" s="18">
        <f t="shared" ca="1" si="21"/>
        <v>0</v>
      </c>
      <c r="CE28" s="18">
        <f t="shared" ca="1" si="21"/>
        <v>0</v>
      </c>
      <c r="CF28" s="18">
        <f t="shared" ca="1" si="21"/>
        <v>0</v>
      </c>
      <c r="CG28" s="18">
        <f t="shared" ca="1" si="21"/>
        <v>0</v>
      </c>
      <c r="CH28" s="18">
        <f t="shared" ca="1" si="21"/>
        <v>0</v>
      </c>
      <c r="CI28" s="18">
        <f t="shared" ca="1" si="21"/>
        <v>0</v>
      </c>
      <c r="CJ28" s="19">
        <f t="shared" ca="1" si="24"/>
        <v>0</v>
      </c>
      <c r="CK28" s="18">
        <f t="shared" ca="1" si="27"/>
        <v>0</v>
      </c>
      <c r="CL28" s="18">
        <f t="shared" ca="1" si="27"/>
        <v>0</v>
      </c>
      <c r="CM28" s="19">
        <f t="shared" ca="1" si="25"/>
        <v>0</v>
      </c>
      <c r="CN28" s="18">
        <f t="shared" ca="1" si="28"/>
        <v>0</v>
      </c>
      <c r="CO28" s="18">
        <f t="shared" ca="1" si="28"/>
        <v>0</v>
      </c>
      <c r="CP28" s="19">
        <f t="shared" ca="1" si="26"/>
        <v>0</v>
      </c>
      <c r="CQ28" s="18">
        <f t="shared" ca="1" si="22"/>
        <v>0</v>
      </c>
      <c r="CR28" s="18">
        <f t="shared" ca="1" si="22"/>
        <v>0</v>
      </c>
      <c r="CS28" s="18">
        <f t="shared" ca="1" si="22"/>
        <v>996869.88</v>
      </c>
      <c r="CT28" s="18">
        <f t="shared" ca="1" si="22"/>
        <v>0</v>
      </c>
      <c r="CU28" s="18">
        <f t="shared" ca="1" si="22"/>
        <v>0</v>
      </c>
      <c r="CV28" s="19">
        <f t="shared" ca="1" si="14"/>
        <v>644544125.01000011</v>
      </c>
    </row>
    <row r="29" spans="1:100" ht="12.75" customHeight="1">
      <c r="A29" s="55" t="s">
        <v>191</v>
      </c>
      <c r="B29" s="17">
        <v>1032</v>
      </c>
      <c r="C29" s="56" t="s">
        <v>147</v>
      </c>
      <c r="D29" s="19">
        <f t="shared" ca="1" si="23"/>
        <v>687317789.49019992</v>
      </c>
      <c r="E29" s="18">
        <f t="shared" ca="1" si="17"/>
        <v>72333978.82323283</v>
      </c>
      <c r="F29" s="18">
        <f t="shared" ca="1" si="17"/>
        <v>436937378.64803284</v>
      </c>
      <c r="G29" s="18">
        <f t="shared" ca="1" si="17"/>
        <v>178046432.01893428</v>
      </c>
      <c r="H29" s="18">
        <f t="shared" ca="1" si="17"/>
        <v>228608983.07440001</v>
      </c>
      <c r="I29" s="18">
        <f t="shared" ca="1" si="17"/>
        <v>382780745.83999997</v>
      </c>
      <c r="J29" s="18">
        <f t="shared" ca="1" si="17"/>
        <v>113941.92</v>
      </c>
      <c r="K29" s="18">
        <f t="shared" ca="1" si="17"/>
        <v>0</v>
      </c>
      <c r="L29" s="18">
        <f t="shared" ca="1" si="17"/>
        <v>0</v>
      </c>
      <c r="M29" s="18">
        <f t="shared" ca="1" si="17"/>
        <v>3100693.44</v>
      </c>
      <c r="N29" s="18">
        <f t="shared" ca="1" si="17"/>
        <v>0</v>
      </c>
      <c r="O29" s="18">
        <f t="shared" ca="1" si="17"/>
        <v>446761168.74599999</v>
      </c>
      <c r="P29" s="18">
        <f t="shared" ca="1" si="17"/>
        <v>0</v>
      </c>
      <c r="Q29" s="18">
        <f t="shared" ca="1" si="17"/>
        <v>75574026.180000007</v>
      </c>
      <c r="R29" s="18">
        <f t="shared" ca="1" si="17"/>
        <v>0</v>
      </c>
      <c r="S29" s="18">
        <f t="shared" ca="1" si="17"/>
        <v>0</v>
      </c>
      <c r="T29" s="18">
        <f t="shared" ca="1" si="1"/>
        <v>3259339237.8800001</v>
      </c>
      <c r="U29" s="18">
        <f t="shared" ca="1" si="18"/>
        <v>2474793.15</v>
      </c>
      <c r="V29" s="18">
        <f t="shared" ca="1" si="18"/>
        <v>216649097.97</v>
      </c>
      <c r="W29" s="18">
        <f t="shared" ca="1" si="18"/>
        <v>2205204867.5799999</v>
      </c>
      <c r="X29" s="18">
        <f t="shared" ca="1" si="18"/>
        <v>104717.97</v>
      </c>
      <c r="Y29" s="18">
        <f t="shared" ca="1" si="18"/>
        <v>90910397.9859</v>
      </c>
      <c r="Z29" s="18">
        <f t="shared" ca="1" si="18"/>
        <v>240141432.17829999</v>
      </c>
      <c r="AA29" s="18">
        <f t="shared" ca="1" si="18"/>
        <v>9707.16</v>
      </c>
      <c r="AB29" s="18">
        <f t="shared" ca="1" si="18"/>
        <v>0</v>
      </c>
      <c r="AC29" s="18">
        <f t="shared" ca="1" si="18"/>
        <v>7020824.0039999997</v>
      </c>
      <c r="AD29" s="18">
        <f t="shared" ca="1" si="18"/>
        <v>37594668.405799992</v>
      </c>
      <c r="AE29" s="18">
        <f t="shared" ca="1" si="15"/>
        <v>0</v>
      </c>
      <c r="AF29" s="18">
        <f t="shared" ca="1" si="15"/>
        <v>7368808.0499999998</v>
      </c>
      <c r="AG29" s="18">
        <f t="shared" ca="1" si="15"/>
        <v>1001743.79</v>
      </c>
      <c r="AH29" s="18">
        <f t="shared" ca="1" si="15"/>
        <v>19827273.789999999</v>
      </c>
      <c r="AI29" s="18">
        <f t="shared" ca="1" si="15"/>
        <v>3246496.58</v>
      </c>
      <c r="AJ29" s="18">
        <f t="shared" ca="1" si="15"/>
        <v>3347743.92</v>
      </c>
      <c r="AK29" s="18">
        <f t="shared" ca="1" si="15"/>
        <v>334853.19</v>
      </c>
      <c r="AL29" s="18">
        <f t="shared" ca="1" si="15"/>
        <v>0</v>
      </c>
      <c r="AM29" s="18">
        <f t="shared" ca="1" si="15"/>
        <v>1023431.12</v>
      </c>
      <c r="AN29" s="18">
        <f t="shared" ca="1" si="15"/>
        <v>2339584.23</v>
      </c>
      <c r="AO29" s="18">
        <f t="shared" ca="1" si="15"/>
        <v>0</v>
      </c>
      <c r="AP29" s="18">
        <f t="shared" ca="1" si="15"/>
        <v>10788281.775800001</v>
      </c>
      <c r="AQ29" s="18">
        <f t="shared" ca="1" si="15"/>
        <v>0</v>
      </c>
      <c r="AR29" s="18">
        <f t="shared" ca="1" si="15"/>
        <v>0</v>
      </c>
      <c r="AS29" s="18">
        <f t="shared" ca="1" si="15"/>
        <v>0</v>
      </c>
      <c r="AT29" s="18">
        <f t="shared" ca="1" si="15"/>
        <v>2006839567.8738</v>
      </c>
      <c r="AU29" s="18">
        <f t="shared" ca="1" si="19"/>
        <v>96516354.566799998</v>
      </c>
      <c r="AV29" s="18">
        <f t="shared" ca="1" si="19"/>
        <v>199694421.24860001</v>
      </c>
      <c r="AW29" s="18">
        <f t="shared" ca="1" si="19"/>
        <v>0</v>
      </c>
      <c r="AX29" s="18">
        <f t="shared" ca="1" si="19"/>
        <v>89646671.618699998</v>
      </c>
      <c r="AY29" s="18">
        <f t="shared" ca="1" si="19"/>
        <v>0</v>
      </c>
      <c r="AZ29" s="18">
        <f t="shared" ca="1" si="19"/>
        <v>0</v>
      </c>
      <c r="BA29" s="18">
        <f t="shared" ca="1" si="19"/>
        <v>0</v>
      </c>
      <c r="BB29" s="18">
        <f t="shared" ca="1" si="19"/>
        <v>0</v>
      </c>
      <c r="BC29" s="18">
        <f t="shared" ca="1" si="19"/>
        <v>0</v>
      </c>
      <c r="BD29" s="18">
        <f t="shared" ca="1" si="19"/>
        <v>39723036.632200003</v>
      </c>
      <c r="BE29" s="18">
        <f t="shared" ca="1" si="19"/>
        <v>0</v>
      </c>
      <c r="BF29" s="18">
        <f t="shared" ca="1" si="19"/>
        <v>0</v>
      </c>
      <c r="BG29" s="18">
        <f t="shared" ca="1" si="19"/>
        <v>0</v>
      </c>
      <c r="BH29" s="18">
        <f t="shared" ca="1" si="19"/>
        <v>0</v>
      </c>
      <c r="BI29" s="18">
        <f t="shared" ca="1" si="19"/>
        <v>0</v>
      </c>
      <c r="BJ29" s="18">
        <f t="shared" ca="1" si="19"/>
        <v>0</v>
      </c>
      <c r="BK29" s="18">
        <f t="shared" ca="1" si="20"/>
        <v>0</v>
      </c>
      <c r="BL29" s="18">
        <f t="shared" ca="1" si="20"/>
        <v>0</v>
      </c>
      <c r="BM29" s="18">
        <f t="shared" ca="1" si="20"/>
        <v>0</v>
      </c>
      <c r="BN29" s="18">
        <f t="shared" ca="1" si="20"/>
        <v>370103747.26179999</v>
      </c>
      <c r="BO29" s="18">
        <f t="shared" ca="1" si="20"/>
        <v>0</v>
      </c>
      <c r="BP29" s="18">
        <f t="shared" ca="1" si="20"/>
        <v>316245904.40530002</v>
      </c>
      <c r="BQ29" s="18">
        <f t="shared" ca="1" si="20"/>
        <v>60807028.819800004</v>
      </c>
      <c r="BR29" s="18">
        <f t="shared" ca="1" si="20"/>
        <v>407243916.49000001</v>
      </c>
      <c r="BS29" s="18">
        <f t="shared" ca="1" si="20"/>
        <v>95434947.995499998</v>
      </c>
      <c r="BT29" s="18">
        <f t="shared" ca="1" si="20"/>
        <v>0</v>
      </c>
      <c r="BU29" s="18">
        <f t="shared" ca="1" si="20"/>
        <v>0</v>
      </c>
      <c r="BV29" s="18">
        <f t="shared" ca="1" si="20"/>
        <v>72838351.109999999</v>
      </c>
      <c r="BW29" s="18">
        <f t="shared" ca="1" si="20"/>
        <v>0</v>
      </c>
      <c r="BX29" s="18">
        <f t="shared" ca="1" si="20"/>
        <v>659826.71</v>
      </c>
      <c r="BY29" s="18">
        <f t="shared" ca="1" si="20"/>
        <v>0</v>
      </c>
      <c r="BZ29" s="18">
        <f t="shared" ca="1" si="20"/>
        <v>0</v>
      </c>
      <c r="CA29" s="18">
        <f t="shared" ca="1" si="21"/>
        <v>13268294.949999999</v>
      </c>
      <c r="CB29" s="18">
        <f t="shared" ca="1" si="21"/>
        <v>2181491884.4200001</v>
      </c>
      <c r="CC29" s="18">
        <f t="shared" ca="1" si="21"/>
        <v>1088042.8799999999</v>
      </c>
      <c r="CD29" s="18">
        <f t="shared" ca="1" si="21"/>
        <v>9595469.9700000007</v>
      </c>
      <c r="CE29" s="18">
        <f t="shared" ca="1" si="21"/>
        <v>0</v>
      </c>
      <c r="CF29" s="18">
        <f t="shared" ca="1" si="21"/>
        <v>1358703.9</v>
      </c>
      <c r="CG29" s="18">
        <f t="shared" ca="1" si="21"/>
        <v>76685601.710000008</v>
      </c>
      <c r="CH29" s="18">
        <f t="shared" ca="1" si="21"/>
        <v>9889500.8100000005</v>
      </c>
      <c r="CI29" s="18">
        <f t="shared" ca="1" si="21"/>
        <v>0</v>
      </c>
      <c r="CJ29" s="19">
        <f t="shared" ca="1" si="24"/>
        <v>382348193.30001205</v>
      </c>
      <c r="CK29" s="18">
        <f t="shared" ca="1" si="27"/>
        <v>7303063.5500000352</v>
      </c>
      <c r="CL29" s="18">
        <f t="shared" ca="1" si="27"/>
        <v>634190.59</v>
      </c>
      <c r="CM29" s="19">
        <f t="shared" ca="1" si="25"/>
        <v>224671669.07999977</v>
      </c>
      <c r="CN29" s="18">
        <f t="shared" ca="1" si="28"/>
        <v>5269457.3299999936</v>
      </c>
      <c r="CO29" s="18">
        <f t="shared" ca="1" si="28"/>
        <v>219402211.74999979</v>
      </c>
      <c r="CP29" s="19">
        <f t="shared" ca="1" si="26"/>
        <v>149739270.08001223</v>
      </c>
      <c r="CQ29" s="18">
        <f t="shared" ca="1" si="22"/>
        <v>23160455.179999974</v>
      </c>
      <c r="CR29" s="18">
        <f t="shared" ca="1" si="22"/>
        <v>126578814.90001225</v>
      </c>
      <c r="CS29" s="18">
        <f t="shared" ca="1" si="22"/>
        <v>6464527.960000026</v>
      </c>
      <c r="CT29" s="18">
        <f t="shared" ca="1" si="22"/>
        <v>0</v>
      </c>
      <c r="CU29" s="18">
        <f t="shared" ca="1" si="22"/>
        <v>0</v>
      </c>
      <c r="CV29" s="19">
        <f t="shared" ca="1" si="14"/>
        <v>14370929304.052908</v>
      </c>
    </row>
    <row r="30" spans="1:100" ht="12.75" customHeight="1">
      <c r="A30" s="55" t="s">
        <v>193</v>
      </c>
      <c r="B30" s="17">
        <v>1034</v>
      </c>
      <c r="C30" s="56" t="s">
        <v>147</v>
      </c>
      <c r="D30" s="19">
        <f t="shared" ca="1" si="23"/>
        <v>16774018.770000027</v>
      </c>
      <c r="E30" s="18">
        <f t="shared" ca="1" si="17"/>
        <v>5552083.5900000092</v>
      </c>
      <c r="F30" s="18">
        <f t="shared" ca="1" si="17"/>
        <v>6403038.5900000092</v>
      </c>
      <c r="G30" s="18">
        <f t="shared" ca="1" si="17"/>
        <v>4818896.5900000092</v>
      </c>
      <c r="H30" s="18">
        <f t="shared" ca="1" si="17"/>
        <v>2041563.93</v>
      </c>
      <c r="I30" s="18">
        <f t="shared" ca="1" si="17"/>
        <v>19361085.29999996</v>
      </c>
      <c r="J30" s="18">
        <f t="shared" ca="1" si="17"/>
        <v>0</v>
      </c>
      <c r="K30" s="18">
        <f t="shared" ca="1" si="17"/>
        <v>0</v>
      </c>
      <c r="L30" s="18">
        <f t="shared" ca="1" si="17"/>
        <v>0</v>
      </c>
      <c r="M30" s="18">
        <f t="shared" ca="1" si="17"/>
        <v>0</v>
      </c>
      <c r="N30" s="18">
        <f t="shared" ca="1" si="17"/>
        <v>0</v>
      </c>
      <c r="O30" s="18">
        <f t="shared" ca="1" si="17"/>
        <v>37351673.38000001</v>
      </c>
      <c r="P30" s="18">
        <f t="shared" ca="1" si="17"/>
        <v>0</v>
      </c>
      <c r="Q30" s="18">
        <f t="shared" ca="1" si="17"/>
        <v>231770.33</v>
      </c>
      <c r="R30" s="18">
        <f t="shared" ca="1" si="17"/>
        <v>0</v>
      </c>
      <c r="S30" s="18">
        <f t="shared" ca="1" si="17"/>
        <v>0</v>
      </c>
      <c r="T30" s="18">
        <f t="shared" ca="1" si="1"/>
        <v>1133130351.6127191</v>
      </c>
      <c r="U30" s="18">
        <f t="shared" ca="1" si="18"/>
        <v>982728.00999999954</v>
      </c>
      <c r="V30" s="18">
        <f t="shared" ca="1" si="18"/>
        <v>37559412.32999897</v>
      </c>
      <c r="W30" s="18">
        <f t="shared" ca="1" si="18"/>
        <v>55379359.729999997</v>
      </c>
      <c r="X30" s="18">
        <f t="shared" ca="1" si="18"/>
        <v>0</v>
      </c>
      <c r="Y30" s="18">
        <f t="shared" ca="1" si="18"/>
        <v>5619035.0600000089</v>
      </c>
      <c r="Z30" s="18">
        <f t="shared" ca="1" si="18"/>
        <v>10538789.749999888</v>
      </c>
      <c r="AA30" s="18">
        <f t="shared" ca="1" si="18"/>
        <v>0</v>
      </c>
      <c r="AB30" s="18">
        <f t="shared" ca="1" si="18"/>
        <v>0</v>
      </c>
      <c r="AC30" s="18">
        <f t="shared" ca="1" si="18"/>
        <v>712721.09000000043</v>
      </c>
      <c r="AD30" s="18">
        <f t="shared" ca="1" si="18"/>
        <v>3137920.0099998894</v>
      </c>
      <c r="AE30" s="18">
        <f t="shared" ca="1" si="15"/>
        <v>0</v>
      </c>
      <c r="AF30" s="18">
        <f t="shared" ca="1" si="15"/>
        <v>116945.32</v>
      </c>
      <c r="AG30" s="18">
        <f t="shared" ca="1" si="15"/>
        <v>0</v>
      </c>
      <c r="AH30" s="18">
        <f t="shared" ca="1" si="15"/>
        <v>0</v>
      </c>
      <c r="AI30" s="18">
        <f t="shared" ca="1" si="15"/>
        <v>0</v>
      </c>
      <c r="AJ30" s="18">
        <f t="shared" ca="1" si="15"/>
        <v>637290.12</v>
      </c>
      <c r="AK30" s="18">
        <f t="shared" ca="1" si="15"/>
        <v>219454.06999999998</v>
      </c>
      <c r="AL30" s="18">
        <f t="shared" ca="1" si="15"/>
        <v>0</v>
      </c>
      <c r="AM30" s="18">
        <f t="shared" ca="1" si="15"/>
        <v>32226.17</v>
      </c>
      <c r="AN30" s="18">
        <f t="shared" ca="1" si="15"/>
        <v>0</v>
      </c>
      <c r="AO30" s="18">
        <f t="shared" ca="1" si="15"/>
        <v>0</v>
      </c>
      <c r="AP30" s="18">
        <f t="shared" ca="1" si="15"/>
        <v>7643611.5799995838</v>
      </c>
      <c r="AQ30" s="18">
        <f t="shared" ca="1" si="15"/>
        <v>0</v>
      </c>
      <c r="AR30" s="18">
        <f t="shared" ca="1" si="15"/>
        <v>0</v>
      </c>
      <c r="AS30" s="18">
        <f t="shared" ca="1" si="15"/>
        <v>0</v>
      </c>
      <c r="AT30" s="18">
        <f t="shared" ca="1" si="15"/>
        <v>54623105.829999991</v>
      </c>
      <c r="AU30" s="18">
        <f t="shared" ca="1" si="19"/>
        <v>2104053.3900000006</v>
      </c>
      <c r="AV30" s="18">
        <f t="shared" ca="1" si="19"/>
        <v>3581838.4599999972</v>
      </c>
      <c r="AW30" s="18">
        <f t="shared" ca="1" si="19"/>
        <v>0</v>
      </c>
      <c r="AX30" s="18">
        <f t="shared" ca="1" si="19"/>
        <v>1564168.5100000019</v>
      </c>
      <c r="AY30" s="18">
        <f t="shared" ca="1" si="19"/>
        <v>0</v>
      </c>
      <c r="AZ30" s="18">
        <f t="shared" ca="1" si="19"/>
        <v>0</v>
      </c>
      <c r="BA30" s="18">
        <f t="shared" ca="1" si="19"/>
        <v>0</v>
      </c>
      <c r="BB30" s="18">
        <f t="shared" ca="1" si="19"/>
        <v>0</v>
      </c>
      <c r="BC30" s="18">
        <f t="shared" ca="1" si="19"/>
        <v>0</v>
      </c>
      <c r="BD30" s="18">
        <f t="shared" ca="1" si="19"/>
        <v>133665417.7499999</v>
      </c>
      <c r="BE30" s="18">
        <f t="shared" ca="1" si="19"/>
        <v>0</v>
      </c>
      <c r="BF30" s="18">
        <f t="shared" ca="1" si="19"/>
        <v>0</v>
      </c>
      <c r="BG30" s="18">
        <f t="shared" ca="1" si="19"/>
        <v>0</v>
      </c>
      <c r="BH30" s="18">
        <f t="shared" ca="1" si="19"/>
        <v>0</v>
      </c>
      <c r="BI30" s="18">
        <f t="shared" ca="1" si="19"/>
        <v>0</v>
      </c>
      <c r="BJ30" s="18">
        <f t="shared" ca="1" si="19"/>
        <v>0</v>
      </c>
      <c r="BK30" s="18">
        <f t="shared" ca="1" si="20"/>
        <v>0</v>
      </c>
      <c r="BL30" s="18">
        <f t="shared" ca="1" si="20"/>
        <v>0</v>
      </c>
      <c r="BM30" s="18">
        <f t="shared" ca="1" si="20"/>
        <v>0</v>
      </c>
      <c r="BN30" s="18">
        <f t="shared" ca="1" si="20"/>
        <v>7960079.2800000561</v>
      </c>
      <c r="BO30" s="18">
        <f t="shared" ca="1" si="20"/>
        <v>0</v>
      </c>
      <c r="BP30" s="18">
        <f t="shared" ca="1" si="20"/>
        <v>4188537.8200000003</v>
      </c>
      <c r="BQ30" s="18">
        <f t="shared" ca="1" si="20"/>
        <v>379118.91000000003</v>
      </c>
      <c r="BR30" s="18">
        <f t="shared" ca="1" si="20"/>
        <v>11484018.560000002</v>
      </c>
      <c r="BS30" s="18">
        <f t="shared" ca="1" si="20"/>
        <v>6084084.809999967</v>
      </c>
      <c r="BT30" s="18">
        <f t="shared" ca="1" si="20"/>
        <v>0</v>
      </c>
      <c r="BU30" s="18">
        <f t="shared" ca="1" si="20"/>
        <v>0</v>
      </c>
      <c r="BV30" s="18">
        <f t="shared" ca="1" si="20"/>
        <v>0</v>
      </c>
      <c r="BW30" s="18">
        <f t="shared" ca="1" si="20"/>
        <v>0</v>
      </c>
      <c r="BX30" s="18">
        <f t="shared" ca="1" si="20"/>
        <v>0</v>
      </c>
      <c r="BY30" s="18">
        <f t="shared" ca="1" si="20"/>
        <v>0</v>
      </c>
      <c r="BZ30" s="18">
        <f t="shared" ca="1" si="20"/>
        <v>0</v>
      </c>
      <c r="CA30" s="18">
        <f t="shared" ca="1" si="21"/>
        <v>81611747.630000055</v>
      </c>
      <c r="CB30" s="18">
        <f t="shared" ca="1" si="21"/>
        <v>0</v>
      </c>
      <c r="CC30" s="18">
        <f t="shared" ca="1" si="21"/>
        <v>0</v>
      </c>
      <c r="CD30" s="18">
        <f t="shared" ca="1" si="21"/>
        <v>0</v>
      </c>
      <c r="CE30" s="18">
        <f t="shared" ca="1" si="21"/>
        <v>0</v>
      </c>
      <c r="CF30" s="18">
        <f t="shared" ca="1" si="21"/>
        <v>0</v>
      </c>
      <c r="CG30" s="18">
        <f t="shared" ca="1" si="21"/>
        <v>0</v>
      </c>
      <c r="CH30" s="18">
        <f t="shared" ca="1" si="21"/>
        <v>0</v>
      </c>
      <c r="CI30" s="18">
        <f t="shared" ca="1" si="21"/>
        <v>0</v>
      </c>
      <c r="CJ30" s="19">
        <f t="shared" ca="1" si="24"/>
        <v>167440394.64999998</v>
      </c>
      <c r="CK30" s="18">
        <f t="shared" ca="1" si="27"/>
        <v>0</v>
      </c>
      <c r="CL30" s="18">
        <f t="shared" ca="1" si="27"/>
        <v>0</v>
      </c>
      <c r="CM30" s="19">
        <f t="shared" ca="1" si="25"/>
        <v>431607.69999999995</v>
      </c>
      <c r="CN30" s="18">
        <f t="shared" ca="1" si="28"/>
        <v>431607.69999999995</v>
      </c>
      <c r="CO30" s="18">
        <f t="shared" ca="1" si="28"/>
        <v>0</v>
      </c>
      <c r="CP30" s="19">
        <f t="shared" ca="1" si="26"/>
        <v>167008786.94999999</v>
      </c>
      <c r="CQ30" s="18">
        <f t="shared" ca="1" si="22"/>
        <v>0</v>
      </c>
      <c r="CR30" s="18">
        <f t="shared" ca="1" si="22"/>
        <v>167008786.94999999</v>
      </c>
      <c r="CS30" s="18">
        <f t="shared" ca="1" si="22"/>
        <v>0</v>
      </c>
      <c r="CT30" s="18">
        <f t="shared" ca="1" si="22"/>
        <v>0</v>
      </c>
      <c r="CU30" s="18">
        <f t="shared" ca="1" si="22"/>
        <v>0</v>
      </c>
      <c r="CV30" s="19">
        <f t="shared" ca="1" si="14"/>
        <v>1806156522.1627173</v>
      </c>
    </row>
    <row r="31" spans="1:100" ht="12.75" customHeight="1">
      <c r="A31" s="55" t="s">
        <v>195</v>
      </c>
      <c r="B31" s="17">
        <v>1035</v>
      </c>
      <c r="C31" s="56" t="s">
        <v>147</v>
      </c>
      <c r="D31" s="19">
        <f t="shared" ca="1" si="23"/>
        <v>517185646.57081199</v>
      </c>
      <c r="E31" s="18">
        <f t="shared" ca="1" si="17"/>
        <v>40100095.008953996</v>
      </c>
      <c r="F31" s="18">
        <f t="shared" ca="1" si="17"/>
        <v>119905305.35987701</v>
      </c>
      <c r="G31" s="18">
        <f t="shared" ca="1" si="17"/>
        <v>357180246.20198101</v>
      </c>
      <c r="H31" s="18">
        <f t="shared" ca="1" si="17"/>
        <v>82110011.127576992</v>
      </c>
      <c r="I31" s="18">
        <f t="shared" ca="1" si="17"/>
        <v>120311218.48</v>
      </c>
      <c r="J31" s="18">
        <f t="shared" ca="1" si="17"/>
        <v>0</v>
      </c>
      <c r="K31" s="18">
        <f t="shared" ca="1" si="17"/>
        <v>24658943.050000001</v>
      </c>
      <c r="L31" s="18">
        <f t="shared" ca="1" si="17"/>
        <v>0</v>
      </c>
      <c r="M31" s="18">
        <f t="shared" ca="1" si="17"/>
        <v>0</v>
      </c>
      <c r="N31" s="18">
        <f t="shared" ca="1" si="17"/>
        <v>0</v>
      </c>
      <c r="O31" s="18">
        <f t="shared" ca="1" si="17"/>
        <v>290428106.72000003</v>
      </c>
      <c r="P31" s="18">
        <f t="shared" ca="1" si="17"/>
        <v>0</v>
      </c>
      <c r="Q31" s="18">
        <f t="shared" ca="1" si="17"/>
        <v>133165171.48</v>
      </c>
      <c r="R31" s="18">
        <f t="shared" ca="1" si="17"/>
        <v>0</v>
      </c>
      <c r="S31" s="18">
        <f t="shared" ca="1" si="17"/>
        <v>0</v>
      </c>
      <c r="T31" s="18">
        <f t="shared" ca="1" si="1"/>
        <v>7005366551.0251274</v>
      </c>
      <c r="U31" s="18">
        <f t="shared" ca="1" si="18"/>
        <v>66303038.47501</v>
      </c>
      <c r="V31" s="18">
        <f t="shared" ca="1" si="18"/>
        <v>480188693.80000007</v>
      </c>
      <c r="W31" s="18">
        <f t="shared" ca="1" si="18"/>
        <v>5473419623.9099998</v>
      </c>
      <c r="X31" s="18">
        <f t="shared" ca="1" si="18"/>
        <v>3803278.32</v>
      </c>
      <c r="Y31" s="18">
        <f t="shared" ca="1" si="18"/>
        <v>74472423.139634997</v>
      </c>
      <c r="Z31" s="18">
        <f t="shared" ca="1" si="18"/>
        <v>30118444.98959</v>
      </c>
      <c r="AA31" s="18">
        <f t="shared" ca="1" si="18"/>
        <v>0</v>
      </c>
      <c r="AB31" s="18">
        <f t="shared" ca="1" si="18"/>
        <v>0</v>
      </c>
      <c r="AC31" s="18">
        <f t="shared" ca="1" si="18"/>
        <v>10862824.160073999</v>
      </c>
      <c r="AD31" s="18">
        <f t="shared" ca="1" si="18"/>
        <v>61540342.468915001</v>
      </c>
      <c r="AE31" s="18">
        <f t="shared" ca="1" si="15"/>
        <v>0</v>
      </c>
      <c r="AF31" s="18">
        <f t="shared" ca="1" si="15"/>
        <v>10032378.050000001</v>
      </c>
      <c r="AG31" s="18">
        <f t="shared" ca="1" si="15"/>
        <v>0</v>
      </c>
      <c r="AH31" s="18">
        <f t="shared" ca="1" si="15"/>
        <v>0</v>
      </c>
      <c r="AI31" s="18">
        <f t="shared" ca="1" si="15"/>
        <v>0</v>
      </c>
      <c r="AJ31" s="18">
        <f t="shared" ca="1" si="15"/>
        <v>4849885.08</v>
      </c>
      <c r="AK31" s="18">
        <f t="shared" ca="1" si="15"/>
        <v>12015448.039999999</v>
      </c>
      <c r="AL31" s="18">
        <f t="shared" ca="1" si="15"/>
        <v>0</v>
      </c>
      <c r="AM31" s="18">
        <f t="shared" ca="1" si="15"/>
        <v>57530158.63000001</v>
      </c>
      <c r="AN31" s="18">
        <f t="shared" ca="1" si="15"/>
        <v>664309.52</v>
      </c>
      <c r="AO31" s="18">
        <f t="shared" ca="1" si="15"/>
        <v>735998.82</v>
      </c>
      <c r="AP31" s="18">
        <f t="shared" ca="1" si="15"/>
        <v>3938187.3800000004</v>
      </c>
      <c r="AQ31" s="18">
        <f t="shared" ca="1" si="15"/>
        <v>0</v>
      </c>
      <c r="AR31" s="18">
        <f t="shared" ca="1" si="15"/>
        <v>0</v>
      </c>
      <c r="AS31" s="18">
        <f t="shared" ca="1" si="15"/>
        <v>0</v>
      </c>
      <c r="AT31" s="18">
        <f t="shared" ca="1" si="15"/>
        <v>1398511123.715374</v>
      </c>
      <c r="AU31" s="18">
        <f t="shared" ca="1" si="19"/>
        <v>33411083.410216</v>
      </c>
      <c r="AV31" s="18">
        <f t="shared" ca="1" si="19"/>
        <v>30883415.670216002</v>
      </c>
      <c r="AW31" s="18">
        <f t="shared" ca="1" si="19"/>
        <v>0</v>
      </c>
      <c r="AX31" s="18">
        <f t="shared" ca="1" si="19"/>
        <v>29760810.020215999</v>
      </c>
      <c r="AY31" s="18">
        <f t="shared" ca="1" si="19"/>
        <v>0</v>
      </c>
      <c r="AZ31" s="18">
        <f t="shared" ca="1" si="19"/>
        <v>0</v>
      </c>
      <c r="BA31" s="18">
        <f t="shared" ca="1" si="19"/>
        <v>0</v>
      </c>
      <c r="BB31" s="18">
        <f t="shared" ca="1" si="19"/>
        <v>0</v>
      </c>
      <c r="BC31" s="18">
        <f t="shared" ca="1" si="19"/>
        <v>0</v>
      </c>
      <c r="BD31" s="18">
        <f t="shared" ca="1" si="19"/>
        <v>72711427.49000001</v>
      </c>
      <c r="BE31" s="18">
        <f t="shared" ca="1" si="19"/>
        <v>0</v>
      </c>
      <c r="BF31" s="18">
        <f t="shared" ca="1" si="19"/>
        <v>0</v>
      </c>
      <c r="BG31" s="18">
        <f t="shared" ca="1" si="19"/>
        <v>0</v>
      </c>
      <c r="BH31" s="18">
        <f t="shared" ca="1" si="19"/>
        <v>0</v>
      </c>
      <c r="BI31" s="18">
        <f t="shared" ca="1" si="19"/>
        <v>0</v>
      </c>
      <c r="BJ31" s="18">
        <f t="shared" ca="1" si="19"/>
        <v>0</v>
      </c>
      <c r="BK31" s="18">
        <f t="shared" ca="1" si="20"/>
        <v>0</v>
      </c>
      <c r="BL31" s="18">
        <f t="shared" ca="1" si="20"/>
        <v>1047599.45</v>
      </c>
      <c r="BM31" s="18">
        <f t="shared" ca="1" si="20"/>
        <v>0</v>
      </c>
      <c r="BN31" s="18">
        <f t="shared" ca="1" si="20"/>
        <v>172190351.78999999</v>
      </c>
      <c r="BO31" s="18">
        <f t="shared" ca="1" si="20"/>
        <v>0</v>
      </c>
      <c r="BP31" s="18">
        <f t="shared" ca="1" si="20"/>
        <v>193328571.61000001</v>
      </c>
      <c r="BQ31" s="18">
        <f t="shared" ca="1" si="20"/>
        <v>72272106.760000005</v>
      </c>
      <c r="BR31" s="18">
        <f t="shared" ca="1" si="20"/>
        <v>144766337.31355402</v>
      </c>
      <c r="BS31" s="18">
        <f t="shared" ca="1" si="20"/>
        <v>96907322.160176009</v>
      </c>
      <c r="BT31" s="18">
        <f t="shared" ca="1" si="20"/>
        <v>0</v>
      </c>
      <c r="BU31" s="18">
        <f t="shared" ca="1" si="20"/>
        <v>0</v>
      </c>
      <c r="BV31" s="18">
        <f t="shared" ca="1" si="20"/>
        <v>30385322.460000001</v>
      </c>
      <c r="BW31" s="18">
        <f t="shared" ca="1" si="20"/>
        <v>0</v>
      </c>
      <c r="BX31" s="18">
        <f t="shared" ca="1" si="20"/>
        <v>0</v>
      </c>
      <c r="BY31" s="18">
        <f t="shared" ca="1" si="20"/>
        <v>0</v>
      </c>
      <c r="BZ31" s="18">
        <f t="shared" ca="1" si="20"/>
        <v>0</v>
      </c>
      <c r="CA31" s="18">
        <f t="shared" ca="1" si="21"/>
        <v>7364374.9699999997</v>
      </c>
      <c r="CB31" s="18">
        <f t="shared" ca="1" si="21"/>
        <v>444974860.92000002</v>
      </c>
      <c r="CC31" s="18">
        <f t="shared" ca="1" si="21"/>
        <v>0</v>
      </c>
      <c r="CD31" s="18">
        <f t="shared" ca="1" si="21"/>
        <v>4015057.73</v>
      </c>
      <c r="CE31" s="18">
        <f t="shared" ca="1" si="21"/>
        <v>0</v>
      </c>
      <c r="CF31" s="18">
        <f t="shared" ca="1" si="21"/>
        <v>0</v>
      </c>
      <c r="CG31" s="18">
        <f t="shared" ca="1" si="21"/>
        <v>0</v>
      </c>
      <c r="CH31" s="18">
        <f t="shared" ca="1" si="21"/>
        <v>486367.12</v>
      </c>
      <c r="CI31" s="18">
        <f t="shared" ca="1" si="21"/>
        <v>534356.06999999995</v>
      </c>
      <c r="CJ31" s="19">
        <f t="shared" ca="1" si="24"/>
        <v>740461607.17999983</v>
      </c>
      <c r="CK31" s="18">
        <f t="shared" ca="1" si="27"/>
        <v>957504.42999799992</v>
      </c>
      <c r="CL31" s="18">
        <f t="shared" ca="1" si="27"/>
        <v>20785100.559549864</v>
      </c>
      <c r="CM31" s="19">
        <f t="shared" ca="1" si="25"/>
        <v>718041133.06999993</v>
      </c>
      <c r="CN31" s="18">
        <f t="shared" ca="1" si="28"/>
        <v>13396478.51</v>
      </c>
      <c r="CO31" s="18">
        <f t="shared" ca="1" si="28"/>
        <v>704644654.55999994</v>
      </c>
      <c r="CP31" s="19">
        <f t="shared" ca="1" si="26"/>
        <v>677869.12045200006</v>
      </c>
      <c r="CQ31" s="18">
        <f t="shared" ca="1" si="22"/>
        <v>368845.42045199999</v>
      </c>
      <c r="CR31" s="18">
        <f t="shared" ca="1" si="22"/>
        <v>309023.7</v>
      </c>
      <c r="CS31" s="18">
        <f t="shared" ca="1" si="22"/>
        <v>103429881.34</v>
      </c>
      <c r="CT31" s="18">
        <f t="shared" ca="1" si="22"/>
        <v>0</v>
      </c>
      <c r="CU31" s="18">
        <f t="shared" ca="1" si="22"/>
        <v>114606.83</v>
      </c>
      <c r="CV31" s="19">
        <f t="shared" ca="1" si="14"/>
        <v>18041257267.24649</v>
      </c>
    </row>
    <row r="32" spans="1:100" ht="12.75" customHeight="1">
      <c r="A32" s="55" t="s">
        <v>197</v>
      </c>
      <c r="B32" s="17">
        <v>1036</v>
      </c>
      <c r="C32" s="56" t="s">
        <v>147</v>
      </c>
      <c r="D32" s="19">
        <f t="shared" ca="1" si="23"/>
        <v>320736434.16001034</v>
      </c>
      <c r="E32" s="18">
        <f t="shared" ca="1" si="17"/>
        <v>91553395.42002213</v>
      </c>
      <c r="F32" s="18">
        <f t="shared" ca="1" si="17"/>
        <v>123440828.5200001</v>
      </c>
      <c r="G32" s="18">
        <f t="shared" ca="1" si="17"/>
        <v>105742210.21998811</v>
      </c>
      <c r="H32" s="18">
        <f t="shared" ca="1" si="17"/>
        <v>1547676.2300000009</v>
      </c>
      <c r="I32" s="18">
        <f t="shared" ca="1" si="17"/>
        <v>467207005.13006926</v>
      </c>
      <c r="J32" s="18">
        <f t="shared" ca="1" si="17"/>
        <v>481653.1200000004</v>
      </c>
      <c r="K32" s="18">
        <f t="shared" ca="1" si="17"/>
        <v>6451408.8899999978</v>
      </c>
      <c r="L32" s="18">
        <f t="shared" ca="1" si="17"/>
        <v>0</v>
      </c>
      <c r="M32" s="18">
        <f t="shared" ca="1" si="17"/>
        <v>0</v>
      </c>
      <c r="N32" s="18">
        <f t="shared" ca="1" si="17"/>
        <v>0</v>
      </c>
      <c r="O32" s="18">
        <f t="shared" ca="1" si="17"/>
        <v>292745122.92000079</v>
      </c>
      <c r="P32" s="18">
        <f t="shared" ca="1" si="17"/>
        <v>0</v>
      </c>
      <c r="Q32" s="18">
        <f t="shared" ca="1" si="17"/>
        <v>102528290.08999994</v>
      </c>
      <c r="R32" s="18">
        <f t="shared" ca="1" si="17"/>
        <v>0</v>
      </c>
      <c r="S32" s="18">
        <f t="shared" ca="1" si="17"/>
        <v>0</v>
      </c>
      <c r="T32" s="18">
        <f t="shared" ca="1" si="1"/>
        <v>6272883819.6823254</v>
      </c>
      <c r="U32" s="18">
        <f t="shared" ca="1" si="18"/>
        <v>29871094.540000044</v>
      </c>
      <c r="V32" s="18">
        <f t="shared" ca="1" si="18"/>
        <v>256377406.53002146</v>
      </c>
      <c r="W32" s="18">
        <f t="shared" ca="1" si="18"/>
        <v>1590742692.7599661</v>
      </c>
      <c r="X32" s="18">
        <f t="shared" ca="1" si="18"/>
        <v>5169589.3499999978</v>
      </c>
      <c r="Y32" s="18">
        <f t="shared" ca="1" si="18"/>
        <v>27240647.650000006</v>
      </c>
      <c r="Z32" s="18">
        <f t="shared" ca="1" si="18"/>
        <v>153384418.75000003</v>
      </c>
      <c r="AA32" s="18">
        <f t="shared" ca="1" si="18"/>
        <v>321446.56999999995</v>
      </c>
      <c r="AB32" s="18">
        <f t="shared" ca="1" si="18"/>
        <v>0</v>
      </c>
      <c r="AC32" s="18">
        <f t="shared" ca="1" si="18"/>
        <v>3489046.9599998966</v>
      </c>
      <c r="AD32" s="18">
        <f t="shared" ca="1" si="18"/>
        <v>29488128.480002005</v>
      </c>
      <c r="AE32" s="18">
        <f t="shared" ca="1" si="15"/>
        <v>0</v>
      </c>
      <c r="AF32" s="18">
        <f t="shared" ca="1" si="15"/>
        <v>1476094.2600000002</v>
      </c>
      <c r="AG32" s="18">
        <f t="shared" ca="1" si="15"/>
        <v>15263154.18</v>
      </c>
      <c r="AH32" s="18">
        <f t="shared" ca="1" si="15"/>
        <v>3622397.4299999997</v>
      </c>
      <c r="AI32" s="18">
        <f t="shared" ca="1" si="15"/>
        <v>2862376.9800000004</v>
      </c>
      <c r="AJ32" s="18">
        <f t="shared" ca="1" si="15"/>
        <v>1053734.4099999999</v>
      </c>
      <c r="AK32" s="18">
        <f t="shared" ca="1" si="15"/>
        <v>753549.08999999939</v>
      </c>
      <c r="AL32" s="18">
        <f t="shared" ca="1" si="15"/>
        <v>0</v>
      </c>
      <c r="AM32" s="18">
        <f t="shared" ca="1" si="15"/>
        <v>26190.449999999997</v>
      </c>
      <c r="AN32" s="18">
        <f t="shared" ca="1" si="15"/>
        <v>36215</v>
      </c>
      <c r="AO32" s="18">
        <f t="shared" ca="1" si="15"/>
        <v>0</v>
      </c>
      <c r="AP32" s="18">
        <f t="shared" ca="1" si="15"/>
        <v>1572479.7499999998</v>
      </c>
      <c r="AQ32" s="18">
        <f t="shared" ca="1" si="15"/>
        <v>0</v>
      </c>
      <c r="AR32" s="18">
        <f t="shared" ca="1" si="15"/>
        <v>0</v>
      </c>
      <c r="AS32" s="18">
        <f t="shared" ca="1" si="15"/>
        <v>0</v>
      </c>
      <c r="AT32" s="18">
        <f t="shared" ca="1" si="15"/>
        <v>926627751.73001242</v>
      </c>
      <c r="AU32" s="18">
        <f t="shared" ca="1" si="19"/>
        <v>66932385.950036973</v>
      </c>
      <c r="AV32" s="18">
        <f t="shared" ca="1" si="19"/>
        <v>28611018.120001178</v>
      </c>
      <c r="AW32" s="18">
        <f t="shared" ca="1" si="19"/>
        <v>0</v>
      </c>
      <c r="AX32" s="18">
        <f t="shared" ca="1" si="19"/>
        <v>42421523.33998879</v>
      </c>
      <c r="AY32" s="18">
        <f t="shared" ca="1" si="19"/>
        <v>0</v>
      </c>
      <c r="AZ32" s="18">
        <f t="shared" ca="1" si="19"/>
        <v>0</v>
      </c>
      <c r="BA32" s="18">
        <f t="shared" ca="1" si="19"/>
        <v>0</v>
      </c>
      <c r="BB32" s="18">
        <f t="shared" ca="1" si="19"/>
        <v>0</v>
      </c>
      <c r="BC32" s="18">
        <f t="shared" ca="1" si="19"/>
        <v>0</v>
      </c>
      <c r="BD32" s="18">
        <f t="shared" ca="1" si="19"/>
        <v>24033845.980012134</v>
      </c>
      <c r="BE32" s="18">
        <f t="shared" ca="1" si="19"/>
        <v>0</v>
      </c>
      <c r="BF32" s="18">
        <f t="shared" ca="1" si="19"/>
        <v>0</v>
      </c>
      <c r="BG32" s="18">
        <f t="shared" ca="1" si="19"/>
        <v>0</v>
      </c>
      <c r="BH32" s="18">
        <f t="shared" ca="1" si="19"/>
        <v>0</v>
      </c>
      <c r="BI32" s="18">
        <f t="shared" ca="1" si="19"/>
        <v>0</v>
      </c>
      <c r="BJ32" s="18">
        <f t="shared" ca="1" si="19"/>
        <v>0</v>
      </c>
      <c r="BK32" s="18">
        <f t="shared" ca="1" si="20"/>
        <v>0</v>
      </c>
      <c r="BL32" s="18">
        <f t="shared" ca="1" si="20"/>
        <v>0</v>
      </c>
      <c r="BM32" s="18">
        <f t="shared" ca="1" si="20"/>
        <v>0</v>
      </c>
      <c r="BN32" s="18">
        <f t="shared" ca="1" si="20"/>
        <v>12039375.429999933</v>
      </c>
      <c r="BO32" s="18">
        <f t="shared" ca="1" si="20"/>
        <v>0</v>
      </c>
      <c r="BP32" s="18">
        <f t="shared" ca="1" si="20"/>
        <v>38453264.469999701</v>
      </c>
      <c r="BQ32" s="18">
        <f t="shared" ca="1" si="20"/>
        <v>476556.33000000013</v>
      </c>
      <c r="BR32" s="18">
        <f t="shared" ca="1" si="20"/>
        <v>7950481.2000000011</v>
      </c>
      <c r="BS32" s="18">
        <f t="shared" ca="1" si="20"/>
        <v>34708160.219999745</v>
      </c>
      <c r="BT32" s="18">
        <f t="shared" ca="1" si="20"/>
        <v>0</v>
      </c>
      <c r="BU32" s="18">
        <f t="shared" ca="1" si="20"/>
        <v>0</v>
      </c>
      <c r="BV32" s="18">
        <f t="shared" ca="1" si="20"/>
        <v>0</v>
      </c>
      <c r="BW32" s="18">
        <f t="shared" ca="1" si="20"/>
        <v>0</v>
      </c>
      <c r="BX32" s="18">
        <f t="shared" ca="1" si="20"/>
        <v>712936.94000000006</v>
      </c>
      <c r="BY32" s="18">
        <f t="shared" ca="1" si="20"/>
        <v>0</v>
      </c>
      <c r="BZ32" s="18">
        <f t="shared" ca="1" si="20"/>
        <v>0</v>
      </c>
      <c r="CA32" s="18">
        <f t="shared" ca="1" si="21"/>
        <v>23263490.199999988</v>
      </c>
      <c r="CB32" s="18">
        <f t="shared" ca="1" si="21"/>
        <v>1200350716.0600028</v>
      </c>
      <c r="CC32" s="18">
        <f t="shared" ca="1" si="21"/>
        <v>1088638.68</v>
      </c>
      <c r="CD32" s="18">
        <f t="shared" ca="1" si="21"/>
        <v>74132215.680000007</v>
      </c>
      <c r="CE32" s="18">
        <f t="shared" ca="1" si="21"/>
        <v>0</v>
      </c>
      <c r="CF32" s="18">
        <f t="shared" ca="1" si="21"/>
        <v>0</v>
      </c>
      <c r="CG32" s="18">
        <f t="shared" ca="1" si="21"/>
        <v>2623805.91</v>
      </c>
      <c r="CH32" s="18">
        <f t="shared" ca="1" si="21"/>
        <v>10587641.17</v>
      </c>
      <c r="CI32" s="18">
        <f t="shared" ca="1" si="21"/>
        <v>36378448.509813242</v>
      </c>
      <c r="CJ32" s="19">
        <f t="shared" ca="1" si="24"/>
        <v>376328410.92000014</v>
      </c>
      <c r="CK32" s="18">
        <f t="shared" ca="1" si="27"/>
        <v>13091984.039999969</v>
      </c>
      <c r="CL32" s="18">
        <f t="shared" ca="1" si="27"/>
        <v>574493.63</v>
      </c>
      <c r="CM32" s="19">
        <f t="shared" ca="1" si="25"/>
        <v>362661933.25000018</v>
      </c>
      <c r="CN32" s="18">
        <f t="shared" ca="1" si="28"/>
        <v>6324749.9600000028</v>
      </c>
      <c r="CO32" s="18">
        <f t="shared" ca="1" si="28"/>
        <v>356337183.2900002</v>
      </c>
      <c r="CP32" s="19">
        <f t="shared" ca="1" si="26"/>
        <v>0</v>
      </c>
      <c r="CQ32" s="18">
        <f t="shared" ca="1" si="22"/>
        <v>0</v>
      </c>
      <c r="CR32" s="18">
        <f t="shared" ca="1" si="22"/>
        <v>0</v>
      </c>
      <c r="CS32" s="18">
        <f t="shared" ca="1" si="22"/>
        <v>4527208.7199999969</v>
      </c>
      <c r="CT32" s="18">
        <f t="shared" ca="1" si="22"/>
        <v>0</v>
      </c>
      <c r="CU32" s="18">
        <f t="shared" ca="1" si="22"/>
        <v>0</v>
      </c>
      <c r="CV32" s="19">
        <f t="shared" ca="1" si="14"/>
        <v>12499579948.922266</v>
      </c>
    </row>
    <row r="33" spans="1:100" ht="12.75" customHeight="1">
      <c r="A33" s="55" t="s">
        <v>199</v>
      </c>
      <c r="B33" s="17">
        <v>1037</v>
      </c>
      <c r="C33" s="56" t="s">
        <v>147</v>
      </c>
      <c r="D33" s="19">
        <f t="shared" ca="1" si="23"/>
        <v>19209785.399999984</v>
      </c>
      <c r="E33" s="18">
        <f t="shared" ca="1" si="17"/>
        <v>4373538.1799999848</v>
      </c>
      <c r="F33" s="18">
        <f t="shared" ca="1" si="17"/>
        <v>126896.36</v>
      </c>
      <c r="G33" s="18">
        <f t="shared" ca="1" si="17"/>
        <v>14709350.859999999</v>
      </c>
      <c r="H33" s="18">
        <f t="shared" ca="1" si="17"/>
        <v>40.049999999999997</v>
      </c>
      <c r="I33" s="18">
        <f t="shared" ca="1" si="17"/>
        <v>143117339.94999909</v>
      </c>
      <c r="J33" s="18">
        <f t="shared" ca="1" si="17"/>
        <v>0</v>
      </c>
      <c r="K33" s="18">
        <f t="shared" ca="1" si="17"/>
        <v>3324034.5699999952</v>
      </c>
      <c r="L33" s="18">
        <f t="shared" ca="1" si="17"/>
        <v>0</v>
      </c>
      <c r="M33" s="18">
        <f t="shared" ca="1" si="17"/>
        <v>0</v>
      </c>
      <c r="N33" s="18">
        <f t="shared" ca="1" si="17"/>
        <v>0</v>
      </c>
      <c r="O33" s="18">
        <f t="shared" ca="1" si="17"/>
        <v>6451733.1299999803</v>
      </c>
      <c r="P33" s="18">
        <f t="shared" ca="1" si="17"/>
        <v>1004527.63</v>
      </c>
      <c r="Q33" s="18">
        <f t="shared" ca="1" si="17"/>
        <v>16000</v>
      </c>
      <c r="R33" s="18">
        <f t="shared" ca="1" si="17"/>
        <v>0</v>
      </c>
      <c r="S33" s="18">
        <f t="shared" ca="1" si="17"/>
        <v>0</v>
      </c>
      <c r="T33" s="18">
        <f t="shared" ca="1" si="1"/>
        <v>1359474899.9199708</v>
      </c>
      <c r="U33" s="18">
        <f t="shared" ca="1" si="18"/>
        <v>4237319.5600000005</v>
      </c>
      <c r="V33" s="18">
        <f t="shared" ca="1" si="18"/>
        <v>20082889.789999247</v>
      </c>
      <c r="W33" s="18">
        <f t="shared" ca="1" si="18"/>
        <v>507697739.17999631</v>
      </c>
      <c r="X33" s="18">
        <f t="shared" ca="1" si="18"/>
        <v>0</v>
      </c>
      <c r="Y33" s="18">
        <f t="shared" ca="1" si="18"/>
        <v>515964.50999999966</v>
      </c>
      <c r="Z33" s="18">
        <f t="shared" ca="1" si="18"/>
        <v>40847353.540002465</v>
      </c>
      <c r="AA33" s="18">
        <f t="shared" ca="1" si="18"/>
        <v>280</v>
      </c>
      <c r="AB33" s="18">
        <f t="shared" ca="1" si="18"/>
        <v>0</v>
      </c>
      <c r="AC33" s="18">
        <f t="shared" ca="1" si="18"/>
        <v>52633.269999999953</v>
      </c>
      <c r="AD33" s="18">
        <f t="shared" ca="1" si="18"/>
        <v>214338.36999999994</v>
      </c>
      <c r="AE33" s="18">
        <f t="shared" ca="1" si="15"/>
        <v>0</v>
      </c>
      <c r="AF33" s="18">
        <f t="shared" ca="1" si="15"/>
        <v>0</v>
      </c>
      <c r="AG33" s="18">
        <f t="shared" ca="1" si="15"/>
        <v>0</v>
      </c>
      <c r="AH33" s="18">
        <f t="shared" ca="1" si="15"/>
        <v>0</v>
      </c>
      <c r="AI33" s="18">
        <f t="shared" ca="1" si="15"/>
        <v>0</v>
      </c>
      <c r="AJ33" s="18">
        <f t="shared" ca="1" si="15"/>
        <v>1428542.94</v>
      </c>
      <c r="AK33" s="18">
        <f t="shared" ca="1" si="15"/>
        <v>30706.77</v>
      </c>
      <c r="AL33" s="18">
        <f t="shared" ca="1" si="15"/>
        <v>0</v>
      </c>
      <c r="AM33" s="18">
        <f t="shared" ca="1" si="15"/>
        <v>2586004.7299999981</v>
      </c>
      <c r="AN33" s="18">
        <f t="shared" ca="1" si="15"/>
        <v>0</v>
      </c>
      <c r="AO33" s="18">
        <f t="shared" ca="1" si="15"/>
        <v>0</v>
      </c>
      <c r="AP33" s="18">
        <f t="shared" ca="1" si="15"/>
        <v>3933.75</v>
      </c>
      <c r="AQ33" s="18">
        <f t="shared" ca="1" si="15"/>
        <v>0</v>
      </c>
      <c r="AR33" s="18">
        <f t="shared" ca="1" si="15"/>
        <v>0</v>
      </c>
      <c r="AS33" s="18">
        <f t="shared" ca="1" si="15"/>
        <v>0</v>
      </c>
      <c r="AT33" s="18">
        <f t="shared" ca="1" si="15"/>
        <v>25731090.399999823</v>
      </c>
      <c r="AU33" s="18">
        <f t="shared" ca="1" si="19"/>
        <v>273306.18999999989</v>
      </c>
      <c r="AV33" s="18">
        <f t="shared" ca="1" si="19"/>
        <v>262411.34999999992</v>
      </c>
      <c r="AW33" s="18">
        <f t="shared" ca="1" si="19"/>
        <v>0</v>
      </c>
      <c r="AX33" s="18">
        <f t="shared" ca="1" si="19"/>
        <v>1157280.5799999973</v>
      </c>
      <c r="AY33" s="18">
        <f t="shared" ca="1" si="19"/>
        <v>0</v>
      </c>
      <c r="AZ33" s="18">
        <f t="shared" ca="1" si="19"/>
        <v>0</v>
      </c>
      <c r="BA33" s="18">
        <f t="shared" ca="1" si="19"/>
        <v>0</v>
      </c>
      <c r="BB33" s="18">
        <f t="shared" ca="1" si="19"/>
        <v>0</v>
      </c>
      <c r="BC33" s="18">
        <f t="shared" ca="1" si="19"/>
        <v>0</v>
      </c>
      <c r="BD33" s="18">
        <f t="shared" ca="1" si="19"/>
        <v>2181924.3899998697</v>
      </c>
      <c r="BE33" s="18">
        <f t="shared" ca="1" si="19"/>
        <v>0</v>
      </c>
      <c r="BF33" s="18">
        <f t="shared" ca="1" si="19"/>
        <v>0</v>
      </c>
      <c r="BG33" s="18">
        <f t="shared" ca="1" si="19"/>
        <v>0</v>
      </c>
      <c r="BH33" s="18">
        <f t="shared" ca="1" si="19"/>
        <v>0</v>
      </c>
      <c r="BI33" s="18">
        <f t="shared" ca="1" si="19"/>
        <v>0</v>
      </c>
      <c r="BJ33" s="18">
        <f t="shared" ca="1" si="19"/>
        <v>0</v>
      </c>
      <c r="BK33" s="18">
        <f t="shared" ca="1" si="20"/>
        <v>0</v>
      </c>
      <c r="BL33" s="18">
        <f t="shared" ca="1" si="20"/>
        <v>0</v>
      </c>
      <c r="BM33" s="18">
        <f t="shared" ca="1" si="20"/>
        <v>24267.930000000008</v>
      </c>
      <c r="BN33" s="18">
        <f t="shared" ca="1" si="20"/>
        <v>2806689.5999998334</v>
      </c>
      <c r="BO33" s="18">
        <f t="shared" ca="1" si="20"/>
        <v>0</v>
      </c>
      <c r="BP33" s="18">
        <f t="shared" ca="1" si="20"/>
        <v>440115.74999999948</v>
      </c>
      <c r="BQ33" s="18">
        <f t="shared" ca="1" si="20"/>
        <v>0</v>
      </c>
      <c r="BR33" s="18">
        <f t="shared" ca="1" si="20"/>
        <v>38928.799999999988</v>
      </c>
      <c r="BS33" s="18">
        <f t="shared" ca="1" si="20"/>
        <v>158199.12000000005</v>
      </c>
      <c r="BT33" s="18">
        <f t="shared" ca="1" si="20"/>
        <v>0</v>
      </c>
      <c r="BU33" s="18">
        <f t="shared" ca="1" si="20"/>
        <v>0</v>
      </c>
      <c r="BV33" s="18">
        <f t="shared" ca="1" si="20"/>
        <v>0</v>
      </c>
      <c r="BW33" s="18">
        <f t="shared" ca="1" si="20"/>
        <v>0</v>
      </c>
      <c r="BX33" s="18">
        <f t="shared" ca="1" si="20"/>
        <v>0</v>
      </c>
      <c r="BY33" s="18">
        <f t="shared" ca="1" si="20"/>
        <v>0</v>
      </c>
      <c r="BZ33" s="18">
        <f t="shared" ca="1" si="20"/>
        <v>0</v>
      </c>
      <c r="CA33" s="18">
        <f t="shared" ca="1" si="21"/>
        <v>49952.46</v>
      </c>
      <c r="CB33" s="18">
        <f t="shared" ca="1" si="21"/>
        <v>236407637.63000014</v>
      </c>
      <c r="CC33" s="18">
        <f t="shared" ca="1" si="21"/>
        <v>0</v>
      </c>
      <c r="CD33" s="18">
        <f t="shared" ca="1" si="21"/>
        <v>2336090.19</v>
      </c>
      <c r="CE33" s="18">
        <f t="shared" ca="1" si="21"/>
        <v>0</v>
      </c>
      <c r="CF33" s="18">
        <f t="shared" ca="1" si="21"/>
        <v>0</v>
      </c>
      <c r="CG33" s="18">
        <f t="shared" ca="1" si="21"/>
        <v>0</v>
      </c>
      <c r="CH33" s="18">
        <f t="shared" ca="1" si="21"/>
        <v>0</v>
      </c>
      <c r="CI33" s="18">
        <f t="shared" ca="1" si="21"/>
        <v>0</v>
      </c>
      <c r="CJ33" s="19">
        <f t="shared" ca="1" si="24"/>
        <v>0</v>
      </c>
      <c r="CK33" s="18">
        <f t="shared" ca="1" si="27"/>
        <v>0</v>
      </c>
      <c r="CL33" s="18">
        <f t="shared" ca="1" si="27"/>
        <v>0</v>
      </c>
      <c r="CM33" s="19">
        <f t="shared" ca="1" si="25"/>
        <v>0</v>
      </c>
      <c r="CN33" s="18">
        <f t="shared" ca="1" si="28"/>
        <v>0</v>
      </c>
      <c r="CO33" s="18">
        <f t="shared" ca="1" si="28"/>
        <v>0</v>
      </c>
      <c r="CP33" s="19">
        <f t="shared" ca="1" si="26"/>
        <v>0</v>
      </c>
      <c r="CQ33" s="18">
        <f t="shared" ca="1" si="22"/>
        <v>0</v>
      </c>
      <c r="CR33" s="18">
        <f t="shared" ca="1" si="22"/>
        <v>0</v>
      </c>
      <c r="CS33" s="18">
        <f t="shared" ca="1" si="22"/>
        <v>14763379.640000308</v>
      </c>
      <c r="CT33" s="18">
        <f t="shared" ca="1" si="22"/>
        <v>0</v>
      </c>
      <c r="CU33" s="18">
        <f t="shared" ca="1" si="22"/>
        <v>0</v>
      </c>
      <c r="CV33" s="19">
        <f t="shared" ca="1" si="14"/>
        <v>2396927341.0899682</v>
      </c>
    </row>
    <row r="34" spans="1:100" ht="12.75" customHeight="1">
      <c r="A34" s="55" t="s">
        <v>201</v>
      </c>
      <c r="B34" s="17">
        <v>1038</v>
      </c>
      <c r="C34" s="56" t="s">
        <v>147</v>
      </c>
      <c r="D34" s="19">
        <f t="shared" ca="1" si="23"/>
        <v>109809332.67</v>
      </c>
      <c r="E34" s="18">
        <f t="shared" ca="1" si="17"/>
        <v>20869726.169999998</v>
      </c>
      <c r="F34" s="18">
        <f t="shared" ca="1" si="17"/>
        <v>88939606.5</v>
      </c>
      <c r="G34" s="18">
        <f t="shared" ca="1" si="17"/>
        <v>0</v>
      </c>
      <c r="H34" s="18">
        <f t="shared" ca="1" si="17"/>
        <v>300319995.19</v>
      </c>
      <c r="I34" s="18">
        <f t="shared" ca="1" si="17"/>
        <v>26288842.109999999</v>
      </c>
      <c r="J34" s="18">
        <f t="shared" ca="1" si="17"/>
        <v>0</v>
      </c>
      <c r="K34" s="18">
        <f t="shared" ca="1" si="17"/>
        <v>0</v>
      </c>
      <c r="L34" s="18">
        <f t="shared" ca="1" si="17"/>
        <v>0</v>
      </c>
      <c r="M34" s="18">
        <f t="shared" ca="1" si="17"/>
        <v>0</v>
      </c>
      <c r="N34" s="18">
        <f t="shared" ca="1" si="17"/>
        <v>0</v>
      </c>
      <c r="O34" s="18">
        <f t="shared" ca="1" si="17"/>
        <v>153602071.63999999</v>
      </c>
      <c r="P34" s="18">
        <f t="shared" ca="1" si="17"/>
        <v>0</v>
      </c>
      <c r="Q34" s="18">
        <f t="shared" ca="1" si="17"/>
        <v>21952552.899999999</v>
      </c>
      <c r="R34" s="18">
        <f t="shared" ca="1" si="17"/>
        <v>0</v>
      </c>
      <c r="S34" s="18">
        <f t="shared" ca="1" si="17"/>
        <v>0</v>
      </c>
      <c r="T34" s="18">
        <f t="shared" ca="1" si="1"/>
        <v>324957.69</v>
      </c>
      <c r="U34" s="18">
        <f t="shared" ca="1" si="18"/>
        <v>0</v>
      </c>
      <c r="V34" s="18">
        <f t="shared" ca="1" si="18"/>
        <v>10222956.969999999</v>
      </c>
      <c r="W34" s="18">
        <f t="shared" ca="1" si="18"/>
        <v>102983460.85000001</v>
      </c>
      <c r="X34" s="18">
        <f t="shared" ca="1" si="18"/>
        <v>0</v>
      </c>
      <c r="Y34" s="18">
        <f t="shared" ca="1" si="18"/>
        <v>121491988.19999999</v>
      </c>
      <c r="Z34" s="18">
        <f t="shared" ca="1" si="18"/>
        <v>20416220.619999997</v>
      </c>
      <c r="AA34" s="18">
        <f t="shared" ca="1" si="18"/>
        <v>0</v>
      </c>
      <c r="AB34" s="18">
        <f t="shared" ca="1" si="18"/>
        <v>0</v>
      </c>
      <c r="AC34" s="18">
        <f t="shared" ca="1" si="18"/>
        <v>4566205.5</v>
      </c>
      <c r="AD34" s="18">
        <f t="shared" ca="1" si="18"/>
        <v>18606694.239999998</v>
      </c>
      <c r="AE34" s="18">
        <f t="shared" ca="1" si="15"/>
        <v>0</v>
      </c>
      <c r="AF34" s="18">
        <f t="shared" ca="1" si="15"/>
        <v>-442415.21</v>
      </c>
      <c r="AG34" s="18">
        <f t="shared" ca="1" si="15"/>
        <v>0</v>
      </c>
      <c r="AH34" s="18">
        <f t="shared" ca="1" si="15"/>
        <v>27659312.199999999</v>
      </c>
      <c r="AI34" s="18">
        <f t="shared" ca="1" si="15"/>
        <v>0</v>
      </c>
      <c r="AJ34" s="18">
        <f t="shared" ca="1" si="15"/>
        <v>1403632.89</v>
      </c>
      <c r="AK34" s="18">
        <f t="shared" ca="1" si="15"/>
        <v>8811.11</v>
      </c>
      <c r="AL34" s="18">
        <f t="shared" ca="1" si="15"/>
        <v>0</v>
      </c>
      <c r="AM34" s="18">
        <f t="shared" ca="1" si="15"/>
        <v>165298211.75999996</v>
      </c>
      <c r="AN34" s="18">
        <f t="shared" ca="1" si="15"/>
        <v>7422899.4700000007</v>
      </c>
      <c r="AO34" s="18">
        <f t="shared" ca="1" si="15"/>
        <v>14020.08</v>
      </c>
      <c r="AP34" s="18">
        <f t="shared" ca="1" si="15"/>
        <v>18055880.830000002</v>
      </c>
      <c r="AQ34" s="18">
        <f t="shared" ca="1" si="15"/>
        <v>0</v>
      </c>
      <c r="AR34" s="18">
        <f t="shared" ca="1" si="15"/>
        <v>0</v>
      </c>
      <c r="AS34" s="18">
        <f t="shared" ca="1" si="15"/>
        <v>0</v>
      </c>
      <c r="AT34" s="18">
        <f t="shared" ca="1" si="15"/>
        <v>522020463.80000007</v>
      </c>
      <c r="AU34" s="18">
        <f t="shared" ca="1" si="19"/>
        <v>15798974.330000002</v>
      </c>
      <c r="AV34" s="18">
        <f t="shared" ca="1" si="19"/>
        <v>11818347.000000002</v>
      </c>
      <c r="AW34" s="18">
        <f t="shared" ca="1" si="19"/>
        <v>0</v>
      </c>
      <c r="AX34" s="18">
        <f t="shared" ca="1" si="19"/>
        <v>4359301.62</v>
      </c>
      <c r="AY34" s="18">
        <f t="shared" ca="1" si="19"/>
        <v>0</v>
      </c>
      <c r="AZ34" s="18">
        <f t="shared" ca="1" si="19"/>
        <v>0</v>
      </c>
      <c r="BA34" s="18">
        <f t="shared" ca="1" si="19"/>
        <v>0</v>
      </c>
      <c r="BB34" s="18">
        <f t="shared" ca="1" si="19"/>
        <v>0</v>
      </c>
      <c r="BC34" s="18">
        <f t="shared" ca="1" si="19"/>
        <v>0</v>
      </c>
      <c r="BD34" s="18">
        <f t="shared" ca="1" si="19"/>
        <v>74515901.769999996</v>
      </c>
      <c r="BE34" s="18">
        <f t="shared" ca="1" si="19"/>
        <v>0</v>
      </c>
      <c r="BF34" s="18">
        <f t="shared" ca="1" si="19"/>
        <v>0</v>
      </c>
      <c r="BG34" s="18">
        <f t="shared" ca="1" si="19"/>
        <v>0</v>
      </c>
      <c r="BH34" s="18">
        <f t="shared" ca="1" si="19"/>
        <v>0</v>
      </c>
      <c r="BI34" s="18">
        <f t="shared" ca="1" si="19"/>
        <v>6062519.7599999998</v>
      </c>
      <c r="BJ34" s="18">
        <f t="shared" ca="1" si="19"/>
        <v>0</v>
      </c>
      <c r="BK34" s="18">
        <f t="shared" ca="1" si="20"/>
        <v>0</v>
      </c>
      <c r="BL34" s="18">
        <f t="shared" ca="1" si="20"/>
        <v>0</v>
      </c>
      <c r="BM34" s="18">
        <f t="shared" ca="1" si="20"/>
        <v>0</v>
      </c>
      <c r="BN34" s="18">
        <f t="shared" ca="1" si="20"/>
        <v>3598271.3600000003</v>
      </c>
      <c r="BO34" s="18">
        <f t="shared" ca="1" si="20"/>
        <v>0</v>
      </c>
      <c r="BP34" s="18">
        <f t="shared" ca="1" si="20"/>
        <v>12817552.09</v>
      </c>
      <c r="BQ34" s="18">
        <f t="shared" ca="1" si="20"/>
        <v>660527.75</v>
      </c>
      <c r="BR34" s="18">
        <f t="shared" ca="1" si="20"/>
        <v>1982905.6099999999</v>
      </c>
      <c r="BS34" s="18">
        <f t="shared" ca="1" si="20"/>
        <v>1077353645.54</v>
      </c>
      <c r="BT34" s="18">
        <f t="shared" ca="1" si="20"/>
        <v>0</v>
      </c>
      <c r="BU34" s="18">
        <f t="shared" ca="1" si="20"/>
        <v>0</v>
      </c>
      <c r="BV34" s="18">
        <f t="shared" ca="1" si="20"/>
        <v>34199156.730000004</v>
      </c>
      <c r="BW34" s="18">
        <f t="shared" ca="1" si="20"/>
        <v>0</v>
      </c>
      <c r="BX34" s="18">
        <f t="shared" ca="1" si="20"/>
        <v>0</v>
      </c>
      <c r="BY34" s="18">
        <f t="shared" ca="1" si="20"/>
        <v>0</v>
      </c>
      <c r="BZ34" s="18">
        <f t="shared" ca="1" si="20"/>
        <v>0</v>
      </c>
      <c r="CA34" s="18">
        <f t="shared" ca="1" si="21"/>
        <v>0</v>
      </c>
      <c r="CB34" s="18">
        <f t="shared" ca="1" si="21"/>
        <v>0</v>
      </c>
      <c r="CC34" s="18">
        <f t="shared" ca="1" si="21"/>
        <v>0</v>
      </c>
      <c r="CD34" s="18">
        <f t="shared" ca="1" si="21"/>
        <v>0</v>
      </c>
      <c r="CE34" s="18">
        <f t="shared" ca="1" si="21"/>
        <v>0</v>
      </c>
      <c r="CF34" s="18">
        <f t="shared" ca="1" si="21"/>
        <v>0</v>
      </c>
      <c r="CG34" s="18">
        <f t="shared" ca="1" si="21"/>
        <v>0</v>
      </c>
      <c r="CH34" s="18">
        <f t="shared" ca="1" si="21"/>
        <v>0</v>
      </c>
      <c r="CI34" s="18">
        <f t="shared" ca="1" si="21"/>
        <v>296828.14</v>
      </c>
      <c r="CJ34" s="19">
        <f t="shared" ca="1" si="24"/>
        <v>11518711</v>
      </c>
      <c r="CK34" s="18">
        <f t="shared" ca="1" si="27"/>
        <v>756140.84999999963</v>
      </c>
      <c r="CL34" s="18">
        <f t="shared" ca="1" si="27"/>
        <v>10762570.15</v>
      </c>
      <c r="CM34" s="19">
        <f t="shared" ca="1" si="25"/>
        <v>0</v>
      </c>
      <c r="CN34" s="18">
        <f t="shared" ca="1" si="28"/>
        <v>0</v>
      </c>
      <c r="CO34" s="18">
        <f t="shared" ca="1" si="28"/>
        <v>0</v>
      </c>
      <c r="CP34" s="19">
        <f t="shared" ca="1" si="26"/>
        <v>0</v>
      </c>
      <c r="CQ34" s="18">
        <f t="shared" ca="1" si="22"/>
        <v>0</v>
      </c>
      <c r="CR34" s="18">
        <f t="shared" ca="1" si="22"/>
        <v>0</v>
      </c>
      <c r="CS34" s="18">
        <f t="shared" ca="1" si="22"/>
        <v>82194000.729999989</v>
      </c>
      <c r="CT34" s="18">
        <f t="shared" ca="1" si="22"/>
        <v>0</v>
      </c>
      <c r="CU34" s="18">
        <f t="shared" ca="1" si="22"/>
        <v>0</v>
      </c>
      <c r="CV34" s="19">
        <f t="shared" ca="1" si="14"/>
        <v>2969202738.9399996</v>
      </c>
    </row>
    <row r="35" spans="1:100" ht="12.75" customHeight="1">
      <c r="A35" s="55" t="s">
        <v>203</v>
      </c>
      <c r="B35" s="17">
        <v>1039</v>
      </c>
      <c r="C35" s="56" t="s">
        <v>147</v>
      </c>
      <c r="D35" s="19">
        <f t="shared" ca="1" si="23"/>
        <v>27759164.640000001</v>
      </c>
      <c r="E35" s="18">
        <f t="shared" ca="1" si="17"/>
        <v>9792620.8399999999</v>
      </c>
      <c r="F35" s="18">
        <f t="shared" ca="1" si="17"/>
        <v>8453363.8000000007</v>
      </c>
      <c r="G35" s="18">
        <f t="shared" ca="1" si="17"/>
        <v>9513180</v>
      </c>
      <c r="H35" s="18">
        <f t="shared" ca="1" si="17"/>
        <v>0</v>
      </c>
      <c r="I35" s="18">
        <f t="shared" ca="1" si="17"/>
        <v>25017073.960000001</v>
      </c>
      <c r="J35" s="18">
        <f t="shared" ca="1" si="17"/>
        <v>42370306.300000004</v>
      </c>
      <c r="K35" s="18">
        <f t="shared" ca="1" si="17"/>
        <v>0</v>
      </c>
      <c r="L35" s="18">
        <f t="shared" ca="1" si="17"/>
        <v>0</v>
      </c>
      <c r="M35" s="18">
        <f t="shared" ca="1" si="17"/>
        <v>0</v>
      </c>
      <c r="N35" s="18">
        <f t="shared" ca="1" si="17"/>
        <v>0</v>
      </c>
      <c r="O35" s="18">
        <f t="shared" ca="1" si="17"/>
        <v>32885241.510000002</v>
      </c>
      <c r="P35" s="18">
        <f t="shared" ca="1" si="17"/>
        <v>0</v>
      </c>
      <c r="Q35" s="18">
        <f t="shared" ca="1" si="17"/>
        <v>573082.75</v>
      </c>
      <c r="R35" s="18">
        <f t="shared" ca="1" si="17"/>
        <v>0</v>
      </c>
      <c r="S35" s="18">
        <f t="shared" ca="1" si="17"/>
        <v>0</v>
      </c>
      <c r="T35" s="18">
        <f t="shared" ca="1" si="1"/>
        <v>491257826.63</v>
      </c>
      <c r="U35" s="18">
        <f t="shared" ca="1" si="18"/>
        <v>5631834.5800000001</v>
      </c>
      <c r="V35" s="18">
        <f t="shared" ca="1" si="18"/>
        <v>42524726.280000001</v>
      </c>
      <c r="W35" s="18">
        <f t="shared" ca="1" si="18"/>
        <v>270814434.68000001</v>
      </c>
      <c r="X35" s="18">
        <f t="shared" ca="1" si="18"/>
        <v>5653500.3599999994</v>
      </c>
      <c r="Y35" s="18">
        <f t="shared" ca="1" si="18"/>
        <v>19454728.850000001</v>
      </c>
      <c r="Z35" s="18">
        <f t="shared" ca="1" si="18"/>
        <v>9446109.4499999993</v>
      </c>
      <c r="AA35" s="18">
        <f t="shared" ca="1" si="18"/>
        <v>0</v>
      </c>
      <c r="AB35" s="18">
        <f t="shared" ca="1" si="18"/>
        <v>0</v>
      </c>
      <c r="AC35" s="18">
        <f t="shared" ca="1" si="18"/>
        <v>618118.82999999996</v>
      </c>
      <c r="AD35" s="18">
        <f t="shared" ca="1" si="18"/>
        <v>1842891.5500000003</v>
      </c>
      <c r="AE35" s="18">
        <f t="shared" ca="1" si="15"/>
        <v>0</v>
      </c>
      <c r="AF35" s="18">
        <f t="shared" ca="1" si="15"/>
        <v>105001.75</v>
      </c>
      <c r="AG35" s="18">
        <f t="shared" ca="1" si="15"/>
        <v>0</v>
      </c>
      <c r="AH35" s="18">
        <f t="shared" ca="1" si="15"/>
        <v>0</v>
      </c>
      <c r="AI35" s="18">
        <f t="shared" ca="1" si="15"/>
        <v>0</v>
      </c>
      <c r="AJ35" s="18">
        <f t="shared" ca="1" si="15"/>
        <v>2222196.3199999998</v>
      </c>
      <c r="AK35" s="18">
        <f t="shared" ca="1" si="15"/>
        <v>141903.15</v>
      </c>
      <c r="AL35" s="18">
        <f t="shared" ca="1" si="15"/>
        <v>0</v>
      </c>
      <c r="AM35" s="18">
        <f t="shared" ca="1" si="15"/>
        <v>5142776.59</v>
      </c>
      <c r="AN35" s="18">
        <f t="shared" ca="1" si="15"/>
        <v>0</v>
      </c>
      <c r="AO35" s="18">
        <f t="shared" ca="1" si="15"/>
        <v>0</v>
      </c>
      <c r="AP35" s="18">
        <f t="shared" ca="1" si="15"/>
        <v>62269.03</v>
      </c>
      <c r="AQ35" s="18">
        <f t="shared" ca="1" si="15"/>
        <v>0</v>
      </c>
      <c r="AR35" s="18">
        <f t="shared" ca="1" si="15"/>
        <v>0</v>
      </c>
      <c r="AS35" s="18">
        <f t="shared" ca="1" si="15"/>
        <v>0</v>
      </c>
      <c r="AT35" s="18">
        <f t="shared" ca="1" si="15"/>
        <v>49254643.539999999</v>
      </c>
      <c r="AU35" s="18">
        <f t="shared" ca="1" si="19"/>
        <v>2586522.54</v>
      </c>
      <c r="AV35" s="18">
        <f t="shared" ca="1" si="19"/>
        <v>0</v>
      </c>
      <c r="AW35" s="18">
        <f t="shared" ca="1" si="19"/>
        <v>0</v>
      </c>
      <c r="AX35" s="18">
        <f t="shared" ca="1" si="19"/>
        <v>0</v>
      </c>
      <c r="AY35" s="18">
        <f t="shared" ca="1" si="19"/>
        <v>0</v>
      </c>
      <c r="AZ35" s="18">
        <f t="shared" ca="1" si="19"/>
        <v>0</v>
      </c>
      <c r="BA35" s="18">
        <f t="shared" ca="1" si="19"/>
        <v>0</v>
      </c>
      <c r="BB35" s="18">
        <f t="shared" ca="1" si="19"/>
        <v>0</v>
      </c>
      <c r="BC35" s="18">
        <f t="shared" ca="1" si="19"/>
        <v>0</v>
      </c>
      <c r="BD35" s="18">
        <f t="shared" ca="1" si="19"/>
        <v>7362679.3200000003</v>
      </c>
      <c r="BE35" s="18">
        <f t="shared" ca="1" si="19"/>
        <v>0</v>
      </c>
      <c r="BF35" s="18">
        <f t="shared" ca="1" si="19"/>
        <v>0</v>
      </c>
      <c r="BG35" s="18">
        <f t="shared" ca="1" si="19"/>
        <v>0</v>
      </c>
      <c r="BH35" s="18">
        <f t="shared" ca="1" si="19"/>
        <v>0</v>
      </c>
      <c r="BI35" s="18">
        <f t="shared" ca="1" si="19"/>
        <v>0</v>
      </c>
      <c r="BJ35" s="18">
        <f t="shared" ca="1" si="19"/>
        <v>0</v>
      </c>
      <c r="BK35" s="18">
        <f t="shared" ca="1" si="20"/>
        <v>0</v>
      </c>
      <c r="BL35" s="18">
        <f t="shared" ca="1" si="20"/>
        <v>0</v>
      </c>
      <c r="BM35" s="18">
        <f t="shared" ca="1" si="20"/>
        <v>0</v>
      </c>
      <c r="BN35" s="18">
        <f t="shared" ca="1" si="20"/>
        <v>0</v>
      </c>
      <c r="BO35" s="18">
        <f t="shared" ca="1" si="20"/>
        <v>0</v>
      </c>
      <c r="BP35" s="18">
        <f t="shared" ca="1" si="20"/>
        <v>29744204.980000004</v>
      </c>
      <c r="BQ35" s="18">
        <f t="shared" ca="1" si="20"/>
        <v>4479.43</v>
      </c>
      <c r="BR35" s="18">
        <f t="shared" ca="1" si="20"/>
        <v>16759180.279999999</v>
      </c>
      <c r="BS35" s="18">
        <f t="shared" ca="1" si="20"/>
        <v>4671237.4300000006</v>
      </c>
      <c r="BT35" s="18">
        <f t="shared" ca="1" si="20"/>
        <v>0</v>
      </c>
      <c r="BU35" s="18">
        <f t="shared" ca="1" si="20"/>
        <v>0</v>
      </c>
      <c r="BV35" s="18">
        <f t="shared" ca="1" si="20"/>
        <v>0</v>
      </c>
      <c r="BW35" s="18">
        <f t="shared" ca="1" si="20"/>
        <v>0</v>
      </c>
      <c r="BX35" s="18">
        <f t="shared" ca="1" si="20"/>
        <v>0</v>
      </c>
      <c r="BY35" s="18">
        <f t="shared" ca="1" si="20"/>
        <v>0</v>
      </c>
      <c r="BZ35" s="18">
        <f t="shared" ca="1" si="20"/>
        <v>0</v>
      </c>
      <c r="CA35" s="18">
        <f t="shared" ca="1" si="21"/>
        <v>0</v>
      </c>
      <c r="CB35" s="18">
        <f t="shared" ca="1" si="21"/>
        <v>0</v>
      </c>
      <c r="CC35" s="18">
        <f t="shared" ca="1" si="21"/>
        <v>0</v>
      </c>
      <c r="CD35" s="18">
        <f t="shared" ca="1" si="21"/>
        <v>0</v>
      </c>
      <c r="CE35" s="18">
        <f t="shared" ca="1" si="21"/>
        <v>0</v>
      </c>
      <c r="CF35" s="18">
        <f t="shared" ca="1" si="21"/>
        <v>0</v>
      </c>
      <c r="CG35" s="18">
        <f t="shared" ca="1" si="21"/>
        <v>0</v>
      </c>
      <c r="CH35" s="18">
        <f t="shared" ca="1" si="21"/>
        <v>0</v>
      </c>
      <c r="CI35" s="18">
        <f t="shared" ca="1" si="21"/>
        <v>0</v>
      </c>
      <c r="CJ35" s="19">
        <f t="shared" ca="1" si="24"/>
        <v>264219068.64999998</v>
      </c>
      <c r="CK35" s="18">
        <f t="shared" ca="1" si="27"/>
        <v>0</v>
      </c>
      <c r="CL35" s="18">
        <f t="shared" ca="1" si="27"/>
        <v>7775116.2400000002</v>
      </c>
      <c r="CM35" s="19">
        <f t="shared" ca="1" si="25"/>
        <v>256443952.40999997</v>
      </c>
      <c r="CN35" s="18">
        <f t="shared" ca="1" si="28"/>
        <v>0</v>
      </c>
      <c r="CO35" s="18">
        <f t="shared" ca="1" si="28"/>
        <v>256443952.40999997</v>
      </c>
      <c r="CP35" s="19">
        <f t="shared" ca="1" si="26"/>
        <v>0</v>
      </c>
      <c r="CQ35" s="18">
        <f t="shared" ca="1" si="22"/>
        <v>0</v>
      </c>
      <c r="CR35" s="18">
        <f t="shared" ca="1" si="22"/>
        <v>0</v>
      </c>
      <c r="CS35" s="18">
        <f t="shared" ca="1" si="22"/>
        <v>18201723.260000002</v>
      </c>
      <c r="CT35" s="18">
        <f t="shared" ca="1" si="22"/>
        <v>0</v>
      </c>
      <c r="CU35" s="18">
        <f t="shared" ca="1" si="22"/>
        <v>0</v>
      </c>
      <c r="CV35" s="19">
        <f t="shared" ca="1" si="14"/>
        <v>1376326926.6400001</v>
      </c>
    </row>
    <row r="36" spans="1:100" ht="12.75" customHeight="1">
      <c r="A36" s="55" t="s">
        <v>205</v>
      </c>
      <c r="B36" s="17">
        <v>1040</v>
      </c>
      <c r="C36" s="56" t="s">
        <v>147</v>
      </c>
      <c r="D36" s="19">
        <f t="shared" ca="1" si="23"/>
        <v>0</v>
      </c>
      <c r="E36" s="18">
        <f t="shared" ca="1" si="17"/>
        <v>0</v>
      </c>
      <c r="F36" s="18">
        <f t="shared" ca="1" si="17"/>
        <v>0</v>
      </c>
      <c r="G36" s="18">
        <f t="shared" ca="1" si="17"/>
        <v>0</v>
      </c>
      <c r="H36" s="18">
        <f t="shared" ca="1" si="17"/>
        <v>0</v>
      </c>
      <c r="I36" s="18">
        <f t="shared" ca="1" si="17"/>
        <v>0</v>
      </c>
      <c r="J36" s="18">
        <f t="shared" ca="1" si="17"/>
        <v>0</v>
      </c>
      <c r="K36" s="18">
        <f t="shared" ca="1" si="17"/>
        <v>0</v>
      </c>
      <c r="L36" s="18">
        <f t="shared" ca="1" si="17"/>
        <v>0</v>
      </c>
      <c r="M36" s="18">
        <f t="shared" ca="1" si="17"/>
        <v>0</v>
      </c>
      <c r="N36" s="18">
        <f t="shared" ca="1" si="17"/>
        <v>0</v>
      </c>
      <c r="O36" s="18">
        <f t="shared" ca="1" si="17"/>
        <v>0</v>
      </c>
      <c r="P36" s="18">
        <f t="shared" ca="1" si="17"/>
        <v>0</v>
      </c>
      <c r="Q36" s="18">
        <f t="shared" ca="1" si="17"/>
        <v>501795719.24000001</v>
      </c>
      <c r="R36" s="18">
        <f t="shared" ca="1" si="17"/>
        <v>0</v>
      </c>
      <c r="S36" s="18">
        <f t="shared" ca="1" si="17"/>
        <v>0</v>
      </c>
      <c r="T36" s="18">
        <f t="shared" ca="1" si="1"/>
        <v>0</v>
      </c>
      <c r="U36" s="18">
        <f t="shared" ca="1" si="18"/>
        <v>0</v>
      </c>
      <c r="V36" s="18">
        <f t="shared" ca="1" si="18"/>
        <v>0</v>
      </c>
      <c r="W36" s="18">
        <f t="shared" ca="1" si="18"/>
        <v>0</v>
      </c>
      <c r="X36" s="18">
        <f t="shared" ca="1" si="18"/>
        <v>0</v>
      </c>
      <c r="Y36" s="18">
        <f t="shared" ca="1" si="18"/>
        <v>0</v>
      </c>
      <c r="Z36" s="18">
        <f t="shared" ca="1" si="18"/>
        <v>0</v>
      </c>
      <c r="AA36" s="18">
        <f t="shared" ca="1" si="18"/>
        <v>0</v>
      </c>
      <c r="AB36" s="18">
        <f t="shared" ca="1" si="18"/>
        <v>0</v>
      </c>
      <c r="AC36" s="18">
        <f t="shared" ca="1" si="18"/>
        <v>0</v>
      </c>
      <c r="AD36" s="18">
        <f t="shared" ca="1" si="18"/>
        <v>0</v>
      </c>
      <c r="AE36" s="18">
        <f t="shared" ca="1" si="15"/>
        <v>0</v>
      </c>
      <c r="AF36" s="18">
        <f t="shared" ca="1" si="15"/>
        <v>0</v>
      </c>
      <c r="AG36" s="18">
        <f t="shared" ca="1" si="15"/>
        <v>0</v>
      </c>
      <c r="AH36" s="18">
        <f t="shared" ca="1" si="15"/>
        <v>0</v>
      </c>
      <c r="AI36" s="18">
        <f t="shared" ca="1" si="15"/>
        <v>0</v>
      </c>
      <c r="AJ36" s="18">
        <f t="shared" ca="1" si="15"/>
        <v>0</v>
      </c>
      <c r="AK36" s="18">
        <f t="shared" ca="1" si="15"/>
        <v>0</v>
      </c>
      <c r="AL36" s="18">
        <f t="shared" ca="1" si="15"/>
        <v>0</v>
      </c>
      <c r="AM36" s="18">
        <f t="shared" ca="1" si="15"/>
        <v>0</v>
      </c>
      <c r="AN36" s="18">
        <f t="shared" ca="1" si="15"/>
        <v>0</v>
      </c>
      <c r="AO36" s="18">
        <f t="shared" ca="1" si="15"/>
        <v>858550135.29000008</v>
      </c>
      <c r="AP36" s="18">
        <f t="shared" ca="1" si="15"/>
        <v>0</v>
      </c>
      <c r="AQ36" s="18">
        <f t="shared" ca="1" si="15"/>
        <v>0</v>
      </c>
      <c r="AR36" s="18">
        <f t="shared" ca="1" si="15"/>
        <v>0</v>
      </c>
      <c r="AS36" s="18">
        <f t="shared" ca="1" si="15"/>
        <v>0</v>
      </c>
      <c r="AT36" s="18">
        <f t="shared" ca="1" si="15"/>
        <v>0</v>
      </c>
      <c r="AU36" s="18">
        <f t="shared" ca="1" si="19"/>
        <v>0</v>
      </c>
      <c r="AV36" s="18">
        <f t="shared" ca="1" si="19"/>
        <v>0</v>
      </c>
      <c r="AW36" s="18">
        <f t="shared" ca="1" si="19"/>
        <v>0</v>
      </c>
      <c r="AX36" s="18">
        <f t="shared" ca="1" si="19"/>
        <v>0</v>
      </c>
      <c r="AY36" s="18">
        <f t="shared" ca="1" si="19"/>
        <v>0</v>
      </c>
      <c r="AZ36" s="18">
        <f t="shared" ca="1" si="19"/>
        <v>0</v>
      </c>
      <c r="BA36" s="18">
        <f t="shared" ca="1" si="19"/>
        <v>0</v>
      </c>
      <c r="BB36" s="18">
        <f t="shared" ca="1" si="19"/>
        <v>0</v>
      </c>
      <c r="BC36" s="18">
        <f t="shared" ca="1" si="19"/>
        <v>0</v>
      </c>
      <c r="BD36" s="18">
        <f t="shared" ca="1" si="19"/>
        <v>0</v>
      </c>
      <c r="BE36" s="18">
        <f t="shared" ca="1" si="19"/>
        <v>0</v>
      </c>
      <c r="BF36" s="18">
        <f t="shared" ca="1" si="19"/>
        <v>0</v>
      </c>
      <c r="BG36" s="18">
        <f t="shared" ca="1" si="19"/>
        <v>0</v>
      </c>
      <c r="BH36" s="18">
        <f t="shared" ca="1" si="19"/>
        <v>0</v>
      </c>
      <c r="BI36" s="18">
        <f t="shared" ca="1" si="19"/>
        <v>0</v>
      </c>
      <c r="BJ36" s="18">
        <f t="shared" ca="1" si="19"/>
        <v>0</v>
      </c>
      <c r="BK36" s="18">
        <f t="shared" ca="1" si="20"/>
        <v>0</v>
      </c>
      <c r="BL36" s="18">
        <f t="shared" ca="1" si="20"/>
        <v>0</v>
      </c>
      <c r="BM36" s="18">
        <f t="shared" ca="1" si="20"/>
        <v>0</v>
      </c>
      <c r="BN36" s="18">
        <f t="shared" ca="1" si="20"/>
        <v>0</v>
      </c>
      <c r="BO36" s="18">
        <f t="shared" ca="1" si="20"/>
        <v>0</v>
      </c>
      <c r="BP36" s="18">
        <f t="shared" ca="1" si="20"/>
        <v>0</v>
      </c>
      <c r="BQ36" s="18">
        <f t="shared" ca="1" si="20"/>
        <v>0</v>
      </c>
      <c r="BR36" s="18">
        <f t="shared" ca="1" si="20"/>
        <v>0</v>
      </c>
      <c r="BS36" s="18">
        <f t="shared" ca="1" si="20"/>
        <v>0</v>
      </c>
      <c r="BT36" s="18">
        <f t="shared" ca="1" si="20"/>
        <v>0</v>
      </c>
      <c r="BU36" s="18">
        <f t="shared" ca="1" si="20"/>
        <v>0</v>
      </c>
      <c r="BV36" s="18">
        <f t="shared" ca="1" si="20"/>
        <v>0</v>
      </c>
      <c r="BW36" s="18">
        <f t="shared" ca="1" si="20"/>
        <v>0</v>
      </c>
      <c r="BX36" s="18">
        <f t="shared" ca="1" si="20"/>
        <v>0</v>
      </c>
      <c r="BY36" s="18">
        <f t="shared" ca="1" si="20"/>
        <v>0</v>
      </c>
      <c r="BZ36" s="18">
        <f t="shared" ca="1" si="20"/>
        <v>0</v>
      </c>
      <c r="CA36" s="18">
        <f t="shared" ca="1" si="21"/>
        <v>0</v>
      </c>
      <c r="CB36" s="18">
        <f t="shared" ca="1" si="21"/>
        <v>0</v>
      </c>
      <c r="CC36" s="18">
        <f t="shared" ca="1" si="21"/>
        <v>0</v>
      </c>
      <c r="CD36" s="18">
        <f t="shared" ca="1" si="21"/>
        <v>0</v>
      </c>
      <c r="CE36" s="18">
        <f t="shared" ca="1" si="21"/>
        <v>0</v>
      </c>
      <c r="CF36" s="18">
        <f t="shared" ca="1" si="21"/>
        <v>0</v>
      </c>
      <c r="CG36" s="18">
        <f t="shared" ca="1" si="21"/>
        <v>0</v>
      </c>
      <c r="CH36" s="18">
        <f t="shared" ca="1" si="21"/>
        <v>0</v>
      </c>
      <c r="CI36" s="18">
        <f t="shared" ca="1" si="21"/>
        <v>0</v>
      </c>
      <c r="CJ36" s="19">
        <f t="shared" ca="1" si="24"/>
        <v>0</v>
      </c>
      <c r="CK36" s="18">
        <f t="shared" ca="1" si="27"/>
        <v>0</v>
      </c>
      <c r="CL36" s="18">
        <f t="shared" ca="1" si="27"/>
        <v>0</v>
      </c>
      <c r="CM36" s="19">
        <f t="shared" ca="1" si="25"/>
        <v>0</v>
      </c>
      <c r="CN36" s="18">
        <f t="shared" ca="1" si="28"/>
        <v>0</v>
      </c>
      <c r="CO36" s="18">
        <f t="shared" ca="1" si="28"/>
        <v>0</v>
      </c>
      <c r="CP36" s="19">
        <f t="shared" ca="1" si="26"/>
        <v>0</v>
      </c>
      <c r="CQ36" s="18">
        <f t="shared" ca="1" si="22"/>
        <v>0</v>
      </c>
      <c r="CR36" s="18">
        <f t="shared" ca="1" si="22"/>
        <v>0</v>
      </c>
      <c r="CS36" s="18">
        <f t="shared" ca="1" si="22"/>
        <v>0</v>
      </c>
      <c r="CT36" s="18">
        <f t="shared" ca="1" si="22"/>
        <v>0</v>
      </c>
      <c r="CU36" s="18">
        <f t="shared" ca="1" si="22"/>
        <v>0</v>
      </c>
      <c r="CV36" s="19">
        <f t="shared" ca="1" si="14"/>
        <v>1360345854.5300002</v>
      </c>
    </row>
    <row r="37" spans="1:100" ht="12.75" customHeight="1">
      <c r="A37" s="55" t="s">
        <v>207</v>
      </c>
      <c r="B37" s="17">
        <v>1043</v>
      </c>
      <c r="C37" s="56" t="s">
        <v>147</v>
      </c>
      <c r="D37" s="19">
        <f t="shared" ca="1" si="23"/>
        <v>1591281776.0700021</v>
      </c>
      <c r="E37" s="18">
        <f t="shared" ca="1" si="17"/>
        <v>119215005.79998398</v>
      </c>
      <c r="F37" s="18">
        <f t="shared" ca="1" si="17"/>
        <v>1141232180.9800181</v>
      </c>
      <c r="G37" s="18">
        <f t="shared" ca="1" si="17"/>
        <v>330834589.28999996</v>
      </c>
      <c r="H37" s="18">
        <f t="shared" ca="1" si="17"/>
        <v>4783918.21</v>
      </c>
      <c r="I37" s="18">
        <f t="shared" ca="1" si="17"/>
        <v>40112976.700000003</v>
      </c>
      <c r="J37" s="18">
        <f t="shared" ca="1" si="17"/>
        <v>0</v>
      </c>
      <c r="K37" s="18">
        <f t="shared" ca="1" si="17"/>
        <v>0</v>
      </c>
      <c r="L37" s="18">
        <f t="shared" ca="1" si="17"/>
        <v>0</v>
      </c>
      <c r="M37" s="18">
        <f t="shared" ca="1" si="17"/>
        <v>0</v>
      </c>
      <c r="N37" s="18">
        <f t="shared" ca="1" si="17"/>
        <v>0</v>
      </c>
      <c r="O37" s="18">
        <f t="shared" ca="1" si="17"/>
        <v>157064556.69999999</v>
      </c>
      <c r="P37" s="18">
        <f t="shared" ca="1" si="17"/>
        <v>876294.17</v>
      </c>
      <c r="Q37" s="18">
        <f t="shared" ca="1" si="17"/>
        <v>8945893.6500000004</v>
      </c>
      <c r="R37" s="18">
        <f t="shared" ca="1" si="17"/>
        <v>0</v>
      </c>
      <c r="S37" s="18">
        <f t="shared" ca="1" si="17"/>
        <v>0</v>
      </c>
      <c r="T37" s="18">
        <f t="shared" ca="1" si="1"/>
        <v>3601043951.5500002</v>
      </c>
      <c r="U37" s="18">
        <f t="shared" ca="1" si="18"/>
        <v>0</v>
      </c>
      <c r="V37" s="18">
        <f t="shared" ca="1" si="18"/>
        <v>218234454.53999999</v>
      </c>
      <c r="W37" s="18">
        <f t="shared" ca="1" si="18"/>
        <v>1731632285.1100001</v>
      </c>
      <c r="X37" s="18">
        <f t="shared" ca="1" si="18"/>
        <v>10800</v>
      </c>
      <c r="Y37" s="18">
        <f t="shared" ca="1" si="18"/>
        <v>48277421.649999999</v>
      </c>
      <c r="Z37" s="18">
        <f t="shared" ca="1" si="18"/>
        <v>147117921.65000001</v>
      </c>
      <c r="AA37" s="18">
        <f t="shared" ca="1" si="18"/>
        <v>0</v>
      </c>
      <c r="AB37" s="18">
        <f t="shared" ca="1" si="18"/>
        <v>0</v>
      </c>
      <c r="AC37" s="18">
        <f t="shared" ca="1" si="18"/>
        <v>5701914.9100000001</v>
      </c>
      <c r="AD37" s="18">
        <f t="shared" ca="1" si="18"/>
        <v>21858993.18</v>
      </c>
      <c r="AE37" s="18">
        <f t="shared" ca="1" si="15"/>
        <v>6584040</v>
      </c>
      <c r="AF37" s="18">
        <f t="shared" ca="1" si="15"/>
        <v>6690838.9000000004</v>
      </c>
      <c r="AG37" s="18">
        <f t="shared" ca="1" si="15"/>
        <v>0</v>
      </c>
      <c r="AH37" s="18">
        <f t="shared" ca="1" si="15"/>
        <v>0</v>
      </c>
      <c r="AI37" s="18">
        <f t="shared" ca="1" si="15"/>
        <v>0</v>
      </c>
      <c r="AJ37" s="18">
        <f t="shared" ca="1" si="15"/>
        <v>1641602.43</v>
      </c>
      <c r="AK37" s="18">
        <f t="shared" ca="1" si="15"/>
        <v>736437.88</v>
      </c>
      <c r="AL37" s="18">
        <f t="shared" ca="1" si="15"/>
        <v>0</v>
      </c>
      <c r="AM37" s="18">
        <f t="shared" ca="1" si="15"/>
        <v>81002931.609999999</v>
      </c>
      <c r="AN37" s="18">
        <f t="shared" ca="1" si="15"/>
        <v>0</v>
      </c>
      <c r="AO37" s="18">
        <f t="shared" ca="1" si="15"/>
        <v>0</v>
      </c>
      <c r="AP37" s="18">
        <f t="shared" ca="1" si="15"/>
        <v>10342201.26</v>
      </c>
      <c r="AQ37" s="18">
        <f t="shared" ca="1" si="15"/>
        <v>0</v>
      </c>
      <c r="AR37" s="18">
        <f t="shared" ca="1" si="15"/>
        <v>0</v>
      </c>
      <c r="AS37" s="18">
        <f t="shared" ca="1" si="15"/>
        <v>0</v>
      </c>
      <c r="AT37" s="18">
        <f t="shared" ca="1" si="15"/>
        <v>0</v>
      </c>
      <c r="AU37" s="18">
        <f t="shared" ca="1" si="19"/>
        <v>0</v>
      </c>
      <c r="AV37" s="18">
        <f t="shared" ca="1" si="19"/>
        <v>0</v>
      </c>
      <c r="AW37" s="18">
        <f t="shared" ca="1" si="19"/>
        <v>0</v>
      </c>
      <c r="AX37" s="18">
        <f t="shared" ca="1" si="19"/>
        <v>0</v>
      </c>
      <c r="AY37" s="18">
        <f t="shared" ca="1" si="19"/>
        <v>0</v>
      </c>
      <c r="AZ37" s="18">
        <f t="shared" ca="1" si="19"/>
        <v>0</v>
      </c>
      <c r="BA37" s="18">
        <f t="shared" ca="1" si="19"/>
        <v>0</v>
      </c>
      <c r="BB37" s="18">
        <f t="shared" ca="1" si="19"/>
        <v>0</v>
      </c>
      <c r="BC37" s="18">
        <f t="shared" ca="1" si="19"/>
        <v>0</v>
      </c>
      <c r="BD37" s="18">
        <f t="shared" ca="1" si="19"/>
        <v>183812719.89000002</v>
      </c>
      <c r="BE37" s="18">
        <f t="shared" ca="1" si="19"/>
        <v>-1992.43</v>
      </c>
      <c r="BF37" s="18">
        <f t="shared" ca="1" si="19"/>
        <v>0</v>
      </c>
      <c r="BG37" s="18">
        <f t="shared" ca="1" si="19"/>
        <v>0</v>
      </c>
      <c r="BH37" s="18">
        <f t="shared" ca="1" si="19"/>
        <v>0</v>
      </c>
      <c r="BI37" s="18">
        <f t="shared" ca="1" si="19"/>
        <v>0</v>
      </c>
      <c r="BJ37" s="18">
        <f t="shared" ca="1" si="19"/>
        <v>0</v>
      </c>
      <c r="BK37" s="18">
        <f t="shared" ca="1" si="20"/>
        <v>574891.68000000005</v>
      </c>
      <c r="BL37" s="18">
        <f t="shared" ca="1" si="20"/>
        <v>0</v>
      </c>
      <c r="BM37" s="18">
        <f t="shared" ca="1" si="20"/>
        <v>0</v>
      </c>
      <c r="BN37" s="18">
        <f t="shared" ca="1" si="20"/>
        <v>11673103.16</v>
      </c>
      <c r="BO37" s="18">
        <f t="shared" ca="1" si="20"/>
        <v>0</v>
      </c>
      <c r="BP37" s="18">
        <f t="shared" ca="1" si="20"/>
        <v>466415470.35000002</v>
      </c>
      <c r="BQ37" s="18">
        <f t="shared" ca="1" si="20"/>
        <v>6571038.75</v>
      </c>
      <c r="BR37" s="18">
        <f t="shared" ca="1" si="20"/>
        <v>17612104.289999999</v>
      </c>
      <c r="BS37" s="18">
        <f t="shared" ca="1" si="20"/>
        <v>51511979.649999999</v>
      </c>
      <c r="BT37" s="18">
        <f t="shared" ca="1" si="20"/>
        <v>0</v>
      </c>
      <c r="BU37" s="18">
        <f t="shared" ca="1" si="20"/>
        <v>0</v>
      </c>
      <c r="BV37" s="18">
        <f t="shared" ca="1" si="20"/>
        <v>84299934.939999998</v>
      </c>
      <c r="BW37" s="18">
        <f t="shared" ca="1" si="20"/>
        <v>0</v>
      </c>
      <c r="BX37" s="18">
        <f t="shared" ca="1" si="20"/>
        <v>0</v>
      </c>
      <c r="BY37" s="18">
        <f t="shared" ca="1" si="20"/>
        <v>0</v>
      </c>
      <c r="BZ37" s="18">
        <f t="shared" ca="1" si="20"/>
        <v>0</v>
      </c>
      <c r="CA37" s="18">
        <f t="shared" ca="1" si="21"/>
        <v>440312.78</v>
      </c>
      <c r="CB37" s="18">
        <f t="shared" ca="1" si="21"/>
        <v>89052963.489999995</v>
      </c>
      <c r="CC37" s="18">
        <f t="shared" ca="1" si="21"/>
        <v>0</v>
      </c>
      <c r="CD37" s="18">
        <f t="shared" ca="1" si="21"/>
        <v>149372.89000000001</v>
      </c>
      <c r="CE37" s="18">
        <f t="shared" ca="1" si="21"/>
        <v>3720779.73</v>
      </c>
      <c r="CF37" s="18">
        <f t="shared" ca="1" si="21"/>
        <v>0</v>
      </c>
      <c r="CG37" s="18">
        <f t="shared" ca="1" si="21"/>
        <v>0</v>
      </c>
      <c r="CH37" s="18">
        <f t="shared" ca="1" si="21"/>
        <v>0</v>
      </c>
      <c r="CI37" s="18">
        <f t="shared" ca="1" si="21"/>
        <v>0</v>
      </c>
      <c r="CJ37" s="19">
        <f t="shared" ca="1" si="24"/>
        <v>570835729.29003394</v>
      </c>
      <c r="CK37" s="18">
        <f t="shared" ca="1" si="27"/>
        <v>1250</v>
      </c>
      <c r="CL37" s="18">
        <f t="shared" ca="1" si="27"/>
        <v>0</v>
      </c>
      <c r="CM37" s="19">
        <f t="shared" ca="1" si="25"/>
        <v>79109444.189999908</v>
      </c>
      <c r="CN37" s="18">
        <f t="shared" ca="1" si="28"/>
        <v>4615545.9800000004</v>
      </c>
      <c r="CO37" s="18">
        <f t="shared" ca="1" si="28"/>
        <v>74493898.209999904</v>
      </c>
      <c r="CP37" s="19">
        <f t="shared" ca="1" si="26"/>
        <v>491725035.100034</v>
      </c>
      <c r="CQ37" s="18">
        <f t="shared" ca="1" si="22"/>
        <v>0</v>
      </c>
      <c r="CR37" s="18">
        <f t="shared" ca="1" si="22"/>
        <v>491725035.100034</v>
      </c>
      <c r="CS37" s="18">
        <f t="shared" ca="1" si="22"/>
        <v>4852245.09</v>
      </c>
      <c r="CT37" s="18">
        <f t="shared" ca="1" si="22"/>
        <v>0</v>
      </c>
      <c r="CU37" s="18">
        <f t="shared" ca="1" si="22"/>
        <v>0</v>
      </c>
      <c r="CV37" s="19">
        <f t="shared" ca="1" si="14"/>
        <v>9175461863.7200356</v>
      </c>
    </row>
    <row r="38" spans="1:100" ht="12.75" customHeight="1">
      <c r="A38" s="55" t="s">
        <v>209</v>
      </c>
      <c r="B38" s="17">
        <v>1044</v>
      </c>
      <c r="C38" s="56" t="s">
        <v>147</v>
      </c>
      <c r="D38" s="19">
        <f t="shared" ca="1" si="23"/>
        <v>138462875.85000002</v>
      </c>
      <c r="E38" s="18">
        <f t="shared" ca="1" si="17"/>
        <v>119517514.36000001</v>
      </c>
      <c r="F38" s="18">
        <f t="shared" ca="1" si="17"/>
        <v>18945361.489999998</v>
      </c>
      <c r="G38" s="18">
        <f t="shared" ca="1" si="17"/>
        <v>0</v>
      </c>
      <c r="H38" s="18">
        <f t="shared" ca="1" si="17"/>
        <v>0</v>
      </c>
      <c r="I38" s="18">
        <f t="shared" ca="1" si="17"/>
        <v>244296145.72</v>
      </c>
      <c r="J38" s="18">
        <f t="shared" ca="1" si="17"/>
        <v>0</v>
      </c>
      <c r="K38" s="18">
        <f t="shared" ca="1" si="17"/>
        <v>0</v>
      </c>
      <c r="L38" s="18">
        <f t="shared" ca="1" si="17"/>
        <v>0</v>
      </c>
      <c r="M38" s="18">
        <f t="shared" ca="1" si="17"/>
        <v>0</v>
      </c>
      <c r="N38" s="18">
        <f t="shared" ca="1" si="17"/>
        <v>0</v>
      </c>
      <c r="O38" s="18">
        <f t="shared" ca="1" si="17"/>
        <v>0</v>
      </c>
      <c r="P38" s="18">
        <f t="shared" ca="1" si="17"/>
        <v>0</v>
      </c>
      <c r="Q38" s="18">
        <f t="shared" ca="1" si="17"/>
        <v>0</v>
      </c>
      <c r="R38" s="18">
        <f t="shared" ca="1" si="17"/>
        <v>0</v>
      </c>
      <c r="S38" s="18">
        <f t="shared" ca="1" si="17"/>
        <v>0</v>
      </c>
      <c r="T38" s="18">
        <f t="shared" ca="1" si="1"/>
        <v>3951247438.71</v>
      </c>
      <c r="U38" s="18">
        <f t="shared" ca="1" si="18"/>
        <v>4236893.47</v>
      </c>
      <c r="V38" s="18">
        <f t="shared" ca="1" si="18"/>
        <v>134944686.12</v>
      </c>
      <c r="W38" s="18">
        <f t="shared" ca="1" si="18"/>
        <v>778108272.65999997</v>
      </c>
      <c r="X38" s="18">
        <f t="shared" ca="1" si="18"/>
        <v>0</v>
      </c>
      <c r="Y38" s="18">
        <f t="shared" ca="1" si="18"/>
        <v>371887.97</v>
      </c>
      <c r="Z38" s="18">
        <f t="shared" ca="1" si="18"/>
        <v>837483.47</v>
      </c>
      <c r="AA38" s="18">
        <f t="shared" ca="1" si="18"/>
        <v>0</v>
      </c>
      <c r="AB38" s="18">
        <f t="shared" ca="1" si="18"/>
        <v>0</v>
      </c>
      <c r="AC38" s="18">
        <f t="shared" ca="1" si="18"/>
        <v>5427660.3300000001</v>
      </c>
      <c r="AD38" s="18">
        <f t="shared" ca="1" si="18"/>
        <v>5299867.33</v>
      </c>
      <c r="AE38" s="18">
        <f t="shared" ca="1" si="18"/>
        <v>0</v>
      </c>
      <c r="AF38" s="18">
        <f t="shared" ca="1" si="18"/>
        <v>0</v>
      </c>
      <c r="AG38" s="18">
        <f t="shared" ca="1" si="18"/>
        <v>0</v>
      </c>
      <c r="AH38" s="18">
        <f t="shared" ca="1" si="18"/>
        <v>0</v>
      </c>
      <c r="AI38" s="18">
        <f t="shared" ca="1" si="18"/>
        <v>0</v>
      </c>
      <c r="AJ38" s="18">
        <f t="shared" ca="1" si="18"/>
        <v>1070665.17</v>
      </c>
      <c r="AK38" s="18">
        <f t="shared" ref="AK38:AZ53" ca="1" si="29">IFERROR(IF($C$2="Yurtiçi",INDIRECT("'"&amp;$B$2&amp;"'!"&amp;ADDRESS(MATCH($B38,INDIRECT("'"&amp;$B$2&amp;"'!$B$1:$B$1095"),0),MATCH(AK$5,INDIRECT("'"&amp;$B$2&amp;"'!5:5"),0))),IF($C$2="Yurtdışı",INDIRECT("'"&amp;$B$2&amp;"'!"&amp;ADDRESS(MATCH($B38,INDIRECT("'"&amp;$B$2&amp;"'!$B$1:$B$1095"),0),MATCH(AK$5,INDIRECT("'"&amp;$B$2&amp;"'!5:5"),0)+1)),INDIRECT("'"&amp;$B$2&amp;"'!"&amp;ADDRESS(MATCH($B38,INDIRECT("'"&amp;$B$2&amp;"'!$B$1:$B$1095"),0),MATCH(AK$5,INDIRECT("'"&amp;$B$2&amp;"'!5:5"),0)))+INDIRECT("'"&amp;$B$2&amp;"'!"&amp;ADDRESS(MATCH($B38,INDIRECT("'"&amp;$B$2&amp;"'!$B$1:$B$1095"),0),MATCH(AK$5,INDIRECT("'"&amp;$B$2&amp;"'!5:5"),0)+1)))),0)</f>
        <v>0</v>
      </c>
      <c r="AL38" s="18">
        <f t="shared" ca="1" si="29"/>
        <v>0</v>
      </c>
      <c r="AM38" s="18">
        <f t="shared" ca="1" si="29"/>
        <v>0</v>
      </c>
      <c r="AN38" s="18">
        <f t="shared" ca="1" si="29"/>
        <v>0</v>
      </c>
      <c r="AO38" s="18">
        <f t="shared" ca="1" si="29"/>
        <v>0</v>
      </c>
      <c r="AP38" s="18">
        <f t="shared" ca="1" si="29"/>
        <v>156407.21</v>
      </c>
      <c r="AQ38" s="18">
        <f t="shared" ca="1" si="29"/>
        <v>0</v>
      </c>
      <c r="AR38" s="18">
        <f t="shared" ca="1" si="29"/>
        <v>0</v>
      </c>
      <c r="AS38" s="18">
        <f t="shared" ca="1" si="29"/>
        <v>0</v>
      </c>
      <c r="AT38" s="18">
        <f t="shared" ca="1" si="29"/>
        <v>0</v>
      </c>
      <c r="AU38" s="18">
        <f t="shared" ca="1" si="29"/>
        <v>0</v>
      </c>
      <c r="AV38" s="18">
        <f t="shared" ca="1" si="29"/>
        <v>0</v>
      </c>
      <c r="AW38" s="18">
        <f t="shared" ca="1" si="29"/>
        <v>0</v>
      </c>
      <c r="AX38" s="18">
        <f t="shared" ca="1" si="29"/>
        <v>0</v>
      </c>
      <c r="AY38" s="18">
        <f t="shared" ca="1" si="19"/>
        <v>0</v>
      </c>
      <c r="AZ38" s="18">
        <f t="shared" ca="1" si="19"/>
        <v>0</v>
      </c>
      <c r="BA38" s="18">
        <f t="shared" ca="1" si="19"/>
        <v>0</v>
      </c>
      <c r="BB38" s="18">
        <f t="shared" ca="1" si="19"/>
        <v>0</v>
      </c>
      <c r="BC38" s="18">
        <f t="shared" ca="1" si="19"/>
        <v>0</v>
      </c>
      <c r="BD38" s="18">
        <f t="shared" ca="1" si="19"/>
        <v>99563130.769999996</v>
      </c>
      <c r="BE38" s="18">
        <f t="shared" ca="1" si="19"/>
        <v>0</v>
      </c>
      <c r="BF38" s="18">
        <f t="shared" ca="1" si="19"/>
        <v>0</v>
      </c>
      <c r="BG38" s="18">
        <f t="shared" ca="1" si="19"/>
        <v>0</v>
      </c>
      <c r="BH38" s="18">
        <f t="shared" ca="1" si="19"/>
        <v>0</v>
      </c>
      <c r="BI38" s="18">
        <f t="shared" ca="1" si="19"/>
        <v>0</v>
      </c>
      <c r="BJ38" s="18">
        <f t="shared" ca="1" si="19"/>
        <v>0</v>
      </c>
      <c r="BK38" s="18">
        <f t="shared" ca="1" si="20"/>
        <v>0</v>
      </c>
      <c r="BL38" s="18">
        <f t="shared" ca="1" si="20"/>
        <v>0</v>
      </c>
      <c r="BM38" s="18">
        <f t="shared" ca="1" si="20"/>
        <v>0</v>
      </c>
      <c r="BN38" s="18">
        <f t="shared" ca="1" si="20"/>
        <v>6634575.1100000003</v>
      </c>
      <c r="BO38" s="18">
        <f t="shared" ca="1" si="20"/>
        <v>0</v>
      </c>
      <c r="BP38" s="18">
        <f t="shared" ca="1" si="20"/>
        <v>163517.43</v>
      </c>
      <c r="BQ38" s="18">
        <f t="shared" ca="1" si="20"/>
        <v>0</v>
      </c>
      <c r="BR38" s="18">
        <f t="shared" ca="1" si="20"/>
        <v>0</v>
      </c>
      <c r="BS38" s="18">
        <f t="shared" ca="1" si="20"/>
        <v>2417816.96</v>
      </c>
      <c r="BT38" s="18">
        <f t="shared" ca="1" si="20"/>
        <v>0</v>
      </c>
      <c r="BU38" s="18">
        <f t="shared" ca="1" si="20"/>
        <v>0</v>
      </c>
      <c r="BV38" s="18">
        <f t="shared" ca="1" si="20"/>
        <v>0</v>
      </c>
      <c r="BW38" s="18">
        <f t="shared" ca="1" si="20"/>
        <v>0</v>
      </c>
      <c r="BX38" s="18">
        <f t="shared" ca="1" si="20"/>
        <v>0</v>
      </c>
      <c r="BY38" s="18">
        <f t="shared" ca="1" si="20"/>
        <v>0</v>
      </c>
      <c r="BZ38" s="18">
        <f t="shared" ref="BZ38:CC38" ca="1" si="30">IFERROR(IF($C$2="Yurtiçi",INDIRECT("'"&amp;$B$2&amp;"'!"&amp;ADDRESS(MATCH($B38,INDIRECT("'"&amp;$B$2&amp;"'!$B$1:$B$1095"),0),MATCH(BZ$5,INDIRECT("'"&amp;$B$2&amp;"'!5:5"),0))),IF($C$2="Yurtdışı",INDIRECT("'"&amp;$B$2&amp;"'!"&amp;ADDRESS(MATCH($B38,INDIRECT("'"&amp;$B$2&amp;"'!$B$1:$B$1095"),0),MATCH(BZ$5,INDIRECT("'"&amp;$B$2&amp;"'!5:5"),0)+1)),INDIRECT("'"&amp;$B$2&amp;"'!"&amp;ADDRESS(MATCH($B38,INDIRECT("'"&amp;$B$2&amp;"'!$B$1:$B$1095"),0),MATCH(BZ$5,INDIRECT("'"&amp;$B$2&amp;"'!5:5"),0)))+INDIRECT("'"&amp;$B$2&amp;"'!"&amp;ADDRESS(MATCH($B38,INDIRECT("'"&amp;$B$2&amp;"'!$B$1:$B$1095"),0),MATCH(BZ$5,INDIRECT("'"&amp;$B$2&amp;"'!5:5"),0)+1)))),0)</f>
        <v>0</v>
      </c>
      <c r="CA38" s="18">
        <f t="shared" ca="1" si="30"/>
        <v>0</v>
      </c>
      <c r="CB38" s="18">
        <f t="shared" ca="1" si="30"/>
        <v>0</v>
      </c>
      <c r="CC38" s="18">
        <f t="shared" ca="1" si="30"/>
        <v>0</v>
      </c>
      <c r="CD38" s="18">
        <f t="shared" ca="1" si="21"/>
        <v>0</v>
      </c>
      <c r="CE38" s="18">
        <f t="shared" ca="1" si="21"/>
        <v>0</v>
      </c>
      <c r="CF38" s="18">
        <f t="shared" ca="1" si="21"/>
        <v>0</v>
      </c>
      <c r="CG38" s="18">
        <f t="shared" ca="1" si="21"/>
        <v>0</v>
      </c>
      <c r="CH38" s="18">
        <f t="shared" ca="1" si="21"/>
        <v>0</v>
      </c>
      <c r="CI38" s="18">
        <f t="shared" ca="1" si="21"/>
        <v>0</v>
      </c>
      <c r="CJ38" s="19">
        <f t="shared" ca="1" si="24"/>
        <v>197789387.51999998</v>
      </c>
      <c r="CK38" s="18">
        <f t="shared" ca="1" si="27"/>
        <v>0</v>
      </c>
      <c r="CL38" s="18">
        <f t="shared" ca="1" si="27"/>
        <v>0</v>
      </c>
      <c r="CM38" s="19">
        <f t="shared" ca="1" si="25"/>
        <v>197789387.51999998</v>
      </c>
      <c r="CN38" s="18">
        <f t="shared" ca="1" si="28"/>
        <v>2881765.67</v>
      </c>
      <c r="CO38" s="18">
        <f t="shared" ca="1" si="28"/>
        <v>194907621.84999999</v>
      </c>
      <c r="CP38" s="19">
        <f t="shared" ca="1" si="26"/>
        <v>0</v>
      </c>
      <c r="CQ38" s="18">
        <f t="shared" ca="1" si="22"/>
        <v>0</v>
      </c>
      <c r="CR38" s="18">
        <f t="shared" ca="1" si="22"/>
        <v>0</v>
      </c>
      <c r="CS38" s="18">
        <f t="shared" ca="1" si="22"/>
        <v>1147561.72</v>
      </c>
      <c r="CT38" s="18">
        <f t="shared" ca="1" si="22"/>
        <v>0</v>
      </c>
      <c r="CU38" s="18">
        <f t="shared" ca="1" si="22"/>
        <v>0</v>
      </c>
      <c r="CV38" s="19">
        <f t="shared" ca="1" si="14"/>
        <v>5572176273.5200014</v>
      </c>
    </row>
    <row r="39" spans="1:100" ht="12.75" customHeight="1">
      <c r="A39" s="55" t="s">
        <v>211</v>
      </c>
      <c r="B39" s="17">
        <v>1045</v>
      </c>
      <c r="C39" s="56" t="s">
        <v>147</v>
      </c>
      <c r="D39" s="19">
        <f t="shared" ca="1" si="23"/>
        <v>30429437.339999996</v>
      </c>
      <c r="E39" s="18">
        <f t="shared" ref="E39:S54" ca="1" si="31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3121266.82</v>
      </c>
      <c r="F39" s="18">
        <f t="shared" ca="1" si="31"/>
        <v>16640621.1</v>
      </c>
      <c r="G39" s="18">
        <f t="shared" ca="1" si="31"/>
        <v>10667549.42</v>
      </c>
      <c r="H39" s="18">
        <f t="shared" ca="1" si="31"/>
        <v>1701582.89</v>
      </c>
      <c r="I39" s="18">
        <f t="shared" ca="1" si="31"/>
        <v>80858683.75999999</v>
      </c>
      <c r="J39" s="18">
        <f t="shared" ca="1" si="31"/>
        <v>0</v>
      </c>
      <c r="K39" s="18">
        <f t="shared" ca="1" si="31"/>
        <v>28166007.109999999</v>
      </c>
      <c r="L39" s="18">
        <f t="shared" ca="1" si="31"/>
        <v>0</v>
      </c>
      <c r="M39" s="18">
        <f t="shared" ca="1" si="31"/>
        <v>2876426.26</v>
      </c>
      <c r="N39" s="18">
        <f t="shared" ca="1" si="31"/>
        <v>6664413.3300000001</v>
      </c>
      <c r="O39" s="18">
        <f t="shared" ca="1" si="31"/>
        <v>18316511.449999999</v>
      </c>
      <c r="P39" s="18">
        <f t="shared" ca="1" si="31"/>
        <v>0</v>
      </c>
      <c r="Q39" s="18">
        <f t="shared" ca="1" si="31"/>
        <v>5315002.790000001</v>
      </c>
      <c r="R39" s="18">
        <f t="shared" ca="1" si="31"/>
        <v>0</v>
      </c>
      <c r="S39" s="18">
        <f t="shared" ca="1" si="31"/>
        <v>0</v>
      </c>
      <c r="T39" s="18">
        <f t="shared" ca="1" si="1"/>
        <v>9601366598.5699997</v>
      </c>
      <c r="U39" s="18">
        <f t="shared" ref="U39:AJ54" ca="1" si="32">IFERROR(IF($C$2="Yurtiçi",INDIRECT("'"&amp;$B$2&amp;"'!"&amp;ADDRESS(MATCH($B39,INDIRECT("'"&amp;$B$2&amp;"'!$B$1:$B$1095"),0),MATCH(U$5,INDIRECT("'"&amp;$B$2&amp;"'!5:5"),0))),IF($C$2="Yurtdışı",INDIRECT("'"&amp;$B$2&amp;"'!"&amp;ADDRESS(MATCH($B39,INDIRECT("'"&amp;$B$2&amp;"'!$B$1:$B$1095"),0),MATCH(U$5,INDIRECT("'"&amp;$B$2&amp;"'!5:5"),0)+1)),INDIRECT("'"&amp;$B$2&amp;"'!"&amp;ADDRESS(MATCH($B39,INDIRECT("'"&amp;$B$2&amp;"'!$B$1:$B$1095"),0),MATCH(U$5,INDIRECT("'"&amp;$B$2&amp;"'!5:5"),0)))+INDIRECT("'"&amp;$B$2&amp;"'!"&amp;ADDRESS(MATCH($B39,INDIRECT("'"&amp;$B$2&amp;"'!$B$1:$B$1095"),0),MATCH(U$5,INDIRECT("'"&amp;$B$2&amp;"'!5:5"),0)+1)))),0)</f>
        <v>4483465.16</v>
      </c>
      <c r="V39" s="18">
        <f t="shared" ca="1" si="32"/>
        <v>352998692.55999994</v>
      </c>
      <c r="W39" s="18">
        <f t="shared" ca="1" si="32"/>
        <v>1115849162.6400001</v>
      </c>
      <c r="X39" s="18">
        <f t="shared" ca="1" si="32"/>
        <v>0</v>
      </c>
      <c r="Y39" s="18">
        <f t="shared" ca="1" si="32"/>
        <v>29348674.540000003</v>
      </c>
      <c r="Z39" s="18">
        <f t="shared" ca="1" si="32"/>
        <v>13910697.98</v>
      </c>
      <c r="AA39" s="18">
        <f t="shared" ca="1" si="32"/>
        <v>0</v>
      </c>
      <c r="AB39" s="18">
        <f t="shared" ca="1" si="32"/>
        <v>0</v>
      </c>
      <c r="AC39" s="18">
        <f t="shared" ca="1" si="32"/>
        <v>408036.74</v>
      </c>
      <c r="AD39" s="18">
        <f t="shared" ca="1" si="32"/>
        <v>1561755.84</v>
      </c>
      <c r="AE39" s="18">
        <f t="shared" ca="1" si="32"/>
        <v>0</v>
      </c>
      <c r="AF39" s="18">
        <f t="shared" ca="1" si="32"/>
        <v>835035.33000000007</v>
      </c>
      <c r="AG39" s="18">
        <f t="shared" ca="1" si="32"/>
        <v>55413.530000000261</v>
      </c>
      <c r="AH39" s="18">
        <f t="shared" ca="1" si="32"/>
        <v>347117.80999999959</v>
      </c>
      <c r="AI39" s="18">
        <f t="shared" ca="1" si="32"/>
        <v>0</v>
      </c>
      <c r="AJ39" s="18">
        <f t="shared" ca="1" si="32"/>
        <v>5462301.2899999991</v>
      </c>
      <c r="AK39" s="18">
        <f t="shared" ca="1" si="29"/>
        <v>92099.790000000008</v>
      </c>
      <c r="AL39" s="18">
        <f t="shared" ca="1" si="29"/>
        <v>0</v>
      </c>
      <c r="AM39" s="18">
        <f t="shared" ca="1" si="29"/>
        <v>919051.26</v>
      </c>
      <c r="AN39" s="18">
        <f t="shared" ca="1" si="29"/>
        <v>0</v>
      </c>
      <c r="AO39" s="18">
        <f t="shared" ca="1" si="29"/>
        <v>0</v>
      </c>
      <c r="AP39" s="18">
        <f t="shared" ca="1" si="29"/>
        <v>7875</v>
      </c>
      <c r="AQ39" s="18">
        <f t="shared" ca="1" si="29"/>
        <v>0</v>
      </c>
      <c r="AR39" s="18">
        <f t="shared" ca="1" si="29"/>
        <v>0</v>
      </c>
      <c r="AS39" s="18">
        <f t="shared" ca="1" si="29"/>
        <v>0</v>
      </c>
      <c r="AT39" s="18">
        <f t="shared" ca="1" si="29"/>
        <v>91556242.88000001</v>
      </c>
      <c r="AU39" s="18">
        <f t="shared" ca="1" si="29"/>
        <v>1161429.2299999991</v>
      </c>
      <c r="AV39" s="18">
        <f t="shared" ca="1" si="29"/>
        <v>0</v>
      </c>
      <c r="AW39" s="18">
        <f t="shared" ca="1" si="29"/>
        <v>0</v>
      </c>
      <c r="AX39" s="18">
        <f t="shared" ca="1" si="29"/>
        <v>1161958.0500000007</v>
      </c>
      <c r="AY39" s="18">
        <f t="shared" ca="1" si="29"/>
        <v>0</v>
      </c>
      <c r="AZ39" s="18">
        <f t="shared" ca="1" si="29"/>
        <v>0</v>
      </c>
      <c r="BA39" s="18">
        <f t="shared" ref="BA39:BP54" ca="1" si="33">IFERROR(IF($C$2="Yurtiçi",INDIRECT("'"&amp;$B$2&amp;"'!"&amp;ADDRESS(MATCH($B39,INDIRECT("'"&amp;$B$2&amp;"'!$B$1:$B$1095"),0),MATCH(BA$5,INDIRECT("'"&amp;$B$2&amp;"'!5:5"),0))),IF($C$2="Yurtdışı",INDIRECT("'"&amp;$B$2&amp;"'!"&amp;ADDRESS(MATCH($B39,INDIRECT("'"&amp;$B$2&amp;"'!$B$1:$B$1095"),0),MATCH(BA$5,INDIRECT("'"&amp;$B$2&amp;"'!5:5"),0)+1)),INDIRECT("'"&amp;$B$2&amp;"'!"&amp;ADDRESS(MATCH($B39,INDIRECT("'"&amp;$B$2&amp;"'!$B$1:$B$1095"),0),MATCH(BA$5,INDIRECT("'"&amp;$B$2&amp;"'!5:5"),0)))+INDIRECT("'"&amp;$B$2&amp;"'!"&amp;ADDRESS(MATCH($B39,INDIRECT("'"&amp;$B$2&amp;"'!$B$1:$B$1095"),0),MATCH(BA$5,INDIRECT("'"&amp;$B$2&amp;"'!5:5"),0)+1)))),0)</f>
        <v>0</v>
      </c>
      <c r="BB39" s="18">
        <f t="shared" ca="1" si="33"/>
        <v>0</v>
      </c>
      <c r="BC39" s="18">
        <f t="shared" ca="1" si="33"/>
        <v>0</v>
      </c>
      <c r="BD39" s="18">
        <f t="shared" ca="1" si="33"/>
        <v>18011978.800000001</v>
      </c>
      <c r="BE39" s="18">
        <f t="shared" ca="1" si="33"/>
        <v>0</v>
      </c>
      <c r="BF39" s="18">
        <f t="shared" ca="1" si="33"/>
        <v>0</v>
      </c>
      <c r="BG39" s="18">
        <f t="shared" ca="1" si="33"/>
        <v>0</v>
      </c>
      <c r="BH39" s="18">
        <f t="shared" ca="1" si="33"/>
        <v>0</v>
      </c>
      <c r="BI39" s="18">
        <f t="shared" ca="1" si="33"/>
        <v>0</v>
      </c>
      <c r="BJ39" s="18">
        <f t="shared" ca="1" si="33"/>
        <v>0</v>
      </c>
      <c r="BK39" s="18">
        <f t="shared" ca="1" si="33"/>
        <v>0</v>
      </c>
      <c r="BL39" s="18">
        <f t="shared" ca="1" si="33"/>
        <v>0</v>
      </c>
      <c r="BM39" s="18">
        <f t="shared" ca="1" si="33"/>
        <v>121265.42</v>
      </c>
      <c r="BN39" s="18">
        <f t="shared" ca="1" si="33"/>
        <v>26492392.379999999</v>
      </c>
      <c r="BO39" s="18">
        <f t="shared" ca="1" si="33"/>
        <v>0</v>
      </c>
      <c r="BP39" s="18">
        <f t="shared" ca="1" si="33"/>
        <v>72709131.629999995</v>
      </c>
      <c r="BQ39" s="18">
        <f t="shared" ref="BQ39:CF54" ca="1" si="34">IFERROR(IF($C$2="Yurtiçi",INDIRECT("'"&amp;$B$2&amp;"'!"&amp;ADDRESS(MATCH($B39,INDIRECT("'"&amp;$B$2&amp;"'!$B$1:$B$1095"),0),MATCH(BQ$5,INDIRECT("'"&amp;$B$2&amp;"'!5:5"),0))),IF($C$2="Yurtdışı",INDIRECT("'"&amp;$B$2&amp;"'!"&amp;ADDRESS(MATCH($B39,INDIRECT("'"&amp;$B$2&amp;"'!$B$1:$B$1095"),0),MATCH(BQ$5,INDIRECT("'"&amp;$B$2&amp;"'!5:5"),0)+1)),INDIRECT("'"&amp;$B$2&amp;"'!"&amp;ADDRESS(MATCH($B39,INDIRECT("'"&amp;$B$2&amp;"'!$B$1:$B$1095"),0),MATCH(BQ$5,INDIRECT("'"&amp;$B$2&amp;"'!5:5"),0)))+INDIRECT("'"&amp;$B$2&amp;"'!"&amp;ADDRESS(MATCH($B39,INDIRECT("'"&amp;$B$2&amp;"'!$B$1:$B$1095"),0),MATCH(BQ$5,INDIRECT("'"&amp;$B$2&amp;"'!5:5"),0)+1)))),0)</f>
        <v>12175383.139999999</v>
      </c>
      <c r="BR39" s="18">
        <f t="shared" ca="1" si="34"/>
        <v>48987228.399999999</v>
      </c>
      <c r="BS39" s="18">
        <f t="shared" ca="1" si="34"/>
        <v>5876159.1899999995</v>
      </c>
      <c r="BT39" s="18">
        <f t="shared" ca="1" si="34"/>
        <v>0</v>
      </c>
      <c r="BU39" s="18">
        <f t="shared" ca="1" si="34"/>
        <v>0</v>
      </c>
      <c r="BV39" s="18">
        <f t="shared" ca="1" si="34"/>
        <v>0</v>
      </c>
      <c r="BW39" s="18">
        <f t="shared" ca="1" si="34"/>
        <v>0</v>
      </c>
      <c r="BX39" s="18">
        <f t="shared" ca="1" si="34"/>
        <v>0</v>
      </c>
      <c r="BY39" s="18">
        <f t="shared" ca="1" si="34"/>
        <v>0</v>
      </c>
      <c r="BZ39" s="18">
        <f t="shared" ca="1" si="34"/>
        <v>0</v>
      </c>
      <c r="CA39" s="18">
        <f t="shared" ca="1" si="34"/>
        <v>50037.350000000006</v>
      </c>
      <c r="CB39" s="18">
        <f t="shared" ca="1" si="34"/>
        <v>31777087.900000002</v>
      </c>
      <c r="CC39" s="18">
        <f t="shared" ca="1" si="34"/>
        <v>0</v>
      </c>
      <c r="CD39" s="18">
        <f t="shared" ca="1" si="34"/>
        <v>5875648.25</v>
      </c>
      <c r="CE39" s="18">
        <f t="shared" ca="1" si="34"/>
        <v>0</v>
      </c>
      <c r="CF39" s="18">
        <f t="shared" ca="1" si="34"/>
        <v>0</v>
      </c>
      <c r="CG39" s="18">
        <f t="shared" ref="CD39:CI54" ca="1" si="35">IFERROR(IF($C$2="Yurtiçi",INDIRECT("'"&amp;$B$2&amp;"'!"&amp;ADDRESS(MATCH($B39,INDIRECT("'"&amp;$B$2&amp;"'!$B$1:$B$1095"),0),MATCH(CG$5,INDIRECT("'"&amp;$B$2&amp;"'!5:5"),0))),IF($C$2="Yurtdışı",INDIRECT("'"&amp;$B$2&amp;"'!"&amp;ADDRESS(MATCH($B39,INDIRECT("'"&amp;$B$2&amp;"'!$B$1:$B$1095"),0),MATCH(CG$5,INDIRECT("'"&amp;$B$2&amp;"'!5:5"),0)+1)),INDIRECT("'"&amp;$B$2&amp;"'!"&amp;ADDRESS(MATCH($B39,INDIRECT("'"&amp;$B$2&amp;"'!$B$1:$B$1095"),0),MATCH(CG$5,INDIRECT("'"&amp;$B$2&amp;"'!5:5"),0)))+INDIRECT("'"&amp;$B$2&amp;"'!"&amp;ADDRESS(MATCH($B39,INDIRECT("'"&amp;$B$2&amp;"'!$B$1:$B$1095"),0),MATCH(CG$5,INDIRECT("'"&amp;$B$2&amp;"'!5:5"),0)+1)))),0)</f>
        <v>0</v>
      </c>
      <c r="CH39" s="18">
        <f t="shared" ca="1" si="35"/>
        <v>-5506.2</v>
      </c>
      <c r="CI39" s="18">
        <f t="shared" ca="1" si="35"/>
        <v>0</v>
      </c>
      <c r="CJ39" s="19">
        <f t="shared" ca="1" si="24"/>
        <v>14992891.73</v>
      </c>
      <c r="CK39" s="18">
        <f t="shared" ca="1" si="27"/>
        <v>0</v>
      </c>
      <c r="CL39" s="18">
        <f t="shared" ca="1" si="27"/>
        <v>0</v>
      </c>
      <c r="CM39" s="19">
        <f t="shared" ca="1" si="25"/>
        <v>14992891.73</v>
      </c>
      <c r="CN39" s="18">
        <f t="shared" ca="1" si="28"/>
        <v>0</v>
      </c>
      <c r="CO39" s="18">
        <f t="shared" ca="1" si="28"/>
        <v>14992891.73</v>
      </c>
      <c r="CP39" s="19">
        <f t="shared" ca="1" si="26"/>
        <v>0</v>
      </c>
      <c r="CQ39" s="18">
        <f t="shared" ref="CQ39:CU54" ca="1" si="36">IFERROR(IF($C$2="Yurtiçi",INDIRECT("'"&amp;$B$2&amp;"'!"&amp;ADDRESS(MATCH($B39,INDIRECT("'"&amp;$B$2&amp;"'!$B$1:$B$1095"),0),MATCH(CQ$5,INDIRECT("'"&amp;$B$2&amp;"'!5:5"),0))),IF($C$2="Yurtdışı",INDIRECT("'"&amp;$B$2&amp;"'!"&amp;ADDRESS(MATCH($B39,INDIRECT("'"&amp;$B$2&amp;"'!$B$1:$B$1095"),0),MATCH(CQ$5,INDIRECT("'"&amp;$B$2&amp;"'!5:5"),0)+1)),INDIRECT("'"&amp;$B$2&amp;"'!"&amp;ADDRESS(MATCH($B39,INDIRECT("'"&amp;$B$2&amp;"'!$B$1:$B$1095"),0),MATCH(CQ$5,INDIRECT("'"&amp;$B$2&amp;"'!5:5"),0)))+INDIRECT("'"&amp;$B$2&amp;"'!"&amp;ADDRESS(MATCH($B39,INDIRECT("'"&amp;$B$2&amp;"'!$B$1:$B$1095"),0),MATCH(CQ$5,INDIRECT("'"&amp;$B$2&amp;"'!5:5"),0)+1)))),0)</f>
        <v>0</v>
      </c>
      <c r="CR39" s="18">
        <f t="shared" ca="1" si="36"/>
        <v>0</v>
      </c>
      <c r="CS39" s="18">
        <f t="shared" ca="1" si="36"/>
        <v>34250960.189999998</v>
      </c>
      <c r="CT39" s="18">
        <f t="shared" ca="1" si="36"/>
        <v>762231313.26999998</v>
      </c>
      <c r="CU39" s="18">
        <f t="shared" ca="1" si="36"/>
        <v>0</v>
      </c>
      <c r="CV39" s="19">
        <f t="shared" ca="1" si="14"/>
        <v>12429399644.579994</v>
      </c>
    </row>
    <row r="40" spans="1:100" ht="12.75" customHeight="1">
      <c r="A40" s="55" t="s">
        <v>213</v>
      </c>
      <c r="B40" s="17">
        <v>1046</v>
      </c>
      <c r="C40" s="56" t="s">
        <v>147</v>
      </c>
      <c r="D40" s="19">
        <f t="shared" ca="1" si="23"/>
        <v>11587503.210000001</v>
      </c>
      <c r="E40" s="18">
        <f t="shared" ca="1" si="31"/>
        <v>1284856.3700000001</v>
      </c>
      <c r="F40" s="18">
        <f t="shared" ca="1" si="31"/>
        <v>5625677.7699999996</v>
      </c>
      <c r="G40" s="18">
        <f t="shared" ca="1" si="31"/>
        <v>4676969.07</v>
      </c>
      <c r="H40" s="18">
        <f t="shared" ca="1" si="31"/>
        <v>89169.44</v>
      </c>
      <c r="I40" s="18">
        <f t="shared" ca="1" si="31"/>
        <v>15187800.390000001</v>
      </c>
      <c r="J40" s="18">
        <f t="shared" ca="1" si="31"/>
        <v>0</v>
      </c>
      <c r="K40" s="18">
        <f t="shared" ca="1" si="31"/>
        <v>0</v>
      </c>
      <c r="L40" s="18">
        <f t="shared" ca="1" si="31"/>
        <v>0</v>
      </c>
      <c r="M40" s="18">
        <f t="shared" ca="1" si="31"/>
        <v>0</v>
      </c>
      <c r="N40" s="18">
        <f t="shared" ca="1" si="31"/>
        <v>0</v>
      </c>
      <c r="O40" s="18">
        <f t="shared" ca="1" si="31"/>
        <v>33169677.84</v>
      </c>
      <c r="P40" s="18">
        <f t="shared" ca="1" si="31"/>
        <v>0</v>
      </c>
      <c r="Q40" s="18">
        <f t="shared" ca="1" si="31"/>
        <v>0</v>
      </c>
      <c r="R40" s="18">
        <f t="shared" ca="1" si="31"/>
        <v>0</v>
      </c>
      <c r="S40" s="18">
        <f t="shared" ca="1" si="31"/>
        <v>0</v>
      </c>
      <c r="T40" s="18">
        <f t="shared" ca="1" si="1"/>
        <v>0</v>
      </c>
      <c r="U40" s="18">
        <f t="shared" ca="1" si="32"/>
        <v>0</v>
      </c>
      <c r="V40" s="18">
        <f t="shared" ca="1" si="32"/>
        <v>55083365.409999996</v>
      </c>
      <c r="W40" s="18">
        <f t="shared" ca="1" si="32"/>
        <v>270775402.39999998</v>
      </c>
      <c r="X40" s="18">
        <f t="shared" ca="1" si="32"/>
        <v>16629255.369999999</v>
      </c>
      <c r="Y40" s="18">
        <f t="shared" ca="1" si="32"/>
        <v>0</v>
      </c>
      <c r="Z40" s="18">
        <f t="shared" ca="1" si="32"/>
        <v>0</v>
      </c>
      <c r="AA40" s="18">
        <f t="shared" ca="1" si="32"/>
        <v>0</v>
      </c>
      <c r="AB40" s="18">
        <f t="shared" ca="1" si="32"/>
        <v>0</v>
      </c>
      <c r="AC40" s="18">
        <f t="shared" ca="1" si="32"/>
        <v>208659.07</v>
      </c>
      <c r="AD40" s="18">
        <f t="shared" ca="1" si="32"/>
        <v>226393.34</v>
      </c>
      <c r="AE40" s="18">
        <f t="shared" ca="1" si="32"/>
        <v>0</v>
      </c>
      <c r="AF40" s="18">
        <f t="shared" ca="1" si="32"/>
        <v>0</v>
      </c>
      <c r="AG40" s="18">
        <f t="shared" ca="1" si="32"/>
        <v>0</v>
      </c>
      <c r="AH40" s="18">
        <f t="shared" ca="1" si="32"/>
        <v>0</v>
      </c>
      <c r="AI40" s="18">
        <f t="shared" ca="1" si="32"/>
        <v>0</v>
      </c>
      <c r="AJ40" s="18">
        <f t="shared" ca="1" si="32"/>
        <v>0</v>
      </c>
      <c r="AK40" s="18">
        <f t="shared" ca="1" si="29"/>
        <v>0</v>
      </c>
      <c r="AL40" s="18">
        <f t="shared" ca="1" si="29"/>
        <v>0</v>
      </c>
      <c r="AM40" s="18">
        <f t="shared" ca="1" si="29"/>
        <v>0</v>
      </c>
      <c r="AN40" s="18">
        <f t="shared" ca="1" si="29"/>
        <v>0</v>
      </c>
      <c r="AO40" s="18">
        <f t="shared" ca="1" si="29"/>
        <v>0</v>
      </c>
      <c r="AP40" s="18">
        <f t="shared" ca="1" si="29"/>
        <v>0</v>
      </c>
      <c r="AQ40" s="18">
        <f t="shared" ca="1" si="29"/>
        <v>0</v>
      </c>
      <c r="AR40" s="18">
        <f t="shared" ca="1" si="29"/>
        <v>0</v>
      </c>
      <c r="AS40" s="18">
        <f t="shared" ca="1" si="29"/>
        <v>0</v>
      </c>
      <c r="AT40" s="18">
        <f t="shared" ca="1" si="29"/>
        <v>66169417.839999996</v>
      </c>
      <c r="AU40" s="18">
        <f t="shared" ca="1" si="29"/>
        <v>1423959.47</v>
      </c>
      <c r="AV40" s="18">
        <f t="shared" ca="1" si="29"/>
        <v>0</v>
      </c>
      <c r="AW40" s="18">
        <f t="shared" ca="1" si="29"/>
        <v>0</v>
      </c>
      <c r="AX40" s="18">
        <f t="shared" ca="1" si="29"/>
        <v>0</v>
      </c>
      <c r="AY40" s="18">
        <f t="shared" ca="1" si="29"/>
        <v>0</v>
      </c>
      <c r="AZ40" s="18">
        <f t="shared" ca="1" si="29"/>
        <v>0</v>
      </c>
      <c r="BA40" s="18">
        <f t="shared" ca="1" si="33"/>
        <v>0</v>
      </c>
      <c r="BB40" s="18">
        <f t="shared" ca="1" si="33"/>
        <v>0</v>
      </c>
      <c r="BC40" s="18">
        <f t="shared" ca="1" si="33"/>
        <v>0</v>
      </c>
      <c r="BD40" s="18">
        <f t="shared" ca="1" si="33"/>
        <v>7466940.3499999996</v>
      </c>
      <c r="BE40" s="18">
        <f t="shared" ca="1" si="33"/>
        <v>0</v>
      </c>
      <c r="BF40" s="18">
        <f t="shared" ca="1" si="33"/>
        <v>0</v>
      </c>
      <c r="BG40" s="18">
        <f t="shared" ca="1" si="33"/>
        <v>0</v>
      </c>
      <c r="BH40" s="18">
        <f t="shared" ca="1" si="33"/>
        <v>0</v>
      </c>
      <c r="BI40" s="18">
        <f t="shared" ca="1" si="33"/>
        <v>0</v>
      </c>
      <c r="BJ40" s="18">
        <f t="shared" ca="1" si="33"/>
        <v>0</v>
      </c>
      <c r="BK40" s="18">
        <f t="shared" ca="1" si="33"/>
        <v>0</v>
      </c>
      <c r="BL40" s="18">
        <f t="shared" ca="1" si="33"/>
        <v>0</v>
      </c>
      <c r="BM40" s="18">
        <f t="shared" ca="1" si="33"/>
        <v>0</v>
      </c>
      <c r="BN40" s="18">
        <f t="shared" ca="1" si="33"/>
        <v>16827695.91</v>
      </c>
      <c r="BO40" s="18">
        <f t="shared" ca="1" si="33"/>
        <v>0</v>
      </c>
      <c r="BP40" s="18">
        <f t="shared" ca="1" si="33"/>
        <v>1067161.25</v>
      </c>
      <c r="BQ40" s="18">
        <f t="shared" ca="1" si="34"/>
        <v>0</v>
      </c>
      <c r="BR40" s="18">
        <f t="shared" ca="1" si="34"/>
        <v>1584986.33</v>
      </c>
      <c r="BS40" s="18">
        <f t="shared" ca="1" si="34"/>
        <v>596767.82999999996</v>
      </c>
      <c r="BT40" s="18">
        <f t="shared" ca="1" si="34"/>
        <v>0</v>
      </c>
      <c r="BU40" s="18">
        <f t="shared" ca="1" si="34"/>
        <v>0</v>
      </c>
      <c r="BV40" s="18">
        <f t="shared" ca="1" si="34"/>
        <v>0</v>
      </c>
      <c r="BW40" s="18">
        <f t="shared" ca="1" si="34"/>
        <v>0</v>
      </c>
      <c r="BX40" s="18">
        <f t="shared" ca="1" si="34"/>
        <v>0</v>
      </c>
      <c r="BY40" s="18">
        <f t="shared" ca="1" si="34"/>
        <v>0</v>
      </c>
      <c r="BZ40" s="18">
        <f t="shared" ca="1" si="34"/>
        <v>0</v>
      </c>
      <c r="CA40" s="18">
        <f t="shared" ca="1" si="34"/>
        <v>0</v>
      </c>
      <c r="CB40" s="18">
        <f t="shared" ca="1" si="34"/>
        <v>0</v>
      </c>
      <c r="CC40" s="18">
        <f t="shared" ca="1" si="34"/>
        <v>0</v>
      </c>
      <c r="CD40" s="18">
        <f t="shared" ca="1" si="35"/>
        <v>0</v>
      </c>
      <c r="CE40" s="18">
        <f t="shared" ca="1" si="35"/>
        <v>0</v>
      </c>
      <c r="CF40" s="18">
        <f t="shared" ca="1" si="35"/>
        <v>0</v>
      </c>
      <c r="CG40" s="18">
        <f t="shared" ca="1" si="35"/>
        <v>0</v>
      </c>
      <c r="CH40" s="18">
        <f t="shared" ca="1" si="35"/>
        <v>0</v>
      </c>
      <c r="CI40" s="18">
        <f t="shared" ca="1" si="35"/>
        <v>0</v>
      </c>
      <c r="CJ40" s="19">
        <f t="shared" ca="1" si="24"/>
        <v>0</v>
      </c>
      <c r="CK40" s="18">
        <f t="shared" ca="1" si="27"/>
        <v>0</v>
      </c>
      <c r="CL40" s="18">
        <f t="shared" ca="1" si="27"/>
        <v>0</v>
      </c>
      <c r="CM40" s="19">
        <f t="shared" ca="1" si="25"/>
        <v>0</v>
      </c>
      <c r="CN40" s="18">
        <f t="shared" ca="1" si="28"/>
        <v>0</v>
      </c>
      <c r="CO40" s="18">
        <f t="shared" ca="1" si="28"/>
        <v>0</v>
      </c>
      <c r="CP40" s="19">
        <f t="shared" ca="1" si="26"/>
        <v>0</v>
      </c>
      <c r="CQ40" s="18">
        <f t="shared" ca="1" si="36"/>
        <v>0</v>
      </c>
      <c r="CR40" s="18">
        <f t="shared" ca="1" si="36"/>
        <v>0</v>
      </c>
      <c r="CS40" s="18">
        <f t="shared" ca="1" si="36"/>
        <v>2719054.48</v>
      </c>
      <c r="CT40" s="18">
        <f t="shared" ca="1" si="36"/>
        <v>24166.7</v>
      </c>
      <c r="CU40" s="18">
        <f t="shared" ca="1" si="36"/>
        <v>0</v>
      </c>
      <c r="CV40" s="19">
        <f t="shared" ca="1" si="14"/>
        <v>500837376.62999994</v>
      </c>
    </row>
    <row r="41" spans="1:100" ht="12.75" customHeight="1">
      <c r="A41" s="55" t="s">
        <v>215</v>
      </c>
      <c r="B41" s="17">
        <v>1048</v>
      </c>
      <c r="C41" s="56" t="s">
        <v>147</v>
      </c>
      <c r="D41" s="19">
        <f t="shared" ca="1" si="23"/>
        <v>85291071.789997682</v>
      </c>
      <c r="E41" s="18">
        <f t="shared" ca="1" si="31"/>
        <v>39919207.919997163</v>
      </c>
      <c r="F41" s="18">
        <f t="shared" ca="1" si="31"/>
        <v>17446813.230000023</v>
      </c>
      <c r="G41" s="18">
        <f t="shared" ca="1" si="31"/>
        <v>27925050.640000496</v>
      </c>
      <c r="H41" s="18">
        <f t="shared" ca="1" si="31"/>
        <v>0</v>
      </c>
      <c r="I41" s="18">
        <f t="shared" ca="1" si="31"/>
        <v>74824289.059998959</v>
      </c>
      <c r="J41" s="18">
        <f t="shared" ca="1" si="31"/>
        <v>0</v>
      </c>
      <c r="K41" s="18">
        <f t="shared" ca="1" si="31"/>
        <v>0</v>
      </c>
      <c r="L41" s="18">
        <f t="shared" ca="1" si="31"/>
        <v>0</v>
      </c>
      <c r="M41" s="18">
        <f t="shared" ca="1" si="31"/>
        <v>0</v>
      </c>
      <c r="N41" s="18">
        <f t="shared" ca="1" si="31"/>
        <v>0</v>
      </c>
      <c r="O41" s="18">
        <f t="shared" ca="1" si="31"/>
        <v>3207907.8899999969</v>
      </c>
      <c r="P41" s="18">
        <f t="shared" ca="1" si="31"/>
        <v>0</v>
      </c>
      <c r="Q41" s="18">
        <f t="shared" ca="1" si="31"/>
        <v>527692.91</v>
      </c>
      <c r="R41" s="18">
        <f t="shared" ca="1" si="31"/>
        <v>0</v>
      </c>
      <c r="S41" s="18">
        <f t="shared" ca="1" si="31"/>
        <v>0</v>
      </c>
      <c r="T41" s="18">
        <f t="shared" ca="1" si="1"/>
        <v>2277886305.7603498</v>
      </c>
      <c r="U41" s="18">
        <f t="shared" ca="1" si="32"/>
        <v>26408514.329999998</v>
      </c>
      <c r="V41" s="18">
        <f t="shared" ca="1" si="32"/>
        <v>148364054.07999995</v>
      </c>
      <c r="W41" s="18">
        <f t="shared" ca="1" si="32"/>
        <v>1326738074.5800016</v>
      </c>
      <c r="X41" s="18">
        <f t="shared" ca="1" si="32"/>
        <v>0</v>
      </c>
      <c r="Y41" s="18">
        <f t="shared" ca="1" si="32"/>
        <v>5182986.8799999962</v>
      </c>
      <c r="Z41" s="18">
        <f t="shared" ca="1" si="32"/>
        <v>4353695.7699985206</v>
      </c>
      <c r="AA41" s="18">
        <f t="shared" ca="1" si="32"/>
        <v>0</v>
      </c>
      <c r="AB41" s="18">
        <f t="shared" ca="1" si="32"/>
        <v>0</v>
      </c>
      <c r="AC41" s="18">
        <f t="shared" ca="1" si="32"/>
        <v>2575525.2399999942</v>
      </c>
      <c r="AD41" s="18">
        <f t="shared" ca="1" si="32"/>
        <v>4802930.9199998779</v>
      </c>
      <c r="AE41" s="18">
        <f t="shared" ca="1" si="32"/>
        <v>0</v>
      </c>
      <c r="AF41" s="18">
        <f t="shared" ca="1" si="32"/>
        <v>0</v>
      </c>
      <c r="AG41" s="18">
        <f t="shared" ca="1" si="32"/>
        <v>54927.310000000056</v>
      </c>
      <c r="AH41" s="18">
        <f t="shared" ca="1" si="32"/>
        <v>0</v>
      </c>
      <c r="AI41" s="18">
        <f t="shared" ca="1" si="32"/>
        <v>0</v>
      </c>
      <c r="AJ41" s="18">
        <f t="shared" ca="1" si="32"/>
        <v>1344215.18</v>
      </c>
      <c r="AK41" s="18">
        <f t="shared" ca="1" si="29"/>
        <v>0</v>
      </c>
      <c r="AL41" s="18">
        <f t="shared" ca="1" si="29"/>
        <v>0</v>
      </c>
      <c r="AM41" s="18">
        <f t="shared" ca="1" si="29"/>
        <v>26313.90000000002</v>
      </c>
      <c r="AN41" s="18">
        <f t="shared" ca="1" si="29"/>
        <v>0</v>
      </c>
      <c r="AO41" s="18">
        <f t="shared" ca="1" si="29"/>
        <v>0</v>
      </c>
      <c r="AP41" s="18">
        <f t="shared" ca="1" si="29"/>
        <v>269034.89000000007</v>
      </c>
      <c r="AQ41" s="18">
        <f t="shared" ca="1" si="29"/>
        <v>0</v>
      </c>
      <c r="AR41" s="18">
        <f t="shared" ca="1" si="29"/>
        <v>0</v>
      </c>
      <c r="AS41" s="18">
        <f t="shared" ca="1" si="29"/>
        <v>0</v>
      </c>
      <c r="AT41" s="18">
        <f t="shared" ca="1" si="29"/>
        <v>626733901.19999373</v>
      </c>
      <c r="AU41" s="18">
        <f t="shared" ca="1" si="29"/>
        <v>29804415.77000095</v>
      </c>
      <c r="AV41" s="18">
        <f t="shared" ca="1" si="29"/>
        <v>11532122.470000006</v>
      </c>
      <c r="AW41" s="18">
        <f t="shared" ca="1" si="29"/>
        <v>0</v>
      </c>
      <c r="AX41" s="18">
        <f t="shared" ca="1" si="29"/>
        <v>267148890.87997231</v>
      </c>
      <c r="AY41" s="18">
        <f t="shared" ca="1" si="29"/>
        <v>0</v>
      </c>
      <c r="AZ41" s="18">
        <f t="shared" ca="1" si="29"/>
        <v>0</v>
      </c>
      <c r="BA41" s="18">
        <f t="shared" ca="1" si="33"/>
        <v>0</v>
      </c>
      <c r="BB41" s="18">
        <f t="shared" ca="1" si="33"/>
        <v>0</v>
      </c>
      <c r="BC41" s="18">
        <f t="shared" ca="1" si="33"/>
        <v>0</v>
      </c>
      <c r="BD41" s="18">
        <f t="shared" ca="1" si="33"/>
        <v>607826505.18968737</v>
      </c>
      <c r="BE41" s="18">
        <f t="shared" ca="1" si="33"/>
        <v>0</v>
      </c>
      <c r="BF41" s="18">
        <f t="shared" ca="1" si="33"/>
        <v>0</v>
      </c>
      <c r="BG41" s="18">
        <f t="shared" ca="1" si="33"/>
        <v>0</v>
      </c>
      <c r="BH41" s="18">
        <f t="shared" ca="1" si="33"/>
        <v>0</v>
      </c>
      <c r="BI41" s="18">
        <f t="shared" ca="1" si="33"/>
        <v>0</v>
      </c>
      <c r="BJ41" s="18">
        <f t="shared" ca="1" si="33"/>
        <v>0</v>
      </c>
      <c r="BK41" s="18">
        <f t="shared" ca="1" si="33"/>
        <v>0</v>
      </c>
      <c r="BL41" s="18">
        <f t="shared" ca="1" si="33"/>
        <v>2745.7499999998581</v>
      </c>
      <c r="BM41" s="18">
        <f t="shared" ca="1" si="33"/>
        <v>0</v>
      </c>
      <c r="BN41" s="18">
        <f t="shared" ca="1" si="33"/>
        <v>210022073.22990581</v>
      </c>
      <c r="BO41" s="18">
        <f t="shared" ca="1" si="33"/>
        <v>0</v>
      </c>
      <c r="BP41" s="18">
        <f t="shared" ca="1" si="33"/>
        <v>65011311.320000015</v>
      </c>
      <c r="BQ41" s="18">
        <f t="shared" ca="1" si="34"/>
        <v>0</v>
      </c>
      <c r="BR41" s="18">
        <f t="shared" ca="1" si="34"/>
        <v>647202.09000000008</v>
      </c>
      <c r="BS41" s="18">
        <f t="shared" ca="1" si="34"/>
        <v>52376276.340000011</v>
      </c>
      <c r="BT41" s="18">
        <f t="shared" ca="1" si="34"/>
        <v>0</v>
      </c>
      <c r="BU41" s="18">
        <f t="shared" ca="1" si="34"/>
        <v>0</v>
      </c>
      <c r="BV41" s="18">
        <f t="shared" ca="1" si="34"/>
        <v>26313.90000000002</v>
      </c>
      <c r="BW41" s="18">
        <f t="shared" ca="1" si="34"/>
        <v>0</v>
      </c>
      <c r="BX41" s="18">
        <f t="shared" ca="1" si="34"/>
        <v>1524840.9</v>
      </c>
      <c r="BY41" s="18">
        <f t="shared" ca="1" si="34"/>
        <v>0</v>
      </c>
      <c r="BZ41" s="18">
        <f t="shared" ca="1" si="34"/>
        <v>0</v>
      </c>
      <c r="CA41" s="18">
        <f t="shared" ca="1" si="34"/>
        <v>27923591.129999999</v>
      </c>
      <c r="CB41" s="18">
        <f t="shared" ca="1" si="34"/>
        <v>1297488906.7200027</v>
      </c>
      <c r="CC41" s="18">
        <f t="shared" ca="1" si="34"/>
        <v>3453502.18</v>
      </c>
      <c r="CD41" s="18">
        <f t="shared" ca="1" si="35"/>
        <v>213231649.92000002</v>
      </c>
      <c r="CE41" s="18">
        <f t="shared" ca="1" si="35"/>
        <v>0</v>
      </c>
      <c r="CF41" s="18">
        <f t="shared" ca="1" si="35"/>
        <v>0</v>
      </c>
      <c r="CG41" s="18">
        <f t="shared" ca="1" si="35"/>
        <v>4169936.5700000003</v>
      </c>
      <c r="CH41" s="18">
        <f t="shared" ca="1" si="35"/>
        <v>65245357.370000005</v>
      </c>
      <c r="CI41" s="18">
        <f t="shared" ca="1" si="35"/>
        <v>0</v>
      </c>
      <c r="CJ41" s="19">
        <f t="shared" ca="1" si="24"/>
        <v>217495593.21000001</v>
      </c>
      <c r="CK41" s="18">
        <f t="shared" ca="1" si="27"/>
        <v>0</v>
      </c>
      <c r="CL41" s="18">
        <f t="shared" ca="1" si="27"/>
        <v>0</v>
      </c>
      <c r="CM41" s="19">
        <f t="shared" ca="1" si="25"/>
        <v>211919450.84</v>
      </c>
      <c r="CN41" s="18">
        <f t="shared" ca="1" si="28"/>
        <v>0</v>
      </c>
      <c r="CO41" s="18">
        <f t="shared" ca="1" si="28"/>
        <v>211919450.84</v>
      </c>
      <c r="CP41" s="19">
        <f t="shared" ca="1" si="26"/>
        <v>5576142.3700000001</v>
      </c>
      <c r="CQ41" s="18">
        <f t="shared" ca="1" si="36"/>
        <v>0</v>
      </c>
      <c r="CR41" s="18">
        <f t="shared" ca="1" si="36"/>
        <v>5576142.3700000001</v>
      </c>
      <c r="CS41" s="18">
        <f t="shared" ca="1" si="36"/>
        <v>153923.42000000001</v>
      </c>
      <c r="CT41" s="18">
        <f t="shared" ca="1" si="36"/>
        <v>0</v>
      </c>
      <c r="CU41" s="18">
        <f t="shared" ca="1" si="36"/>
        <v>0</v>
      </c>
      <c r="CV41" s="19">
        <f t="shared" ca="1" si="14"/>
        <v>7663676600.0499105</v>
      </c>
    </row>
    <row r="42" spans="1:100" ht="12.75" customHeight="1">
      <c r="A42" s="55" t="s">
        <v>217</v>
      </c>
      <c r="B42" s="17">
        <v>1049</v>
      </c>
      <c r="C42" s="56" t="s">
        <v>147</v>
      </c>
      <c r="D42" s="19">
        <f t="shared" ca="1" si="23"/>
        <v>6564156.5199999828</v>
      </c>
      <c r="E42" s="18">
        <f t="shared" ca="1" si="31"/>
        <v>4053124.3899999852</v>
      </c>
      <c r="F42" s="18">
        <f t="shared" ca="1" si="31"/>
        <v>0</v>
      </c>
      <c r="G42" s="18">
        <f t="shared" ca="1" si="31"/>
        <v>2511032.1299999971</v>
      </c>
      <c r="H42" s="18">
        <f t="shared" ca="1" si="31"/>
        <v>0</v>
      </c>
      <c r="I42" s="18">
        <f t="shared" ca="1" si="31"/>
        <v>37103903.809999958</v>
      </c>
      <c r="J42" s="18">
        <f t="shared" ca="1" si="31"/>
        <v>0</v>
      </c>
      <c r="K42" s="18">
        <f t="shared" ca="1" si="31"/>
        <v>0</v>
      </c>
      <c r="L42" s="18">
        <f t="shared" ca="1" si="31"/>
        <v>0</v>
      </c>
      <c r="M42" s="18">
        <f t="shared" ca="1" si="31"/>
        <v>0</v>
      </c>
      <c r="N42" s="18">
        <f t="shared" ca="1" si="31"/>
        <v>0</v>
      </c>
      <c r="O42" s="18">
        <f t="shared" ca="1" si="31"/>
        <v>11475654.800000006</v>
      </c>
      <c r="P42" s="18">
        <f t="shared" ca="1" si="31"/>
        <v>0</v>
      </c>
      <c r="Q42" s="18">
        <f t="shared" ca="1" si="31"/>
        <v>0</v>
      </c>
      <c r="R42" s="18">
        <f t="shared" ca="1" si="31"/>
        <v>0</v>
      </c>
      <c r="S42" s="18">
        <f t="shared" ca="1" si="31"/>
        <v>0</v>
      </c>
      <c r="T42" s="18">
        <f t="shared" ca="1" si="1"/>
        <v>869930355.4996742</v>
      </c>
      <c r="U42" s="18">
        <f t="shared" ca="1" si="32"/>
        <v>35737390.799999945</v>
      </c>
      <c r="V42" s="18">
        <f t="shared" ca="1" si="32"/>
        <v>166503455.67000479</v>
      </c>
      <c r="W42" s="18">
        <f t="shared" ca="1" si="32"/>
        <v>558457163.92999208</v>
      </c>
      <c r="X42" s="18">
        <f t="shared" ca="1" si="32"/>
        <v>0</v>
      </c>
      <c r="Y42" s="18">
        <f t="shared" ca="1" si="32"/>
        <v>275307.86</v>
      </c>
      <c r="Z42" s="18">
        <f t="shared" ca="1" si="32"/>
        <v>1248525.6599999985</v>
      </c>
      <c r="AA42" s="18">
        <f t="shared" ca="1" si="32"/>
        <v>0</v>
      </c>
      <c r="AB42" s="18">
        <f t="shared" ca="1" si="32"/>
        <v>0</v>
      </c>
      <c r="AC42" s="18">
        <f t="shared" ca="1" si="32"/>
        <v>846679.80000000179</v>
      </c>
      <c r="AD42" s="18">
        <f t="shared" ca="1" si="32"/>
        <v>813474.21999999974</v>
      </c>
      <c r="AE42" s="18">
        <f t="shared" ca="1" si="32"/>
        <v>0</v>
      </c>
      <c r="AF42" s="18">
        <f t="shared" ca="1" si="32"/>
        <v>0</v>
      </c>
      <c r="AG42" s="18">
        <f t="shared" ca="1" si="32"/>
        <v>0</v>
      </c>
      <c r="AH42" s="18">
        <f t="shared" ca="1" si="32"/>
        <v>0</v>
      </c>
      <c r="AI42" s="18">
        <f t="shared" ca="1" si="32"/>
        <v>0</v>
      </c>
      <c r="AJ42" s="18">
        <f t="shared" ca="1" si="32"/>
        <v>1177993.58</v>
      </c>
      <c r="AK42" s="18">
        <f t="shared" ca="1" si="29"/>
        <v>0</v>
      </c>
      <c r="AL42" s="18">
        <f t="shared" ca="1" si="29"/>
        <v>0</v>
      </c>
      <c r="AM42" s="18">
        <f t="shared" ca="1" si="29"/>
        <v>0</v>
      </c>
      <c r="AN42" s="18">
        <f t="shared" ca="1" si="29"/>
        <v>0</v>
      </c>
      <c r="AO42" s="18">
        <f t="shared" ca="1" si="29"/>
        <v>0</v>
      </c>
      <c r="AP42" s="18">
        <f t="shared" ca="1" si="29"/>
        <v>22895.29</v>
      </c>
      <c r="AQ42" s="18">
        <f t="shared" ca="1" si="29"/>
        <v>0</v>
      </c>
      <c r="AR42" s="18">
        <f t="shared" ca="1" si="29"/>
        <v>0</v>
      </c>
      <c r="AS42" s="18">
        <f t="shared" ca="1" si="29"/>
        <v>0</v>
      </c>
      <c r="AT42" s="18">
        <f t="shared" ca="1" si="29"/>
        <v>32362126.140000015</v>
      </c>
      <c r="AU42" s="18">
        <f t="shared" ca="1" si="29"/>
        <v>519675.2300000008</v>
      </c>
      <c r="AV42" s="18">
        <f t="shared" ca="1" si="29"/>
        <v>434844.78000000038</v>
      </c>
      <c r="AW42" s="18">
        <f t="shared" ca="1" si="29"/>
        <v>0</v>
      </c>
      <c r="AX42" s="18">
        <f t="shared" ca="1" si="29"/>
        <v>445523.54000000062</v>
      </c>
      <c r="AY42" s="18">
        <f t="shared" ca="1" si="29"/>
        <v>0</v>
      </c>
      <c r="AZ42" s="18">
        <f t="shared" ca="1" si="29"/>
        <v>0</v>
      </c>
      <c r="BA42" s="18">
        <f t="shared" ca="1" si="33"/>
        <v>0</v>
      </c>
      <c r="BB42" s="18">
        <f t="shared" ca="1" si="33"/>
        <v>0</v>
      </c>
      <c r="BC42" s="18">
        <f t="shared" ca="1" si="33"/>
        <v>0</v>
      </c>
      <c r="BD42" s="18">
        <f t="shared" ca="1" si="33"/>
        <v>13272738.299997583</v>
      </c>
      <c r="BE42" s="18">
        <f t="shared" ca="1" si="33"/>
        <v>0</v>
      </c>
      <c r="BF42" s="18">
        <f t="shared" ca="1" si="33"/>
        <v>0</v>
      </c>
      <c r="BG42" s="18">
        <f t="shared" ca="1" si="33"/>
        <v>0</v>
      </c>
      <c r="BH42" s="18">
        <f t="shared" ca="1" si="33"/>
        <v>0</v>
      </c>
      <c r="BI42" s="18">
        <f t="shared" ca="1" si="33"/>
        <v>0</v>
      </c>
      <c r="BJ42" s="18">
        <f t="shared" ca="1" si="33"/>
        <v>0</v>
      </c>
      <c r="BK42" s="18">
        <f t="shared" ca="1" si="33"/>
        <v>0</v>
      </c>
      <c r="BL42" s="18">
        <f t="shared" ca="1" si="33"/>
        <v>0</v>
      </c>
      <c r="BM42" s="18">
        <f t="shared" ca="1" si="33"/>
        <v>0</v>
      </c>
      <c r="BN42" s="18">
        <f t="shared" ca="1" si="33"/>
        <v>67556756.219997615</v>
      </c>
      <c r="BO42" s="18">
        <f t="shared" ca="1" si="33"/>
        <v>0</v>
      </c>
      <c r="BP42" s="18">
        <f t="shared" ca="1" si="33"/>
        <v>344831.25999999896</v>
      </c>
      <c r="BQ42" s="18">
        <f t="shared" ca="1" si="34"/>
        <v>0</v>
      </c>
      <c r="BR42" s="18">
        <f t="shared" ca="1" si="34"/>
        <v>313.37</v>
      </c>
      <c r="BS42" s="18">
        <f t="shared" ca="1" si="34"/>
        <v>527259.8400000002</v>
      </c>
      <c r="BT42" s="18">
        <f t="shared" ca="1" si="34"/>
        <v>0</v>
      </c>
      <c r="BU42" s="18">
        <f t="shared" ca="1" si="34"/>
        <v>0</v>
      </c>
      <c r="BV42" s="18">
        <f t="shared" ca="1" si="34"/>
        <v>0</v>
      </c>
      <c r="BW42" s="18">
        <f t="shared" ca="1" si="34"/>
        <v>0</v>
      </c>
      <c r="BX42" s="18">
        <f t="shared" ca="1" si="34"/>
        <v>-269.29000000000002</v>
      </c>
      <c r="BY42" s="18">
        <f t="shared" ca="1" si="34"/>
        <v>0</v>
      </c>
      <c r="BZ42" s="18">
        <f t="shared" ca="1" si="34"/>
        <v>0</v>
      </c>
      <c r="CA42" s="18">
        <f t="shared" ca="1" si="34"/>
        <v>726383.60000000009</v>
      </c>
      <c r="CB42" s="18">
        <f t="shared" ca="1" si="34"/>
        <v>143517160.66000012</v>
      </c>
      <c r="CC42" s="18">
        <f t="shared" ca="1" si="34"/>
        <v>0</v>
      </c>
      <c r="CD42" s="18">
        <f t="shared" ca="1" si="35"/>
        <v>5516565.1999999974</v>
      </c>
      <c r="CE42" s="18">
        <f t="shared" ca="1" si="35"/>
        <v>0</v>
      </c>
      <c r="CF42" s="18">
        <f t="shared" ca="1" si="35"/>
        <v>0</v>
      </c>
      <c r="CG42" s="18">
        <f t="shared" ca="1" si="35"/>
        <v>0</v>
      </c>
      <c r="CH42" s="18">
        <f t="shared" ca="1" si="35"/>
        <v>115385.5</v>
      </c>
      <c r="CI42" s="18">
        <f t="shared" ca="1" si="35"/>
        <v>0</v>
      </c>
      <c r="CJ42" s="19">
        <f t="shared" ca="1" si="24"/>
        <v>57705929.140000008</v>
      </c>
      <c r="CK42" s="18">
        <f t="shared" ca="1" si="27"/>
        <v>0</v>
      </c>
      <c r="CL42" s="18">
        <f t="shared" ca="1" si="27"/>
        <v>25135</v>
      </c>
      <c r="CM42" s="19">
        <f t="shared" ca="1" si="25"/>
        <v>57680794.140000008</v>
      </c>
      <c r="CN42" s="18">
        <f t="shared" ca="1" si="28"/>
        <v>334087.51000000309</v>
      </c>
      <c r="CO42" s="18">
        <f t="shared" ca="1" si="28"/>
        <v>57346706.630000003</v>
      </c>
      <c r="CP42" s="19">
        <f t="shared" ca="1" si="26"/>
        <v>0</v>
      </c>
      <c r="CQ42" s="18">
        <f t="shared" ca="1" si="36"/>
        <v>0</v>
      </c>
      <c r="CR42" s="18">
        <f t="shared" ca="1" si="36"/>
        <v>0</v>
      </c>
      <c r="CS42" s="18">
        <f t="shared" ca="1" si="36"/>
        <v>4576885.8400001004</v>
      </c>
      <c r="CT42" s="18">
        <f t="shared" ca="1" si="36"/>
        <v>0</v>
      </c>
      <c r="CU42" s="18">
        <f t="shared" ca="1" si="36"/>
        <v>0</v>
      </c>
      <c r="CV42" s="19">
        <f t="shared" ref="CV42:CV56" ca="1" si="37">+D42+SUM(H42:CJ42)+SUM(CS42:CU42)</f>
        <v>2017779066.7696664</v>
      </c>
    </row>
    <row r="43" spans="1:100" ht="12.75" customHeight="1">
      <c r="A43" s="55" t="s">
        <v>219</v>
      </c>
      <c r="B43" s="17">
        <v>1051</v>
      </c>
      <c r="C43" s="56" t="s">
        <v>147</v>
      </c>
      <c r="D43" s="19">
        <f t="shared" ca="1" si="23"/>
        <v>-1509612.84</v>
      </c>
      <c r="E43" s="18">
        <f t="shared" ca="1" si="31"/>
        <v>-60323.61</v>
      </c>
      <c r="F43" s="18">
        <f t="shared" ca="1" si="31"/>
        <v>-1449289.23</v>
      </c>
      <c r="G43" s="18">
        <f t="shared" ca="1" si="31"/>
        <v>0</v>
      </c>
      <c r="H43" s="18">
        <f t="shared" ca="1" si="31"/>
        <v>-171.39</v>
      </c>
      <c r="I43" s="18">
        <f t="shared" ca="1" si="31"/>
        <v>0</v>
      </c>
      <c r="J43" s="18">
        <f t="shared" ca="1" si="31"/>
        <v>0</v>
      </c>
      <c r="K43" s="18">
        <f t="shared" ca="1" si="31"/>
        <v>-1006276.71</v>
      </c>
      <c r="L43" s="18">
        <f t="shared" ca="1" si="31"/>
        <v>0</v>
      </c>
      <c r="M43" s="18">
        <f t="shared" ca="1" si="31"/>
        <v>0</v>
      </c>
      <c r="N43" s="18">
        <f t="shared" ca="1" si="31"/>
        <v>0</v>
      </c>
      <c r="O43" s="18">
        <f t="shared" ca="1" si="31"/>
        <v>-153964.91</v>
      </c>
      <c r="P43" s="18">
        <f t="shared" ca="1" si="31"/>
        <v>0</v>
      </c>
      <c r="Q43" s="18">
        <f t="shared" ca="1" si="31"/>
        <v>0</v>
      </c>
      <c r="R43" s="18">
        <f t="shared" ca="1" si="31"/>
        <v>0</v>
      </c>
      <c r="S43" s="18">
        <f t="shared" ca="1" si="31"/>
        <v>0</v>
      </c>
      <c r="T43" s="18">
        <f t="shared" ca="1" si="1"/>
        <v>0</v>
      </c>
      <c r="U43" s="18">
        <f t="shared" ca="1" si="32"/>
        <v>0</v>
      </c>
      <c r="V43" s="18">
        <f t="shared" ca="1" si="32"/>
        <v>-3901.2599999999998</v>
      </c>
      <c r="W43" s="18">
        <f t="shared" ca="1" si="32"/>
        <v>-139272.04</v>
      </c>
      <c r="X43" s="18">
        <f t="shared" ca="1" si="32"/>
        <v>-170.95</v>
      </c>
      <c r="Y43" s="18">
        <f t="shared" ca="1" si="32"/>
        <v>-63297.789999999994</v>
      </c>
      <c r="Z43" s="18">
        <f t="shared" ca="1" si="32"/>
        <v>-71854.880000000005</v>
      </c>
      <c r="AA43" s="18">
        <f t="shared" ca="1" si="32"/>
        <v>0</v>
      </c>
      <c r="AB43" s="18">
        <f t="shared" ca="1" si="32"/>
        <v>0</v>
      </c>
      <c r="AC43" s="18">
        <f t="shared" ca="1" si="32"/>
        <v>-204.24</v>
      </c>
      <c r="AD43" s="18">
        <f t="shared" ca="1" si="32"/>
        <v>-371897.05</v>
      </c>
      <c r="AE43" s="18">
        <f t="shared" ca="1" si="32"/>
        <v>0</v>
      </c>
      <c r="AF43" s="18">
        <f t="shared" ca="1" si="32"/>
        <v>0</v>
      </c>
      <c r="AG43" s="18">
        <f t="shared" ca="1" si="32"/>
        <v>0</v>
      </c>
      <c r="AH43" s="18">
        <f t="shared" ca="1" si="32"/>
        <v>0</v>
      </c>
      <c r="AI43" s="18">
        <f t="shared" ca="1" si="32"/>
        <v>0</v>
      </c>
      <c r="AJ43" s="18">
        <f t="shared" ca="1" si="32"/>
        <v>374897.59</v>
      </c>
      <c r="AK43" s="18">
        <f t="shared" ca="1" si="29"/>
        <v>0</v>
      </c>
      <c r="AL43" s="18">
        <f t="shared" ca="1" si="29"/>
        <v>0</v>
      </c>
      <c r="AM43" s="18">
        <f t="shared" ca="1" si="29"/>
        <v>-47367.08</v>
      </c>
      <c r="AN43" s="18">
        <f t="shared" ca="1" si="29"/>
        <v>0</v>
      </c>
      <c r="AO43" s="18">
        <f t="shared" ca="1" si="29"/>
        <v>0</v>
      </c>
      <c r="AP43" s="18">
        <f t="shared" ca="1" si="29"/>
        <v>-3947.4</v>
      </c>
      <c r="AQ43" s="18">
        <f t="shared" ca="1" si="29"/>
        <v>0</v>
      </c>
      <c r="AR43" s="18">
        <f t="shared" ca="1" si="29"/>
        <v>0</v>
      </c>
      <c r="AS43" s="18">
        <f t="shared" ca="1" si="29"/>
        <v>0</v>
      </c>
      <c r="AT43" s="18">
        <f t="shared" ca="1" si="29"/>
        <v>-1692073.8</v>
      </c>
      <c r="AU43" s="18">
        <f t="shared" ca="1" si="29"/>
        <v>-346243.39999999997</v>
      </c>
      <c r="AV43" s="18">
        <f t="shared" ca="1" si="29"/>
        <v>-942.71</v>
      </c>
      <c r="AW43" s="18">
        <f t="shared" ca="1" si="29"/>
        <v>0</v>
      </c>
      <c r="AX43" s="18">
        <f t="shared" ca="1" si="29"/>
        <v>-942.71</v>
      </c>
      <c r="AY43" s="18">
        <f t="shared" ca="1" si="29"/>
        <v>0</v>
      </c>
      <c r="AZ43" s="18">
        <f t="shared" ca="1" si="29"/>
        <v>0</v>
      </c>
      <c r="BA43" s="18">
        <f t="shared" ca="1" si="33"/>
        <v>0</v>
      </c>
      <c r="BB43" s="18">
        <f t="shared" ca="1" si="33"/>
        <v>0</v>
      </c>
      <c r="BC43" s="18">
        <f t="shared" ca="1" si="33"/>
        <v>0</v>
      </c>
      <c r="BD43" s="18">
        <f t="shared" ca="1" si="33"/>
        <v>-1499.57</v>
      </c>
      <c r="BE43" s="18">
        <f t="shared" ca="1" si="33"/>
        <v>0</v>
      </c>
      <c r="BF43" s="18">
        <f t="shared" ca="1" si="33"/>
        <v>0</v>
      </c>
      <c r="BG43" s="18">
        <f t="shared" ca="1" si="33"/>
        <v>0</v>
      </c>
      <c r="BH43" s="18">
        <f t="shared" ca="1" si="33"/>
        <v>0</v>
      </c>
      <c r="BI43" s="18">
        <f t="shared" ca="1" si="33"/>
        <v>0</v>
      </c>
      <c r="BJ43" s="18">
        <f t="shared" ca="1" si="33"/>
        <v>0</v>
      </c>
      <c r="BK43" s="18">
        <f t="shared" ca="1" si="33"/>
        <v>0</v>
      </c>
      <c r="BL43" s="18">
        <f t="shared" ca="1" si="33"/>
        <v>-28.240000000000002</v>
      </c>
      <c r="BM43" s="18">
        <f t="shared" ca="1" si="33"/>
        <v>0</v>
      </c>
      <c r="BN43" s="18">
        <f t="shared" ca="1" si="33"/>
        <v>-105.88999999999999</v>
      </c>
      <c r="BO43" s="18">
        <f t="shared" ca="1" si="33"/>
        <v>0</v>
      </c>
      <c r="BP43" s="18">
        <f t="shared" ca="1" si="33"/>
        <v>-47559.799999999996</v>
      </c>
      <c r="BQ43" s="18">
        <f t="shared" ca="1" si="34"/>
        <v>0</v>
      </c>
      <c r="BR43" s="18">
        <f t="shared" ca="1" si="34"/>
        <v>0</v>
      </c>
      <c r="BS43" s="18">
        <f t="shared" ca="1" si="34"/>
        <v>-5191.84</v>
      </c>
      <c r="BT43" s="18">
        <f t="shared" ca="1" si="34"/>
        <v>0</v>
      </c>
      <c r="BU43" s="18">
        <f t="shared" ca="1" si="34"/>
        <v>0</v>
      </c>
      <c r="BV43" s="18">
        <f t="shared" ca="1" si="34"/>
        <v>0</v>
      </c>
      <c r="BW43" s="18">
        <f t="shared" ca="1" si="34"/>
        <v>0</v>
      </c>
      <c r="BX43" s="18">
        <f t="shared" ca="1" si="34"/>
        <v>0</v>
      </c>
      <c r="BY43" s="18">
        <f t="shared" ca="1" si="34"/>
        <v>0</v>
      </c>
      <c r="BZ43" s="18">
        <f t="shared" ca="1" si="34"/>
        <v>0</v>
      </c>
      <c r="CA43" s="18">
        <f t="shared" ca="1" si="34"/>
        <v>0</v>
      </c>
      <c r="CB43" s="18">
        <f t="shared" ca="1" si="34"/>
        <v>0</v>
      </c>
      <c r="CC43" s="18">
        <f t="shared" ca="1" si="34"/>
        <v>0</v>
      </c>
      <c r="CD43" s="18">
        <f t="shared" ca="1" si="35"/>
        <v>0</v>
      </c>
      <c r="CE43" s="18">
        <f t="shared" ca="1" si="35"/>
        <v>0</v>
      </c>
      <c r="CF43" s="18">
        <f t="shared" ca="1" si="35"/>
        <v>0</v>
      </c>
      <c r="CG43" s="18">
        <f t="shared" ca="1" si="35"/>
        <v>0</v>
      </c>
      <c r="CH43" s="18">
        <f t="shared" ca="1" si="35"/>
        <v>0</v>
      </c>
      <c r="CI43" s="18">
        <f t="shared" ca="1" si="35"/>
        <v>0</v>
      </c>
      <c r="CJ43" s="19">
        <f t="shared" ca="1" si="24"/>
        <v>0</v>
      </c>
      <c r="CK43" s="18">
        <f t="shared" ca="1" si="27"/>
        <v>0</v>
      </c>
      <c r="CL43" s="18">
        <f t="shared" ca="1" si="27"/>
        <v>0</v>
      </c>
      <c r="CM43" s="19">
        <f t="shared" ca="1" si="25"/>
        <v>0</v>
      </c>
      <c r="CN43" s="18">
        <f t="shared" ca="1" si="28"/>
        <v>0</v>
      </c>
      <c r="CO43" s="18">
        <f t="shared" ca="1" si="28"/>
        <v>0</v>
      </c>
      <c r="CP43" s="19">
        <f t="shared" ca="1" si="26"/>
        <v>0</v>
      </c>
      <c r="CQ43" s="18">
        <f t="shared" ca="1" si="36"/>
        <v>0</v>
      </c>
      <c r="CR43" s="18">
        <f t="shared" ca="1" si="36"/>
        <v>0</v>
      </c>
      <c r="CS43" s="18">
        <f t="shared" ca="1" si="36"/>
        <v>0</v>
      </c>
      <c r="CT43" s="18">
        <f t="shared" ca="1" si="36"/>
        <v>0</v>
      </c>
      <c r="CU43" s="18">
        <f t="shared" ca="1" si="36"/>
        <v>0</v>
      </c>
      <c r="CV43" s="19">
        <f t="shared" ca="1" si="37"/>
        <v>-5091628.91</v>
      </c>
    </row>
    <row r="44" spans="1:100" ht="12.75" customHeight="1">
      <c r="A44" s="55" t="s">
        <v>221</v>
      </c>
      <c r="B44" s="17">
        <v>1052</v>
      </c>
      <c r="C44" s="56" t="s">
        <v>147</v>
      </c>
      <c r="D44" s="19">
        <f t="shared" ca="1" si="23"/>
        <v>913229.00000000012</v>
      </c>
      <c r="E44" s="18">
        <f t="shared" ca="1" si="31"/>
        <v>79363.119999999981</v>
      </c>
      <c r="F44" s="18">
        <f t="shared" ca="1" si="31"/>
        <v>0</v>
      </c>
      <c r="G44" s="18">
        <f t="shared" ca="1" si="31"/>
        <v>833865.88000000012</v>
      </c>
      <c r="H44" s="18">
        <f t="shared" ca="1" si="31"/>
        <v>38509.479999999996</v>
      </c>
      <c r="I44" s="18">
        <f t="shared" ca="1" si="31"/>
        <v>1467088.9700000016</v>
      </c>
      <c r="J44" s="18">
        <f t="shared" ca="1" si="31"/>
        <v>0</v>
      </c>
      <c r="K44" s="18">
        <f t="shared" ca="1" si="31"/>
        <v>8538490.0799999982</v>
      </c>
      <c r="L44" s="18">
        <f t="shared" ca="1" si="31"/>
        <v>0</v>
      </c>
      <c r="M44" s="18">
        <f t="shared" ca="1" si="31"/>
        <v>0</v>
      </c>
      <c r="N44" s="18">
        <f t="shared" ca="1" si="31"/>
        <v>0</v>
      </c>
      <c r="O44" s="18">
        <f t="shared" ca="1" si="31"/>
        <v>4719117.5099999988</v>
      </c>
      <c r="P44" s="18">
        <f t="shared" ca="1" si="31"/>
        <v>0</v>
      </c>
      <c r="Q44" s="18">
        <f t="shared" ca="1" si="31"/>
        <v>276073.5</v>
      </c>
      <c r="R44" s="18">
        <f t="shared" ca="1" si="31"/>
        <v>0</v>
      </c>
      <c r="S44" s="18">
        <f t="shared" ca="1" si="31"/>
        <v>0</v>
      </c>
      <c r="T44" s="18">
        <f t="shared" ca="1" si="1"/>
        <v>0</v>
      </c>
      <c r="U44" s="18">
        <f t="shared" ca="1" si="32"/>
        <v>0</v>
      </c>
      <c r="V44" s="18">
        <f t="shared" ca="1" si="32"/>
        <v>3353761.3999999948</v>
      </c>
      <c r="W44" s="18">
        <f t="shared" ca="1" si="32"/>
        <v>15492329.840000169</v>
      </c>
      <c r="X44" s="18">
        <f t="shared" ca="1" si="32"/>
        <v>0</v>
      </c>
      <c r="Y44" s="18">
        <f t="shared" ca="1" si="32"/>
        <v>1768049.12</v>
      </c>
      <c r="Z44" s="18">
        <f t="shared" ca="1" si="32"/>
        <v>1754874.4300000006</v>
      </c>
      <c r="AA44" s="18">
        <f t="shared" ca="1" si="32"/>
        <v>0</v>
      </c>
      <c r="AB44" s="18">
        <f t="shared" ca="1" si="32"/>
        <v>0</v>
      </c>
      <c r="AC44" s="18">
        <f t="shared" ca="1" si="32"/>
        <v>14000.990000000007</v>
      </c>
      <c r="AD44" s="18">
        <f t="shared" ca="1" si="32"/>
        <v>262650.66000000003</v>
      </c>
      <c r="AE44" s="18">
        <f t="shared" ca="1" si="32"/>
        <v>0</v>
      </c>
      <c r="AF44" s="18">
        <f t="shared" ca="1" si="32"/>
        <v>0</v>
      </c>
      <c r="AG44" s="18">
        <f t="shared" ca="1" si="32"/>
        <v>0</v>
      </c>
      <c r="AH44" s="18">
        <f t="shared" ca="1" si="32"/>
        <v>1996783.76</v>
      </c>
      <c r="AI44" s="18">
        <f t="shared" ca="1" si="32"/>
        <v>0</v>
      </c>
      <c r="AJ44" s="18">
        <f t="shared" ca="1" si="32"/>
        <v>937298.25</v>
      </c>
      <c r="AK44" s="18">
        <f t="shared" ca="1" si="29"/>
        <v>0</v>
      </c>
      <c r="AL44" s="18">
        <f t="shared" ca="1" si="29"/>
        <v>0</v>
      </c>
      <c r="AM44" s="18">
        <f t="shared" ca="1" si="29"/>
        <v>1180205.5599999998</v>
      </c>
      <c r="AN44" s="18">
        <f t="shared" ca="1" si="29"/>
        <v>0</v>
      </c>
      <c r="AO44" s="18">
        <f t="shared" ca="1" si="29"/>
        <v>0</v>
      </c>
      <c r="AP44" s="18">
        <f t="shared" ca="1" si="29"/>
        <v>2371.1300000000006</v>
      </c>
      <c r="AQ44" s="18">
        <f t="shared" ca="1" si="29"/>
        <v>0</v>
      </c>
      <c r="AR44" s="18">
        <f t="shared" ca="1" si="29"/>
        <v>0</v>
      </c>
      <c r="AS44" s="18">
        <f t="shared" ca="1" si="29"/>
        <v>0</v>
      </c>
      <c r="AT44" s="18">
        <f t="shared" ca="1" si="29"/>
        <v>15356654.020000011</v>
      </c>
      <c r="AU44" s="18">
        <f t="shared" ca="1" si="29"/>
        <v>236022.84000000014</v>
      </c>
      <c r="AV44" s="18">
        <f t="shared" ca="1" si="29"/>
        <v>112660.01000000002</v>
      </c>
      <c r="AW44" s="18">
        <f t="shared" ca="1" si="29"/>
        <v>0</v>
      </c>
      <c r="AX44" s="18">
        <f t="shared" ca="1" si="29"/>
        <v>42746.660000000025</v>
      </c>
      <c r="AY44" s="18">
        <f t="shared" ca="1" si="29"/>
        <v>0</v>
      </c>
      <c r="AZ44" s="18">
        <f t="shared" ca="1" si="29"/>
        <v>0</v>
      </c>
      <c r="BA44" s="18">
        <f t="shared" ca="1" si="33"/>
        <v>0</v>
      </c>
      <c r="BB44" s="18">
        <f t="shared" ca="1" si="33"/>
        <v>0</v>
      </c>
      <c r="BC44" s="18">
        <f t="shared" ca="1" si="33"/>
        <v>0</v>
      </c>
      <c r="BD44" s="18">
        <f t="shared" ca="1" si="33"/>
        <v>544361.6699999969</v>
      </c>
      <c r="BE44" s="18">
        <f t="shared" ca="1" si="33"/>
        <v>0</v>
      </c>
      <c r="BF44" s="18">
        <f t="shared" ca="1" si="33"/>
        <v>0</v>
      </c>
      <c r="BG44" s="18">
        <f t="shared" ca="1" si="33"/>
        <v>0</v>
      </c>
      <c r="BH44" s="18">
        <f t="shared" ca="1" si="33"/>
        <v>0</v>
      </c>
      <c r="BI44" s="18">
        <f t="shared" ca="1" si="33"/>
        <v>0</v>
      </c>
      <c r="BJ44" s="18">
        <f t="shared" ca="1" si="33"/>
        <v>0</v>
      </c>
      <c r="BK44" s="18">
        <f t="shared" ca="1" si="33"/>
        <v>0</v>
      </c>
      <c r="BL44" s="18">
        <f t="shared" ca="1" si="33"/>
        <v>360.29999999999995</v>
      </c>
      <c r="BM44" s="18">
        <f t="shared" ca="1" si="33"/>
        <v>0</v>
      </c>
      <c r="BN44" s="18">
        <f t="shared" ca="1" si="33"/>
        <v>733618.99000000011</v>
      </c>
      <c r="BO44" s="18">
        <f t="shared" ca="1" si="33"/>
        <v>0</v>
      </c>
      <c r="BP44" s="18">
        <f t="shared" ca="1" si="33"/>
        <v>5998714.7300000004</v>
      </c>
      <c r="BQ44" s="18">
        <f t="shared" ca="1" si="34"/>
        <v>152126.26999999999</v>
      </c>
      <c r="BR44" s="18">
        <f t="shared" ca="1" si="34"/>
        <v>1095406.7399999998</v>
      </c>
      <c r="BS44" s="18">
        <f t="shared" ca="1" si="34"/>
        <v>59638.67</v>
      </c>
      <c r="BT44" s="18">
        <f t="shared" ca="1" si="34"/>
        <v>0</v>
      </c>
      <c r="BU44" s="18">
        <f t="shared" ca="1" si="34"/>
        <v>0</v>
      </c>
      <c r="BV44" s="18">
        <f t="shared" ca="1" si="34"/>
        <v>0</v>
      </c>
      <c r="BW44" s="18">
        <f t="shared" ca="1" si="34"/>
        <v>0</v>
      </c>
      <c r="BX44" s="18">
        <f t="shared" ca="1" si="34"/>
        <v>0</v>
      </c>
      <c r="BY44" s="18">
        <f t="shared" ca="1" si="34"/>
        <v>0</v>
      </c>
      <c r="BZ44" s="18">
        <f t="shared" ca="1" si="34"/>
        <v>0</v>
      </c>
      <c r="CA44" s="18">
        <f t="shared" ca="1" si="34"/>
        <v>0</v>
      </c>
      <c r="CB44" s="18">
        <f t="shared" ca="1" si="34"/>
        <v>0</v>
      </c>
      <c r="CC44" s="18">
        <f t="shared" ca="1" si="34"/>
        <v>0</v>
      </c>
      <c r="CD44" s="18">
        <f t="shared" ca="1" si="35"/>
        <v>0</v>
      </c>
      <c r="CE44" s="18">
        <f t="shared" ca="1" si="35"/>
        <v>0</v>
      </c>
      <c r="CF44" s="18">
        <f t="shared" ca="1" si="35"/>
        <v>0</v>
      </c>
      <c r="CG44" s="18">
        <f t="shared" ca="1" si="35"/>
        <v>0</v>
      </c>
      <c r="CH44" s="18">
        <f t="shared" ca="1" si="35"/>
        <v>0</v>
      </c>
      <c r="CI44" s="18">
        <f t="shared" ca="1" si="35"/>
        <v>0</v>
      </c>
      <c r="CJ44" s="19">
        <f t="shared" ca="1" si="24"/>
        <v>1190130.2300000002</v>
      </c>
      <c r="CK44" s="18">
        <f t="shared" ca="1" si="27"/>
        <v>0</v>
      </c>
      <c r="CL44" s="18">
        <f t="shared" ca="1" si="27"/>
        <v>0</v>
      </c>
      <c r="CM44" s="19">
        <f t="shared" ca="1" si="25"/>
        <v>1190130.2300000002</v>
      </c>
      <c r="CN44" s="18">
        <f t="shared" ca="1" si="28"/>
        <v>89353.2</v>
      </c>
      <c r="CO44" s="18">
        <f t="shared" ca="1" si="28"/>
        <v>1100777.0300000003</v>
      </c>
      <c r="CP44" s="19">
        <f t="shared" ca="1" si="26"/>
        <v>0</v>
      </c>
      <c r="CQ44" s="18">
        <f t="shared" ca="1" si="36"/>
        <v>0</v>
      </c>
      <c r="CR44" s="18">
        <f t="shared" ca="1" si="36"/>
        <v>0</v>
      </c>
      <c r="CS44" s="18">
        <f t="shared" ca="1" si="36"/>
        <v>1104293.4300000058</v>
      </c>
      <c r="CT44" s="18">
        <f t="shared" ca="1" si="36"/>
        <v>0</v>
      </c>
      <c r="CU44" s="18">
        <f t="shared" ca="1" si="36"/>
        <v>0</v>
      </c>
      <c r="CV44" s="19">
        <f t="shared" ca="1" si="37"/>
        <v>69341568.240000188</v>
      </c>
    </row>
    <row r="45" spans="1:100" ht="12.75" customHeight="1">
      <c r="A45" s="55" t="s">
        <v>223</v>
      </c>
      <c r="B45" s="17">
        <v>1053</v>
      </c>
      <c r="C45" s="56" t="s">
        <v>147</v>
      </c>
      <c r="D45" s="19">
        <f t="shared" ca="1" si="23"/>
        <v>7562330.3200000003</v>
      </c>
      <c r="E45" s="18">
        <f t="shared" ca="1" si="31"/>
        <v>7562330.3200000003</v>
      </c>
      <c r="F45" s="18">
        <f t="shared" ca="1" si="31"/>
        <v>0</v>
      </c>
      <c r="G45" s="18">
        <f t="shared" ca="1" si="31"/>
        <v>0</v>
      </c>
      <c r="H45" s="18">
        <f t="shared" ca="1" si="31"/>
        <v>0</v>
      </c>
      <c r="I45" s="18">
        <f t="shared" ca="1" si="31"/>
        <v>156083826.70999998</v>
      </c>
      <c r="J45" s="18">
        <f t="shared" ca="1" si="31"/>
        <v>0</v>
      </c>
      <c r="K45" s="18">
        <f t="shared" ca="1" si="31"/>
        <v>0</v>
      </c>
      <c r="L45" s="18">
        <f t="shared" ca="1" si="31"/>
        <v>0</v>
      </c>
      <c r="M45" s="18">
        <f t="shared" ca="1" si="31"/>
        <v>0</v>
      </c>
      <c r="N45" s="18">
        <f t="shared" ca="1" si="31"/>
        <v>0</v>
      </c>
      <c r="O45" s="18">
        <f t="shared" ca="1" si="31"/>
        <v>0</v>
      </c>
      <c r="P45" s="18">
        <f t="shared" ca="1" si="31"/>
        <v>0</v>
      </c>
      <c r="Q45" s="18">
        <f t="shared" ca="1" si="31"/>
        <v>0</v>
      </c>
      <c r="R45" s="18">
        <f t="shared" ca="1" si="31"/>
        <v>0</v>
      </c>
      <c r="S45" s="18">
        <f t="shared" ca="1" si="31"/>
        <v>0</v>
      </c>
      <c r="T45" s="18">
        <f t="shared" ca="1" si="1"/>
        <v>6154558273.0000029</v>
      </c>
      <c r="U45" s="18">
        <f t="shared" ca="1" si="32"/>
        <v>3495026</v>
      </c>
      <c r="V45" s="18">
        <f t="shared" ca="1" si="32"/>
        <v>124532310.44</v>
      </c>
      <c r="W45" s="18">
        <f t="shared" ca="1" si="32"/>
        <v>2148748805.1199999</v>
      </c>
      <c r="X45" s="18">
        <f t="shared" ca="1" si="32"/>
        <v>0</v>
      </c>
      <c r="Y45" s="18">
        <f t="shared" ca="1" si="32"/>
        <v>0</v>
      </c>
      <c r="Z45" s="18">
        <f t="shared" ca="1" si="32"/>
        <v>5449317.6940000001</v>
      </c>
      <c r="AA45" s="18">
        <f t="shared" ca="1" si="32"/>
        <v>0</v>
      </c>
      <c r="AB45" s="18">
        <f t="shared" ca="1" si="32"/>
        <v>0</v>
      </c>
      <c r="AC45" s="18">
        <f t="shared" ca="1" si="32"/>
        <v>65771.420000000013</v>
      </c>
      <c r="AD45" s="18">
        <f t="shared" ca="1" si="32"/>
        <v>1012679.6900000001</v>
      </c>
      <c r="AE45" s="18">
        <f t="shared" ca="1" si="32"/>
        <v>0</v>
      </c>
      <c r="AF45" s="18">
        <f t="shared" ca="1" si="32"/>
        <v>0</v>
      </c>
      <c r="AG45" s="18">
        <f t="shared" ca="1" si="32"/>
        <v>0</v>
      </c>
      <c r="AH45" s="18">
        <f t="shared" ca="1" si="32"/>
        <v>0</v>
      </c>
      <c r="AI45" s="18">
        <f t="shared" ca="1" si="32"/>
        <v>0</v>
      </c>
      <c r="AJ45" s="18">
        <f t="shared" ca="1" si="32"/>
        <v>979437</v>
      </c>
      <c r="AK45" s="18">
        <f t="shared" ca="1" si="29"/>
        <v>0</v>
      </c>
      <c r="AL45" s="18">
        <f t="shared" ca="1" si="29"/>
        <v>0</v>
      </c>
      <c r="AM45" s="18">
        <f t="shared" ca="1" si="29"/>
        <v>0</v>
      </c>
      <c r="AN45" s="18">
        <f t="shared" ca="1" si="29"/>
        <v>0</v>
      </c>
      <c r="AO45" s="18">
        <f t="shared" ca="1" si="29"/>
        <v>0</v>
      </c>
      <c r="AP45" s="18">
        <f t="shared" ca="1" si="29"/>
        <v>0</v>
      </c>
      <c r="AQ45" s="18">
        <f t="shared" ca="1" si="29"/>
        <v>0</v>
      </c>
      <c r="AR45" s="18">
        <f t="shared" ca="1" si="29"/>
        <v>0</v>
      </c>
      <c r="AS45" s="18">
        <f t="shared" ca="1" si="29"/>
        <v>0</v>
      </c>
      <c r="AT45" s="18">
        <f t="shared" ca="1" si="29"/>
        <v>53292906.689999998</v>
      </c>
      <c r="AU45" s="18">
        <f t="shared" ca="1" si="29"/>
        <v>308713.67000000004</v>
      </c>
      <c r="AV45" s="18">
        <f t="shared" ca="1" si="29"/>
        <v>923303.26</v>
      </c>
      <c r="AW45" s="18">
        <f t="shared" ca="1" si="29"/>
        <v>0</v>
      </c>
      <c r="AX45" s="18">
        <f t="shared" ca="1" si="29"/>
        <v>435187.91</v>
      </c>
      <c r="AY45" s="18">
        <f t="shared" ca="1" si="29"/>
        <v>0</v>
      </c>
      <c r="AZ45" s="18">
        <f t="shared" ca="1" si="29"/>
        <v>0</v>
      </c>
      <c r="BA45" s="18">
        <f t="shared" ca="1" si="33"/>
        <v>0</v>
      </c>
      <c r="BB45" s="18">
        <f t="shared" ca="1" si="33"/>
        <v>0</v>
      </c>
      <c r="BC45" s="18">
        <f t="shared" ca="1" si="33"/>
        <v>0</v>
      </c>
      <c r="BD45" s="18">
        <f t="shared" ca="1" si="33"/>
        <v>316169480.61000001</v>
      </c>
      <c r="BE45" s="18">
        <f t="shared" ca="1" si="33"/>
        <v>0</v>
      </c>
      <c r="BF45" s="18">
        <f t="shared" ca="1" si="33"/>
        <v>0</v>
      </c>
      <c r="BG45" s="18">
        <f t="shared" ca="1" si="33"/>
        <v>0</v>
      </c>
      <c r="BH45" s="18">
        <f t="shared" ca="1" si="33"/>
        <v>0</v>
      </c>
      <c r="BI45" s="18">
        <f t="shared" ca="1" si="33"/>
        <v>0</v>
      </c>
      <c r="BJ45" s="18">
        <f t="shared" ca="1" si="33"/>
        <v>0</v>
      </c>
      <c r="BK45" s="18">
        <f t="shared" ca="1" si="33"/>
        <v>0</v>
      </c>
      <c r="BL45" s="18">
        <f t="shared" ca="1" si="33"/>
        <v>308713.67000000004</v>
      </c>
      <c r="BM45" s="18">
        <f t="shared" ca="1" si="33"/>
        <v>0</v>
      </c>
      <c r="BN45" s="18">
        <f t="shared" ca="1" si="33"/>
        <v>313740515.36000001</v>
      </c>
      <c r="BO45" s="18">
        <f t="shared" ca="1" si="33"/>
        <v>0</v>
      </c>
      <c r="BP45" s="18">
        <f t="shared" ca="1" si="33"/>
        <v>18009.29</v>
      </c>
      <c r="BQ45" s="18">
        <f t="shared" ca="1" si="34"/>
        <v>0</v>
      </c>
      <c r="BR45" s="18">
        <f t="shared" ca="1" si="34"/>
        <v>0</v>
      </c>
      <c r="BS45" s="18">
        <f t="shared" ca="1" si="34"/>
        <v>5786.1900000000005</v>
      </c>
      <c r="BT45" s="18">
        <f t="shared" ca="1" si="34"/>
        <v>0</v>
      </c>
      <c r="BU45" s="18">
        <f t="shared" ca="1" si="34"/>
        <v>0</v>
      </c>
      <c r="BV45" s="18">
        <f t="shared" ca="1" si="34"/>
        <v>0</v>
      </c>
      <c r="BW45" s="18">
        <f t="shared" ca="1" si="34"/>
        <v>0</v>
      </c>
      <c r="BX45" s="18">
        <f t="shared" ca="1" si="34"/>
        <v>0</v>
      </c>
      <c r="BY45" s="18">
        <f t="shared" ca="1" si="34"/>
        <v>0</v>
      </c>
      <c r="BZ45" s="18">
        <f t="shared" ca="1" si="34"/>
        <v>0</v>
      </c>
      <c r="CA45" s="18">
        <f t="shared" ca="1" si="34"/>
        <v>0</v>
      </c>
      <c r="CB45" s="18">
        <f t="shared" ca="1" si="34"/>
        <v>0</v>
      </c>
      <c r="CC45" s="18">
        <f t="shared" ca="1" si="34"/>
        <v>0</v>
      </c>
      <c r="CD45" s="18">
        <f t="shared" ca="1" si="35"/>
        <v>0</v>
      </c>
      <c r="CE45" s="18">
        <f t="shared" ca="1" si="35"/>
        <v>0</v>
      </c>
      <c r="CF45" s="18">
        <f t="shared" ca="1" si="35"/>
        <v>0</v>
      </c>
      <c r="CG45" s="18">
        <f t="shared" ca="1" si="35"/>
        <v>0</v>
      </c>
      <c r="CH45" s="18">
        <f t="shared" ca="1" si="35"/>
        <v>0</v>
      </c>
      <c r="CI45" s="18">
        <f t="shared" ca="1" si="35"/>
        <v>0</v>
      </c>
      <c r="CJ45" s="19">
        <f t="shared" ca="1" si="24"/>
        <v>209992417.58999997</v>
      </c>
      <c r="CK45" s="18">
        <f t="shared" ref="CK45:CL63" ca="1" si="38">IFERROR(IF($C$2="Yurtiçi",INDIRECT("'"&amp;$B$2&amp;"'!"&amp;ADDRESS(MATCH($B45,INDIRECT("'"&amp;$B$2&amp;"'!$B$1:$B$1095"),0),MATCH(CK$5,INDIRECT("'"&amp;$B$2&amp;"'!5:5"),0))),IF($C$2="Yurtdışı",INDIRECT("'"&amp;$B$2&amp;"'!"&amp;ADDRESS(MATCH($B45,INDIRECT("'"&amp;$B$2&amp;"'!$B$1:$B$1095"),0),MATCH(CK$5,INDIRECT("'"&amp;$B$2&amp;"'!5:5"),0)+1)),INDIRECT("'"&amp;$B$2&amp;"'!"&amp;ADDRESS(MATCH($B45,INDIRECT("'"&amp;$B$2&amp;"'!$B$1:$B$1095"),0),MATCH(CK$5,INDIRECT("'"&amp;$B$2&amp;"'!5:5"),0)))+INDIRECT("'"&amp;$B$2&amp;"'!"&amp;ADDRESS(MATCH($B45,INDIRECT("'"&amp;$B$2&amp;"'!$B$1:$B$1095"),0),MATCH(CK$5,INDIRECT("'"&amp;$B$2&amp;"'!5:5"),0)+1)))),0)</f>
        <v>0</v>
      </c>
      <c r="CL45" s="18">
        <f t="shared" ca="1" si="38"/>
        <v>29217212.859999999</v>
      </c>
      <c r="CM45" s="19">
        <f t="shared" ca="1" si="25"/>
        <v>180775204.72999999</v>
      </c>
      <c r="CN45" s="18">
        <f t="shared" ref="CN45:CO63" ca="1" si="39">IFERROR(IF($C$2="Yurtiçi",INDIRECT("'"&amp;$B$2&amp;"'!"&amp;ADDRESS(MATCH($B45,INDIRECT("'"&amp;$B$2&amp;"'!$B$1:$B$1095"),0),MATCH(CN$5,INDIRECT("'"&amp;$B$2&amp;"'!5:5"),0))),IF($C$2="Yurtdışı",INDIRECT("'"&amp;$B$2&amp;"'!"&amp;ADDRESS(MATCH($B45,INDIRECT("'"&amp;$B$2&amp;"'!$B$1:$B$1095"),0),MATCH(CN$5,INDIRECT("'"&amp;$B$2&amp;"'!5:5"),0)+1)),INDIRECT("'"&amp;$B$2&amp;"'!"&amp;ADDRESS(MATCH($B45,INDIRECT("'"&amp;$B$2&amp;"'!$B$1:$B$1095"),0),MATCH(CN$5,INDIRECT("'"&amp;$B$2&amp;"'!5:5"),0)))+INDIRECT("'"&amp;$B$2&amp;"'!"&amp;ADDRESS(MATCH($B45,INDIRECT("'"&amp;$B$2&amp;"'!$B$1:$B$1095"),0),MATCH(CN$5,INDIRECT("'"&amp;$B$2&amp;"'!5:5"),0)+1)))),0)</f>
        <v>444303.79</v>
      </c>
      <c r="CO45" s="18">
        <f t="shared" ca="1" si="39"/>
        <v>180330900.94</v>
      </c>
      <c r="CP45" s="19">
        <f t="shared" ca="1" si="26"/>
        <v>0</v>
      </c>
      <c r="CQ45" s="18">
        <f t="shared" ca="1" si="36"/>
        <v>0</v>
      </c>
      <c r="CR45" s="18">
        <f t="shared" ca="1" si="36"/>
        <v>0</v>
      </c>
      <c r="CS45" s="18">
        <f t="shared" ca="1" si="36"/>
        <v>83765988.173000008</v>
      </c>
      <c r="CT45" s="18">
        <f t="shared" ca="1" si="36"/>
        <v>0</v>
      </c>
      <c r="CU45" s="18">
        <f t="shared" ca="1" si="36"/>
        <v>99045.39</v>
      </c>
      <c r="CV45" s="19">
        <f t="shared" ca="1" si="37"/>
        <v>9581547845.1970062</v>
      </c>
    </row>
    <row r="46" spans="1:100" ht="12.75" customHeight="1">
      <c r="A46" s="55" t="s">
        <v>225</v>
      </c>
      <c r="B46" s="17">
        <v>1055</v>
      </c>
      <c r="C46" s="56" t="s">
        <v>147</v>
      </c>
      <c r="D46" s="19">
        <f t="shared" ca="1" si="23"/>
        <v>-40954.04</v>
      </c>
      <c r="E46" s="18">
        <f t="shared" ca="1" si="31"/>
        <v>-15079.24</v>
      </c>
      <c r="F46" s="18">
        <f t="shared" ca="1" si="31"/>
        <v>-25874.799999999999</v>
      </c>
      <c r="G46" s="18">
        <f t="shared" ca="1" si="31"/>
        <v>0</v>
      </c>
      <c r="H46" s="18">
        <f t="shared" ca="1" si="31"/>
        <v>0</v>
      </c>
      <c r="I46" s="18">
        <f t="shared" ca="1" si="31"/>
        <v>194.18</v>
      </c>
      <c r="J46" s="18">
        <f t="shared" ca="1" si="31"/>
        <v>0</v>
      </c>
      <c r="K46" s="18">
        <f t="shared" ca="1" si="31"/>
        <v>0</v>
      </c>
      <c r="L46" s="18">
        <f t="shared" ca="1" si="31"/>
        <v>0</v>
      </c>
      <c r="M46" s="18">
        <f t="shared" ca="1" si="31"/>
        <v>0</v>
      </c>
      <c r="N46" s="18">
        <f t="shared" ca="1" si="31"/>
        <v>0</v>
      </c>
      <c r="O46" s="18">
        <f t="shared" ca="1" si="31"/>
        <v>-374109.28</v>
      </c>
      <c r="P46" s="18">
        <f t="shared" ca="1" si="31"/>
        <v>0</v>
      </c>
      <c r="Q46" s="18">
        <f t="shared" ca="1" si="31"/>
        <v>0</v>
      </c>
      <c r="R46" s="18">
        <f t="shared" ca="1" si="31"/>
        <v>0</v>
      </c>
      <c r="S46" s="18">
        <f t="shared" ca="1" si="31"/>
        <v>0</v>
      </c>
      <c r="T46" s="18">
        <f t="shared" ca="1" si="1"/>
        <v>0</v>
      </c>
      <c r="U46" s="18">
        <f t="shared" ca="1" si="32"/>
        <v>0</v>
      </c>
      <c r="V46" s="18">
        <f t="shared" ca="1" si="32"/>
        <v>-571952.43000000005</v>
      </c>
      <c r="W46" s="18">
        <f t="shared" ca="1" si="32"/>
        <v>-3514142.8</v>
      </c>
      <c r="X46" s="18">
        <f t="shared" ca="1" si="32"/>
        <v>0</v>
      </c>
      <c r="Y46" s="18">
        <f t="shared" ca="1" si="32"/>
        <v>-6394.79</v>
      </c>
      <c r="Z46" s="18">
        <f t="shared" ca="1" si="32"/>
        <v>-39898.720000000001</v>
      </c>
      <c r="AA46" s="18">
        <f t="shared" ca="1" si="32"/>
        <v>-158.19</v>
      </c>
      <c r="AB46" s="18">
        <f t="shared" ca="1" si="32"/>
        <v>-1370.24</v>
      </c>
      <c r="AC46" s="18">
        <f t="shared" ca="1" si="32"/>
        <v>-8613.7900000000009</v>
      </c>
      <c r="AD46" s="18">
        <f t="shared" ca="1" si="32"/>
        <v>-18418.509999999998</v>
      </c>
      <c r="AE46" s="18">
        <f t="shared" ca="1" si="32"/>
        <v>0</v>
      </c>
      <c r="AF46" s="18">
        <f t="shared" ca="1" si="32"/>
        <v>0</v>
      </c>
      <c r="AG46" s="18">
        <f t="shared" ca="1" si="32"/>
        <v>0</v>
      </c>
      <c r="AH46" s="18">
        <f t="shared" ca="1" si="32"/>
        <v>0</v>
      </c>
      <c r="AI46" s="18">
        <f t="shared" ca="1" si="32"/>
        <v>0</v>
      </c>
      <c r="AJ46" s="18">
        <f t="shared" ca="1" si="32"/>
        <v>-3703639.1600000006</v>
      </c>
      <c r="AK46" s="18">
        <f t="shared" ca="1" si="29"/>
        <v>0</v>
      </c>
      <c r="AL46" s="18">
        <f t="shared" ca="1" si="29"/>
        <v>0</v>
      </c>
      <c r="AM46" s="18">
        <f t="shared" ca="1" si="29"/>
        <v>-781.6</v>
      </c>
      <c r="AN46" s="18">
        <f t="shared" ca="1" si="29"/>
        <v>0</v>
      </c>
      <c r="AO46" s="18">
        <f t="shared" ca="1" si="29"/>
        <v>0</v>
      </c>
      <c r="AP46" s="18">
        <f t="shared" ca="1" si="29"/>
        <v>0</v>
      </c>
      <c r="AQ46" s="18">
        <f t="shared" ca="1" si="29"/>
        <v>0</v>
      </c>
      <c r="AR46" s="18">
        <f t="shared" ca="1" si="29"/>
        <v>0</v>
      </c>
      <c r="AS46" s="18">
        <f t="shared" ca="1" si="29"/>
        <v>0</v>
      </c>
      <c r="AT46" s="18">
        <f t="shared" ca="1" si="29"/>
        <v>-349825.93</v>
      </c>
      <c r="AU46" s="18">
        <f t="shared" ca="1" si="29"/>
        <v>-5965.6</v>
      </c>
      <c r="AV46" s="18">
        <f t="shared" ca="1" si="29"/>
        <v>-16267.77</v>
      </c>
      <c r="AW46" s="18">
        <f t="shared" ca="1" si="29"/>
        <v>0</v>
      </c>
      <c r="AX46" s="18">
        <f t="shared" ca="1" si="29"/>
        <v>-5422.59</v>
      </c>
      <c r="AY46" s="18">
        <f t="shared" ca="1" si="29"/>
        <v>0</v>
      </c>
      <c r="AZ46" s="18">
        <f t="shared" ca="1" si="29"/>
        <v>0</v>
      </c>
      <c r="BA46" s="18">
        <f t="shared" ca="1" si="33"/>
        <v>0</v>
      </c>
      <c r="BB46" s="18">
        <f t="shared" ca="1" si="33"/>
        <v>0</v>
      </c>
      <c r="BC46" s="18">
        <f t="shared" ca="1" si="33"/>
        <v>0</v>
      </c>
      <c r="BD46" s="18">
        <f t="shared" ca="1" si="33"/>
        <v>-23532.58</v>
      </c>
      <c r="BE46" s="18">
        <f t="shared" ca="1" si="33"/>
        <v>0</v>
      </c>
      <c r="BF46" s="18">
        <f t="shared" ca="1" si="33"/>
        <v>0</v>
      </c>
      <c r="BG46" s="18">
        <f t="shared" ca="1" si="33"/>
        <v>0</v>
      </c>
      <c r="BH46" s="18">
        <f t="shared" ca="1" si="33"/>
        <v>0</v>
      </c>
      <c r="BI46" s="18">
        <f t="shared" ca="1" si="33"/>
        <v>0</v>
      </c>
      <c r="BJ46" s="18">
        <f t="shared" ca="1" si="33"/>
        <v>0</v>
      </c>
      <c r="BK46" s="18">
        <f t="shared" ca="1" si="33"/>
        <v>0</v>
      </c>
      <c r="BL46" s="18">
        <f t="shared" ca="1" si="33"/>
        <v>0</v>
      </c>
      <c r="BM46" s="18">
        <f t="shared" ca="1" si="33"/>
        <v>0</v>
      </c>
      <c r="BN46" s="18">
        <f t="shared" ca="1" si="33"/>
        <v>-63033.09</v>
      </c>
      <c r="BO46" s="18">
        <f t="shared" ca="1" si="33"/>
        <v>0</v>
      </c>
      <c r="BP46" s="18">
        <f t="shared" ca="1" si="33"/>
        <v>-4635.87</v>
      </c>
      <c r="BQ46" s="18">
        <f t="shared" ca="1" si="34"/>
        <v>0</v>
      </c>
      <c r="BR46" s="18">
        <f t="shared" ca="1" si="34"/>
        <v>83080.69</v>
      </c>
      <c r="BS46" s="18">
        <f t="shared" ca="1" si="34"/>
        <v>-53383</v>
      </c>
      <c r="BT46" s="18">
        <f t="shared" ca="1" si="34"/>
        <v>0</v>
      </c>
      <c r="BU46" s="18">
        <f t="shared" ca="1" si="34"/>
        <v>0</v>
      </c>
      <c r="BV46" s="18">
        <f t="shared" ca="1" si="34"/>
        <v>0</v>
      </c>
      <c r="BW46" s="18">
        <f t="shared" ca="1" si="34"/>
        <v>0</v>
      </c>
      <c r="BX46" s="18">
        <f t="shared" ca="1" si="34"/>
        <v>0</v>
      </c>
      <c r="BY46" s="18">
        <f t="shared" ca="1" si="34"/>
        <v>0</v>
      </c>
      <c r="BZ46" s="18">
        <f t="shared" ca="1" si="34"/>
        <v>0</v>
      </c>
      <c r="CA46" s="18">
        <f t="shared" ca="1" si="34"/>
        <v>0</v>
      </c>
      <c r="CB46" s="18">
        <f t="shared" ca="1" si="34"/>
        <v>0</v>
      </c>
      <c r="CC46" s="18">
        <f t="shared" ca="1" si="34"/>
        <v>0</v>
      </c>
      <c r="CD46" s="18">
        <f t="shared" ca="1" si="35"/>
        <v>-565.19000000000005</v>
      </c>
      <c r="CE46" s="18">
        <f t="shared" ca="1" si="35"/>
        <v>0</v>
      </c>
      <c r="CF46" s="18">
        <f t="shared" ca="1" si="35"/>
        <v>0</v>
      </c>
      <c r="CG46" s="18">
        <f t="shared" ca="1" si="35"/>
        <v>0</v>
      </c>
      <c r="CH46" s="18">
        <f t="shared" ca="1" si="35"/>
        <v>0</v>
      </c>
      <c r="CI46" s="18">
        <f t="shared" ca="1" si="35"/>
        <v>0</v>
      </c>
      <c r="CJ46" s="19">
        <f t="shared" ca="1" si="24"/>
        <v>-1356926.2300000018</v>
      </c>
      <c r="CK46" s="18">
        <f t="shared" ca="1" si="38"/>
        <v>-31883.38</v>
      </c>
      <c r="CL46" s="18">
        <f t="shared" ca="1" si="38"/>
        <v>0</v>
      </c>
      <c r="CM46" s="19">
        <f t="shared" ca="1" si="25"/>
        <v>-1079239.850000001</v>
      </c>
      <c r="CN46" s="18">
        <f t="shared" ca="1" si="39"/>
        <v>-12278.0000000009</v>
      </c>
      <c r="CO46" s="18">
        <f t="shared" ca="1" si="39"/>
        <v>-1066961.8500000001</v>
      </c>
      <c r="CP46" s="19">
        <f t="shared" ca="1" si="26"/>
        <v>-245803.00000000099</v>
      </c>
      <c r="CQ46" s="18">
        <f t="shared" ca="1" si="36"/>
        <v>0</v>
      </c>
      <c r="CR46" s="18">
        <f t="shared" ca="1" si="36"/>
        <v>-245803.00000000099</v>
      </c>
      <c r="CS46" s="18">
        <f t="shared" ca="1" si="36"/>
        <v>-508.98</v>
      </c>
      <c r="CT46" s="18">
        <f t="shared" ca="1" si="36"/>
        <v>0</v>
      </c>
      <c r="CU46" s="18">
        <f t="shared" ca="1" si="36"/>
        <v>0</v>
      </c>
      <c r="CV46" s="19">
        <f t="shared" ca="1" si="37"/>
        <v>-10077225.51</v>
      </c>
    </row>
    <row r="47" spans="1:100" ht="12.75" customHeight="1">
      <c r="A47" s="55" t="s">
        <v>227</v>
      </c>
      <c r="B47" s="17">
        <v>1056</v>
      </c>
      <c r="C47" s="56" t="s">
        <v>147</v>
      </c>
      <c r="D47" s="19">
        <f t="shared" ca="1" si="23"/>
        <v>74763.630000000034</v>
      </c>
      <c r="E47" s="18">
        <f t="shared" ca="1" si="31"/>
        <v>0</v>
      </c>
      <c r="F47" s="18">
        <f t="shared" ca="1" si="31"/>
        <v>36296.630000000034</v>
      </c>
      <c r="G47" s="18">
        <f t="shared" ca="1" si="31"/>
        <v>38467</v>
      </c>
      <c r="H47" s="18">
        <f t="shared" ca="1" si="31"/>
        <v>0</v>
      </c>
      <c r="I47" s="18">
        <f t="shared" ca="1" si="31"/>
        <v>3276675.3900000006</v>
      </c>
      <c r="J47" s="18">
        <f t="shared" ca="1" si="31"/>
        <v>0</v>
      </c>
      <c r="K47" s="18">
        <f t="shared" ca="1" si="31"/>
        <v>0</v>
      </c>
      <c r="L47" s="18">
        <f t="shared" ca="1" si="31"/>
        <v>0</v>
      </c>
      <c r="M47" s="18">
        <f t="shared" ca="1" si="31"/>
        <v>0</v>
      </c>
      <c r="N47" s="18">
        <f t="shared" ca="1" si="31"/>
        <v>0</v>
      </c>
      <c r="O47" s="18">
        <f t="shared" ca="1" si="31"/>
        <v>0</v>
      </c>
      <c r="P47" s="18">
        <f t="shared" ca="1" si="31"/>
        <v>0</v>
      </c>
      <c r="Q47" s="18">
        <f t="shared" ca="1" si="31"/>
        <v>0</v>
      </c>
      <c r="R47" s="18">
        <f t="shared" ca="1" si="31"/>
        <v>0</v>
      </c>
      <c r="S47" s="18">
        <f t="shared" ca="1" si="31"/>
        <v>0</v>
      </c>
      <c r="T47" s="18">
        <f t="shared" ca="1" si="1"/>
        <v>1344577423.609967</v>
      </c>
      <c r="U47" s="18">
        <f t="shared" ca="1" si="32"/>
        <v>3194845.1774819996</v>
      </c>
      <c r="V47" s="18">
        <f t="shared" ca="1" si="32"/>
        <v>4216489.0100000612</v>
      </c>
      <c r="W47" s="18">
        <f t="shared" ca="1" si="32"/>
        <v>1011631.7299999988</v>
      </c>
      <c r="X47" s="18">
        <f t="shared" ca="1" si="32"/>
        <v>0</v>
      </c>
      <c r="Y47" s="18">
        <f t="shared" ca="1" si="32"/>
        <v>0</v>
      </c>
      <c r="Z47" s="18">
        <f t="shared" ca="1" si="32"/>
        <v>0</v>
      </c>
      <c r="AA47" s="18">
        <f t="shared" ca="1" si="32"/>
        <v>0</v>
      </c>
      <c r="AB47" s="18">
        <f t="shared" ca="1" si="32"/>
        <v>0</v>
      </c>
      <c r="AC47" s="18">
        <f t="shared" ca="1" si="32"/>
        <v>4107.17</v>
      </c>
      <c r="AD47" s="18">
        <f t="shared" ca="1" si="32"/>
        <v>8454.31</v>
      </c>
      <c r="AE47" s="18">
        <f t="shared" ca="1" si="32"/>
        <v>0</v>
      </c>
      <c r="AF47" s="18">
        <f t="shared" ca="1" si="32"/>
        <v>0</v>
      </c>
      <c r="AG47" s="18">
        <f t="shared" ca="1" si="32"/>
        <v>0</v>
      </c>
      <c r="AH47" s="18">
        <f t="shared" ca="1" si="32"/>
        <v>0</v>
      </c>
      <c r="AI47" s="18">
        <f t="shared" ca="1" si="32"/>
        <v>0</v>
      </c>
      <c r="AJ47" s="18">
        <f t="shared" ca="1" si="32"/>
        <v>340802.33</v>
      </c>
      <c r="AK47" s="18">
        <f t="shared" ca="1" si="29"/>
        <v>0</v>
      </c>
      <c r="AL47" s="18">
        <f t="shared" ca="1" si="29"/>
        <v>0</v>
      </c>
      <c r="AM47" s="18">
        <f t="shared" ca="1" si="29"/>
        <v>0</v>
      </c>
      <c r="AN47" s="18">
        <f t="shared" ca="1" si="29"/>
        <v>0</v>
      </c>
      <c r="AO47" s="18">
        <f t="shared" ca="1" si="29"/>
        <v>0</v>
      </c>
      <c r="AP47" s="18">
        <f t="shared" ca="1" si="29"/>
        <v>0</v>
      </c>
      <c r="AQ47" s="18">
        <f t="shared" ca="1" si="29"/>
        <v>0</v>
      </c>
      <c r="AR47" s="18">
        <f t="shared" ca="1" si="29"/>
        <v>0</v>
      </c>
      <c r="AS47" s="18">
        <f t="shared" ca="1" si="29"/>
        <v>0</v>
      </c>
      <c r="AT47" s="18">
        <f t="shared" ca="1" si="29"/>
        <v>95850</v>
      </c>
      <c r="AU47" s="18">
        <f t="shared" ca="1" si="29"/>
        <v>7095.9999999999891</v>
      </c>
      <c r="AV47" s="18">
        <f t="shared" ca="1" si="29"/>
        <v>0</v>
      </c>
      <c r="AW47" s="18">
        <f t="shared" ca="1" si="29"/>
        <v>0</v>
      </c>
      <c r="AX47" s="18">
        <f t="shared" ca="1" si="29"/>
        <v>2146.0000000000027</v>
      </c>
      <c r="AY47" s="18">
        <f t="shared" ca="1" si="29"/>
        <v>0</v>
      </c>
      <c r="AZ47" s="18">
        <f t="shared" ca="1" si="29"/>
        <v>0</v>
      </c>
      <c r="BA47" s="18">
        <f t="shared" ca="1" si="33"/>
        <v>0</v>
      </c>
      <c r="BB47" s="18">
        <f t="shared" ca="1" si="33"/>
        <v>0</v>
      </c>
      <c r="BC47" s="18">
        <f t="shared" ca="1" si="33"/>
        <v>0</v>
      </c>
      <c r="BD47" s="18">
        <f t="shared" ca="1" si="33"/>
        <v>937910.77999999968</v>
      </c>
      <c r="BE47" s="18">
        <f t="shared" ca="1" si="33"/>
        <v>0</v>
      </c>
      <c r="BF47" s="18">
        <f t="shared" ca="1" si="33"/>
        <v>0</v>
      </c>
      <c r="BG47" s="18">
        <f t="shared" ca="1" si="33"/>
        <v>0</v>
      </c>
      <c r="BH47" s="18">
        <f t="shared" ca="1" si="33"/>
        <v>0</v>
      </c>
      <c r="BI47" s="18">
        <f t="shared" ca="1" si="33"/>
        <v>0</v>
      </c>
      <c r="BJ47" s="18">
        <f t="shared" ca="1" si="33"/>
        <v>0</v>
      </c>
      <c r="BK47" s="18">
        <f t="shared" ca="1" si="33"/>
        <v>0</v>
      </c>
      <c r="BL47" s="18">
        <f t="shared" ca="1" si="33"/>
        <v>0</v>
      </c>
      <c r="BM47" s="18">
        <f t="shared" ca="1" si="33"/>
        <v>0</v>
      </c>
      <c r="BN47" s="18">
        <f t="shared" ca="1" si="33"/>
        <v>16598429.959999684</v>
      </c>
      <c r="BO47" s="18">
        <f t="shared" ca="1" si="33"/>
        <v>0</v>
      </c>
      <c r="BP47" s="18">
        <f t="shared" ca="1" si="33"/>
        <v>0</v>
      </c>
      <c r="BQ47" s="18">
        <f t="shared" ca="1" si="34"/>
        <v>0</v>
      </c>
      <c r="BR47" s="18">
        <f t="shared" ca="1" si="34"/>
        <v>0</v>
      </c>
      <c r="BS47" s="18">
        <f t="shared" ca="1" si="34"/>
        <v>0</v>
      </c>
      <c r="BT47" s="18">
        <f t="shared" ca="1" si="34"/>
        <v>0</v>
      </c>
      <c r="BU47" s="18">
        <f t="shared" ca="1" si="34"/>
        <v>0</v>
      </c>
      <c r="BV47" s="18">
        <f t="shared" ca="1" si="34"/>
        <v>0</v>
      </c>
      <c r="BW47" s="18">
        <f t="shared" ca="1" si="34"/>
        <v>0</v>
      </c>
      <c r="BX47" s="18">
        <f t="shared" ca="1" si="34"/>
        <v>0</v>
      </c>
      <c r="BY47" s="18">
        <f t="shared" ca="1" si="34"/>
        <v>0</v>
      </c>
      <c r="BZ47" s="18">
        <f t="shared" ca="1" si="34"/>
        <v>0</v>
      </c>
      <c r="CA47" s="18">
        <f t="shared" ca="1" si="34"/>
        <v>0</v>
      </c>
      <c r="CB47" s="18">
        <f t="shared" ca="1" si="34"/>
        <v>0</v>
      </c>
      <c r="CC47" s="18">
        <f t="shared" ca="1" si="34"/>
        <v>0</v>
      </c>
      <c r="CD47" s="18">
        <f t="shared" ca="1" si="35"/>
        <v>0</v>
      </c>
      <c r="CE47" s="18">
        <f t="shared" ca="1" si="35"/>
        <v>0</v>
      </c>
      <c r="CF47" s="18">
        <f t="shared" ca="1" si="35"/>
        <v>0</v>
      </c>
      <c r="CG47" s="18">
        <f t="shared" ca="1" si="35"/>
        <v>0</v>
      </c>
      <c r="CH47" s="18">
        <f t="shared" ca="1" si="35"/>
        <v>0</v>
      </c>
      <c r="CI47" s="18">
        <f t="shared" ca="1" si="35"/>
        <v>86265.649999999965</v>
      </c>
      <c r="CJ47" s="19">
        <f t="shared" ca="1" si="24"/>
        <v>-270133.1399999999</v>
      </c>
      <c r="CK47" s="18">
        <f t="shared" ca="1" si="38"/>
        <v>0</v>
      </c>
      <c r="CL47" s="18">
        <f t="shared" ca="1" si="38"/>
        <v>235030</v>
      </c>
      <c r="CM47" s="19">
        <f t="shared" ca="1" si="25"/>
        <v>0</v>
      </c>
      <c r="CN47" s="18">
        <f t="shared" ca="1" si="39"/>
        <v>0</v>
      </c>
      <c r="CO47" s="18">
        <f t="shared" ca="1" si="39"/>
        <v>0</v>
      </c>
      <c r="CP47" s="19">
        <f t="shared" ca="1" si="26"/>
        <v>-505163.1399999999</v>
      </c>
      <c r="CQ47" s="18">
        <f t="shared" ca="1" si="36"/>
        <v>0</v>
      </c>
      <c r="CR47" s="18">
        <f t="shared" ca="1" si="36"/>
        <v>-505163.1399999999</v>
      </c>
      <c r="CS47" s="18">
        <f t="shared" ca="1" si="36"/>
        <v>47251862.859995954</v>
      </c>
      <c r="CT47" s="18">
        <f t="shared" ca="1" si="36"/>
        <v>554841.21000001568</v>
      </c>
      <c r="CU47" s="18">
        <f t="shared" ca="1" si="36"/>
        <v>14453.43</v>
      </c>
      <c r="CV47" s="19">
        <f t="shared" ca="1" si="37"/>
        <v>1421983915.1074448</v>
      </c>
    </row>
    <row r="48" spans="1:100" ht="12.75" customHeight="1">
      <c r="A48" s="55" t="s">
        <v>229</v>
      </c>
      <c r="B48" s="17">
        <v>1057</v>
      </c>
      <c r="C48" s="56" t="s">
        <v>147</v>
      </c>
      <c r="D48" s="19">
        <f t="shared" ca="1" si="23"/>
        <v>15073123.299999999</v>
      </c>
      <c r="E48" s="18">
        <f t="shared" ca="1" si="31"/>
        <v>10206064.58</v>
      </c>
      <c r="F48" s="18">
        <f t="shared" ca="1" si="31"/>
        <v>3201577.1999999988</v>
      </c>
      <c r="G48" s="18">
        <f t="shared" ca="1" si="31"/>
        <v>1665481.5199999993</v>
      </c>
      <c r="H48" s="18">
        <f t="shared" ca="1" si="31"/>
        <v>64002.680000000008</v>
      </c>
      <c r="I48" s="18">
        <f t="shared" ca="1" si="31"/>
        <v>12361346.58999997</v>
      </c>
      <c r="J48" s="18">
        <f t="shared" ca="1" si="31"/>
        <v>0</v>
      </c>
      <c r="K48" s="18">
        <f t="shared" ca="1" si="31"/>
        <v>0</v>
      </c>
      <c r="L48" s="18">
        <f t="shared" ca="1" si="31"/>
        <v>0</v>
      </c>
      <c r="M48" s="18">
        <f t="shared" ca="1" si="31"/>
        <v>0</v>
      </c>
      <c r="N48" s="18">
        <f t="shared" ca="1" si="31"/>
        <v>0</v>
      </c>
      <c r="O48" s="18">
        <f t="shared" ca="1" si="31"/>
        <v>512494.17999999988</v>
      </c>
      <c r="P48" s="18">
        <f t="shared" ca="1" si="31"/>
        <v>0</v>
      </c>
      <c r="Q48" s="18">
        <f t="shared" ca="1" si="31"/>
        <v>0</v>
      </c>
      <c r="R48" s="18">
        <f t="shared" ca="1" si="31"/>
        <v>0</v>
      </c>
      <c r="S48" s="18">
        <f t="shared" ca="1" si="31"/>
        <v>0</v>
      </c>
      <c r="T48" s="18">
        <f t="shared" ca="1" si="1"/>
        <v>0</v>
      </c>
      <c r="U48" s="18">
        <f t="shared" ca="1" si="32"/>
        <v>0</v>
      </c>
      <c r="V48" s="18">
        <f t="shared" ca="1" si="32"/>
        <v>7786067.6100000003</v>
      </c>
      <c r="W48" s="18">
        <f t="shared" ca="1" si="32"/>
        <v>94709150.949999988</v>
      </c>
      <c r="X48" s="18">
        <f t="shared" ca="1" si="32"/>
        <v>0</v>
      </c>
      <c r="Y48" s="18">
        <f t="shared" ca="1" si="32"/>
        <v>15608967.369999986</v>
      </c>
      <c r="Z48" s="18">
        <f t="shared" ca="1" si="32"/>
        <v>3531603.4100000071</v>
      </c>
      <c r="AA48" s="18">
        <f t="shared" ca="1" si="32"/>
        <v>0</v>
      </c>
      <c r="AB48" s="18">
        <f t="shared" ca="1" si="32"/>
        <v>0</v>
      </c>
      <c r="AC48" s="18">
        <f t="shared" ca="1" si="32"/>
        <v>468947.47000000929</v>
      </c>
      <c r="AD48" s="18">
        <f t="shared" ca="1" si="32"/>
        <v>1396987.6500000008</v>
      </c>
      <c r="AE48" s="18">
        <f t="shared" ca="1" si="32"/>
        <v>0</v>
      </c>
      <c r="AF48" s="18">
        <f t="shared" ca="1" si="32"/>
        <v>0</v>
      </c>
      <c r="AG48" s="18">
        <f t="shared" ca="1" si="32"/>
        <v>0</v>
      </c>
      <c r="AH48" s="18">
        <f t="shared" ca="1" si="32"/>
        <v>0</v>
      </c>
      <c r="AI48" s="18">
        <f t="shared" ca="1" si="32"/>
        <v>0</v>
      </c>
      <c r="AJ48" s="18">
        <f t="shared" ca="1" si="32"/>
        <v>1129538.29</v>
      </c>
      <c r="AK48" s="18">
        <f t="shared" ca="1" si="29"/>
        <v>0</v>
      </c>
      <c r="AL48" s="18">
        <f t="shared" ca="1" si="29"/>
        <v>0</v>
      </c>
      <c r="AM48" s="18">
        <f t="shared" ca="1" si="29"/>
        <v>3000</v>
      </c>
      <c r="AN48" s="18">
        <f t="shared" ca="1" si="29"/>
        <v>0</v>
      </c>
      <c r="AO48" s="18">
        <f t="shared" ca="1" si="29"/>
        <v>0</v>
      </c>
      <c r="AP48" s="18">
        <f t="shared" ca="1" si="29"/>
        <v>1507353.7799999998</v>
      </c>
      <c r="AQ48" s="18">
        <f t="shared" ca="1" si="29"/>
        <v>0</v>
      </c>
      <c r="AR48" s="18">
        <f t="shared" ca="1" si="29"/>
        <v>0</v>
      </c>
      <c r="AS48" s="18">
        <f t="shared" ca="1" si="29"/>
        <v>0</v>
      </c>
      <c r="AT48" s="18">
        <f t="shared" ca="1" si="29"/>
        <v>30063956.830000024</v>
      </c>
      <c r="AU48" s="18">
        <f t="shared" ca="1" si="29"/>
        <v>491172.33</v>
      </c>
      <c r="AV48" s="18">
        <f t="shared" ca="1" si="29"/>
        <v>2090074.25</v>
      </c>
      <c r="AW48" s="18">
        <f t="shared" ca="1" si="29"/>
        <v>0</v>
      </c>
      <c r="AX48" s="18">
        <f t="shared" ca="1" si="29"/>
        <v>363609.15000000014</v>
      </c>
      <c r="AY48" s="18">
        <f t="shared" ca="1" si="29"/>
        <v>0</v>
      </c>
      <c r="AZ48" s="18">
        <f t="shared" ca="1" si="29"/>
        <v>0</v>
      </c>
      <c r="BA48" s="18">
        <f t="shared" ca="1" si="33"/>
        <v>0</v>
      </c>
      <c r="BB48" s="18">
        <f t="shared" ca="1" si="33"/>
        <v>0</v>
      </c>
      <c r="BC48" s="18">
        <f t="shared" ca="1" si="33"/>
        <v>0</v>
      </c>
      <c r="BD48" s="18">
        <f t="shared" ca="1" si="33"/>
        <v>10197781.619999999</v>
      </c>
      <c r="BE48" s="18">
        <f t="shared" ca="1" si="33"/>
        <v>114455.93999999999</v>
      </c>
      <c r="BF48" s="18">
        <f t="shared" ca="1" si="33"/>
        <v>0</v>
      </c>
      <c r="BG48" s="18">
        <f t="shared" ca="1" si="33"/>
        <v>0</v>
      </c>
      <c r="BH48" s="18">
        <f t="shared" ca="1" si="33"/>
        <v>0</v>
      </c>
      <c r="BI48" s="18">
        <f t="shared" ca="1" si="33"/>
        <v>0</v>
      </c>
      <c r="BJ48" s="18">
        <f t="shared" ca="1" si="33"/>
        <v>0</v>
      </c>
      <c r="BK48" s="18">
        <f t="shared" ca="1" si="33"/>
        <v>0</v>
      </c>
      <c r="BL48" s="18">
        <f t="shared" ca="1" si="33"/>
        <v>0</v>
      </c>
      <c r="BM48" s="18">
        <f t="shared" ca="1" si="33"/>
        <v>0</v>
      </c>
      <c r="BN48" s="18">
        <f t="shared" ca="1" si="33"/>
        <v>50071742.589999989</v>
      </c>
      <c r="BO48" s="18">
        <f t="shared" ca="1" si="33"/>
        <v>0</v>
      </c>
      <c r="BP48" s="18">
        <f t="shared" ca="1" si="33"/>
        <v>61668711.279999927</v>
      </c>
      <c r="BQ48" s="18">
        <f t="shared" ca="1" si="34"/>
        <v>75360.009999999995</v>
      </c>
      <c r="BR48" s="18">
        <f t="shared" ca="1" si="34"/>
        <v>590161.49</v>
      </c>
      <c r="BS48" s="18">
        <f t="shared" ca="1" si="34"/>
        <v>7627180.0500000315</v>
      </c>
      <c r="BT48" s="18">
        <f t="shared" ca="1" si="34"/>
        <v>0</v>
      </c>
      <c r="BU48" s="18">
        <f t="shared" ca="1" si="34"/>
        <v>0</v>
      </c>
      <c r="BV48" s="18">
        <f t="shared" ca="1" si="34"/>
        <v>0</v>
      </c>
      <c r="BW48" s="18">
        <f t="shared" ca="1" si="34"/>
        <v>0</v>
      </c>
      <c r="BX48" s="18">
        <f t="shared" ca="1" si="34"/>
        <v>0</v>
      </c>
      <c r="BY48" s="18">
        <f t="shared" ca="1" si="34"/>
        <v>0</v>
      </c>
      <c r="BZ48" s="18">
        <f t="shared" ca="1" si="34"/>
        <v>0</v>
      </c>
      <c r="CA48" s="18">
        <f t="shared" ca="1" si="34"/>
        <v>0</v>
      </c>
      <c r="CB48" s="18">
        <f t="shared" ca="1" si="34"/>
        <v>0</v>
      </c>
      <c r="CC48" s="18">
        <f t="shared" ca="1" si="34"/>
        <v>0</v>
      </c>
      <c r="CD48" s="18">
        <f t="shared" ca="1" si="35"/>
        <v>0</v>
      </c>
      <c r="CE48" s="18">
        <f t="shared" ca="1" si="35"/>
        <v>0</v>
      </c>
      <c r="CF48" s="18">
        <f t="shared" ca="1" si="35"/>
        <v>0</v>
      </c>
      <c r="CG48" s="18">
        <f t="shared" ca="1" si="35"/>
        <v>0</v>
      </c>
      <c r="CH48" s="18">
        <f t="shared" ca="1" si="35"/>
        <v>0</v>
      </c>
      <c r="CI48" s="18">
        <f t="shared" ca="1" si="35"/>
        <v>0</v>
      </c>
      <c r="CJ48" s="19">
        <f t="shared" ca="1" si="24"/>
        <v>0</v>
      </c>
      <c r="CK48" s="18">
        <f t="shared" ca="1" si="38"/>
        <v>0</v>
      </c>
      <c r="CL48" s="18">
        <f t="shared" ca="1" si="38"/>
        <v>0</v>
      </c>
      <c r="CM48" s="19">
        <f t="shared" ca="1" si="25"/>
        <v>0</v>
      </c>
      <c r="CN48" s="18">
        <f t="shared" ca="1" si="39"/>
        <v>0</v>
      </c>
      <c r="CO48" s="18">
        <f t="shared" ca="1" si="39"/>
        <v>0</v>
      </c>
      <c r="CP48" s="19">
        <f t="shared" ca="1" si="26"/>
        <v>0</v>
      </c>
      <c r="CQ48" s="18">
        <f t="shared" ca="1" si="36"/>
        <v>0</v>
      </c>
      <c r="CR48" s="18">
        <f t="shared" ca="1" si="36"/>
        <v>0</v>
      </c>
      <c r="CS48" s="18">
        <f t="shared" ca="1" si="36"/>
        <v>123364.76999999992</v>
      </c>
      <c r="CT48" s="18">
        <f t="shared" ca="1" si="36"/>
        <v>0</v>
      </c>
      <c r="CU48" s="18">
        <f t="shared" ca="1" si="36"/>
        <v>0</v>
      </c>
      <c r="CV48" s="19">
        <f t="shared" ca="1" si="37"/>
        <v>317630153.58999991</v>
      </c>
    </row>
    <row r="49" spans="1:100" ht="12.75" customHeight="1">
      <c r="A49" s="55" t="s">
        <v>231</v>
      </c>
      <c r="B49" s="17">
        <v>1058</v>
      </c>
      <c r="C49" s="56" t="s">
        <v>147</v>
      </c>
      <c r="D49" s="19">
        <f t="shared" ca="1" si="23"/>
        <v>3349749.49</v>
      </c>
      <c r="E49" s="18">
        <f t="shared" ca="1" si="31"/>
        <v>537006.18000000005</v>
      </c>
      <c r="F49" s="18">
        <f t="shared" ca="1" si="31"/>
        <v>2812743.31</v>
      </c>
      <c r="G49" s="18">
        <f t="shared" ca="1" si="31"/>
        <v>0</v>
      </c>
      <c r="H49" s="18">
        <f t="shared" ca="1" si="31"/>
        <v>0</v>
      </c>
      <c r="I49" s="18">
        <f t="shared" ca="1" si="31"/>
        <v>27803769.52</v>
      </c>
      <c r="J49" s="18">
        <f t="shared" ca="1" si="31"/>
        <v>0</v>
      </c>
      <c r="K49" s="18">
        <f t="shared" ca="1" si="31"/>
        <v>13631238</v>
      </c>
      <c r="L49" s="18">
        <f t="shared" ca="1" si="31"/>
        <v>0</v>
      </c>
      <c r="M49" s="18">
        <f t="shared" ca="1" si="31"/>
        <v>0</v>
      </c>
      <c r="N49" s="18">
        <f t="shared" ca="1" si="31"/>
        <v>0</v>
      </c>
      <c r="O49" s="18">
        <f t="shared" ca="1" si="31"/>
        <v>861350.18</v>
      </c>
      <c r="P49" s="18">
        <f t="shared" ca="1" si="31"/>
        <v>0</v>
      </c>
      <c r="Q49" s="18">
        <f t="shared" ca="1" si="31"/>
        <v>0</v>
      </c>
      <c r="R49" s="18">
        <f t="shared" ca="1" si="31"/>
        <v>0</v>
      </c>
      <c r="S49" s="18">
        <f t="shared" ca="1" si="31"/>
        <v>0</v>
      </c>
      <c r="T49" s="18">
        <f t="shared" ca="1" si="1"/>
        <v>0</v>
      </c>
      <c r="U49" s="18">
        <f t="shared" ca="1" si="32"/>
        <v>0</v>
      </c>
      <c r="V49" s="18">
        <f t="shared" ca="1" si="32"/>
        <v>0</v>
      </c>
      <c r="W49" s="18">
        <f t="shared" ca="1" si="32"/>
        <v>59995808.689999998</v>
      </c>
      <c r="X49" s="18">
        <f t="shared" ca="1" si="32"/>
        <v>0</v>
      </c>
      <c r="Y49" s="18">
        <f t="shared" ca="1" si="32"/>
        <v>3491009.86</v>
      </c>
      <c r="Z49" s="18">
        <f t="shared" ca="1" si="32"/>
        <v>2942781.08</v>
      </c>
      <c r="AA49" s="18">
        <f t="shared" ca="1" si="32"/>
        <v>0</v>
      </c>
      <c r="AB49" s="18">
        <f t="shared" ca="1" si="32"/>
        <v>0</v>
      </c>
      <c r="AC49" s="18">
        <f t="shared" ca="1" si="32"/>
        <v>39734423.450000003</v>
      </c>
      <c r="AD49" s="18">
        <f t="shared" ca="1" si="32"/>
        <v>3348269.87</v>
      </c>
      <c r="AE49" s="18">
        <f t="shared" ca="1" si="32"/>
        <v>0</v>
      </c>
      <c r="AF49" s="18">
        <f t="shared" ca="1" si="32"/>
        <v>0</v>
      </c>
      <c r="AG49" s="18">
        <f t="shared" ca="1" si="32"/>
        <v>0</v>
      </c>
      <c r="AH49" s="18">
        <f t="shared" ca="1" si="32"/>
        <v>0</v>
      </c>
      <c r="AI49" s="18">
        <f t="shared" ca="1" si="32"/>
        <v>0</v>
      </c>
      <c r="AJ49" s="18">
        <f t="shared" ca="1" si="32"/>
        <v>981186.83</v>
      </c>
      <c r="AK49" s="18">
        <f t="shared" ca="1" si="29"/>
        <v>0</v>
      </c>
      <c r="AL49" s="18">
        <f t="shared" ca="1" si="29"/>
        <v>0</v>
      </c>
      <c r="AM49" s="18">
        <f t="shared" ca="1" si="29"/>
        <v>17626386.399999999</v>
      </c>
      <c r="AN49" s="18">
        <f t="shared" ca="1" si="29"/>
        <v>0</v>
      </c>
      <c r="AO49" s="18">
        <f t="shared" ca="1" si="29"/>
        <v>0</v>
      </c>
      <c r="AP49" s="18">
        <f t="shared" ca="1" si="29"/>
        <v>2779372.11</v>
      </c>
      <c r="AQ49" s="18">
        <f t="shared" ca="1" si="29"/>
        <v>0</v>
      </c>
      <c r="AR49" s="18">
        <f t="shared" ca="1" si="29"/>
        <v>0</v>
      </c>
      <c r="AS49" s="18">
        <f t="shared" ca="1" si="29"/>
        <v>0</v>
      </c>
      <c r="AT49" s="18">
        <f t="shared" ca="1" si="29"/>
        <v>3416434.72</v>
      </c>
      <c r="AU49" s="18">
        <f t="shared" ca="1" si="29"/>
        <v>549868.79</v>
      </c>
      <c r="AV49" s="18">
        <f t="shared" ca="1" si="29"/>
        <v>414178.2</v>
      </c>
      <c r="AW49" s="18">
        <f t="shared" ca="1" si="29"/>
        <v>0</v>
      </c>
      <c r="AX49" s="18">
        <f t="shared" ca="1" si="29"/>
        <v>366304.77</v>
      </c>
      <c r="AY49" s="18">
        <f t="shared" ca="1" si="29"/>
        <v>0</v>
      </c>
      <c r="AZ49" s="18">
        <f t="shared" ca="1" si="29"/>
        <v>0</v>
      </c>
      <c r="BA49" s="18">
        <f t="shared" ca="1" si="33"/>
        <v>0</v>
      </c>
      <c r="BB49" s="18">
        <f t="shared" ca="1" si="33"/>
        <v>0</v>
      </c>
      <c r="BC49" s="18">
        <f t="shared" ca="1" si="33"/>
        <v>0</v>
      </c>
      <c r="BD49" s="18">
        <f t="shared" ca="1" si="33"/>
        <v>101868056.77</v>
      </c>
      <c r="BE49" s="18">
        <f t="shared" ca="1" si="33"/>
        <v>0</v>
      </c>
      <c r="BF49" s="18">
        <f t="shared" ca="1" si="33"/>
        <v>0</v>
      </c>
      <c r="BG49" s="18">
        <f t="shared" ca="1" si="33"/>
        <v>0</v>
      </c>
      <c r="BH49" s="18">
        <f t="shared" ca="1" si="33"/>
        <v>0</v>
      </c>
      <c r="BI49" s="18">
        <f t="shared" ca="1" si="33"/>
        <v>0</v>
      </c>
      <c r="BJ49" s="18">
        <f t="shared" ca="1" si="33"/>
        <v>0</v>
      </c>
      <c r="BK49" s="18">
        <f t="shared" ca="1" si="33"/>
        <v>0</v>
      </c>
      <c r="BL49" s="18">
        <f t="shared" ca="1" si="33"/>
        <v>262.52</v>
      </c>
      <c r="BM49" s="18">
        <f t="shared" ca="1" si="33"/>
        <v>46478114.560000002</v>
      </c>
      <c r="BN49" s="18">
        <f t="shared" ca="1" si="33"/>
        <v>69298855.200000003</v>
      </c>
      <c r="BO49" s="18">
        <f t="shared" ca="1" si="33"/>
        <v>0</v>
      </c>
      <c r="BP49" s="18">
        <f t="shared" ca="1" si="33"/>
        <v>461744.76</v>
      </c>
      <c r="BQ49" s="18">
        <f t="shared" ca="1" si="34"/>
        <v>0</v>
      </c>
      <c r="BR49" s="18">
        <f t="shared" ca="1" si="34"/>
        <v>11966.52</v>
      </c>
      <c r="BS49" s="18">
        <f t="shared" ca="1" si="34"/>
        <v>283138650.14999998</v>
      </c>
      <c r="BT49" s="18">
        <f t="shared" ca="1" si="34"/>
        <v>0</v>
      </c>
      <c r="BU49" s="18">
        <f t="shared" ca="1" si="34"/>
        <v>0</v>
      </c>
      <c r="BV49" s="18">
        <f t="shared" ca="1" si="34"/>
        <v>0</v>
      </c>
      <c r="BW49" s="18">
        <f t="shared" ca="1" si="34"/>
        <v>0</v>
      </c>
      <c r="BX49" s="18">
        <f t="shared" ca="1" si="34"/>
        <v>0</v>
      </c>
      <c r="BY49" s="18">
        <f t="shared" ca="1" si="34"/>
        <v>0</v>
      </c>
      <c r="BZ49" s="18">
        <f t="shared" ca="1" si="34"/>
        <v>0</v>
      </c>
      <c r="CA49" s="18">
        <f t="shared" ca="1" si="34"/>
        <v>0</v>
      </c>
      <c r="CB49" s="18">
        <f t="shared" ca="1" si="34"/>
        <v>0</v>
      </c>
      <c r="CC49" s="18">
        <f t="shared" ca="1" si="34"/>
        <v>0</v>
      </c>
      <c r="CD49" s="18">
        <f t="shared" ca="1" si="35"/>
        <v>0</v>
      </c>
      <c r="CE49" s="18">
        <f t="shared" ca="1" si="35"/>
        <v>795923.54</v>
      </c>
      <c r="CF49" s="18">
        <f t="shared" ca="1" si="35"/>
        <v>0</v>
      </c>
      <c r="CG49" s="18">
        <f t="shared" ca="1" si="35"/>
        <v>0</v>
      </c>
      <c r="CH49" s="18">
        <f t="shared" ca="1" si="35"/>
        <v>0</v>
      </c>
      <c r="CI49" s="18">
        <f t="shared" ca="1" si="35"/>
        <v>0</v>
      </c>
      <c r="CJ49" s="19">
        <f t="shared" ca="1" si="24"/>
        <v>171598104.97999999</v>
      </c>
      <c r="CK49" s="18">
        <f t="shared" ca="1" si="38"/>
        <v>0</v>
      </c>
      <c r="CL49" s="18">
        <f t="shared" ca="1" si="38"/>
        <v>0</v>
      </c>
      <c r="CM49" s="19">
        <f t="shared" ca="1" si="25"/>
        <v>171598104.97999999</v>
      </c>
      <c r="CN49" s="18">
        <f t="shared" ca="1" si="39"/>
        <v>171598104.97999999</v>
      </c>
      <c r="CO49" s="18">
        <f t="shared" ca="1" si="39"/>
        <v>0</v>
      </c>
      <c r="CP49" s="19">
        <f t="shared" ca="1" si="26"/>
        <v>0</v>
      </c>
      <c r="CQ49" s="18">
        <f t="shared" ca="1" si="36"/>
        <v>0</v>
      </c>
      <c r="CR49" s="18">
        <f t="shared" ca="1" si="36"/>
        <v>0</v>
      </c>
      <c r="CS49" s="18">
        <f t="shared" ca="1" si="36"/>
        <v>104123.55</v>
      </c>
      <c r="CT49" s="18">
        <f t="shared" ca="1" si="36"/>
        <v>0</v>
      </c>
      <c r="CU49" s="18">
        <f t="shared" ca="1" si="36"/>
        <v>0</v>
      </c>
      <c r="CV49" s="19">
        <f t="shared" ref="CV49" ca="1" si="40">+D49+SUM(H49:CJ49)+SUM(CS49:CU49)</f>
        <v>855047934.50999987</v>
      </c>
    </row>
    <row r="50" spans="1:100" ht="12.75" customHeight="1">
      <c r="A50" s="55" t="s">
        <v>233</v>
      </c>
      <c r="B50" s="17">
        <v>1059</v>
      </c>
      <c r="C50" s="56" t="s">
        <v>147</v>
      </c>
      <c r="D50" s="19">
        <f t="shared" ca="1" si="23"/>
        <v>0</v>
      </c>
      <c r="E50" s="18">
        <f t="shared" ca="1" si="31"/>
        <v>0</v>
      </c>
      <c r="F50" s="18">
        <f t="shared" ca="1" si="31"/>
        <v>0</v>
      </c>
      <c r="G50" s="18">
        <f t="shared" ca="1" si="31"/>
        <v>0</v>
      </c>
      <c r="H50" s="18">
        <f t="shared" ca="1" si="31"/>
        <v>0</v>
      </c>
      <c r="I50" s="18">
        <f t="shared" ca="1" si="31"/>
        <v>67556.53</v>
      </c>
      <c r="J50" s="18">
        <f t="shared" ca="1" si="31"/>
        <v>0</v>
      </c>
      <c r="K50" s="18">
        <f t="shared" ca="1" si="31"/>
        <v>0</v>
      </c>
      <c r="L50" s="18">
        <f t="shared" ca="1" si="31"/>
        <v>0</v>
      </c>
      <c r="M50" s="18">
        <f t="shared" ca="1" si="31"/>
        <v>0</v>
      </c>
      <c r="N50" s="18">
        <f t="shared" ca="1" si="31"/>
        <v>0</v>
      </c>
      <c r="O50" s="18">
        <f t="shared" ca="1" si="31"/>
        <v>0</v>
      </c>
      <c r="P50" s="18">
        <f t="shared" ca="1" si="31"/>
        <v>0</v>
      </c>
      <c r="Q50" s="18">
        <f t="shared" ca="1" si="31"/>
        <v>0</v>
      </c>
      <c r="R50" s="18">
        <f t="shared" ca="1" si="31"/>
        <v>0</v>
      </c>
      <c r="S50" s="18">
        <f t="shared" ca="1" si="31"/>
        <v>0</v>
      </c>
      <c r="T50" s="18">
        <f t="shared" ca="1" si="1"/>
        <v>0</v>
      </c>
      <c r="U50" s="18">
        <f t="shared" ca="1" si="32"/>
        <v>0</v>
      </c>
      <c r="V50" s="18">
        <f t="shared" ca="1" si="32"/>
        <v>0</v>
      </c>
      <c r="W50" s="18">
        <f t="shared" ca="1" si="32"/>
        <v>0</v>
      </c>
      <c r="X50" s="18">
        <f t="shared" ca="1" si="32"/>
        <v>0</v>
      </c>
      <c r="Y50" s="18">
        <f t="shared" ca="1" si="32"/>
        <v>0</v>
      </c>
      <c r="Z50" s="18">
        <f t="shared" ca="1" si="32"/>
        <v>0</v>
      </c>
      <c r="AA50" s="18">
        <f t="shared" ca="1" si="32"/>
        <v>0</v>
      </c>
      <c r="AB50" s="18">
        <f t="shared" ca="1" si="32"/>
        <v>0</v>
      </c>
      <c r="AC50" s="18">
        <f t="shared" ca="1" si="32"/>
        <v>0</v>
      </c>
      <c r="AD50" s="18">
        <f t="shared" ca="1" si="32"/>
        <v>0</v>
      </c>
      <c r="AE50" s="18">
        <f t="shared" ca="1" si="32"/>
        <v>0</v>
      </c>
      <c r="AF50" s="18">
        <f t="shared" ca="1" si="32"/>
        <v>0</v>
      </c>
      <c r="AG50" s="18">
        <f t="shared" ca="1" si="32"/>
        <v>0</v>
      </c>
      <c r="AH50" s="18">
        <f t="shared" ca="1" si="32"/>
        <v>0</v>
      </c>
      <c r="AI50" s="18">
        <f t="shared" ca="1" si="32"/>
        <v>0</v>
      </c>
      <c r="AJ50" s="18">
        <f t="shared" ca="1" si="32"/>
        <v>1168767.4571515461</v>
      </c>
      <c r="AK50" s="18">
        <f t="shared" ca="1" si="29"/>
        <v>0</v>
      </c>
      <c r="AL50" s="18">
        <f t="shared" ca="1" si="29"/>
        <v>0</v>
      </c>
      <c r="AM50" s="18">
        <f t="shared" ca="1" si="29"/>
        <v>0</v>
      </c>
      <c r="AN50" s="18">
        <f t="shared" ca="1" si="29"/>
        <v>0</v>
      </c>
      <c r="AO50" s="18">
        <f t="shared" ca="1" si="29"/>
        <v>0</v>
      </c>
      <c r="AP50" s="18">
        <f t="shared" ca="1" si="29"/>
        <v>0</v>
      </c>
      <c r="AQ50" s="18">
        <f t="shared" ca="1" si="29"/>
        <v>0</v>
      </c>
      <c r="AR50" s="18">
        <f t="shared" ca="1" si="29"/>
        <v>0</v>
      </c>
      <c r="AS50" s="18">
        <f t="shared" ca="1" si="29"/>
        <v>0</v>
      </c>
      <c r="AT50" s="18">
        <f t="shared" ca="1" si="29"/>
        <v>0</v>
      </c>
      <c r="AU50" s="18">
        <f t="shared" ca="1" si="29"/>
        <v>0</v>
      </c>
      <c r="AV50" s="18">
        <f t="shared" ca="1" si="29"/>
        <v>0</v>
      </c>
      <c r="AW50" s="18">
        <f t="shared" ca="1" si="29"/>
        <v>0</v>
      </c>
      <c r="AX50" s="18">
        <f t="shared" ca="1" si="29"/>
        <v>0</v>
      </c>
      <c r="AY50" s="18">
        <f t="shared" ca="1" si="29"/>
        <v>0</v>
      </c>
      <c r="AZ50" s="18">
        <f t="shared" ca="1" si="29"/>
        <v>0</v>
      </c>
      <c r="BA50" s="18">
        <f t="shared" ca="1" si="33"/>
        <v>0</v>
      </c>
      <c r="BB50" s="18">
        <f t="shared" ca="1" si="33"/>
        <v>0</v>
      </c>
      <c r="BC50" s="18">
        <f t="shared" ca="1" si="33"/>
        <v>0</v>
      </c>
      <c r="BD50" s="18">
        <f t="shared" ca="1" si="33"/>
        <v>26650162.210000001</v>
      </c>
      <c r="BE50" s="18">
        <f t="shared" ca="1" si="33"/>
        <v>5685721.4100000001</v>
      </c>
      <c r="BF50" s="18">
        <f t="shared" ca="1" si="33"/>
        <v>0</v>
      </c>
      <c r="BG50" s="18">
        <f t="shared" ca="1" si="33"/>
        <v>0</v>
      </c>
      <c r="BH50" s="18">
        <f t="shared" ca="1" si="33"/>
        <v>0</v>
      </c>
      <c r="BI50" s="18">
        <f t="shared" ca="1" si="33"/>
        <v>0</v>
      </c>
      <c r="BJ50" s="18">
        <f t="shared" ca="1" si="33"/>
        <v>0</v>
      </c>
      <c r="BK50" s="18">
        <f t="shared" ca="1" si="33"/>
        <v>0</v>
      </c>
      <c r="BL50" s="18">
        <f t="shared" ca="1" si="33"/>
        <v>0</v>
      </c>
      <c r="BM50" s="18">
        <f t="shared" ca="1" si="33"/>
        <v>51673831.210000001</v>
      </c>
      <c r="BN50" s="18">
        <f t="shared" ca="1" si="33"/>
        <v>72816.53</v>
      </c>
      <c r="BO50" s="18">
        <f t="shared" ca="1" si="33"/>
        <v>0</v>
      </c>
      <c r="BP50" s="18">
        <f t="shared" ca="1" si="33"/>
        <v>0</v>
      </c>
      <c r="BQ50" s="18">
        <f t="shared" ca="1" si="34"/>
        <v>0</v>
      </c>
      <c r="BR50" s="18">
        <f t="shared" ca="1" si="34"/>
        <v>0</v>
      </c>
      <c r="BS50" s="18">
        <f t="shared" ca="1" si="34"/>
        <v>299288715.56999999</v>
      </c>
      <c r="BT50" s="18">
        <f t="shared" ca="1" si="34"/>
        <v>0</v>
      </c>
      <c r="BU50" s="18">
        <f t="shared" ca="1" si="34"/>
        <v>0</v>
      </c>
      <c r="BV50" s="18">
        <f t="shared" ca="1" si="34"/>
        <v>0</v>
      </c>
      <c r="BW50" s="18">
        <f t="shared" ca="1" si="34"/>
        <v>0</v>
      </c>
      <c r="BX50" s="18">
        <f t="shared" ca="1" si="34"/>
        <v>0</v>
      </c>
      <c r="BY50" s="18">
        <f t="shared" ca="1" si="34"/>
        <v>0</v>
      </c>
      <c r="BZ50" s="18">
        <f t="shared" ca="1" si="34"/>
        <v>0</v>
      </c>
      <c r="CA50" s="18">
        <f t="shared" ca="1" si="34"/>
        <v>0</v>
      </c>
      <c r="CB50" s="18">
        <f t="shared" ca="1" si="34"/>
        <v>0</v>
      </c>
      <c r="CC50" s="18">
        <f t="shared" ca="1" si="34"/>
        <v>0</v>
      </c>
      <c r="CD50" s="18">
        <f t="shared" ca="1" si="35"/>
        <v>0</v>
      </c>
      <c r="CE50" s="18">
        <f t="shared" ca="1" si="35"/>
        <v>0</v>
      </c>
      <c r="CF50" s="18">
        <f t="shared" ca="1" si="35"/>
        <v>0</v>
      </c>
      <c r="CG50" s="18">
        <f t="shared" ca="1" si="35"/>
        <v>0</v>
      </c>
      <c r="CH50" s="18">
        <f t="shared" ca="1" si="35"/>
        <v>0</v>
      </c>
      <c r="CI50" s="18">
        <f t="shared" ca="1" si="35"/>
        <v>69621793.430000007</v>
      </c>
      <c r="CJ50" s="19">
        <f t="shared" ca="1" si="24"/>
        <v>0</v>
      </c>
      <c r="CK50" s="18">
        <f t="shared" ca="1" si="38"/>
        <v>0</v>
      </c>
      <c r="CL50" s="18">
        <f t="shared" ca="1" si="38"/>
        <v>0</v>
      </c>
      <c r="CM50" s="19">
        <f t="shared" ca="1" si="25"/>
        <v>0</v>
      </c>
      <c r="CN50" s="18">
        <f t="shared" ca="1" si="39"/>
        <v>0</v>
      </c>
      <c r="CO50" s="18">
        <f t="shared" ca="1" si="39"/>
        <v>0</v>
      </c>
      <c r="CP50" s="19">
        <f t="shared" ca="1" si="26"/>
        <v>0</v>
      </c>
      <c r="CQ50" s="18">
        <f t="shared" ca="1" si="36"/>
        <v>0</v>
      </c>
      <c r="CR50" s="18">
        <f t="shared" ca="1" si="36"/>
        <v>0</v>
      </c>
      <c r="CS50" s="18">
        <f t="shared" ca="1" si="36"/>
        <v>0</v>
      </c>
      <c r="CT50" s="18">
        <f t="shared" ca="1" si="36"/>
        <v>0</v>
      </c>
      <c r="CU50" s="18">
        <f t="shared" ca="1" si="36"/>
        <v>0</v>
      </c>
      <c r="CV50" s="19">
        <f t="shared" ref="CV50:CV52" ca="1" si="41">+D50+SUM(H50:CJ50)+SUM(CS50:CU50)</f>
        <v>454229364.34715158</v>
      </c>
    </row>
    <row r="51" spans="1:100" ht="12.75" customHeight="1">
      <c r="A51" s="55" t="s">
        <v>235</v>
      </c>
      <c r="B51" s="17">
        <v>1060</v>
      </c>
      <c r="C51" s="56" t="s">
        <v>147</v>
      </c>
      <c r="D51" s="19">
        <f t="shared" ca="1" si="23"/>
        <v>0</v>
      </c>
      <c r="E51" s="18">
        <f t="shared" ca="1" si="31"/>
        <v>0</v>
      </c>
      <c r="F51" s="18">
        <f t="shared" ca="1" si="31"/>
        <v>0</v>
      </c>
      <c r="G51" s="18">
        <f t="shared" ca="1" si="31"/>
        <v>0</v>
      </c>
      <c r="H51" s="18">
        <f t="shared" ca="1" si="31"/>
        <v>0</v>
      </c>
      <c r="I51" s="18">
        <f t="shared" ca="1" si="31"/>
        <v>0</v>
      </c>
      <c r="J51" s="18">
        <f t="shared" ca="1" si="31"/>
        <v>0</v>
      </c>
      <c r="K51" s="18">
        <f t="shared" ca="1" si="31"/>
        <v>0</v>
      </c>
      <c r="L51" s="18">
        <f t="shared" ca="1" si="31"/>
        <v>0</v>
      </c>
      <c r="M51" s="18">
        <f t="shared" ca="1" si="31"/>
        <v>0</v>
      </c>
      <c r="N51" s="18">
        <f t="shared" ca="1" si="31"/>
        <v>0</v>
      </c>
      <c r="O51" s="18">
        <f t="shared" ca="1" si="31"/>
        <v>0</v>
      </c>
      <c r="P51" s="18">
        <f t="shared" ca="1" si="31"/>
        <v>0</v>
      </c>
      <c r="Q51" s="18">
        <f t="shared" ca="1" si="31"/>
        <v>0</v>
      </c>
      <c r="R51" s="18">
        <f t="shared" ca="1" si="31"/>
        <v>0</v>
      </c>
      <c r="S51" s="18">
        <f t="shared" ca="1" si="31"/>
        <v>0</v>
      </c>
      <c r="T51" s="18">
        <f t="shared" ca="1" si="1"/>
        <v>0</v>
      </c>
      <c r="U51" s="18">
        <f t="shared" ca="1" si="32"/>
        <v>0</v>
      </c>
      <c r="V51" s="18">
        <f t="shared" ca="1" si="32"/>
        <v>0</v>
      </c>
      <c r="W51" s="18">
        <f t="shared" ca="1" si="32"/>
        <v>0</v>
      </c>
      <c r="X51" s="18">
        <f t="shared" ca="1" si="32"/>
        <v>0</v>
      </c>
      <c r="Y51" s="18">
        <f t="shared" ca="1" si="32"/>
        <v>0</v>
      </c>
      <c r="Z51" s="18">
        <f t="shared" ca="1" si="32"/>
        <v>0</v>
      </c>
      <c r="AA51" s="18">
        <f t="shared" ca="1" si="32"/>
        <v>0</v>
      </c>
      <c r="AB51" s="18">
        <f t="shared" ca="1" si="32"/>
        <v>0</v>
      </c>
      <c r="AC51" s="18">
        <f t="shared" ca="1" si="32"/>
        <v>0</v>
      </c>
      <c r="AD51" s="18">
        <f t="shared" ca="1" si="32"/>
        <v>0</v>
      </c>
      <c r="AE51" s="18">
        <f t="shared" ca="1" si="32"/>
        <v>0</v>
      </c>
      <c r="AF51" s="18">
        <f t="shared" ca="1" si="32"/>
        <v>0</v>
      </c>
      <c r="AG51" s="18">
        <f t="shared" ca="1" si="32"/>
        <v>0</v>
      </c>
      <c r="AH51" s="18">
        <f t="shared" ca="1" si="32"/>
        <v>0</v>
      </c>
      <c r="AI51" s="18">
        <f t="shared" ca="1" si="32"/>
        <v>0</v>
      </c>
      <c r="AJ51" s="18">
        <f t="shared" ca="1" si="32"/>
        <v>0</v>
      </c>
      <c r="AK51" s="18">
        <f t="shared" ca="1" si="29"/>
        <v>0</v>
      </c>
      <c r="AL51" s="18">
        <f t="shared" ca="1" si="29"/>
        <v>0</v>
      </c>
      <c r="AM51" s="18">
        <f t="shared" ca="1" si="29"/>
        <v>0</v>
      </c>
      <c r="AN51" s="18">
        <f t="shared" ca="1" si="29"/>
        <v>0</v>
      </c>
      <c r="AO51" s="18">
        <f t="shared" ca="1" si="29"/>
        <v>0</v>
      </c>
      <c r="AP51" s="18">
        <f t="shared" ca="1" si="29"/>
        <v>0</v>
      </c>
      <c r="AQ51" s="18">
        <f t="shared" ca="1" si="29"/>
        <v>0</v>
      </c>
      <c r="AR51" s="18">
        <f t="shared" ca="1" si="29"/>
        <v>0</v>
      </c>
      <c r="AS51" s="18">
        <f t="shared" ca="1" si="29"/>
        <v>0</v>
      </c>
      <c r="AT51" s="18">
        <f t="shared" ca="1" si="29"/>
        <v>0</v>
      </c>
      <c r="AU51" s="18">
        <f t="shared" ca="1" si="29"/>
        <v>0</v>
      </c>
      <c r="AV51" s="18">
        <f t="shared" ca="1" si="29"/>
        <v>0</v>
      </c>
      <c r="AW51" s="18">
        <f t="shared" ca="1" si="29"/>
        <v>0</v>
      </c>
      <c r="AX51" s="18">
        <f t="shared" ca="1" si="29"/>
        <v>0</v>
      </c>
      <c r="AY51" s="18">
        <f t="shared" ca="1" si="29"/>
        <v>0</v>
      </c>
      <c r="AZ51" s="18">
        <f t="shared" ca="1" si="29"/>
        <v>0</v>
      </c>
      <c r="BA51" s="18">
        <f t="shared" ca="1" si="33"/>
        <v>0</v>
      </c>
      <c r="BB51" s="18">
        <f t="shared" ca="1" si="33"/>
        <v>0</v>
      </c>
      <c r="BC51" s="18">
        <f t="shared" ca="1" si="33"/>
        <v>0</v>
      </c>
      <c r="BD51" s="18">
        <f t="shared" ca="1" si="33"/>
        <v>0</v>
      </c>
      <c r="BE51" s="18">
        <f t="shared" ca="1" si="33"/>
        <v>0</v>
      </c>
      <c r="BF51" s="18">
        <f t="shared" ca="1" si="33"/>
        <v>0</v>
      </c>
      <c r="BG51" s="18">
        <f t="shared" ca="1" si="33"/>
        <v>0</v>
      </c>
      <c r="BH51" s="18">
        <f t="shared" ca="1" si="33"/>
        <v>0</v>
      </c>
      <c r="BI51" s="18">
        <f t="shared" ca="1" si="33"/>
        <v>0</v>
      </c>
      <c r="BJ51" s="18">
        <f t="shared" ca="1" si="33"/>
        <v>0</v>
      </c>
      <c r="BK51" s="18">
        <f t="shared" ca="1" si="33"/>
        <v>0</v>
      </c>
      <c r="BL51" s="18">
        <f t="shared" ca="1" si="33"/>
        <v>0</v>
      </c>
      <c r="BM51" s="18">
        <f t="shared" ca="1" si="33"/>
        <v>0</v>
      </c>
      <c r="BN51" s="18">
        <f t="shared" ca="1" si="33"/>
        <v>0</v>
      </c>
      <c r="BO51" s="18">
        <f t="shared" ca="1" si="33"/>
        <v>0</v>
      </c>
      <c r="BP51" s="18">
        <f t="shared" ca="1" si="33"/>
        <v>0</v>
      </c>
      <c r="BQ51" s="18">
        <f t="shared" ca="1" si="34"/>
        <v>0</v>
      </c>
      <c r="BR51" s="18">
        <f t="shared" ca="1" si="34"/>
        <v>0</v>
      </c>
      <c r="BS51" s="18">
        <f t="shared" ca="1" si="34"/>
        <v>0</v>
      </c>
      <c r="BT51" s="18">
        <f t="shared" ca="1" si="34"/>
        <v>0</v>
      </c>
      <c r="BU51" s="18">
        <f t="shared" ca="1" si="34"/>
        <v>0</v>
      </c>
      <c r="BV51" s="18">
        <f t="shared" ca="1" si="34"/>
        <v>0</v>
      </c>
      <c r="BW51" s="18">
        <f t="shared" ca="1" si="34"/>
        <v>0</v>
      </c>
      <c r="BX51" s="18">
        <f t="shared" ca="1" si="34"/>
        <v>0</v>
      </c>
      <c r="BY51" s="18">
        <f t="shared" ca="1" si="34"/>
        <v>0</v>
      </c>
      <c r="BZ51" s="18">
        <f t="shared" ca="1" si="34"/>
        <v>0</v>
      </c>
      <c r="CA51" s="18">
        <f t="shared" ca="1" si="34"/>
        <v>0</v>
      </c>
      <c r="CB51" s="18">
        <f t="shared" ca="1" si="34"/>
        <v>0</v>
      </c>
      <c r="CC51" s="18">
        <f t="shared" ca="1" si="34"/>
        <v>0</v>
      </c>
      <c r="CD51" s="18">
        <f t="shared" ca="1" si="35"/>
        <v>0</v>
      </c>
      <c r="CE51" s="18">
        <f t="shared" ca="1" si="35"/>
        <v>0</v>
      </c>
      <c r="CF51" s="18">
        <f t="shared" ca="1" si="35"/>
        <v>0</v>
      </c>
      <c r="CG51" s="18">
        <f t="shared" ca="1" si="35"/>
        <v>0</v>
      </c>
      <c r="CH51" s="18">
        <f t="shared" ca="1" si="35"/>
        <v>0</v>
      </c>
      <c r="CI51" s="18">
        <f t="shared" ca="1" si="35"/>
        <v>0</v>
      </c>
      <c r="CJ51" s="19">
        <f t="shared" ca="1" si="24"/>
        <v>0</v>
      </c>
      <c r="CK51" s="18">
        <f t="shared" ca="1" si="38"/>
        <v>0</v>
      </c>
      <c r="CL51" s="18">
        <f t="shared" ca="1" si="38"/>
        <v>0</v>
      </c>
      <c r="CM51" s="19">
        <f t="shared" ca="1" si="25"/>
        <v>0</v>
      </c>
      <c r="CN51" s="18">
        <f t="shared" ca="1" si="39"/>
        <v>0</v>
      </c>
      <c r="CO51" s="18">
        <f t="shared" ca="1" si="39"/>
        <v>0</v>
      </c>
      <c r="CP51" s="19">
        <f t="shared" ca="1" si="26"/>
        <v>0</v>
      </c>
      <c r="CQ51" s="18">
        <f t="shared" ca="1" si="36"/>
        <v>0</v>
      </c>
      <c r="CR51" s="18">
        <f t="shared" ca="1" si="36"/>
        <v>0</v>
      </c>
      <c r="CS51" s="18">
        <f t="shared" ca="1" si="36"/>
        <v>0</v>
      </c>
      <c r="CT51" s="18">
        <f t="shared" ca="1" si="36"/>
        <v>0</v>
      </c>
      <c r="CU51" s="18">
        <f t="shared" ca="1" si="36"/>
        <v>0</v>
      </c>
      <c r="CV51" s="19">
        <f t="shared" ca="1" si="41"/>
        <v>0</v>
      </c>
    </row>
    <row r="52" spans="1:100" ht="12.75" customHeight="1">
      <c r="A52" s="55" t="s">
        <v>237</v>
      </c>
      <c r="B52" s="17">
        <v>1061</v>
      </c>
      <c r="C52" s="56" t="s">
        <v>147</v>
      </c>
      <c r="D52" s="19">
        <f t="shared" ca="1" si="23"/>
        <v>0</v>
      </c>
      <c r="E52" s="18">
        <f t="shared" ca="1" si="31"/>
        <v>0</v>
      </c>
      <c r="F52" s="18">
        <f t="shared" ca="1" si="31"/>
        <v>0</v>
      </c>
      <c r="G52" s="18">
        <f t="shared" ca="1" si="31"/>
        <v>0</v>
      </c>
      <c r="H52" s="18">
        <f t="shared" ca="1" si="31"/>
        <v>0</v>
      </c>
      <c r="I52" s="18">
        <f t="shared" ca="1" si="31"/>
        <v>0</v>
      </c>
      <c r="J52" s="18">
        <f t="shared" ca="1" si="31"/>
        <v>0</v>
      </c>
      <c r="K52" s="18">
        <f t="shared" ca="1" si="31"/>
        <v>0</v>
      </c>
      <c r="L52" s="18">
        <f t="shared" ca="1" si="31"/>
        <v>0</v>
      </c>
      <c r="M52" s="18">
        <f t="shared" ca="1" si="31"/>
        <v>0</v>
      </c>
      <c r="N52" s="18">
        <f t="shared" ca="1" si="31"/>
        <v>0</v>
      </c>
      <c r="O52" s="18">
        <f t="shared" ca="1" si="31"/>
        <v>0</v>
      </c>
      <c r="P52" s="18">
        <f t="shared" ca="1" si="31"/>
        <v>0</v>
      </c>
      <c r="Q52" s="18">
        <f t="shared" ca="1" si="31"/>
        <v>0</v>
      </c>
      <c r="R52" s="18">
        <f t="shared" ca="1" si="31"/>
        <v>0</v>
      </c>
      <c r="S52" s="18">
        <f t="shared" ca="1" si="31"/>
        <v>0</v>
      </c>
      <c r="T52" s="18">
        <f t="shared" ca="1" si="1"/>
        <v>0</v>
      </c>
      <c r="U52" s="18">
        <f t="shared" ca="1" si="32"/>
        <v>0</v>
      </c>
      <c r="V52" s="18">
        <f t="shared" ca="1" si="32"/>
        <v>0</v>
      </c>
      <c r="W52" s="18">
        <f t="shared" ca="1" si="32"/>
        <v>0</v>
      </c>
      <c r="X52" s="18">
        <f t="shared" ca="1" si="32"/>
        <v>0</v>
      </c>
      <c r="Y52" s="18">
        <f t="shared" ca="1" si="32"/>
        <v>0</v>
      </c>
      <c r="Z52" s="18">
        <f t="shared" ca="1" si="32"/>
        <v>0</v>
      </c>
      <c r="AA52" s="18">
        <f t="shared" ca="1" si="32"/>
        <v>0</v>
      </c>
      <c r="AB52" s="18">
        <f t="shared" ca="1" si="32"/>
        <v>0</v>
      </c>
      <c r="AC52" s="18">
        <f t="shared" ca="1" si="32"/>
        <v>0</v>
      </c>
      <c r="AD52" s="18">
        <f t="shared" ca="1" si="32"/>
        <v>0</v>
      </c>
      <c r="AE52" s="18">
        <f t="shared" ca="1" si="32"/>
        <v>0</v>
      </c>
      <c r="AF52" s="18">
        <f t="shared" ca="1" si="32"/>
        <v>0</v>
      </c>
      <c r="AG52" s="18">
        <f t="shared" ca="1" si="32"/>
        <v>0</v>
      </c>
      <c r="AH52" s="18">
        <f t="shared" ca="1" si="32"/>
        <v>0</v>
      </c>
      <c r="AI52" s="18">
        <f t="shared" ca="1" si="32"/>
        <v>0</v>
      </c>
      <c r="AJ52" s="18">
        <f t="shared" ca="1" si="32"/>
        <v>0</v>
      </c>
      <c r="AK52" s="18">
        <f t="shared" ca="1" si="29"/>
        <v>0</v>
      </c>
      <c r="AL52" s="18">
        <f t="shared" ca="1" si="29"/>
        <v>0</v>
      </c>
      <c r="AM52" s="18">
        <f t="shared" ca="1" si="29"/>
        <v>0</v>
      </c>
      <c r="AN52" s="18">
        <f t="shared" ca="1" si="29"/>
        <v>0</v>
      </c>
      <c r="AO52" s="18">
        <f t="shared" ca="1" si="29"/>
        <v>0</v>
      </c>
      <c r="AP52" s="18">
        <f t="shared" ca="1" si="29"/>
        <v>0</v>
      </c>
      <c r="AQ52" s="18">
        <f t="shared" ca="1" si="29"/>
        <v>0</v>
      </c>
      <c r="AR52" s="18">
        <f t="shared" ca="1" si="29"/>
        <v>0</v>
      </c>
      <c r="AS52" s="18">
        <f t="shared" ca="1" si="29"/>
        <v>0</v>
      </c>
      <c r="AT52" s="18">
        <f t="shared" ca="1" si="29"/>
        <v>0</v>
      </c>
      <c r="AU52" s="18">
        <f t="shared" ca="1" si="29"/>
        <v>0</v>
      </c>
      <c r="AV52" s="18">
        <f t="shared" ca="1" si="29"/>
        <v>0</v>
      </c>
      <c r="AW52" s="18">
        <f t="shared" ca="1" si="29"/>
        <v>0</v>
      </c>
      <c r="AX52" s="18">
        <f t="shared" ca="1" si="29"/>
        <v>0</v>
      </c>
      <c r="AY52" s="18">
        <f t="shared" ca="1" si="29"/>
        <v>0</v>
      </c>
      <c r="AZ52" s="18">
        <f t="shared" ca="1" si="29"/>
        <v>0</v>
      </c>
      <c r="BA52" s="18">
        <f t="shared" ca="1" si="33"/>
        <v>0</v>
      </c>
      <c r="BB52" s="18">
        <f t="shared" ca="1" si="33"/>
        <v>0</v>
      </c>
      <c r="BC52" s="18">
        <f t="shared" ca="1" si="33"/>
        <v>0</v>
      </c>
      <c r="BD52" s="18">
        <f t="shared" ca="1" si="33"/>
        <v>0</v>
      </c>
      <c r="BE52" s="18">
        <f t="shared" ca="1" si="33"/>
        <v>0</v>
      </c>
      <c r="BF52" s="18">
        <f t="shared" ca="1" si="33"/>
        <v>0</v>
      </c>
      <c r="BG52" s="18">
        <f t="shared" ca="1" si="33"/>
        <v>0</v>
      </c>
      <c r="BH52" s="18">
        <f t="shared" ca="1" si="33"/>
        <v>0</v>
      </c>
      <c r="BI52" s="18">
        <f t="shared" ca="1" si="33"/>
        <v>0</v>
      </c>
      <c r="BJ52" s="18">
        <f t="shared" ca="1" si="33"/>
        <v>0</v>
      </c>
      <c r="BK52" s="18">
        <f t="shared" ca="1" si="33"/>
        <v>0</v>
      </c>
      <c r="BL52" s="18">
        <f t="shared" ca="1" si="33"/>
        <v>0</v>
      </c>
      <c r="BM52" s="18">
        <f t="shared" ca="1" si="33"/>
        <v>0</v>
      </c>
      <c r="BN52" s="18">
        <f t="shared" ca="1" si="33"/>
        <v>0</v>
      </c>
      <c r="BO52" s="18">
        <f t="shared" ca="1" si="33"/>
        <v>0</v>
      </c>
      <c r="BP52" s="18">
        <f t="shared" ca="1" si="33"/>
        <v>0</v>
      </c>
      <c r="BQ52" s="18">
        <f t="shared" ca="1" si="34"/>
        <v>0</v>
      </c>
      <c r="BR52" s="18">
        <f t="shared" ca="1" si="34"/>
        <v>0</v>
      </c>
      <c r="BS52" s="18">
        <f t="shared" ca="1" si="34"/>
        <v>0</v>
      </c>
      <c r="BT52" s="18">
        <f t="shared" ca="1" si="34"/>
        <v>0</v>
      </c>
      <c r="BU52" s="18">
        <f t="shared" ca="1" si="34"/>
        <v>0</v>
      </c>
      <c r="BV52" s="18">
        <f t="shared" ca="1" si="34"/>
        <v>0</v>
      </c>
      <c r="BW52" s="18">
        <f t="shared" ca="1" si="34"/>
        <v>0</v>
      </c>
      <c r="BX52" s="18">
        <f t="shared" ca="1" si="34"/>
        <v>0</v>
      </c>
      <c r="BY52" s="18">
        <f t="shared" ca="1" si="34"/>
        <v>0</v>
      </c>
      <c r="BZ52" s="18">
        <f t="shared" ca="1" si="34"/>
        <v>0</v>
      </c>
      <c r="CA52" s="18">
        <f t="shared" ca="1" si="34"/>
        <v>0</v>
      </c>
      <c r="CB52" s="18">
        <f t="shared" ca="1" si="34"/>
        <v>0</v>
      </c>
      <c r="CC52" s="18">
        <f t="shared" ca="1" si="34"/>
        <v>0</v>
      </c>
      <c r="CD52" s="18">
        <f t="shared" ca="1" si="35"/>
        <v>0</v>
      </c>
      <c r="CE52" s="18">
        <f t="shared" ca="1" si="35"/>
        <v>0</v>
      </c>
      <c r="CF52" s="18">
        <f t="shared" ca="1" si="35"/>
        <v>0</v>
      </c>
      <c r="CG52" s="18">
        <f t="shared" ca="1" si="35"/>
        <v>0</v>
      </c>
      <c r="CH52" s="18">
        <f t="shared" ca="1" si="35"/>
        <v>0</v>
      </c>
      <c r="CI52" s="18">
        <f t="shared" ca="1" si="35"/>
        <v>0</v>
      </c>
      <c r="CJ52" s="19">
        <f t="shared" ca="1" si="24"/>
        <v>3402848685.0999999</v>
      </c>
      <c r="CK52" s="18">
        <f t="shared" ca="1" si="38"/>
        <v>0</v>
      </c>
      <c r="CL52" s="18">
        <f t="shared" ca="1" si="38"/>
        <v>0</v>
      </c>
      <c r="CM52" s="19">
        <f t="shared" ca="1" si="25"/>
        <v>1061670440.6799998</v>
      </c>
      <c r="CN52" s="18">
        <f t="shared" ca="1" si="39"/>
        <v>85988118.101619855</v>
      </c>
      <c r="CO52" s="18">
        <f t="shared" ca="1" si="39"/>
        <v>975682322.57837999</v>
      </c>
      <c r="CP52" s="19">
        <f t="shared" ca="1" si="26"/>
        <v>2341178244.4200001</v>
      </c>
      <c r="CQ52" s="18">
        <f t="shared" ca="1" si="36"/>
        <v>466211409.54078209</v>
      </c>
      <c r="CR52" s="18">
        <f t="shared" ca="1" si="36"/>
        <v>1874966834.8792181</v>
      </c>
      <c r="CS52" s="18">
        <f t="shared" ca="1" si="36"/>
        <v>0</v>
      </c>
      <c r="CT52" s="18">
        <f t="shared" ca="1" si="36"/>
        <v>0</v>
      </c>
      <c r="CU52" s="18">
        <f t="shared" ca="1" si="36"/>
        <v>0</v>
      </c>
      <c r="CV52" s="19">
        <f t="shared" ca="1" si="41"/>
        <v>3402848685.0999999</v>
      </c>
    </row>
    <row r="53" spans="1:100" ht="12.75" customHeight="1">
      <c r="A53" s="55" t="s">
        <v>239</v>
      </c>
      <c r="B53" s="17">
        <v>2001</v>
      </c>
      <c r="C53" s="56" t="s">
        <v>147</v>
      </c>
      <c r="D53" s="19">
        <f t="shared" ca="1" si="23"/>
        <v>0</v>
      </c>
      <c r="E53" s="18">
        <f t="shared" ca="1" si="31"/>
        <v>0</v>
      </c>
      <c r="F53" s="18">
        <f t="shared" ca="1" si="31"/>
        <v>0</v>
      </c>
      <c r="G53" s="18">
        <f t="shared" ca="1" si="31"/>
        <v>0</v>
      </c>
      <c r="H53" s="18">
        <f t="shared" ca="1" si="31"/>
        <v>0</v>
      </c>
      <c r="I53" s="18">
        <f t="shared" ca="1" si="31"/>
        <v>0</v>
      </c>
      <c r="J53" s="18">
        <f t="shared" ca="1" si="31"/>
        <v>0</v>
      </c>
      <c r="K53" s="18">
        <f t="shared" ca="1" si="31"/>
        <v>0</v>
      </c>
      <c r="L53" s="18">
        <f t="shared" ca="1" si="31"/>
        <v>0</v>
      </c>
      <c r="M53" s="18">
        <f t="shared" ca="1" si="31"/>
        <v>0</v>
      </c>
      <c r="N53" s="18">
        <f t="shared" ca="1" si="31"/>
        <v>0</v>
      </c>
      <c r="O53" s="18">
        <f t="shared" ca="1" si="31"/>
        <v>0</v>
      </c>
      <c r="P53" s="18">
        <f t="shared" ca="1" si="31"/>
        <v>0</v>
      </c>
      <c r="Q53" s="18">
        <f t="shared" ca="1" si="31"/>
        <v>0</v>
      </c>
      <c r="R53" s="18">
        <f t="shared" ca="1" si="31"/>
        <v>0</v>
      </c>
      <c r="S53" s="18">
        <f t="shared" ca="1" si="31"/>
        <v>0</v>
      </c>
      <c r="T53" s="18">
        <f t="shared" ca="1" si="1"/>
        <v>0</v>
      </c>
      <c r="U53" s="18">
        <f t="shared" ca="1" si="32"/>
        <v>0</v>
      </c>
      <c r="V53" s="18">
        <f t="shared" ca="1" si="32"/>
        <v>0</v>
      </c>
      <c r="W53" s="18">
        <f t="shared" ca="1" si="32"/>
        <v>0</v>
      </c>
      <c r="X53" s="18">
        <f t="shared" ca="1" si="32"/>
        <v>0</v>
      </c>
      <c r="Y53" s="18">
        <f t="shared" ca="1" si="32"/>
        <v>0</v>
      </c>
      <c r="Z53" s="18">
        <f t="shared" ca="1" si="32"/>
        <v>0</v>
      </c>
      <c r="AA53" s="18">
        <f t="shared" ca="1" si="32"/>
        <v>0</v>
      </c>
      <c r="AB53" s="18">
        <f t="shared" ca="1" si="32"/>
        <v>0</v>
      </c>
      <c r="AC53" s="18">
        <f t="shared" ca="1" si="32"/>
        <v>0</v>
      </c>
      <c r="AD53" s="18">
        <f t="shared" ca="1" si="32"/>
        <v>0</v>
      </c>
      <c r="AE53" s="18">
        <f t="shared" ca="1" si="32"/>
        <v>0</v>
      </c>
      <c r="AF53" s="18">
        <f t="shared" ca="1" si="32"/>
        <v>0</v>
      </c>
      <c r="AG53" s="18">
        <f t="shared" ca="1" si="32"/>
        <v>0</v>
      </c>
      <c r="AH53" s="18">
        <f t="shared" ca="1" si="32"/>
        <v>0</v>
      </c>
      <c r="AI53" s="18">
        <f t="shared" ca="1" si="32"/>
        <v>0</v>
      </c>
      <c r="AJ53" s="18">
        <f t="shared" ca="1" si="32"/>
        <v>0</v>
      </c>
      <c r="AK53" s="18">
        <f t="shared" ca="1" si="29"/>
        <v>0</v>
      </c>
      <c r="AL53" s="18">
        <f t="shared" ca="1" si="29"/>
        <v>0</v>
      </c>
      <c r="AM53" s="18">
        <f t="shared" ca="1" si="29"/>
        <v>0</v>
      </c>
      <c r="AN53" s="18">
        <f t="shared" ca="1" si="29"/>
        <v>0</v>
      </c>
      <c r="AO53" s="18">
        <f t="shared" ca="1" si="29"/>
        <v>0</v>
      </c>
      <c r="AP53" s="18">
        <f t="shared" ca="1" si="29"/>
        <v>0</v>
      </c>
      <c r="AQ53" s="18">
        <f t="shared" ca="1" si="29"/>
        <v>0</v>
      </c>
      <c r="AR53" s="18">
        <f t="shared" ca="1" si="29"/>
        <v>0</v>
      </c>
      <c r="AS53" s="18">
        <f t="shared" ca="1" si="29"/>
        <v>0</v>
      </c>
      <c r="AT53" s="18">
        <f t="shared" ca="1" si="29"/>
        <v>0</v>
      </c>
      <c r="AU53" s="18">
        <f t="shared" ca="1" si="29"/>
        <v>0</v>
      </c>
      <c r="AV53" s="18">
        <f t="shared" ca="1" si="29"/>
        <v>0</v>
      </c>
      <c r="AW53" s="18">
        <f t="shared" ca="1" si="29"/>
        <v>0</v>
      </c>
      <c r="AX53" s="18">
        <f t="shared" ca="1" si="29"/>
        <v>0</v>
      </c>
      <c r="AY53" s="18">
        <f t="shared" ca="1" si="29"/>
        <v>0</v>
      </c>
      <c r="AZ53" s="18">
        <f t="shared" ca="1" si="29"/>
        <v>0</v>
      </c>
      <c r="BA53" s="18">
        <f t="shared" ca="1" si="33"/>
        <v>0</v>
      </c>
      <c r="BB53" s="18">
        <f t="shared" ca="1" si="33"/>
        <v>0</v>
      </c>
      <c r="BC53" s="18">
        <f t="shared" ca="1" si="33"/>
        <v>0</v>
      </c>
      <c r="BD53" s="18">
        <f t="shared" ca="1" si="33"/>
        <v>0</v>
      </c>
      <c r="BE53" s="18">
        <f t="shared" ca="1" si="33"/>
        <v>0</v>
      </c>
      <c r="BF53" s="18">
        <f t="shared" ca="1" si="33"/>
        <v>0</v>
      </c>
      <c r="BG53" s="18">
        <f t="shared" ca="1" si="33"/>
        <v>0</v>
      </c>
      <c r="BH53" s="18">
        <f t="shared" ca="1" si="33"/>
        <v>0</v>
      </c>
      <c r="BI53" s="18">
        <f t="shared" ca="1" si="33"/>
        <v>0</v>
      </c>
      <c r="BJ53" s="18">
        <f t="shared" ca="1" si="33"/>
        <v>0</v>
      </c>
      <c r="BK53" s="18">
        <f t="shared" ca="1" si="33"/>
        <v>0</v>
      </c>
      <c r="BL53" s="18">
        <f t="shared" ca="1" si="33"/>
        <v>0</v>
      </c>
      <c r="BM53" s="18">
        <f t="shared" ca="1" si="33"/>
        <v>0</v>
      </c>
      <c r="BN53" s="18">
        <f t="shared" ca="1" si="33"/>
        <v>0</v>
      </c>
      <c r="BO53" s="18">
        <f t="shared" ca="1" si="33"/>
        <v>0</v>
      </c>
      <c r="BP53" s="18">
        <f t="shared" ca="1" si="33"/>
        <v>0</v>
      </c>
      <c r="BQ53" s="18">
        <f t="shared" ca="1" si="34"/>
        <v>0</v>
      </c>
      <c r="BR53" s="18">
        <f t="shared" ca="1" si="34"/>
        <v>0</v>
      </c>
      <c r="BS53" s="18">
        <f t="shared" ca="1" si="34"/>
        <v>0</v>
      </c>
      <c r="BT53" s="18">
        <f t="shared" ca="1" si="34"/>
        <v>0</v>
      </c>
      <c r="BU53" s="18">
        <f t="shared" ca="1" si="34"/>
        <v>0</v>
      </c>
      <c r="BV53" s="18">
        <f t="shared" ca="1" si="34"/>
        <v>0</v>
      </c>
      <c r="BW53" s="18">
        <f t="shared" ca="1" si="34"/>
        <v>0</v>
      </c>
      <c r="BX53" s="18">
        <f t="shared" ca="1" si="34"/>
        <v>0</v>
      </c>
      <c r="BY53" s="18">
        <f t="shared" ca="1" si="34"/>
        <v>0</v>
      </c>
      <c r="BZ53" s="18">
        <f t="shared" ca="1" si="34"/>
        <v>0</v>
      </c>
      <c r="CA53" s="18">
        <f t="shared" ca="1" si="34"/>
        <v>0</v>
      </c>
      <c r="CB53" s="18">
        <f t="shared" ca="1" si="34"/>
        <v>0</v>
      </c>
      <c r="CC53" s="18">
        <f t="shared" ca="1" si="34"/>
        <v>0</v>
      </c>
      <c r="CD53" s="18">
        <f t="shared" ca="1" si="35"/>
        <v>0</v>
      </c>
      <c r="CE53" s="18">
        <f t="shared" ca="1" si="35"/>
        <v>0</v>
      </c>
      <c r="CF53" s="18">
        <f t="shared" ca="1" si="35"/>
        <v>0</v>
      </c>
      <c r="CG53" s="18">
        <f t="shared" ca="1" si="35"/>
        <v>0</v>
      </c>
      <c r="CH53" s="18">
        <f t="shared" ca="1" si="35"/>
        <v>0</v>
      </c>
      <c r="CI53" s="18">
        <f t="shared" ca="1" si="35"/>
        <v>0</v>
      </c>
      <c r="CJ53" s="19">
        <f t="shared" ca="1" si="24"/>
        <v>22537942448.957031</v>
      </c>
      <c r="CK53" s="18">
        <f t="shared" ca="1" si="38"/>
        <v>38253.229999999996</v>
      </c>
      <c r="CL53" s="18">
        <f t="shared" ca="1" si="38"/>
        <v>679172.7</v>
      </c>
      <c r="CM53" s="19">
        <f t="shared" ca="1" si="25"/>
        <v>6054466406.9542694</v>
      </c>
      <c r="CN53" s="18">
        <f t="shared" ca="1" si="39"/>
        <v>90666357.527996421</v>
      </c>
      <c r="CO53" s="18">
        <f t="shared" ca="1" si="39"/>
        <v>5963800049.4262733</v>
      </c>
      <c r="CP53" s="19">
        <f t="shared" ca="1" si="26"/>
        <v>16482758616.07276</v>
      </c>
      <c r="CQ53" s="18">
        <f t="shared" ca="1" si="36"/>
        <v>634535402.50500035</v>
      </c>
      <c r="CR53" s="18">
        <f t="shared" ca="1" si="36"/>
        <v>15848223213.567759</v>
      </c>
      <c r="CS53" s="18">
        <f t="shared" ca="1" si="36"/>
        <v>1610378.1099999999</v>
      </c>
      <c r="CT53" s="18">
        <f t="shared" ca="1" si="36"/>
        <v>0</v>
      </c>
      <c r="CU53" s="18">
        <f t="shared" ca="1" si="36"/>
        <v>0</v>
      </c>
      <c r="CV53" s="19">
        <f t="shared" ca="1" si="37"/>
        <v>22539552827.067032</v>
      </c>
    </row>
    <row r="54" spans="1:100" ht="12.75" customHeight="1">
      <c r="A54" s="55" t="s">
        <v>241</v>
      </c>
      <c r="B54" s="17">
        <v>2002</v>
      </c>
      <c r="C54" s="56" t="s">
        <v>242</v>
      </c>
      <c r="D54" s="19">
        <f t="shared" ca="1" si="23"/>
        <v>0</v>
      </c>
      <c r="E54" s="18">
        <f t="shared" ca="1" si="31"/>
        <v>0</v>
      </c>
      <c r="F54" s="18">
        <f t="shared" ca="1" si="31"/>
        <v>0</v>
      </c>
      <c r="G54" s="18">
        <f t="shared" ca="1" si="31"/>
        <v>0</v>
      </c>
      <c r="H54" s="18">
        <f t="shared" ca="1" si="31"/>
        <v>0</v>
      </c>
      <c r="I54" s="18">
        <f t="shared" ca="1" si="31"/>
        <v>0</v>
      </c>
      <c r="J54" s="18">
        <f t="shared" ca="1" si="31"/>
        <v>0</v>
      </c>
      <c r="K54" s="18">
        <f t="shared" ca="1" si="31"/>
        <v>0</v>
      </c>
      <c r="L54" s="18">
        <f t="shared" ca="1" si="31"/>
        <v>0</v>
      </c>
      <c r="M54" s="18">
        <f t="shared" ca="1" si="31"/>
        <v>0</v>
      </c>
      <c r="N54" s="18">
        <f t="shared" ca="1" si="31"/>
        <v>0</v>
      </c>
      <c r="O54" s="18">
        <f t="shared" ca="1" si="31"/>
        <v>0</v>
      </c>
      <c r="P54" s="18">
        <f t="shared" ca="1" si="31"/>
        <v>0</v>
      </c>
      <c r="Q54" s="18">
        <f t="shared" ca="1" si="31"/>
        <v>0</v>
      </c>
      <c r="R54" s="18">
        <f t="shared" ca="1" si="31"/>
        <v>0</v>
      </c>
      <c r="S54" s="18">
        <f t="shared" ca="1" si="31"/>
        <v>0</v>
      </c>
      <c r="T54" s="18">
        <f t="shared" ca="1" si="1"/>
        <v>0</v>
      </c>
      <c r="U54" s="18">
        <f t="shared" ca="1" si="32"/>
        <v>0</v>
      </c>
      <c r="V54" s="18">
        <f t="shared" ca="1" si="32"/>
        <v>0</v>
      </c>
      <c r="W54" s="18">
        <f t="shared" ca="1" si="32"/>
        <v>0</v>
      </c>
      <c r="X54" s="18">
        <f t="shared" ca="1" si="32"/>
        <v>0</v>
      </c>
      <c r="Y54" s="18">
        <f t="shared" ca="1" si="32"/>
        <v>0</v>
      </c>
      <c r="Z54" s="18">
        <f t="shared" ca="1" si="32"/>
        <v>0</v>
      </c>
      <c r="AA54" s="18">
        <f t="shared" ca="1" si="32"/>
        <v>0</v>
      </c>
      <c r="AB54" s="18">
        <f t="shared" ca="1" si="32"/>
        <v>0</v>
      </c>
      <c r="AC54" s="18">
        <f t="shared" ca="1" si="32"/>
        <v>0</v>
      </c>
      <c r="AD54" s="18">
        <f t="shared" ca="1" si="32"/>
        <v>0</v>
      </c>
      <c r="AE54" s="18">
        <f t="shared" ca="1" si="32"/>
        <v>0</v>
      </c>
      <c r="AF54" s="18">
        <f t="shared" ca="1" si="32"/>
        <v>0</v>
      </c>
      <c r="AG54" s="18">
        <f t="shared" ca="1" si="32"/>
        <v>0</v>
      </c>
      <c r="AH54" s="18">
        <f t="shared" ca="1" si="32"/>
        <v>0</v>
      </c>
      <c r="AI54" s="18">
        <f t="shared" ca="1" si="32"/>
        <v>0</v>
      </c>
      <c r="AJ54" s="18">
        <f t="shared" ref="AJ54:AY69" ca="1" si="42">IFERROR(IF($C$2="Yurtiçi",INDIRECT("'"&amp;$B$2&amp;"'!"&amp;ADDRESS(MATCH($B54,INDIRECT("'"&amp;$B$2&amp;"'!$B$1:$B$1095"),0),MATCH(AJ$5,INDIRECT("'"&amp;$B$2&amp;"'!5:5"),0))),IF($C$2="Yurtdışı",INDIRECT("'"&amp;$B$2&amp;"'!"&amp;ADDRESS(MATCH($B54,INDIRECT("'"&amp;$B$2&amp;"'!$B$1:$B$1095"),0),MATCH(AJ$5,INDIRECT("'"&amp;$B$2&amp;"'!5:5"),0)+1)),INDIRECT("'"&amp;$B$2&amp;"'!"&amp;ADDRESS(MATCH($B54,INDIRECT("'"&amp;$B$2&amp;"'!$B$1:$B$1095"),0),MATCH(AJ$5,INDIRECT("'"&amp;$B$2&amp;"'!5:5"),0)))+INDIRECT("'"&amp;$B$2&amp;"'!"&amp;ADDRESS(MATCH($B54,INDIRECT("'"&amp;$B$2&amp;"'!$B$1:$B$1095"),0),MATCH(AJ$5,INDIRECT("'"&amp;$B$2&amp;"'!5:5"),0)+1)))),0)</f>
        <v>0</v>
      </c>
      <c r="AK54" s="18">
        <f t="shared" ca="1" si="42"/>
        <v>0</v>
      </c>
      <c r="AL54" s="18">
        <f t="shared" ca="1" si="42"/>
        <v>0</v>
      </c>
      <c r="AM54" s="18">
        <f t="shared" ca="1" si="42"/>
        <v>0</v>
      </c>
      <c r="AN54" s="18">
        <f t="shared" ca="1" si="42"/>
        <v>0</v>
      </c>
      <c r="AO54" s="18">
        <f t="shared" ca="1" si="42"/>
        <v>0</v>
      </c>
      <c r="AP54" s="18">
        <f t="shared" ca="1" si="42"/>
        <v>0</v>
      </c>
      <c r="AQ54" s="18">
        <f t="shared" ca="1" si="42"/>
        <v>0</v>
      </c>
      <c r="AR54" s="18">
        <f t="shared" ca="1" si="42"/>
        <v>0</v>
      </c>
      <c r="AS54" s="18">
        <f t="shared" ca="1" si="42"/>
        <v>0</v>
      </c>
      <c r="AT54" s="18">
        <f t="shared" ca="1" si="42"/>
        <v>0</v>
      </c>
      <c r="AU54" s="18">
        <f t="shared" ca="1" si="42"/>
        <v>0</v>
      </c>
      <c r="AV54" s="18">
        <f t="shared" ca="1" si="42"/>
        <v>0</v>
      </c>
      <c r="AW54" s="18">
        <f t="shared" ca="1" si="42"/>
        <v>0</v>
      </c>
      <c r="AX54" s="18">
        <f t="shared" ca="1" si="42"/>
        <v>0</v>
      </c>
      <c r="AY54" s="18">
        <f t="shared" ca="1" si="42"/>
        <v>0</v>
      </c>
      <c r="AZ54" s="18">
        <f t="shared" ref="AY54:BN69" ca="1" si="43">IFERROR(IF($C$2="Yurtiçi",INDIRECT("'"&amp;$B$2&amp;"'!"&amp;ADDRESS(MATCH($B54,INDIRECT("'"&amp;$B$2&amp;"'!$B$1:$B$1095"),0),MATCH(AZ$5,INDIRECT("'"&amp;$B$2&amp;"'!5:5"),0))),IF($C$2="Yurtdışı",INDIRECT("'"&amp;$B$2&amp;"'!"&amp;ADDRESS(MATCH($B54,INDIRECT("'"&amp;$B$2&amp;"'!$B$1:$B$1095"),0),MATCH(AZ$5,INDIRECT("'"&amp;$B$2&amp;"'!5:5"),0)+1)),INDIRECT("'"&amp;$B$2&amp;"'!"&amp;ADDRESS(MATCH($B54,INDIRECT("'"&amp;$B$2&amp;"'!$B$1:$B$1095"),0),MATCH(AZ$5,INDIRECT("'"&amp;$B$2&amp;"'!5:5"),0)))+INDIRECT("'"&amp;$B$2&amp;"'!"&amp;ADDRESS(MATCH($B54,INDIRECT("'"&amp;$B$2&amp;"'!$B$1:$B$1095"),0),MATCH(AZ$5,INDIRECT("'"&amp;$B$2&amp;"'!5:5"),0)+1)))),0)</f>
        <v>0</v>
      </c>
      <c r="BA54" s="18">
        <f t="shared" ca="1" si="43"/>
        <v>0</v>
      </c>
      <c r="BB54" s="18">
        <f t="shared" ca="1" si="43"/>
        <v>0</v>
      </c>
      <c r="BC54" s="18">
        <f t="shared" ca="1" si="43"/>
        <v>0</v>
      </c>
      <c r="BD54" s="18">
        <f t="shared" ca="1" si="43"/>
        <v>1902373.0899999761</v>
      </c>
      <c r="BE54" s="18">
        <f t="shared" ca="1" si="43"/>
        <v>0</v>
      </c>
      <c r="BF54" s="18">
        <f t="shared" ca="1" si="43"/>
        <v>0</v>
      </c>
      <c r="BG54" s="18">
        <f t="shared" ca="1" si="43"/>
        <v>0</v>
      </c>
      <c r="BH54" s="18">
        <f t="shared" ca="1" si="43"/>
        <v>0</v>
      </c>
      <c r="BI54" s="18">
        <f t="shared" ca="1" si="33"/>
        <v>0</v>
      </c>
      <c r="BJ54" s="18">
        <f t="shared" ca="1" si="33"/>
        <v>0</v>
      </c>
      <c r="BK54" s="18">
        <f t="shared" ca="1" si="33"/>
        <v>0</v>
      </c>
      <c r="BL54" s="18">
        <f t="shared" ca="1" si="33"/>
        <v>0</v>
      </c>
      <c r="BM54" s="18">
        <f t="shared" ca="1" si="33"/>
        <v>0</v>
      </c>
      <c r="BN54" s="18">
        <f t="shared" ca="1" si="33"/>
        <v>0</v>
      </c>
      <c r="BO54" s="18">
        <f t="shared" ca="1" si="33"/>
        <v>0</v>
      </c>
      <c r="BP54" s="18">
        <f t="shared" ca="1" si="33"/>
        <v>0</v>
      </c>
      <c r="BQ54" s="18">
        <f t="shared" ca="1" si="34"/>
        <v>0</v>
      </c>
      <c r="BR54" s="18">
        <f t="shared" ca="1" si="34"/>
        <v>0</v>
      </c>
      <c r="BS54" s="18">
        <f t="shared" ca="1" si="34"/>
        <v>0</v>
      </c>
      <c r="BT54" s="18">
        <f t="shared" ca="1" si="34"/>
        <v>0</v>
      </c>
      <c r="BU54" s="18">
        <f t="shared" ca="1" si="34"/>
        <v>0</v>
      </c>
      <c r="BV54" s="18">
        <f t="shared" ca="1" si="34"/>
        <v>0</v>
      </c>
      <c r="BW54" s="18">
        <f t="shared" ca="1" si="34"/>
        <v>0</v>
      </c>
      <c r="BX54" s="18">
        <f t="shared" ca="1" si="34"/>
        <v>0</v>
      </c>
      <c r="BY54" s="18">
        <f t="shared" ca="1" si="34"/>
        <v>0</v>
      </c>
      <c r="BZ54" s="18">
        <f t="shared" ca="1" si="34"/>
        <v>0</v>
      </c>
      <c r="CA54" s="18">
        <f t="shared" ca="1" si="34"/>
        <v>0</v>
      </c>
      <c r="CB54" s="18">
        <f t="shared" ca="1" si="34"/>
        <v>0</v>
      </c>
      <c r="CC54" s="18">
        <f t="shared" ca="1" si="34"/>
        <v>0</v>
      </c>
      <c r="CD54" s="18">
        <f t="shared" ca="1" si="35"/>
        <v>0</v>
      </c>
      <c r="CE54" s="18">
        <f t="shared" ca="1" si="35"/>
        <v>0</v>
      </c>
      <c r="CF54" s="18">
        <f t="shared" ca="1" si="35"/>
        <v>0</v>
      </c>
      <c r="CG54" s="18">
        <f t="shared" ca="1" si="35"/>
        <v>0</v>
      </c>
      <c r="CH54" s="18">
        <f t="shared" ca="1" si="35"/>
        <v>0</v>
      </c>
      <c r="CI54" s="18">
        <f t="shared" ca="1" si="35"/>
        <v>363.48571428571427</v>
      </c>
      <c r="CJ54" s="19">
        <f t="shared" ca="1" si="24"/>
        <v>0</v>
      </c>
      <c r="CK54" s="18">
        <f t="shared" ca="1" si="38"/>
        <v>0</v>
      </c>
      <c r="CL54" s="18">
        <f t="shared" ca="1" si="38"/>
        <v>0</v>
      </c>
      <c r="CM54" s="19">
        <f t="shared" ca="1" si="25"/>
        <v>0</v>
      </c>
      <c r="CN54" s="18">
        <f t="shared" ca="1" si="39"/>
        <v>0</v>
      </c>
      <c r="CO54" s="18">
        <f t="shared" ca="1" si="39"/>
        <v>0</v>
      </c>
      <c r="CP54" s="19">
        <f t="shared" ca="1" si="26"/>
        <v>0</v>
      </c>
      <c r="CQ54" s="18">
        <f t="shared" ca="1" si="36"/>
        <v>0</v>
      </c>
      <c r="CR54" s="18">
        <f t="shared" ca="1" si="36"/>
        <v>0</v>
      </c>
      <c r="CS54" s="18">
        <f t="shared" ca="1" si="36"/>
        <v>0</v>
      </c>
      <c r="CT54" s="18">
        <f t="shared" ca="1" si="36"/>
        <v>0</v>
      </c>
      <c r="CU54" s="18">
        <f t="shared" ca="1" si="36"/>
        <v>0</v>
      </c>
      <c r="CV54" s="19">
        <f t="shared" ca="1" si="37"/>
        <v>1902736.5757142617</v>
      </c>
    </row>
    <row r="55" spans="1:100" ht="12.75" customHeight="1">
      <c r="A55" s="55" t="s">
        <v>244</v>
      </c>
      <c r="B55" s="17">
        <v>2005</v>
      </c>
      <c r="C55" s="56" t="s">
        <v>242</v>
      </c>
      <c r="D55" s="19">
        <f t="shared" ca="1" si="23"/>
        <v>0</v>
      </c>
      <c r="E55" s="18">
        <f t="shared" ref="E55:S70" ca="1" si="44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44"/>
        <v>0</v>
      </c>
      <c r="G55" s="18">
        <f t="shared" ca="1" si="44"/>
        <v>0</v>
      </c>
      <c r="H55" s="18">
        <f t="shared" ca="1" si="44"/>
        <v>0</v>
      </c>
      <c r="I55" s="18">
        <f t="shared" ca="1" si="44"/>
        <v>0</v>
      </c>
      <c r="J55" s="18">
        <f t="shared" ca="1" si="44"/>
        <v>0</v>
      </c>
      <c r="K55" s="18">
        <f t="shared" ca="1" si="44"/>
        <v>0</v>
      </c>
      <c r="L55" s="18">
        <f t="shared" ca="1" si="44"/>
        <v>0</v>
      </c>
      <c r="M55" s="18">
        <f t="shared" ca="1" si="44"/>
        <v>0</v>
      </c>
      <c r="N55" s="18">
        <f t="shared" ca="1" si="44"/>
        <v>0</v>
      </c>
      <c r="O55" s="18">
        <f t="shared" ca="1" si="44"/>
        <v>0</v>
      </c>
      <c r="P55" s="18">
        <f t="shared" ca="1" si="44"/>
        <v>0</v>
      </c>
      <c r="Q55" s="18">
        <f t="shared" ca="1" si="44"/>
        <v>0</v>
      </c>
      <c r="R55" s="18">
        <f t="shared" ca="1" si="44"/>
        <v>0</v>
      </c>
      <c r="S55" s="18">
        <f t="shared" ca="1" si="44"/>
        <v>0</v>
      </c>
      <c r="T55" s="18">
        <f t="shared" ca="1" si="1"/>
        <v>0</v>
      </c>
      <c r="U55" s="18">
        <f t="shared" ref="U55:AJ70" ca="1" si="45">IFERROR(IF($C$2="Yurtiçi",INDIRECT("'"&amp;$B$2&amp;"'!"&amp;ADDRESS(MATCH($B55,INDIRECT("'"&amp;$B$2&amp;"'!$B$1:$B$1095"),0),MATCH(U$5,INDIRECT("'"&amp;$B$2&amp;"'!5:5"),0))),IF($C$2="Yurtdışı",INDIRECT("'"&amp;$B$2&amp;"'!"&amp;ADDRESS(MATCH($B55,INDIRECT("'"&amp;$B$2&amp;"'!$B$1:$B$1095"),0),MATCH(U$5,INDIRECT("'"&amp;$B$2&amp;"'!5:5"),0)+1)),INDIRECT("'"&amp;$B$2&amp;"'!"&amp;ADDRESS(MATCH($B55,INDIRECT("'"&amp;$B$2&amp;"'!$B$1:$B$1095"),0),MATCH(U$5,INDIRECT("'"&amp;$B$2&amp;"'!5:5"),0)))+INDIRECT("'"&amp;$B$2&amp;"'!"&amp;ADDRESS(MATCH($B55,INDIRECT("'"&amp;$B$2&amp;"'!$B$1:$B$1095"),0),MATCH(U$5,INDIRECT("'"&amp;$B$2&amp;"'!5:5"),0)+1)))),0)</f>
        <v>0</v>
      </c>
      <c r="V55" s="18">
        <f t="shared" ca="1" si="45"/>
        <v>0</v>
      </c>
      <c r="W55" s="18">
        <f t="shared" ca="1" si="45"/>
        <v>0</v>
      </c>
      <c r="X55" s="18">
        <f t="shared" ca="1" si="45"/>
        <v>0</v>
      </c>
      <c r="Y55" s="18">
        <f t="shared" ca="1" si="45"/>
        <v>0</v>
      </c>
      <c r="Z55" s="18">
        <f t="shared" ca="1" si="45"/>
        <v>0</v>
      </c>
      <c r="AA55" s="18">
        <f t="shared" ca="1" si="45"/>
        <v>0</v>
      </c>
      <c r="AB55" s="18">
        <f t="shared" ca="1" si="45"/>
        <v>0</v>
      </c>
      <c r="AC55" s="18">
        <f t="shared" ca="1" si="45"/>
        <v>0</v>
      </c>
      <c r="AD55" s="18">
        <f t="shared" ca="1" si="45"/>
        <v>0</v>
      </c>
      <c r="AE55" s="18">
        <f t="shared" ca="1" si="45"/>
        <v>0</v>
      </c>
      <c r="AF55" s="18">
        <f t="shared" ca="1" si="45"/>
        <v>0</v>
      </c>
      <c r="AG55" s="18">
        <f t="shared" ca="1" si="45"/>
        <v>0</v>
      </c>
      <c r="AH55" s="18">
        <f t="shared" ca="1" si="45"/>
        <v>0</v>
      </c>
      <c r="AI55" s="18">
        <f t="shared" ca="1" si="45"/>
        <v>0</v>
      </c>
      <c r="AJ55" s="18">
        <f t="shared" ca="1" si="45"/>
        <v>0</v>
      </c>
      <c r="AK55" s="18">
        <f t="shared" ca="1" si="42"/>
        <v>0</v>
      </c>
      <c r="AL55" s="18">
        <f t="shared" ca="1" si="42"/>
        <v>0</v>
      </c>
      <c r="AM55" s="18">
        <f t="shared" ca="1" si="42"/>
        <v>0</v>
      </c>
      <c r="AN55" s="18">
        <f t="shared" ca="1" si="42"/>
        <v>0</v>
      </c>
      <c r="AO55" s="18">
        <f t="shared" ca="1" si="42"/>
        <v>0</v>
      </c>
      <c r="AP55" s="18">
        <f t="shared" ca="1" si="42"/>
        <v>0</v>
      </c>
      <c r="AQ55" s="18">
        <f t="shared" ca="1" si="42"/>
        <v>0</v>
      </c>
      <c r="AR55" s="18">
        <f t="shared" ca="1" si="42"/>
        <v>0</v>
      </c>
      <c r="AS55" s="18">
        <f t="shared" ca="1" si="42"/>
        <v>0</v>
      </c>
      <c r="AT55" s="18">
        <f t="shared" ca="1" si="42"/>
        <v>0</v>
      </c>
      <c r="AU55" s="18">
        <f t="shared" ca="1" si="42"/>
        <v>0</v>
      </c>
      <c r="AV55" s="18">
        <f t="shared" ca="1" si="42"/>
        <v>0</v>
      </c>
      <c r="AW55" s="18">
        <f t="shared" ca="1" si="42"/>
        <v>0</v>
      </c>
      <c r="AX55" s="18">
        <f t="shared" ca="1" si="42"/>
        <v>0</v>
      </c>
      <c r="AY55" s="18">
        <f t="shared" ca="1" si="43"/>
        <v>0</v>
      </c>
      <c r="AZ55" s="18">
        <f t="shared" ca="1" si="43"/>
        <v>0</v>
      </c>
      <c r="BA55" s="18">
        <f t="shared" ca="1" si="43"/>
        <v>0</v>
      </c>
      <c r="BB55" s="18">
        <f t="shared" ca="1" si="43"/>
        <v>0</v>
      </c>
      <c r="BC55" s="18">
        <f t="shared" ca="1" si="43"/>
        <v>0</v>
      </c>
      <c r="BD55" s="18">
        <f t="shared" ca="1" si="43"/>
        <v>5824900.5000000196</v>
      </c>
      <c r="BE55" s="18">
        <f t="shared" ca="1" si="43"/>
        <v>0</v>
      </c>
      <c r="BF55" s="18">
        <f t="shared" ca="1" si="43"/>
        <v>0</v>
      </c>
      <c r="BG55" s="18">
        <f t="shared" ca="1" si="43"/>
        <v>0</v>
      </c>
      <c r="BH55" s="18">
        <f t="shared" ca="1" si="43"/>
        <v>0</v>
      </c>
      <c r="BI55" s="18">
        <f t="shared" ca="1" si="43"/>
        <v>0</v>
      </c>
      <c r="BJ55" s="18">
        <f t="shared" ca="1" si="43"/>
        <v>0</v>
      </c>
      <c r="BK55" s="18">
        <f t="shared" ca="1" si="43"/>
        <v>0</v>
      </c>
      <c r="BL55" s="18">
        <f t="shared" ca="1" si="43"/>
        <v>0</v>
      </c>
      <c r="BM55" s="18">
        <f t="shared" ca="1" si="43"/>
        <v>0</v>
      </c>
      <c r="BN55" s="18">
        <f t="shared" ca="1" si="43"/>
        <v>0</v>
      </c>
      <c r="BO55" s="18">
        <f t="shared" ref="BO55:CD70" ca="1" si="46">IFERROR(IF($C$2="Yurtiçi",INDIRECT("'"&amp;$B$2&amp;"'!"&amp;ADDRESS(MATCH($B55,INDIRECT("'"&amp;$B$2&amp;"'!$B$1:$B$1095"),0),MATCH(BO$5,INDIRECT("'"&amp;$B$2&amp;"'!5:5"),0))),IF($C$2="Yurtdışı",INDIRECT("'"&amp;$B$2&amp;"'!"&amp;ADDRESS(MATCH($B55,INDIRECT("'"&amp;$B$2&amp;"'!$B$1:$B$1095"),0),MATCH(BO$5,INDIRECT("'"&amp;$B$2&amp;"'!5:5"),0)+1)),INDIRECT("'"&amp;$B$2&amp;"'!"&amp;ADDRESS(MATCH($B55,INDIRECT("'"&amp;$B$2&amp;"'!$B$1:$B$1095"),0),MATCH(BO$5,INDIRECT("'"&amp;$B$2&amp;"'!5:5"),0)))+INDIRECT("'"&amp;$B$2&amp;"'!"&amp;ADDRESS(MATCH($B55,INDIRECT("'"&amp;$B$2&amp;"'!$B$1:$B$1095"),0),MATCH(BO$5,INDIRECT("'"&amp;$B$2&amp;"'!5:5"),0)+1)))),0)</f>
        <v>0</v>
      </c>
      <c r="BP55" s="18">
        <f t="shared" ca="1" si="46"/>
        <v>0</v>
      </c>
      <c r="BQ55" s="18">
        <f t="shared" ca="1" si="46"/>
        <v>0</v>
      </c>
      <c r="BR55" s="18">
        <f t="shared" ca="1" si="46"/>
        <v>0</v>
      </c>
      <c r="BS55" s="18">
        <f t="shared" ca="1" si="46"/>
        <v>0</v>
      </c>
      <c r="BT55" s="18">
        <f t="shared" ca="1" si="46"/>
        <v>0</v>
      </c>
      <c r="BU55" s="18">
        <f t="shared" ca="1" si="46"/>
        <v>0</v>
      </c>
      <c r="BV55" s="18">
        <f t="shared" ca="1" si="46"/>
        <v>0</v>
      </c>
      <c r="BW55" s="18">
        <f t="shared" ca="1" si="46"/>
        <v>0</v>
      </c>
      <c r="BX55" s="18">
        <f t="shared" ca="1" si="46"/>
        <v>0</v>
      </c>
      <c r="BY55" s="18">
        <f t="shared" ca="1" si="46"/>
        <v>0</v>
      </c>
      <c r="BZ55" s="18">
        <f t="shared" ca="1" si="46"/>
        <v>0</v>
      </c>
      <c r="CA55" s="18">
        <f t="shared" ca="1" si="46"/>
        <v>0</v>
      </c>
      <c r="CB55" s="18">
        <f t="shared" ca="1" si="46"/>
        <v>0</v>
      </c>
      <c r="CC55" s="18">
        <f t="shared" ca="1" si="46"/>
        <v>0</v>
      </c>
      <c r="CD55" s="18">
        <f t="shared" ca="1" si="46"/>
        <v>0</v>
      </c>
      <c r="CE55" s="18">
        <f t="shared" ref="CD55:CI70" ca="1" si="47">IFERROR(IF($C$2="Yurtiçi",INDIRECT("'"&amp;$B$2&amp;"'!"&amp;ADDRESS(MATCH($B55,INDIRECT("'"&amp;$B$2&amp;"'!$B$1:$B$1095"),0),MATCH(CE$5,INDIRECT("'"&amp;$B$2&amp;"'!5:5"),0))),IF($C$2="Yurtdışı",INDIRECT("'"&amp;$B$2&amp;"'!"&amp;ADDRESS(MATCH($B55,INDIRECT("'"&amp;$B$2&amp;"'!$B$1:$B$1095"),0),MATCH(CE$5,INDIRECT("'"&amp;$B$2&amp;"'!5:5"),0)+1)),INDIRECT("'"&amp;$B$2&amp;"'!"&amp;ADDRESS(MATCH($B55,INDIRECT("'"&amp;$B$2&amp;"'!$B$1:$B$1095"),0),MATCH(CE$5,INDIRECT("'"&amp;$B$2&amp;"'!5:5"),0)))+INDIRECT("'"&amp;$B$2&amp;"'!"&amp;ADDRESS(MATCH($B55,INDIRECT("'"&amp;$B$2&amp;"'!$B$1:$B$1095"),0),MATCH(CE$5,INDIRECT("'"&amp;$B$2&amp;"'!5:5"),0)+1)))),0)</f>
        <v>0</v>
      </c>
      <c r="CF55" s="18">
        <f t="shared" ca="1" si="47"/>
        <v>0</v>
      </c>
      <c r="CG55" s="18">
        <f t="shared" ca="1" si="47"/>
        <v>0</v>
      </c>
      <c r="CH55" s="18">
        <f t="shared" ca="1" si="47"/>
        <v>0</v>
      </c>
      <c r="CI55" s="18">
        <f t="shared" ca="1" si="47"/>
        <v>0</v>
      </c>
      <c r="CJ55" s="19">
        <f t="shared" ca="1" si="24"/>
        <v>428685114.27999997</v>
      </c>
      <c r="CK55" s="18">
        <f t="shared" ca="1" si="38"/>
        <v>67666.539999999994</v>
      </c>
      <c r="CL55" s="18">
        <f t="shared" ca="1" si="38"/>
        <v>30321452.25</v>
      </c>
      <c r="CM55" s="19">
        <f t="shared" ca="1" si="25"/>
        <v>96278828.290000007</v>
      </c>
      <c r="CN55" s="18">
        <f t="shared" ca="1" si="39"/>
        <v>1237896.72</v>
      </c>
      <c r="CO55" s="18">
        <f t="shared" ca="1" si="39"/>
        <v>95040931.570000008</v>
      </c>
      <c r="CP55" s="19">
        <f t="shared" ca="1" si="26"/>
        <v>302017167.19999999</v>
      </c>
      <c r="CQ55" s="18">
        <f t="shared" ref="CQ55:CU70" ca="1" si="48">IFERROR(IF($C$2="Yurtiçi",INDIRECT("'"&amp;$B$2&amp;"'!"&amp;ADDRESS(MATCH($B55,INDIRECT("'"&amp;$B$2&amp;"'!$B$1:$B$1095"),0),MATCH(CQ$5,INDIRECT("'"&amp;$B$2&amp;"'!5:5"),0))),IF($C$2="Yurtdışı",INDIRECT("'"&amp;$B$2&amp;"'!"&amp;ADDRESS(MATCH($B55,INDIRECT("'"&amp;$B$2&amp;"'!$B$1:$B$1095"),0),MATCH(CQ$5,INDIRECT("'"&amp;$B$2&amp;"'!5:5"),0)+1)),INDIRECT("'"&amp;$B$2&amp;"'!"&amp;ADDRESS(MATCH($B55,INDIRECT("'"&amp;$B$2&amp;"'!$B$1:$B$1095"),0),MATCH(CQ$5,INDIRECT("'"&amp;$B$2&amp;"'!5:5"),0)))+INDIRECT("'"&amp;$B$2&amp;"'!"&amp;ADDRESS(MATCH($B55,INDIRECT("'"&amp;$B$2&amp;"'!$B$1:$B$1095"),0),MATCH(CQ$5,INDIRECT("'"&amp;$B$2&amp;"'!5:5"),0)+1)))),0)</f>
        <v>45531794.120000005</v>
      </c>
      <c r="CR55" s="18">
        <f t="shared" ca="1" si="48"/>
        <v>256485373.07999998</v>
      </c>
      <c r="CS55" s="18">
        <f t="shared" ca="1" si="48"/>
        <v>127199245.43231997</v>
      </c>
      <c r="CT55" s="18">
        <f t="shared" ca="1" si="48"/>
        <v>0</v>
      </c>
      <c r="CU55" s="18">
        <f t="shared" ca="1" si="48"/>
        <v>0</v>
      </c>
      <c r="CV55" s="19">
        <f t="shared" ca="1" si="37"/>
        <v>561709260.21231997</v>
      </c>
    </row>
    <row r="56" spans="1:100" ht="12.75" customHeight="1">
      <c r="A56" s="55" t="s">
        <v>246</v>
      </c>
      <c r="B56" s="17">
        <v>2006</v>
      </c>
      <c r="C56" s="56" t="s">
        <v>247</v>
      </c>
      <c r="D56" s="19">
        <f t="shared" ca="1" si="23"/>
        <v>0</v>
      </c>
      <c r="E56" s="18">
        <f t="shared" ca="1" si="44"/>
        <v>0</v>
      </c>
      <c r="F56" s="18">
        <f t="shared" ca="1" si="44"/>
        <v>0</v>
      </c>
      <c r="G56" s="18">
        <f t="shared" ca="1" si="44"/>
        <v>0</v>
      </c>
      <c r="H56" s="18">
        <f t="shared" ca="1" si="44"/>
        <v>0</v>
      </c>
      <c r="I56" s="18">
        <f t="shared" ca="1" si="44"/>
        <v>0</v>
      </c>
      <c r="J56" s="18">
        <f t="shared" ca="1" si="44"/>
        <v>0</v>
      </c>
      <c r="K56" s="18">
        <f t="shared" ca="1" si="44"/>
        <v>0</v>
      </c>
      <c r="L56" s="18">
        <f t="shared" ca="1" si="44"/>
        <v>0</v>
      </c>
      <c r="M56" s="18">
        <f t="shared" ca="1" si="44"/>
        <v>0</v>
      </c>
      <c r="N56" s="18">
        <f t="shared" ca="1" si="44"/>
        <v>0</v>
      </c>
      <c r="O56" s="18">
        <f t="shared" ca="1" si="44"/>
        <v>0</v>
      </c>
      <c r="P56" s="18">
        <f t="shared" ca="1" si="44"/>
        <v>0</v>
      </c>
      <c r="Q56" s="18">
        <f t="shared" ca="1" si="44"/>
        <v>0</v>
      </c>
      <c r="R56" s="18">
        <f t="shared" ca="1" si="44"/>
        <v>0</v>
      </c>
      <c r="S56" s="18">
        <f t="shared" ca="1" si="44"/>
        <v>0</v>
      </c>
      <c r="T56" s="18">
        <f t="shared" ca="1" si="1"/>
        <v>0</v>
      </c>
      <c r="U56" s="18">
        <f t="shared" ca="1" si="45"/>
        <v>0</v>
      </c>
      <c r="V56" s="18">
        <f t="shared" ca="1" si="45"/>
        <v>0</v>
      </c>
      <c r="W56" s="18">
        <f t="shared" ca="1" si="45"/>
        <v>0</v>
      </c>
      <c r="X56" s="18">
        <f t="shared" ca="1" si="45"/>
        <v>0</v>
      </c>
      <c r="Y56" s="18">
        <f t="shared" ca="1" si="45"/>
        <v>0</v>
      </c>
      <c r="Z56" s="18">
        <f t="shared" ca="1" si="45"/>
        <v>0</v>
      </c>
      <c r="AA56" s="18">
        <f t="shared" ca="1" si="45"/>
        <v>0</v>
      </c>
      <c r="AB56" s="18">
        <f t="shared" ca="1" si="45"/>
        <v>0</v>
      </c>
      <c r="AC56" s="18">
        <f t="shared" ca="1" si="45"/>
        <v>0</v>
      </c>
      <c r="AD56" s="18">
        <f t="shared" ca="1" si="45"/>
        <v>0</v>
      </c>
      <c r="AE56" s="18">
        <f t="shared" ca="1" si="45"/>
        <v>0</v>
      </c>
      <c r="AF56" s="18">
        <f t="shared" ca="1" si="45"/>
        <v>0</v>
      </c>
      <c r="AG56" s="18">
        <f t="shared" ca="1" si="45"/>
        <v>0</v>
      </c>
      <c r="AH56" s="18">
        <f t="shared" ca="1" si="45"/>
        <v>0</v>
      </c>
      <c r="AI56" s="18">
        <f t="shared" ca="1" si="45"/>
        <v>0</v>
      </c>
      <c r="AJ56" s="18">
        <f t="shared" ca="1" si="45"/>
        <v>0</v>
      </c>
      <c r="AK56" s="18">
        <f t="shared" ca="1" si="42"/>
        <v>0</v>
      </c>
      <c r="AL56" s="18">
        <f t="shared" ca="1" si="42"/>
        <v>0</v>
      </c>
      <c r="AM56" s="18">
        <f t="shared" ca="1" si="42"/>
        <v>0</v>
      </c>
      <c r="AN56" s="18">
        <f t="shared" ca="1" si="42"/>
        <v>0</v>
      </c>
      <c r="AO56" s="18">
        <f t="shared" ca="1" si="42"/>
        <v>0</v>
      </c>
      <c r="AP56" s="18">
        <f t="shared" ca="1" si="42"/>
        <v>0</v>
      </c>
      <c r="AQ56" s="18">
        <f t="shared" ca="1" si="42"/>
        <v>0</v>
      </c>
      <c r="AR56" s="18">
        <f t="shared" ca="1" si="42"/>
        <v>0</v>
      </c>
      <c r="AS56" s="18">
        <f t="shared" ca="1" si="42"/>
        <v>0</v>
      </c>
      <c r="AT56" s="18">
        <f t="shared" ca="1" si="42"/>
        <v>0</v>
      </c>
      <c r="AU56" s="18">
        <f t="shared" ca="1" si="42"/>
        <v>0</v>
      </c>
      <c r="AV56" s="18">
        <f t="shared" ca="1" si="42"/>
        <v>0</v>
      </c>
      <c r="AW56" s="18">
        <f t="shared" ca="1" si="42"/>
        <v>0</v>
      </c>
      <c r="AX56" s="18">
        <f t="shared" ca="1" si="42"/>
        <v>0</v>
      </c>
      <c r="AY56" s="18">
        <f t="shared" ca="1" si="43"/>
        <v>0</v>
      </c>
      <c r="AZ56" s="18">
        <f t="shared" ca="1" si="43"/>
        <v>0</v>
      </c>
      <c r="BA56" s="18">
        <f t="shared" ca="1" si="43"/>
        <v>0</v>
      </c>
      <c r="BB56" s="18">
        <f t="shared" ca="1" si="43"/>
        <v>0</v>
      </c>
      <c r="BC56" s="18">
        <f t="shared" ca="1" si="43"/>
        <v>0</v>
      </c>
      <c r="BD56" s="18">
        <f t="shared" ca="1" si="43"/>
        <v>1582914.04</v>
      </c>
      <c r="BE56" s="18">
        <f t="shared" ca="1" si="43"/>
        <v>154770.51</v>
      </c>
      <c r="BF56" s="18">
        <f t="shared" ca="1" si="43"/>
        <v>0</v>
      </c>
      <c r="BG56" s="18">
        <f t="shared" ca="1" si="43"/>
        <v>0</v>
      </c>
      <c r="BH56" s="18">
        <f t="shared" ca="1" si="43"/>
        <v>0</v>
      </c>
      <c r="BI56" s="18">
        <f t="shared" ca="1" si="43"/>
        <v>0</v>
      </c>
      <c r="BJ56" s="18">
        <f t="shared" ca="1" si="43"/>
        <v>0</v>
      </c>
      <c r="BK56" s="18">
        <f t="shared" ca="1" si="43"/>
        <v>0</v>
      </c>
      <c r="BL56" s="18">
        <f t="shared" ca="1" si="43"/>
        <v>0</v>
      </c>
      <c r="BM56" s="18">
        <f t="shared" ca="1" si="43"/>
        <v>0</v>
      </c>
      <c r="BN56" s="18">
        <f t="shared" ca="1" si="43"/>
        <v>0</v>
      </c>
      <c r="BO56" s="18">
        <f t="shared" ca="1" si="46"/>
        <v>0</v>
      </c>
      <c r="BP56" s="18">
        <f t="shared" ca="1" si="46"/>
        <v>0</v>
      </c>
      <c r="BQ56" s="18">
        <f t="shared" ca="1" si="46"/>
        <v>0</v>
      </c>
      <c r="BR56" s="18">
        <f t="shared" ca="1" si="46"/>
        <v>0</v>
      </c>
      <c r="BS56" s="18">
        <f t="shared" ca="1" si="46"/>
        <v>0</v>
      </c>
      <c r="BT56" s="18">
        <f t="shared" ca="1" si="46"/>
        <v>0</v>
      </c>
      <c r="BU56" s="18">
        <f t="shared" ca="1" si="46"/>
        <v>0</v>
      </c>
      <c r="BV56" s="18">
        <f t="shared" ca="1" si="46"/>
        <v>0</v>
      </c>
      <c r="BW56" s="18">
        <f t="shared" ca="1" si="46"/>
        <v>0</v>
      </c>
      <c r="BX56" s="18">
        <f t="shared" ca="1" si="46"/>
        <v>0</v>
      </c>
      <c r="BY56" s="18">
        <f t="shared" ca="1" si="46"/>
        <v>0</v>
      </c>
      <c r="BZ56" s="18">
        <f t="shared" ca="1" si="46"/>
        <v>0</v>
      </c>
      <c r="CA56" s="18">
        <f t="shared" ca="1" si="46"/>
        <v>0</v>
      </c>
      <c r="CB56" s="18">
        <f t="shared" ca="1" si="46"/>
        <v>0</v>
      </c>
      <c r="CC56" s="18">
        <f t="shared" ca="1" si="46"/>
        <v>0</v>
      </c>
      <c r="CD56" s="18">
        <f t="shared" ca="1" si="47"/>
        <v>0</v>
      </c>
      <c r="CE56" s="18">
        <f t="shared" ca="1" si="47"/>
        <v>0</v>
      </c>
      <c r="CF56" s="18">
        <f t="shared" ca="1" si="47"/>
        <v>0</v>
      </c>
      <c r="CG56" s="18">
        <f t="shared" ca="1" si="47"/>
        <v>0</v>
      </c>
      <c r="CH56" s="18">
        <f t="shared" ca="1" si="47"/>
        <v>0</v>
      </c>
      <c r="CI56" s="18">
        <f t="shared" ca="1" si="47"/>
        <v>0</v>
      </c>
      <c r="CJ56" s="19">
        <f t="shared" ca="1" si="24"/>
        <v>43077289.479999997</v>
      </c>
      <c r="CK56" s="18">
        <f t="shared" ca="1" si="38"/>
        <v>0</v>
      </c>
      <c r="CL56" s="18">
        <f t="shared" ca="1" si="38"/>
        <v>0</v>
      </c>
      <c r="CM56" s="19">
        <f t="shared" ca="1" si="25"/>
        <v>43077289.479999997</v>
      </c>
      <c r="CN56" s="18">
        <f t="shared" ca="1" si="39"/>
        <v>0</v>
      </c>
      <c r="CO56" s="18">
        <f t="shared" ca="1" si="39"/>
        <v>43077289.479999997</v>
      </c>
      <c r="CP56" s="19">
        <f t="shared" ca="1" si="26"/>
        <v>0</v>
      </c>
      <c r="CQ56" s="18">
        <f t="shared" ca="1" si="48"/>
        <v>0</v>
      </c>
      <c r="CR56" s="18">
        <f t="shared" ca="1" si="48"/>
        <v>0</v>
      </c>
      <c r="CS56" s="18">
        <f t="shared" ca="1" si="48"/>
        <v>0</v>
      </c>
      <c r="CT56" s="18">
        <f t="shared" ca="1" si="48"/>
        <v>0</v>
      </c>
      <c r="CU56" s="18">
        <f t="shared" ca="1" si="48"/>
        <v>0</v>
      </c>
      <c r="CV56" s="19">
        <f t="shared" ca="1" si="37"/>
        <v>44814974.029999994</v>
      </c>
    </row>
    <row r="57" spans="1:100" ht="12.75" customHeight="1">
      <c r="A57" s="55" t="s">
        <v>249</v>
      </c>
      <c r="B57" s="17">
        <v>2007</v>
      </c>
      <c r="C57" s="56" t="s">
        <v>242</v>
      </c>
      <c r="D57" s="19">
        <f t="shared" ca="1" si="23"/>
        <v>0</v>
      </c>
      <c r="E57" s="18">
        <f t="shared" ca="1" si="44"/>
        <v>0</v>
      </c>
      <c r="F57" s="18">
        <f t="shared" ca="1" si="44"/>
        <v>0</v>
      </c>
      <c r="G57" s="18">
        <f t="shared" ca="1" si="44"/>
        <v>0</v>
      </c>
      <c r="H57" s="18">
        <f t="shared" ca="1" si="44"/>
        <v>0</v>
      </c>
      <c r="I57" s="18">
        <f t="shared" ca="1" si="44"/>
        <v>0</v>
      </c>
      <c r="J57" s="18">
        <f t="shared" ca="1" si="44"/>
        <v>0</v>
      </c>
      <c r="K57" s="18">
        <f t="shared" ca="1" si="44"/>
        <v>0</v>
      </c>
      <c r="L57" s="18">
        <f t="shared" ca="1" si="44"/>
        <v>0</v>
      </c>
      <c r="M57" s="18">
        <f t="shared" ca="1" si="44"/>
        <v>0</v>
      </c>
      <c r="N57" s="18">
        <f t="shared" ca="1" si="44"/>
        <v>0</v>
      </c>
      <c r="O57" s="18">
        <f t="shared" ca="1" si="44"/>
        <v>0</v>
      </c>
      <c r="P57" s="18">
        <f t="shared" ca="1" si="44"/>
        <v>0</v>
      </c>
      <c r="Q57" s="18">
        <f t="shared" ca="1" si="44"/>
        <v>0</v>
      </c>
      <c r="R57" s="18">
        <f t="shared" ca="1" si="44"/>
        <v>0</v>
      </c>
      <c r="S57" s="18">
        <f t="shared" ca="1" si="44"/>
        <v>0</v>
      </c>
      <c r="T57" s="18">
        <f t="shared" ca="1" si="1"/>
        <v>0</v>
      </c>
      <c r="U57" s="18">
        <f t="shared" ca="1" si="45"/>
        <v>0</v>
      </c>
      <c r="V57" s="18">
        <f t="shared" ca="1" si="45"/>
        <v>0</v>
      </c>
      <c r="W57" s="18">
        <f t="shared" ca="1" si="45"/>
        <v>0</v>
      </c>
      <c r="X57" s="18">
        <f t="shared" ca="1" si="45"/>
        <v>0</v>
      </c>
      <c r="Y57" s="18">
        <f t="shared" ca="1" si="45"/>
        <v>0</v>
      </c>
      <c r="Z57" s="18">
        <f t="shared" ca="1" si="45"/>
        <v>0</v>
      </c>
      <c r="AA57" s="18">
        <f t="shared" ca="1" si="45"/>
        <v>0</v>
      </c>
      <c r="AB57" s="18">
        <f t="shared" ca="1" si="45"/>
        <v>0</v>
      </c>
      <c r="AC57" s="18">
        <f t="shared" ca="1" si="45"/>
        <v>0</v>
      </c>
      <c r="AD57" s="18">
        <f t="shared" ca="1" si="45"/>
        <v>0</v>
      </c>
      <c r="AE57" s="18">
        <f t="shared" ca="1" si="45"/>
        <v>0</v>
      </c>
      <c r="AF57" s="18">
        <f t="shared" ca="1" si="45"/>
        <v>0</v>
      </c>
      <c r="AG57" s="18">
        <f t="shared" ca="1" si="45"/>
        <v>0</v>
      </c>
      <c r="AH57" s="18">
        <f t="shared" ca="1" si="45"/>
        <v>0</v>
      </c>
      <c r="AI57" s="18">
        <f t="shared" ca="1" si="45"/>
        <v>0</v>
      </c>
      <c r="AJ57" s="18">
        <f t="shared" ca="1" si="45"/>
        <v>0</v>
      </c>
      <c r="AK57" s="18">
        <f t="shared" ca="1" si="42"/>
        <v>0</v>
      </c>
      <c r="AL57" s="18">
        <f t="shared" ca="1" si="42"/>
        <v>0</v>
      </c>
      <c r="AM57" s="18">
        <f t="shared" ca="1" si="42"/>
        <v>0</v>
      </c>
      <c r="AN57" s="18">
        <f t="shared" ca="1" si="42"/>
        <v>0</v>
      </c>
      <c r="AO57" s="18">
        <f t="shared" ca="1" si="42"/>
        <v>0</v>
      </c>
      <c r="AP57" s="18">
        <f t="shared" ca="1" si="42"/>
        <v>0</v>
      </c>
      <c r="AQ57" s="18">
        <f t="shared" ca="1" si="42"/>
        <v>0</v>
      </c>
      <c r="AR57" s="18">
        <f t="shared" ca="1" si="42"/>
        <v>0</v>
      </c>
      <c r="AS57" s="18">
        <f t="shared" ca="1" si="42"/>
        <v>0</v>
      </c>
      <c r="AT57" s="18">
        <f t="shared" ca="1" si="42"/>
        <v>0</v>
      </c>
      <c r="AU57" s="18">
        <f t="shared" ca="1" si="42"/>
        <v>0</v>
      </c>
      <c r="AV57" s="18">
        <f t="shared" ca="1" si="42"/>
        <v>0</v>
      </c>
      <c r="AW57" s="18">
        <f t="shared" ca="1" si="42"/>
        <v>0</v>
      </c>
      <c r="AX57" s="18">
        <f t="shared" ca="1" si="42"/>
        <v>0</v>
      </c>
      <c r="AY57" s="18">
        <f t="shared" ca="1" si="43"/>
        <v>0</v>
      </c>
      <c r="AZ57" s="18">
        <f t="shared" ca="1" si="43"/>
        <v>0</v>
      </c>
      <c r="BA57" s="18">
        <f t="shared" ca="1" si="43"/>
        <v>0</v>
      </c>
      <c r="BB57" s="18">
        <f t="shared" ca="1" si="43"/>
        <v>0</v>
      </c>
      <c r="BC57" s="18">
        <f t="shared" ca="1" si="43"/>
        <v>0</v>
      </c>
      <c r="BD57" s="18">
        <f t="shared" ca="1" si="43"/>
        <v>917276.88999999978</v>
      </c>
      <c r="BE57" s="18">
        <f t="shared" ca="1" si="43"/>
        <v>231338.60000000009</v>
      </c>
      <c r="BF57" s="18">
        <f t="shared" ca="1" si="43"/>
        <v>0</v>
      </c>
      <c r="BG57" s="18">
        <f t="shared" ca="1" si="43"/>
        <v>0</v>
      </c>
      <c r="BH57" s="18">
        <f t="shared" ca="1" si="43"/>
        <v>0</v>
      </c>
      <c r="BI57" s="18">
        <f t="shared" ca="1" si="43"/>
        <v>0</v>
      </c>
      <c r="BJ57" s="18">
        <f t="shared" ca="1" si="43"/>
        <v>0</v>
      </c>
      <c r="BK57" s="18">
        <f t="shared" ca="1" si="43"/>
        <v>0</v>
      </c>
      <c r="BL57" s="18">
        <f t="shared" ca="1" si="43"/>
        <v>0</v>
      </c>
      <c r="BM57" s="18">
        <f t="shared" ca="1" si="43"/>
        <v>0</v>
      </c>
      <c r="BN57" s="18">
        <f t="shared" ca="1" si="43"/>
        <v>0</v>
      </c>
      <c r="BO57" s="18">
        <f t="shared" ca="1" si="46"/>
        <v>0</v>
      </c>
      <c r="BP57" s="18">
        <f t="shared" ca="1" si="46"/>
        <v>0</v>
      </c>
      <c r="BQ57" s="18">
        <f t="shared" ca="1" si="46"/>
        <v>0</v>
      </c>
      <c r="BR57" s="18">
        <f t="shared" ca="1" si="46"/>
        <v>0</v>
      </c>
      <c r="BS57" s="18">
        <f t="shared" ca="1" si="46"/>
        <v>0</v>
      </c>
      <c r="BT57" s="18">
        <f t="shared" ca="1" si="46"/>
        <v>0</v>
      </c>
      <c r="BU57" s="18">
        <f t="shared" ca="1" si="46"/>
        <v>0</v>
      </c>
      <c r="BV57" s="18">
        <f t="shared" ca="1" si="46"/>
        <v>0</v>
      </c>
      <c r="BW57" s="18">
        <f t="shared" ca="1" si="46"/>
        <v>0</v>
      </c>
      <c r="BX57" s="18">
        <f t="shared" ca="1" si="46"/>
        <v>0</v>
      </c>
      <c r="BY57" s="18">
        <f t="shared" ca="1" si="46"/>
        <v>0</v>
      </c>
      <c r="BZ57" s="18">
        <f t="shared" ca="1" si="46"/>
        <v>0</v>
      </c>
      <c r="CA57" s="18">
        <f t="shared" ca="1" si="46"/>
        <v>0</v>
      </c>
      <c r="CB57" s="18">
        <f t="shared" ca="1" si="46"/>
        <v>0</v>
      </c>
      <c r="CC57" s="18">
        <f t="shared" ca="1" si="46"/>
        <v>0</v>
      </c>
      <c r="CD57" s="18">
        <f t="shared" ca="1" si="47"/>
        <v>0</v>
      </c>
      <c r="CE57" s="18">
        <f t="shared" ca="1" si="47"/>
        <v>0</v>
      </c>
      <c r="CF57" s="18">
        <f t="shared" ca="1" si="47"/>
        <v>0</v>
      </c>
      <c r="CG57" s="18">
        <f t="shared" ca="1" si="47"/>
        <v>0</v>
      </c>
      <c r="CH57" s="18">
        <f t="shared" ca="1" si="47"/>
        <v>0</v>
      </c>
      <c r="CI57" s="18">
        <f t="shared" ca="1" si="47"/>
        <v>0</v>
      </c>
      <c r="CJ57" s="19">
        <f t="shared" ca="1" si="24"/>
        <v>0</v>
      </c>
      <c r="CK57" s="18">
        <f t="shared" ca="1" si="38"/>
        <v>0</v>
      </c>
      <c r="CL57" s="18">
        <f t="shared" ca="1" si="38"/>
        <v>0</v>
      </c>
      <c r="CM57" s="19">
        <f t="shared" ca="1" si="25"/>
        <v>0</v>
      </c>
      <c r="CN57" s="18">
        <f t="shared" ca="1" si="39"/>
        <v>0</v>
      </c>
      <c r="CO57" s="18">
        <f t="shared" ca="1" si="39"/>
        <v>0</v>
      </c>
      <c r="CP57" s="19">
        <f t="shared" ca="1" si="26"/>
        <v>0</v>
      </c>
      <c r="CQ57" s="18">
        <f t="shared" ca="1" si="48"/>
        <v>0</v>
      </c>
      <c r="CR57" s="18">
        <f t="shared" ca="1" si="48"/>
        <v>0</v>
      </c>
      <c r="CS57" s="18">
        <f t="shared" ca="1" si="48"/>
        <v>0</v>
      </c>
      <c r="CT57" s="18">
        <f t="shared" ca="1" si="48"/>
        <v>0</v>
      </c>
      <c r="CU57" s="18">
        <f t="shared" ca="1" si="48"/>
        <v>0</v>
      </c>
      <c r="CV57" s="19">
        <f t="shared" ref="CV57" ca="1" si="49">+D57+SUM(H57:CJ57)+SUM(CS57:CU57)</f>
        <v>1148615.4899999998</v>
      </c>
    </row>
    <row r="58" spans="1:100" ht="12.75" customHeight="1">
      <c r="A58" s="55" t="s">
        <v>251</v>
      </c>
      <c r="B58" s="17">
        <v>2008</v>
      </c>
      <c r="C58" s="56" t="s">
        <v>242</v>
      </c>
      <c r="D58" s="19">
        <f t="shared" ca="1" si="23"/>
        <v>0</v>
      </c>
      <c r="E58" s="18">
        <f t="shared" ca="1" si="44"/>
        <v>0</v>
      </c>
      <c r="F58" s="18">
        <f t="shared" ca="1" si="44"/>
        <v>0</v>
      </c>
      <c r="G58" s="18">
        <f t="shared" ca="1" si="44"/>
        <v>0</v>
      </c>
      <c r="H58" s="18">
        <f t="shared" ca="1" si="44"/>
        <v>0</v>
      </c>
      <c r="I58" s="18">
        <f t="shared" ca="1" si="44"/>
        <v>0</v>
      </c>
      <c r="J58" s="18">
        <f t="shared" ca="1" si="44"/>
        <v>0</v>
      </c>
      <c r="K58" s="18">
        <f t="shared" ca="1" si="44"/>
        <v>0</v>
      </c>
      <c r="L58" s="18">
        <f t="shared" ca="1" si="44"/>
        <v>0</v>
      </c>
      <c r="M58" s="18">
        <f t="shared" ca="1" si="44"/>
        <v>0</v>
      </c>
      <c r="N58" s="18">
        <f t="shared" ca="1" si="44"/>
        <v>0</v>
      </c>
      <c r="O58" s="18">
        <f t="shared" ca="1" si="44"/>
        <v>0</v>
      </c>
      <c r="P58" s="18">
        <f t="shared" ca="1" si="44"/>
        <v>0</v>
      </c>
      <c r="Q58" s="18">
        <f t="shared" ca="1" si="44"/>
        <v>0</v>
      </c>
      <c r="R58" s="18">
        <f t="shared" ca="1" si="44"/>
        <v>0</v>
      </c>
      <c r="S58" s="18">
        <f t="shared" ca="1" si="44"/>
        <v>0</v>
      </c>
      <c r="T58" s="18">
        <f t="shared" ca="1" si="1"/>
        <v>0</v>
      </c>
      <c r="U58" s="18">
        <f t="shared" ca="1" si="45"/>
        <v>0</v>
      </c>
      <c r="V58" s="18">
        <f t="shared" ca="1" si="45"/>
        <v>0</v>
      </c>
      <c r="W58" s="18">
        <f t="shared" ca="1" si="45"/>
        <v>0</v>
      </c>
      <c r="X58" s="18">
        <f t="shared" ca="1" si="45"/>
        <v>0</v>
      </c>
      <c r="Y58" s="18">
        <f t="shared" ca="1" si="45"/>
        <v>0</v>
      </c>
      <c r="Z58" s="18">
        <f t="shared" ca="1" si="45"/>
        <v>0</v>
      </c>
      <c r="AA58" s="18">
        <f t="shared" ca="1" si="45"/>
        <v>0</v>
      </c>
      <c r="AB58" s="18">
        <f t="shared" ca="1" si="45"/>
        <v>0</v>
      </c>
      <c r="AC58" s="18">
        <f t="shared" ca="1" si="45"/>
        <v>0</v>
      </c>
      <c r="AD58" s="18">
        <f t="shared" ca="1" si="45"/>
        <v>0</v>
      </c>
      <c r="AE58" s="18">
        <f t="shared" ca="1" si="45"/>
        <v>0</v>
      </c>
      <c r="AF58" s="18">
        <f t="shared" ca="1" si="45"/>
        <v>0</v>
      </c>
      <c r="AG58" s="18">
        <f t="shared" ca="1" si="45"/>
        <v>0</v>
      </c>
      <c r="AH58" s="18">
        <f t="shared" ca="1" si="45"/>
        <v>0</v>
      </c>
      <c r="AI58" s="18">
        <f t="shared" ca="1" si="45"/>
        <v>0</v>
      </c>
      <c r="AJ58" s="18">
        <f t="shared" ca="1" si="45"/>
        <v>0</v>
      </c>
      <c r="AK58" s="18">
        <f t="shared" ca="1" si="42"/>
        <v>0</v>
      </c>
      <c r="AL58" s="18">
        <f t="shared" ca="1" si="42"/>
        <v>0</v>
      </c>
      <c r="AM58" s="18">
        <f t="shared" ca="1" si="42"/>
        <v>0</v>
      </c>
      <c r="AN58" s="18">
        <f t="shared" ca="1" si="42"/>
        <v>0</v>
      </c>
      <c r="AO58" s="18">
        <f t="shared" ca="1" si="42"/>
        <v>0</v>
      </c>
      <c r="AP58" s="18">
        <f t="shared" ca="1" si="42"/>
        <v>0</v>
      </c>
      <c r="AQ58" s="18">
        <f t="shared" ca="1" si="42"/>
        <v>0</v>
      </c>
      <c r="AR58" s="18">
        <f t="shared" ca="1" si="42"/>
        <v>0</v>
      </c>
      <c r="AS58" s="18">
        <f t="shared" ca="1" si="42"/>
        <v>0</v>
      </c>
      <c r="AT58" s="18">
        <f t="shared" ca="1" si="42"/>
        <v>0</v>
      </c>
      <c r="AU58" s="18">
        <f t="shared" ca="1" si="42"/>
        <v>0</v>
      </c>
      <c r="AV58" s="18">
        <f t="shared" ca="1" si="42"/>
        <v>0</v>
      </c>
      <c r="AW58" s="18">
        <f t="shared" ca="1" si="42"/>
        <v>0</v>
      </c>
      <c r="AX58" s="18">
        <f t="shared" ca="1" si="42"/>
        <v>0</v>
      </c>
      <c r="AY58" s="18">
        <f t="shared" ca="1" si="43"/>
        <v>0</v>
      </c>
      <c r="AZ58" s="18">
        <f t="shared" ca="1" si="43"/>
        <v>0</v>
      </c>
      <c r="BA58" s="18">
        <f t="shared" ca="1" si="43"/>
        <v>0</v>
      </c>
      <c r="BB58" s="18">
        <f t="shared" ca="1" si="43"/>
        <v>0</v>
      </c>
      <c r="BC58" s="18">
        <f t="shared" ca="1" si="43"/>
        <v>0</v>
      </c>
      <c r="BD58" s="18">
        <f t="shared" ca="1" si="43"/>
        <v>0</v>
      </c>
      <c r="BE58" s="18">
        <f t="shared" ca="1" si="43"/>
        <v>0</v>
      </c>
      <c r="BF58" s="18">
        <f t="shared" ca="1" si="43"/>
        <v>0</v>
      </c>
      <c r="BG58" s="18">
        <f t="shared" ca="1" si="43"/>
        <v>0</v>
      </c>
      <c r="BH58" s="18">
        <f t="shared" ca="1" si="43"/>
        <v>0</v>
      </c>
      <c r="BI58" s="18">
        <f t="shared" ca="1" si="43"/>
        <v>0</v>
      </c>
      <c r="BJ58" s="18">
        <f t="shared" ca="1" si="43"/>
        <v>0</v>
      </c>
      <c r="BK58" s="18">
        <f t="shared" ca="1" si="43"/>
        <v>0</v>
      </c>
      <c r="BL58" s="18">
        <f t="shared" ca="1" si="43"/>
        <v>0</v>
      </c>
      <c r="BM58" s="18">
        <f t="shared" ca="1" si="43"/>
        <v>0</v>
      </c>
      <c r="BN58" s="18">
        <f t="shared" ca="1" si="43"/>
        <v>0</v>
      </c>
      <c r="BO58" s="18">
        <f t="shared" ca="1" si="46"/>
        <v>0</v>
      </c>
      <c r="BP58" s="18">
        <f t="shared" ca="1" si="46"/>
        <v>0</v>
      </c>
      <c r="BQ58" s="18">
        <f t="shared" ca="1" si="46"/>
        <v>0</v>
      </c>
      <c r="BR58" s="18">
        <f t="shared" ca="1" si="46"/>
        <v>0</v>
      </c>
      <c r="BS58" s="18">
        <f t="shared" ca="1" si="46"/>
        <v>0</v>
      </c>
      <c r="BT58" s="18">
        <f t="shared" ca="1" si="46"/>
        <v>0</v>
      </c>
      <c r="BU58" s="18">
        <f t="shared" ca="1" si="46"/>
        <v>0</v>
      </c>
      <c r="BV58" s="18">
        <f t="shared" ca="1" si="46"/>
        <v>0</v>
      </c>
      <c r="BW58" s="18">
        <f t="shared" ca="1" si="46"/>
        <v>0</v>
      </c>
      <c r="BX58" s="18">
        <f t="shared" ca="1" si="46"/>
        <v>0</v>
      </c>
      <c r="BY58" s="18">
        <f t="shared" ca="1" si="46"/>
        <v>0</v>
      </c>
      <c r="BZ58" s="18">
        <f t="shared" ca="1" si="46"/>
        <v>0</v>
      </c>
      <c r="CA58" s="18">
        <f t="shared" ca="1" si="46"/>
        <v>0</v>
      </c>
      <c r="CB58" s="18">
        <f t="shared" ca="1" si="46"/>
        <v>0</v>
      </c>
      <c r="CC58" s="18">
        <f t="shared" ca="1" si="46"/>
        <v>0</v>
      </c>
      <c r="CD58" s="18">
        <f t="shared" ca="1" si="47"/>
        <v>0</v>
      </c>
      <c r="CE58" s="18">
        <f t="shared" ca="1" si="47"/>
        <v>0</v>
      </c>
      <c r="CF58" s="18">
        <f t="shared" ca="1" si="47"/>
        <v>0</v>
      </c>
      <c r="CG58" s="18">
        <f t="shared" ca="1" si="47"/>
        <v>0</v>
      </c>
      <c r="CH58" s="18">
        <f t="shared" ca="1" si="47"/>
        <v>0</v>
      </c>
      <c r="CI58" s="18">
        <f t="shared" ca="1" si="47"/>
        <v>0</v>
      </c>
      <c r="CJ58" s="19">
        <f t="shared" ca="1" si="24"/>
        <v>0</v>
      </c>
      <c r="CK58" s="18">
        <f t="shared" ca="1" si="38"/>
        <v>0</v>
      </c>
      <c r="CL58" s="18">
        <f t="shared" ca="1" si="38"/>
        <v>0</v>
      </c>
      <c r="CM58" s="19">
        <f t="shared" ca="1" si="25"/>
        <v>0</v>
      </c>
      <c r="CN58" s="18">
        <f t="shared" ca="1" si="39"/>
        <v>0</v>
      </c>
      <c r="CO58" s="18">
        <f t="shared" ca="1" si="39"/>
        <v>0</v>
      </c>
      <c r="CP58" s="19">
        <f t="shared" ca="1" si="26"/>
        <v>0</v>
      </c>
      <c r="CQ58" s="18">
        <f t="shared" ca="1" si="48"/>
        <v>0</v>
      </c>
      <c r="CR58" s="18">
        <f t="shared" ca="1" si="48"/>
        <v>0</v>
      </c>
      <c r="CS58" s="18">
        <f t="shared" ca="1" si="48"/>
        <v>0</v>
      </c>
      <c r="CT58" s="18">
        <f t="shared" ca="1" si="48"/>
        <v>0</v>
      </c>
      <c r="CU58" s="18">
        <f t="shared" ca="1" si="48"/>
        <v>0</v>
      </c>
      <c r="CV58" s="19">
        <f t="shared" ref="CV58:CV72" ca="1" si="50">+D58+SUM(H58:CJ58)+SUM(CS58:CU58)</f>
        <v>0</v>
      </c>
    </row>
    <row r="59" spans="1:100" ht="12.75" customHeight="1">
      <c r="A59" s="55" t="s">
        <v>253</v>
      </c>
      <c r="B59" s="17">
        <v>3001</v>
      </c>
      <c r="C59" s="56" t="s">
        <v>247</v>
      </c>
      <c r="D59" s="19">
        <f t="shared" ca="1" si="23"/>
        <v>0</v>
      </c>
      <c r="E59" s="18">
        <f t="shared" ca="1" si="44"/>
        <v>0</v>
      </c>
      <c r="F59" s="18">
        <f t="shared" ca="1" si="44"/>
        <v>0</v>
      </c>
      <c r="G59" s="18">
        <f t="shared" ca="1" si="44"/>
        <v>0</v>
      </c>
      <c r="H59" s="18">
        <f t="shared" ca="1" si="44"/>
        <v>0</v>
      </c>
      <c r="I59" s="18">
        <f t="shared" ca="1" si="44"/>
        <v>0</v>
      </c>
      <c r="J59" s="18">
        <f t="shared" ca="1" si="44"/>
        <v>0</v>
      </c>
      <c r="K59" s="18">
        <f t="shared" ca="1" si="44"/>
        <v>0</v>
      </c>
      <c r="L59" s="18">
        <f t="shared" ca="1" si="44"/>
        <v>0</v>
      </c>
      <c r="M59" s="18">
        <f t="shared" ca="1" si="44"/>
        <v>0</v>
      </c>
      <c r="N59" s="18">
        <f t="shared" ca="1" si="44"/>
        <v>0</v>
      </c>
      <c r="O59" s="18">
        <f t="shared" ca="1" si="44"/>
        <v>0</v>
      </c>
      <c r="P59" s="18">
        <f t="shared" ca="1" si="44"/>
        <v>0</v>
      </c>
      <c r="Q59" s="18">
        <f t="shared" ca="1" si="44"/>
        <v>0</v>
      </c>
      <c r="R59" s="18">
        <f t="shared" ca="1" si="44"/>
        <v>0</v>
      </c>
      <c r="S59" s="18">
        <f t="shared" ca="1" si="44"/>
        <v>0</v>
      </c>
      <c r="T59" s="18">
        <f t="shared" ca="1" si="1"/>
        <v>0</v>
      </c>
      <c r="U59" s="18">
        <f t="shared" ca="1" si="45"/>
        <v>0</v>
      </c>
      <c r="V59" s="18">
        <f t="shared" ca="1" si="45"/>
        <v>0</v>
      </c>
      <c r="W59" s="18">
        <f t="shared" ca="1" si="45"/>
        <v>0</v>
      </c>
      <c r="X59" s="18">
        <f t="shared" ca="1" si="45"/>
        <v>0</v>
      </c>
      <c r="Y59" s="18">
        <f t="shared" ca="1" si="45"/>
        <v>0</v>
      </c>
      <c r="Z59" s="18">
        <f t="shared" ca="1" si="45"/>
        <v>0</v>
      </c>
      <c r="AA59" s="18">
        <f t="shared" ca="1" si="45"/>
        <v>0</v>
      </c>
      <c r="AB59" s="18">
        <f t="shared" ca="1" si="45"/>
        <v>0</v>
      </c>
      <c r="AC59" s="18">
        <f t="shared" ca="1" si="45"/>
        <v>0</v>
      </c>
      <c r="AD59" s="18">
        <f t="shared" ca="1" si="45"/>
        <v>0</v>
      </c>
      <c r="AE59" s="18">
        <f t="shared" ca="1" si="45"/>
        <v>0</v>
      </c>
      <c r="AF59" s="18">
        <f t="shared" ca="1" si="45"/>
        <v>0</v>
      </c>
      <c r="AG59" s="18">
        <f t="shared" ca="1" si="45"/>
        <v>0</v>
      </c>
      <c r="AH59" s="18">
        <f t="shared" ca="1" si="45"/>
        <v>0</v>
      </c>
      <c r="AI59" s="18">
        <f t="shared" ca="1" si="45"/>
        <v>0</v>
      </c>
      <c r="AJ59" s="18">
        <f t="shared" ca="1" si="45"/>
        <v>0</v>
      </c>
      <c r="AK59" s="18">
        <f t="shared" ca="1" si="42"/>
        <v>0</v>
      </c>
      <c r="AL59" s="18">
        <f t="shared" ca="1" si="42"/>
        <v>0</v>
      </c>
      <c r="AM59" s="18">
        <f t="shared" ca="1" si="42"/>
        <v>0</v>
      </c>
      <c r="AN59" s="18">
        <f t="shared" ca="1" si="42"/>
        <v>0</v>
      </c>
      <c r="AO59" s="18">
        <f t="shared" ca="1" si="42"/>
        <v>0</v>
      </c>
      <c r="AP59" s="18">
        <f t="shared" ca="1" si="42"/>
        <v>0</v>
      </c>
      <c r="AQ59" s="18">
        <f t="shared" ca="1" si="42"/>
        <v>0</v>
      </c>
      <c r="AR59" s="18">
        <f t="shared" ca="1" si="42"/>
        <v>0</v>
      </c>
      <c r="AS59" s="18">
        <f t="shared" ca="1" si="42"/>
        <v>0</v>
      </c>
      <c r="AT59" s="18">
        <f t="shared" ca="1" si="42"/>
        <v>0</v>
      </c>
      <c r="AU59" s="18">
        <f t="shared" ca="1" si="42"/>
        <v>0</v>
      </c>
      <c r="AV59" s="18">
        <f t="shared" ca="1" si="42"/>
        <v>0</v>
      </c>
      <c r="AW59" s="18">
        <f t="shared" ca="1" si="42"/>
        <v>0</v>
      </c>
      <c r="AX59" s="18">
        <f t="shared" ca="1" si="42"/>
        <v>0</v>
      </c>
      <c r="AY59" s="18">
        <f t="shared" ca="1" si="43"/>
        <v>0</v>
      </c>
      <c r="AZ59" s="18">
        <f t="shared" ca="1" si="43"/>
        <v>0</v>
      </c>
      <c r="BA59" s="18">
        <f t="shared" ca="1" si="43"/>
        <v>0</v>
      </c>
      <c r="BB59" s="18">
        <f t="shared" ca="1" si="43"/>
        <v>0</v>
      </c>
      <c r="BC59" s="18">
        <f t="shared" ca="1" si="43"/>
        <v>0</v>
      </c>
      <c r="BD59" s="18">
        <f t="shared" ca="1" si="43"/>
        <v>0</v>
      </c>
      <c r="BE59" s="18">
        <f t="shared" ca="1" si="43"/>
        <v>0</v>
      </c>
      <c r="BF59" s="18">
        <f t="shared" ca="1" si="43"/>
        <v>0</v>
      </c>
      <c r="BG59" s="18">
        <f t="shared" ca="1" si="43"/>
        <v>0</v>
      </c>
      <c r="BH59" s="18">
        <f t="shared" ca="1" si="43"/>
        <v>0</v>
      </c>
      <c r="BI59" s="18">
        <f t="shared" ca="1" si="43"/>
        <v>0</v>
      </c>
      <c r="BJ59" s="18">
        <f t="shared" ca="1" si="43"/>
        <v>0</v>
      </c>
      <c r="BK59" s="18">
        <f t="shared" ca="1" si="43"/>
        <v>0</v>
      </c>
      <c r="BL59" s="18">
        <f t="shared" ca="1" si="43"/>
        <v>0</v>
      </c>
      <c r="BM59" s="18">
        <f t="shared" ca="1" si="43"/>
        <v>0</v>
      </c>
      <c r="BN59" s="18">
        <f t="shared" ca="1" si="43"/>
        <v>0</v>
      </c>
      <c r="BO59" s="18">
        <f t="shared" ca="1" si="46"/>
        <v>0</v>
      </c>
      <c r="BP59" s="18">
        <f t="shared" ca="1" si="46"/>
        <v>0</v>
      </c>
      <c r="BQ59" s="18">
        <f t="shared" ca="1" si="46"/>
        <v>0</v>
      </c>
      <c r="BR59" s="18">
        <f t="shared" ca="1" si="46"/>
        <v>0</v>
      </c>
      <c r="BS59" s="18">
        <f t="shared" ca="1" si="46"/>
        <v>0</v>
      </c>
      <c r="BT59" s="18">
        <f t="shared" ca="1" si="46"/>
        <v>0</v>
      </c>
      <c r="BU59" s="18">
        <f t="shared" ca="1" si="46"/>
        <v>0</v>
      </c>
      <c r="BV59" s="18">
        <f t="shared" ca="1" si="46"/>
        <v>0</v>
      </c>
      <c r="BW59" s="18">
        <f t="shared" ca="1" si="46"/>
        <v>0</v>
      </c>
      <c r="BX59" s="18">
        <f t="shared" ca="1" si="46"/>
        <v>0</v>
      </c>
      <c r="BY59" s="18">
        <f t="shared" ca="1" si="46"/>
        <v>0</v>
      </c>
      <c r="BZ59" s="18">
        <f t="shared" ca="1" si="46"/>
        <v>0</v>
      </c>
      <c r="CA59" s="18">
        <f t="shared" ca="1" si="46"/>
        <v>0</v>
      </c>
      <c r="CB59" s="18">
        <f t="shared" ca="1" si="46"/>
        <v>0</v>
      </c>
      <c r="CC59" s="18">
        <f t="shared" ca="1" si="46"/>
        <v>0</v>
      </c>
      <c r="CD59" s="18">
        <f t="shared" ca="1" si="47"/>
        <v>0</v>
      </c>
      <c r="CE59" s="18">
        <f t="shared" ca="1" si="47"/>
        <v>0</v>
      </c>
      <c r="CF59" s="18">
        <f t="shared" ca="1" si="47"/>
        <v>0</v>
      </c>
      <c r="CG59" s="18">
        <f t="shared" ca="1" si="47"/>
        <v>0</v>
      </c>
      <c r="CH59" s="18">
        <f t="shared" ca="1" si="47"/>
        <v>0</v>
      </c>
      <c r="CI59" s="18">
        <f t="shared" ca="1" si="47"/>
        <v>0</v>
      </c>
      <c r="CJ59" s="19">
        <f t="shared" ca="1" si="24"/>
        <v>180154177.56110001</v>
      </c>
      <c r="CK59" s="18">
        <f t="shared" ca="1" si="38"/>
        <v>0</v>
      </c>
      <c r="CL59" s="18">
        <f t="shared" ca="1" si="38"/>
        <v>0</v>
      </c>
      <c r="CM59" s="19">
        <f t="shared" ca="1" si="25"/>
        <v>0</v>
      </c>
      <c r="CN59" s="18">
        <f t="shared" ca="1" si="39"/>
        <v>0</v>
      </c>
      <c r="CO59" s="18">
        <f t="shared" ca="1" si="39"/>
        <v>0</v>
      </c>
      <c r="CP59" s="19">
        <f t="shared" ca="1" si="26"/>
        <v>180154177.56110001</v>
      </c>
      <c r="CQ59" s="18">
        <f t="shared" ca="1" si="48"/>
        <v>0</v>
      </c>
      <c r="CR59" s="18">
        <f t="shared" ca="1" si="48"/>
        <v>180154177.56110001</v>
      </c>
      <c r="CS59" s="18">
        <f t="shared" ca="1" si="48"/>
        <v>0</v>
      </c>
      <c r="CT59" s="18">
        <f t="shared" ca="1" si="48"/>
        <v>0</v>
      </c>
      <c r="CU59" s="18">
        <f t="shared" ca="1" si="48"/>
        <v>0</v>
      </c>
      <c r="CV59" s="19">
        <f t="shared" ca="1" si="50"/>
        <v>180154177.56110001</v>
      </c>
    </row>
    <row r="60" spans="1:100" ht="12.75" customHeight="1">
      <c r="A60" s="55" t="s">
        <v>255</v>
      </c>
      <c r="B60" s="17">
        <v>3002</v>
      </c>
      <c r="C60" s="56" t="s">
        <v>247</v>
      </c>
      <c r="D60" s="19">
        <f t="shared" ca="1" si="23"/>
        <v>0</v>
      </c>
      <c r="E60" s="18">
        <f t="shared" ca="1" si="44"/>
        <v>0</v>
      </c>
      <c r="F60" s="18">
        <f t="shared" ca="1" si="44"/>
        <v>0</v>
      </c>
      <c r="G60" s="18">
        <f t="shared" ca="1" si="44"/>
        <v>0</v>
      </c>
      <c r="H60" s="18">
        <f t="shared" ca="1" si="44"/>
        <v>0</v>
      </c>
      <c r="I60" s="18">
        <f t="shared" ca="1" si="44"/>
        <v>0</v>
      </c>
      <c r="J60" s="18">
        <f t="shared" ca="1" si="44"/>
        <v>0</v>
      </c>
      <c r="K60" s="18">
        <f t="shared" ca="1" si="44"/>
        <v>0</v>
      </c>
      <c r="L60" s="18">
        <f t="shared" ca="1" si="44"/>
        <v>0</v>
      </c>
      <c r="M60" s="18">
        <f t="shared" ca="1" si="44"/>
        <v>0</v>
      </c>
      <c r="N60" s="18">
        <f t="shared" ca="1" si="44"/>
        <v>0</v>
      </c>
      <c r="O60" s="18">
        <f t="shared" ca="1" si="44"/>
        <v>0</v>
      </c>
      <c r="P60" s="18">
        <f t="shared" ca="1" si="44"/>
        <v>0</v>
      </c>
      <c r="Q60" s="18">
        <f t="shared" ca="1" si="44"/>
        <v>0</v>
      </c>
      <c r="R60" s="18">
        <f t="shared" ca="1" si="44"/>
        <v>0</v>
      </c>
      <c r="S60" s="18">
        <f t="shared" ca="1" si="44"/>
        <v>0</v>
      </c>
      <c r="T60" s="18">
        <f t="shared" ca="1" si="1"/>
        <v>0</v>
      </c>
      <c r="U60" s="18">
        <f t="shared" ca="1" si="45"/>
        <v>0</v>
      </c>
      <c r="V60" s="18">
        <f t="shared" ca="1" si="45"/>
        <v>0</v>
      </c>
      <c r="W60" s="18">
        <f t="shared" ca="1" si="45"/>
        <v>0</v>
      </c>
      <c r="X60" s="18">
        <f t="shared" ca="1" si="45"/>
        <v>0</v>
      </c>
      <c r="Y60" s="18">
        <f t="shared" ca="1" si="45"/>
        <v>0</v>
      </c>
      <c r="Z60" s="18">
        <f t="shared" ca="1" si="45"/>
        <v>0</v>
      </c>
      <c r="AA60" s="18">
        <f t="shared" ca="1" si="45"/>
        <v>0</v>
      </c>
      <c r="AB60" s="18">
        <f t="shared" ca="1" si="45"/>
        <v>0</v>
      </c>
      <c r="AC60" s="18">
        <f t="shared" ca="1" si="45"/>
        <v>0</v>
      </c>
      <c r="AD60" s="18">
        <f t="shared" ca="1" si="45"/>
        <v>0</v>
      </c>
      <c r="AE60" s="18">
        <f t="shared" ca="1" si="45"/>
        <v>0</v>
      </c>
      <c r="AF60" s="18">
        <f t="shared" ca="1" si="45"/>
        <v>0</v>
      </c>
      <c r="AG60" s="18">
        <f t="shared" ca="1" si="45"/>
        <v>0</v>
      </c>
      <c r="AH60" s="18">
        <f t="shared" ca="1" si="45"/>
        <v>0</v>
      </c>
      <c r="AI60" s="18">
        <f t="shared" ca="1" si="45"/>
        <v>0</v>
      </c>
      <c r="AJ60" s="18">
        <f t="shared" ca="1" si="45"/>
        <v>0</v>
      </c>
      <c r="AK60" s="18">
        <f t="shared" ca="1" si="42"/>
        <v>0</v>
      </c>
      <c r="AL60" s="18">
        <f t="shared" ca="1" si="42"/>
        <v>0</v>
      </c>
      <c r="AM60" s="18">
        <f t="shared" ca="1" si="42"/>
        <v>0</v>
      </c>
      <c r="AN60" s="18">
        <f t="shared" ca="1" si="42"/>
        <v>0</v>
      </c>
      <c r="AO60" s="18">
        <f t="shared" ca="1" si="42"/>
        <v>0</v>
      </c>
      <c r="AP60" s="18">
        <f t="shared" ca="1" si="42"/>
        <v>0</v>
      </c>
      <c r="AQ60" s="18">
        <f t="shared" ca="1" si="42"/>
        <v>0</v>
      </c>
      <c r="AR60" s="18">
        <f t="shared" ca="1" si="42"/>
        <v>0</v>
      </c>
      <c r="AS60" s="18">
        <f t="shared" ca="1" si="42"/>
        <v>0</v>
      </c>
      <c r="AT60" s="18">
        <f t="shared" ca="1" si="42"/>
        <v>0</v>
      </c>
      <c r="AU60" s="18">
        <f t="shared" ca="1" si="42"/>
        <v>0</v>
      </c>
      <c r="AV60" s="18">
        <f t="shared" ca="1" si="42"/>
        <v>0</v>
      </c>
      <c r="AW60" s="18">
        <f t="shared" ca="1" si="42"/>
        <v>0</v>
      </c>
      <c r="AX60" s="18">
        <f t="shared" ca="1" si="42"/>
        <v>0</v>
      </c>
      <c r="AY60" s="18">
        <f t="shared" ca="1" si="43"/>
        <v>0</v>
      </c>
      <c r="AZ60" s="18">
        <f t="shared" ca="1" si="43"/>
        <v>0</v>
      </c>
      <c r="BA60" s="18">
        <f t="shared" ca="1" si="43"/>
        <v>0</v>
      </c>
      <c r="BB60" s="18">
        <f t="shared" ca="1" si="43"/>
        <v>0</v>
      </c>
      <c r="BC60" s="18">
        <f t="shared" ca="1" si="43"/>
        <v>0</v>
      </c>
      <c r="BD60" s="18">
        <f t="shared" ca="1" si="43"/>
        <v>1301222.03</v>
      </c>
      <c r="BE60" s="18">
        <f t="shared" ca="1" si="43"/>
        <v>0</v>
      </c>
      <c r="BF60" s="18">
        <f t="shared" ca="1" si="43"/>
        <v>0</v>
      </c>
      <c r="BG60" s="18">
        <f t="shared" ca="1" si="43"/>
        <v>0</v>
      </c>
      <c r="BH60" s="18">
        <f t="shared" ca="1" si="43"/>
        <v>0</v>
      </c>
      <c r="BI60" s="18">
        <f t="shared" ca="1" si="43"/>
        <v>0</v>
      </c>
      <c r="BJ60" s="18">
        <f t="shared" ca="1" si="43"/>
        <v>0</v>
      </c>
      <c r="BK60" s="18">
        <f t="shared" ca="1" si="43"/>
        <v>0</v>
      </c>
      <c r="BL60" s="18">
        <f t="shared" ca="1" si="43"/>
        <v>0</v>
      </c>
      <c r="BM60" s="18">
        <f t="shared" ca="1" si="43"/>
        <v>0</v>
      </c>
      <c r="BN60" s="18">
        <f t="shared" ca="1" si="43"/>
        <v>0</v>
      </c>
      <c r="BO60" s="18">
        <f t="shared" ca="1" si="46"/>
        <v>0</v>
      </c>
      <c r="BP60" s="18">
        <f t="shared" ca="1" si="46"/>
        <v>0</v>
      </c>
      <c r="BQ60" s="18">
        <f t="shared" ca="1" si="46"/>
        <v>0</v>
      </c>
      <c r="BR60" s="18">
        <f t="shared" ca="1" si="46"/>
        <v>0</v>
      </c>
      <c r="BS60" s="18">
        <f t="shared" ca="1" si="46"/>
        <v>0</v>
      </c>
      <c r="BT60" s="18">
        <f t="shared" ca="1" si="46"/>
        <v>0</v>
      </c>
      <c r="BU60" s="18">
        <f t="shared" ca="1" si="46"/>
        <v>0</v>
      </c>
      <c r="BV60" s="18">
        <f t="shared" ca="1" si="46"/>
        <v>0</v>
      </c>
      <c r="BW60" s="18">
        <f t="shared" ca="1" si="46"/>
        <v>0</v>
      </c>
      <c r="BX60" s="18">
        <f t="shared" ca="1" si="46"/>
        <v>0</v>
      </c>
      <c r="BY60" s="18">
        <f t="shared" ca="1" si="46"/>
        <v>0</v>
      </c>
      <c r="BZ60" s="18">
        <f t="shared" ca="1" si="46"/>
        <v>0</v>
      </c>
      <c r="CA60" s="18">
        <f t="shared" ca="1" si="46"/>
        <v>0</v>
      </c>
      <c r="CB60" s="18">
        <f t="shared" ca="1" si="46"/>
        <v>0</v>
      </c>
      <c r="CC60" s="18">
        <f t="shared" ca="1" si="46"/>
        <v>0</v>
      </c>
      <c r="CD60" s="18">
        <f t="shared" ca="1" si="47"/>
        <v>0</v>
      </c>
      <c r="CE60" s="18">
        <f t="shared" ca="1" si="47"/>
        <v>0</v>
      </c>
      <c r="CF60" s="18">
        <f t="shared" ca="1" si="47"/>
        <v>0</v>
      </c>
      <c r="CG60" s="18">
        <f t="shared" ca="1" si="47"/>
        <v>0</v>
      </c>
      <c r="CH60" s="18">
        <f t="shared" ca="1" si="47"/>
        <v>0</v>
      </c>
      <c r="CI60" s="18">
        <f t="shared" ca="1" si="47"/>
        <v>0</v>
      </c>
      <c r="CJ60" s="19">
        <f t="shared" ca="1" si="24"/>
        <v>0</v>
      </c>
      <c r="CK60" s="18">
        <f t="shared" ca="1" si="38"/>
        <v>0</v>
      </c>
      <c r="CL60" s="18">
        <f t="shared" ca="1" si="38"/>
        <v>0</v>
      </c>
      <c r="CM60" s="19">
        <f t="shared" ca="1" si="25"/>
        <v>0</v>
      </c>
      <c r="CN60" s="18">
        <f t="shared" ca="1" si="39"/>
        <v>0</v>
      </c>
      <c r="CO60" s="18">
        <f t="shared" ca="1" si="39"/>
        <v>0</v>
      </c>
      <c r="CP60" s="19">
        <f t="shared" ca="1" si="26"/>
        <v>0</v>
      </c>
      <c r="CQ60" s="18">
        <f t="shared" ca="1" si="48"/>
        <v>0</v>
      </c>
      <c r="CR60" s="18">
        <f t="shared" ca="1" si="48"/>
        <v>0</v>
      </c>
      <c r="CS60" s="18">
        <f t="shared" ca="1" si="48"/>
        <v>0</v>
      </c>
      <c r="CT60" s="18">
        <f t="shared" ca="1" si="48"/>
        <v>0</v>
      </c>
      <c r="CU60" s="18">
        <f t="shared" ca="1" si="48"/>
        <v>0</v>
      </c>
      <c r="CV60" s="19">
        <f t="shared" ca="1" si="50"/>
        <v>1301222.03</v>
      </c>
    </row>
    <row r="61" spans="1:100" ht="12.75" customHeight="1">
      <c r="A61" s="55" t="s">
        <v>257</v>
      </c>
      <c r="B61" s="17">
        <v>3003</v>
      </c>
      <c r="C61" s="56" t="s">
        <v>247</v>
      </c>
      <c r="D61" s="19">
        <f t="shared" ca="1" si="23"/>
        <v>0</v>
      </c>
      <c r="E61" s="18">
        <f t="shared" ca="1" si="44"/>
        <v>0</v>
      </c>
      <c r="F61" s="18">
        <f t="shared" ca="1" si="44"/>
        <v>0</v>
      </c>
      <c r="G61" s="18">
        <f t="shared" ca="1" si="44"/>
        <v>0</v>
      </c>
      <c r="H61" s="18">
        <f t="shared" ca="1" si="44"/>
        <v>0</v>
      </c>
      <c r="I61" s="18">
        <f t="shared" ca="1" si="44"/>
        <v>0</v>
      </c>
      <c r="J61" s="18">
        <f t="shared" ca="1" si="44"/>
        <v>0</v>
      </c>
      <c r="K61" s="18">
        <f t="shared" ca="1" si="44"/>
        <v>0</v>
      </c>
      <c r="L61" s="18">
        <f t="shared" ca="1" si="44"/>
        <v>0</v>
      </c>
      <c r="M61" s="18">
        <f t="shared" ca="1" si="44"/>
        <v>0</v>
      </c>
      <c r="N61" s="18">
        <f t="shared" ca="1" si="44"/>
        <v>0</v>
      </c>
      <c r="O61" s="18">
        <f t="shared" ca="1" si="44"/>
        <v>0</v>
      </c>
      <c r="P61" s="18">
        <f t="shared" ca="1" si="44"/>
        <v>0</v>
      </c>
      <c r="Q61" s="18">
        <f t="shared" ca="1" si="44"/>
        <v>0</v>
      </c>
      <c r="R61" s="18">
        <f t="shared" ca="1" si="44"/>
        <v>0</v>
      </c>
      <c r="S61" s="18">
        <f t="shared" ca="1" si="44"/>
        <v>0</v>
      </c>
      <c r="T61" s="18">
        <f t="shared" ca="1" si="1"/>
        <v>0</v>
      </c>
      <c r="U61" s="18">
        <f t="shared" ca="1" si="45"/>
        <v>0</v>
      </c>
      <c r="V61" s="18">
        <f t="shared" ca="1" si="45"/>
        <v>0</v>
      </c>
      <c r="W61" s="18">
        <f t="shared" ca="1" si="45"/>
        <v>0</v>
      </c>
      <c r="X61" s="18">
        <f t="shared" ca="1" si="45"/>
        <v>0</v>
      </c>
      <c r="Y61" s="18">
        <f t="shared" ca="1" si="45"/>
        <v>0</v>
      </c>
      <c r="Z61" s="18">
        <f t="shared" ca="1" si="45"/>
        <v>0</v>
      </c>
      <c r="AA61" s="18">
        <f t="shared" ca="1" si="45"/>
        <v>0</v>
      </c>
      <c r="AB61" s="18">
        <f t="shared" ca="1" si="45"/>
        <v>0</v>
      </c>
      <c r="AC61" s="18">
        <f t="shared" ca="1" si="45"/>
        <v>0</v>
      </c>
      <c r="AD61" s="18">
        <f t="shared" ca="1" si="45"/>
        <v>0</v>
      </c>
      <c r="AE61" s="18">
        <f t="shared" ca="1" si="45"/>
        <v>0</v>
      </c>
      <c r="AF61" s="18">
        <f t="shared" ca="1" si="45"/>
        <v>0</v>
      </c>
      <c r="AG61" s="18">
        <f t="shared" ca="1" si="45"/>
        <v>0</v>
      </c>
      <c r="AH61" s="18">
        <f t="shared" ca="1" si="45"/>
        <v>0</v>
      </c>
      <c r="AI61" s="18">
        <f t="shared" ca="1" si="45"/>
        <v>0</v>
      </c>
      <c r="AJ61" s="18">
        <f t="shared" ca="1" si="45"/>
        <v>0</v>
      </c>
      <c r="AK61" s="18">
        <f t="shared" ca="1" si="42"/>
        <v>0</v>
      </c>
      <c r="AL61" s="18">
        <f t="shared" ca="1" si="42"/>
        <v>0</v>
      </c>
      <c r="AM61" s="18">
        <f t="shared" ca="1" si="42"/>
        <v>0</v>
      </c>
      <c r="AN61" s="18">
        <f t="shared" ca="1" si="42"/>
        <v>0</v>
      </c>
      <c r="AO61" s="18">
        <f t="shared" ca="1" si="42"/>
        <v>0</v>
      </c>
      <c r="AP61" s="18">
        <f t="shared" ca="1" si="42"/>
        <v>0</v>
      </c>
      <c r="AQ61" s="18">
        <f t="shared" ca="1" si="42"/>
        <v>0</v>
      </c>
      <c r="AR61" s="18">
        <f t="shared" ca="1" si="42"/>
        <v>0</v>
      </c>
      <c r="AS61" s="18">
        <f t="shared" ca="1" si="42"/>
        <v>0</v>
      </c>
      <c r="AT61" s="18">
        <f t="shared" ca="1" si="42"/>
        <v>0</v>
      </c>
      <c r="AU61" s="18">
        <f t="shared" ca="1" si="42"/>
        <v>0</v>
      </c>
      <c r="AV61" s="18">
        <f t="shared" ca="1" si="42"/>
        <v>0</v>
      </c>
      <c r="AW61" s="18">
        <f t="shared" ca="1" si="42"/>
        <v>0</v>
      </c>
      <c r="AX61" s="18">
        <f t="shared" ca="1" si="42"/>
        <v>0</v>
      </c>
      <c r="AY61" s="18">
        <f t="shared" ca="1" si="43"/>
        <v>0</v>
      </c>
      <c r="AZ61" s="18">
        <f t="shared" ca="1" si="43"/>
        <v>0</v>
      </c>
      <c r="BA61" s="18">
        <f t="shared" ca="1" si="43"/>
        <v>0</v>
      </c>
      <c r="BB61" s="18">
        <f t="shared" ca="1" si="43"/>
        <v>0</v>
      </c>
      <c r="BC61" s="18">
        <f t="shared" ca="1" si="43"/>
        <v>0</v>
      </c>
      <c r="BD61" s="18">
        <f t="shared" ca="1" si="43"/>
        <v>13843.2</v>
      </c>
      <c r="BE61" s="18">
        <f t="shared" ca="1" si="43"/>
        <v>0</v>
      </c>
      <c r="BF61" s="18">
        <f t="shared" ca="1" si="43"/>
        <v>0</v>
      </c>
      <c r="BG61" s="18">
        <f t="shared" ca="1" si="43"/>
        <v>0</v>
      </c>
      <c r="BH61" s="18">
        <f t="shared" ca="1" si="43"/>
        <v>0</v>
      </c>
      <c r="BI61" s="18">
        <f t="shared" ca="1" si="43"/>
        <v>0</v>
      </c>
      <c r="BJ61" s="18">
        <f t="shared" ca="1" si="43"/>
        <v>0</v>
      </c>
      <c r="BK61" s="18">
        <f t="shared" ca="1" si="43"/>
        <v>0</v>
      </c>
      <c r="BL61" s="18">
        <f t="shared" ca="1" si="43"/>
        <v>0</v>
      </c>
      <c r="BM61" s="18">
        <f t="shared" ca="1" si="43"/>
        <v>0</v>
      </c>
      <c r="BN61" s="18">
        <f t="shared" ca="1" si="43"/>
        <v>0</v>
      </c>
      <c r="BO61" s="18">
        <f t="shared" ca="1" si="46"/>
        <v>0</v>
      </c>
      <c r="BP61" s="18">
        <f t="shared" ca="1" si="46"/>
        <v>0</v>
      </c>
      <c r="BQ61" s="18">
        <f t="shared" ca="1" si="46"/>
        <v>0</v>
      </c>
      <c r="BR61" s="18">
        <f t="shared" ca="1" si="46"/>
        <v>0</v>
      </c>
      <c r="BS61" s="18">
        <f t="shared" ca="1" si="46"/>
        <v>0</v>
      </c>
      <c r="BT61" s="18">
        <f t="shared" ca="1" si="46"/>
        <v>0</v>
      </c>
      <c r="BU61" s="18">
        <f t="shared" ca="1" si="46"/>
        <v>0</v>
      </c>
      <c r="BV61" s="18">
        <f t="shared" ca="1" si="46"/>
        <v>0</v>
      </c>
      <c r="BW61" s="18">
        <f t="shared" ca="1" si="46"/>
        <v>0</v>
      </c>
      <c r="BX61" s="18">
        <f t="shared" ca="1" si="46"/>
        <v>0</v>
      </c>
      <c r="BY61" s="18">
        <f t="shared" ca="1" si="46"/>
        <v>0</v>
      </c>
      <c r="BZ61" s="18">
        <f t="shared" ca="1" si="46"/>
        <v>0</v>
      </c>
      <c r="CA61" s="18">
        <f t="shared" ca="1" si="46"/>
        <v>0</v>
      </c>
      <c r="CB61" s="18">
        <f t="shared" ca="1" si="46"/>
        <v>0</v>
      </c>
      <c r="CC61" s="18">
        <f t="shared" ca="1" si="46"/>
        <v>0</v>
      </c>
      <c r="CD61" s="18">
        <f t="shared" ca="1" si="47"/>
        <v>0</v>
      </c>
      <c r="CE61" s="18">
        <f t="shared" ca="1" si="47"/>
        <v>0</v>
      </c>
      <c r="CF61" s="18">
        <f t="shared" ca="1" si="47"/>
        <v>0</v>
      </c>
      <c r="CG61" s="18">
        <f t="shared" ca="1" si="47"/>
        <v>0</v>
      </c>
      <c r="CH61" s="18">
        <f t="shared" ca="1" si="47"/>
        <v>0</v>
      </c>
      <c r="CI61" s="18">
        <f t="shared" ca="1" si="47"/>
        <v>0</v>
      </c>
      <c r="CJ61" s="19">
        <f t="shared" ca="1" si="24"/>
        <v>0</v>
      </c>
      <c r="CK61" s="18">
        <f t="shared" ca="1" si="38"/>
        <v>0</v>
      </c>
      <c r="CL61" s="18">
        <f t="shared" ca="1" si="38"/>
        <v>0</v>
      </c>
      <c r="CM61" s="19">
        <f t="shared" ca="1" si="25"/>
        <v>0</v>
      </c>
      <c r="CN61" s="18">
        <f t="shared" ca="1" si="39"/>
        <v>0</v>
      </c>
      <c r="CO61" s="18">
        <f t="shared" ca="1" si="39"/>
        <v>0</v>
      </c>
      <c r="CP61" s="19">
        <f t="shared" ca="1" si="26"/>
        <v>0</v>
      </c>
      <c r="CQ61" s="18">
        <f t="shared" ca="1" si="48"/>
        <v>0</v>
      </c>
      <c r="CR61" s="18">
        <f t="shared" ca="1" si="48"/>
        <v>0</v>
      </c>
      <c r="CS61" s="18">
        <f t="shared" ca="1" si="48"/>
        <v>0</v>
      </c>
      <c r="CT61" s="18">
        <f t="shared" ca="1" si="48"/>
        <v>0</v>
      </c>
      <c r="CU61" s="18">
        <f t="shared" ca="1" si="48"/>
        <v>0</v>
      </c>
      <c r="CV61" s="19">
        <f t="shared" ca="1" si="50"/>
        <v>13843.2</v>
      </c>
    </row>
    <row r="62" spans="1:100" ht="12.75" customHeight="1">
      <c r="A62" s="55" t="s">
        <v>259</v>
      </c>
      <c r="B62" s="17">
        <v>3004</v>
      </c>
      <c r="C62" s="56" t="s">
        <v>247</v>
      </c>
      <c r="D62" s="19">
        <f t="shared" ca="1" si="23"/>
        <v>0</v>
      </c>
      <c r="E62" s="18">
        <f t="shared" ca="1" si="44"/>
        <v>0</v>
      </c>
      <c r="F62" s="18">
        <f t="shared" ca="1" si="44"/>
        <v>0</v>
      </c>
      <c r="G62" s="18">
        <f t="shared" ca="1" si="44"/>
        <v>0</v>
      </c>
      <c r="H62" s="18">
        <f t="shared" ca="1" si="44"/>
        <v>0</v>
      </c>
      <c r="I62" s="18">
        <f t="shared" ca="1" si="44"/>
        <v>0</v>
      </c>
      <c r="J62" s="18">
        <f t="shared" ca="1" si="44"/>
        <v>0</v>
      </c>
      <c r="K62" s="18">
        <f t="shared" ca="1" si="44"/>
        <v>0</v>
      </c>
      <c r="L62" s="18">
        <f t="shared" ca="1" si="44"/>
        <v>0</v>
      </c>
      <c r="M62" s="18">
        <f t="shared" ca="1" si="44"/>
        <v>0</v>
      </c>
      <c r="N62" s="18">
        <f t="shared" ca="1" si="44"/>
        <v>0</v>
      </c>
      <c r="O62" s="18">
        <f t="shared" ca="1" si="44"/>
        <v>0</v>
      </c>
      <c r="P62" s="18">
        <f t="shared" ca="1" si="44"/>
        <v>0</v>
      </c>
      <c r="Q62" s="18">
        <f t="shared" ca="1" si="44"/>
        <v>0</v>
      </c>
      <c r="R62" s="18">
        <f t="shared" ca="1" si="44"/>
        <v>0</v>
      </c>
      <c r="S62" s="18">
        <f t="shared" ca="1" si="44"/>
        <v>0</v>
      </c>
      <c r="T62" s="18">
        <f t="shared" ca="1" si="1"/>
        <v>0</v>
      </c>
      <c r="U62" s="18">
        <f t="shared" ca="1" si="45"/>
        <v>0</v>
      </c>
      <c r="V62" s="18">
        <f t="shared" ca="1" si="45"/>
        <v>0</v>
      </c>
      <c r="W62" s="18">
        <f t="shared" ca="1" si="45"/>
        <v>0</v>
      </c>
      <c r="X62" s="18">
        <f t="shared" ca="1" si="45"/>
        <v>0</v>
      </c>
      <c r="Y62" s="18">
        <f t="shared" ca="1" si="45"/>
        <v>0</v>
      </c>
      <c r="Z62" s="18">
        <f t="shared" ca="1" si="45"/>
        <v>0</v>
      </c>
      <c r="AA62" s="18">
        <f t="shared" ca="1" si="45"/>
        <v>0</v>
      </c>
      <c r="AB62" s="18">
        <f t="shared" ca="1" si="45"/>
        <v>0</v>
      </c>
      <c r="AC62" s="18">
        <f t="shared" ca="1" si="45"/>
        <v>0</v>
      </c>
      <c r="AD62" s="18">
        <f t="shared" ca="1" si="45"/>
        <v>0</v>
      </c>
      <c r="AE62" s="18">
        <f t="shared" ca="1" si="45"/>
        <v>0</v>
      </c>
      <c r="AF62" s="18">
        <f t="shared" ca="1" si="45"/>
        <v>0</v>
      </c>
      <c r="AG62" s="18">
        <f t="shared" ca="1" si="45"/>
        <v>0</v>
      </c>
      <c r="AH62" s="18">
        <f t="shared" ca="1" si="45"/>
        <v>0</v>
      </c>
      <c r="AI62" s="18">
        <f t="shared" ca="1" si="45"/>
        <v>0</v>
      </c>
      <c r="AJ62" s="18">
        <f t="shared" ca="1" si="45"/>
        <v>0</v>
      </c>
      <c r="AK62" s="18">
        <f t="shared" ca="1" si="42"/>
        <v>0</v>
      </c>
      <c r="AL62" s="18">
        <f t="shared" ca="1" si="42"/>
        <v>0</v>
      </c>
      <c r="AM62" s="18">
        <f t="shared" ca="1" si="42"/>
        <v>0</v>
      </c>
      <c r="AN62" s="18">
        <f t="shared" ca="1" si="42"/>
        <v>0</v>
      </c>
      <c r="AO62" s="18">
        <f t="shared" ca="1" si="42"/>
        <v>0</v>
      </c>
      <c r="AP62" s="18">
        <f t="shared" ca="1" si="42"/>
        <v>0</v>
      </c>
      <c r="AQ62" s="18">
        <f t="shared" ca="1" si="42"/>
        <v>0</v>
      </c>
      <c r="AR62" s="18">
        <f t="shared" ca="1" si="42"/>
        <v>0</v>
      </c>
      <c r="AS62" s="18">
        <f t="shared" ca="1" si="42"/>
        <v>0</v>
      </c>
      <c r="AT62" s="18">
        <f t="shared" ca="1" si="42"/>
        <v>0</v>
      </c>
      <c r="AU62" s="18">
        <f t="shared" ca="1" si="42"/>
        <v>0</v>
      </c>
      <c r="AV62" s="18">
        <f t="shared" ca="1" si="42"/>
        <v>0</v>
      </c>
      <c r="AW62" s="18">
        <f t="shared" ca="1" si="42"/>
        <v>0</v>
      </c>
      <c r="AX62" s="18">
        <f t="shared" ca="1" si="42"/>
        <v>0</v>
      </c>
      <c r="AY62" s="18">
        <f t="shared" ca="1" si="43"/>
        <v>0</v>
      </c>
      <c r="AZ62" s="18">
        <f t="shared" ca="1" si="43"/>
        <v>0</v>
      </c>
      <c r="BA62" s="18">
        <f t="shared" ca="1" si="43"/>
        <v>0</v>
      </c>
      <c r="BB62" s="18">
        <f t="shared" ca="1" si="43"/>
        <v>0</v>
      </c>
      <c r="BC62" s="18">
        <f t="shared" ca="1" si="43"/>
        <v>0</v>
      </c>
      <c r="BD62" s="18">
        <f t="shared" ca="1" si="43"/>
        <v>910624.41000000061</v>
      </c>
      <c r="BE62" s="18">
        <f t="shared" ca="1" si="43"/>
        <v>0</v>
      </c>
      <c r="BF62" s="18">
        <f t="shared" ca="1" si="43"/>
        <v>0</v>
      </c>
      <c r="BG62" s="18">
        <f t="shared" ca="1" si="43"/>
        <v>0</v>
      </c>
      <c r="BH62" s="18">
        <f t="shared" ca="1" si="43"/>
        <v>0</v>
      </c>
      <c r="BI62" s="18">
        <f t="shared" ca="1" si="43"/>
        <v>0</v>
      </c>
      <c r="BJ62" s="18">
        <f t="shared" ca="1" si="43"/>
        <v>0</v>
      </c>
      <c r="BK62" s="18">
        <f t="shared" ca="1" si="43"/>
        <v>0</v>
      </c>
      <c r="BL62" s="18">
        <f t="shared" ca="1" si="43"/>
        <v>0</v>
      </c>
      <c r="BM62" s="18">
        <f t="shared" ca="1" si="43"/>
        <v>0</v>
      </c>
      <c r="BN62" s="18">
        <f t="shared" ca="1" si="43"/>
        <v>0</v>
      </c>
      <c r="BO62" s="18">
        <f t="shared" ca="1" si="46"/>
        <v>0</v>
      </c>
      <c r="BP62" s="18">
        <f t="shared" ca="1" si="46"/>
        <v>0</v>
      </c>
      <c r="BQ62" s="18">
        <f t="shared" ca="1" si="46"/>
        <v>0</v>
      </c>
      <c r="BR62" s="18">
        <f t="shared" ca="1" si="46"/>
        <v>0</v>
      </c>
      <c r="BS62" s="18">
        <f t="shared" ca="1" si="46"/>
        <v>0</v>
      </c>
      <c r="BT62" s="18">
        <f t="shared" ca="1" si="46"/>
        <v>0</v>
      </c>
      <c r="BU62" s="18">
        <f t="shared" ca="1" si="46"/>
        <v>0</v>
      </c>
      <c r="BV62" s="18">
        <f t="shared" ca="1" si="46"/>
        <v>0</v>
      </c>
      <c r="BW62" s="18">
        <f t="shared" ca="1" si="46"/>
        <v>0</v>
      </c>
      <c r="BX62" s="18">
        <f t="shared" ca="1" si="46"/>
        <v>0</v>
      </c>
      <c r="BY62" s="18">
        <f t="shared" ca="1" si="46"/>
        <v>0</v>
      </c>
      <c r="BZ62" s="18">
        <f t="shared" ca="1" si="46"/>
        <v>0</v>
      </c>
      <c r="CA62" s="18">
        <f t="shared" ca="1" si="46"/>
        <v>0</v>
      </c>
      <c r="CB62" s="18">
        <f t="shared" ca="1" si="46"/>
        <v>0</v>
      </c>
      <c r="CC62" s="18">
        <f t="shared" ca="1" si="46"/>
        <v>0</v>
      </c>
      <c r="CD62" s="18">
        <f t="shared" ca="1" si="47"/>
        <v>0</v>
      </c>
      <c r="CE62" s="18">
        <f t="shared" ca="1" si="47"/>
        <v>0</v>
      </c>
      <c r="CF62" s="18">
        <f t="shared" ca="1" si="47"/>
        <v>0</v>
      </c>
      <c r="CG62" s="18">
        <f t="shared" ca="1" si="47"/>
        <v>0</v>
      </c>
      <c r="CH62" s="18">
        <f t="shared" ca="1" si="47"/>
        <v>0</v>
      </c>
      <c r="CI62" s="18">
        <f t="shared" ca="1" si="47"/>
        <v>0</v>
      </c>
      <c r="CJ62" s="19">
        <f t="shared" ca="1" si="24"/>
        <v>0</v>
      </c>
      <c r="CK62" s="18">
        <f t="shared" ca="1" si="38"/>
        <v>0</v>
      </c>
      <c r="CL62" s="18">
        <f t="shared" ca="1" si="38"/>
        <v>0</v>
      </c>
      <c r="CM62" s="19">
        <f t="shared" ca="1" si="25"/>
        <v>0</v>
      </c>
      <c r="CN62" s="18">
        <f t="shared" ca="1" si="39"/>
        <v>0</v>
      </c>
      <c r="CO62" s="18">
        <f t="shared" ca="1" si="39"/>
        <v>0</v>
      </c>
      <c r="CP62" s="19">
        <f t="shared" ca="1" si="26"/>
        <v>0</v>
      </c>
      <c r="CQ62" s="18">
        <f t="shared" ca="1" si="48"/>
        <v>0</v>
      </c>
      <c r="CR62" s="18">
        <f t="shared" ca="1" si="48"/>
        <v>0</v>
      </c>
      <c r="CS62" s="18">
        <f t="shared" ca="1" si="48"/>
        <v>0</v>
      </c>
      <c r="CT62" s="18">
        <f t="shared" ca="1" si="48"/>
        <v>0</v>
      </c>
      <c r="CU62" s="18">
        <f t="shared" ca="1" si="48"/>
        <v>0</v>
      </c>
      <c r="CV62" s="19">
        <f t="shared" ca="1" si="50"/>
        <v>910624.41000000061</v>
      </c>
    </row>
    <row r="63" spans="1:100" ht="12.75" customHeight="1">
      <c r="A63" s="55" t="s">
        <v>261</v>
      </c>
      <c r="B63" s="17">
        <v>3005</v>
      </c>
      <c r="C63" s="56" t="s">
        <v>247</v>
      </c>
      <c r="D63" s="19">
        <f t="shared" ca="1" si="23"/>
        <v>0</v>
      </c>
      <c r="E63" s="18">
        <f t="shared" ca="1" si="44"/>
        <v>0</v>
      </c>
      <c r="F63" s="18">
        <f t="shared" ca="1" si="44"/>
        <v>0</v>
      </c>
      <c r="G63" s="18">
        <f t="shared" ca="1" si="44"/>
        <v>0</v>
      </c>
      <c r="H63" s="18">
        <f t="shared" ca="1" si="44"/>
        <v>0</v>
      </c>
      <c r="I63" s="18">
        <f t="shared" ca="1" si="44"/>
        <v>0</v>
      </c>
      <c r="J63" s="18">
        <f t="shared" ca="1" si="44"/>
        <v>0</v>
      </c>
      <c r="K63" s="18">
        <f t="shared" ca="1" si="44"/>
        <v>0</v>
      </c>
      <c r="L63" s="18">
        <f t="shared" ca="1" si="44"/>
        <v>0</v>
      </c>
      <c r="M63" s="18">
        <f t="shared" ca="1" si="44"/>
        <v>0</v>
      </c>
      <c r="N63" s="18">
        <f t="shared" ca="1" si="44"/>
        <v>0</v>
      </c>
      <c r="O63" s="18">
        <f t="shared" ca="1" si="44"/>
        <v>0</v>
      </c>
      <c r="P63" s="18">
        <f t="shared" ca="1" si="44"/>
        <v>0</v>
      </c>
      <c r="Q63" s="18">
        <f t="shared" ca="1" si="44"/>
        <v>0</v>
      </c>
      <c r="R63" s="18">
        <f t="shared" ca="1" si="44"/>
        <v>0</v>
      </c>
      <c r="S63" s="18">
        <f t="shared" ca="1" si="44"/>
        <v>0</v>
      </c>
      <c r="T63" s="18">
        <f t="shared" ca="1" si="1"/>
        <v>0</v>
      </c>
      <c r="U63" s="18">
        <f t="shared" ca="1" si="45"/>
        <v>0</v>
      </c>
      <c r="V63" s="18">
        <f t="shared" ca="1" si="45"/>
        <v>0</v>
      </c>
      <c r="W63" s="18">
        <f t="shared" ca="1" si="45"/>
        <v>0</v>
      </c>
      <c r="X63" s="18">
        <f t="shared" ca="1" si="45"/>
        <v>0</v>
      </c>
      <c r="Y63" s="18">
        <f t="shared" ca="1" si="45"/>
        <v>0</v>
      </c>
      <c r="Z63" s="18">
        <f t="shared" ca="1" si="45"/>
        <v>0</v>
      </c>
      <c r="AA63" s="18">
        <f t="shared" ca="1" si="45"/>
        <v>0</v>
      </c>
      <c r="AB63" s="18">
        <f t="shared" ca="1" si="45"/>
        <v>0</v>
      </c>
      <c r="AC63" s="18">
        <f t="shared" ca="1" si="45"/>
        <v>0</v>
      </c>
      <c r="AD63" s="18">
        <f t="shared" ca="1" si="45"/>
        <v>0</v>
      </c>
      <c r="AE63" s="18">
        <f t="shared" ca="1" si="45"/>
        <v>0</v>
      </c>
      <c r="AF63" s="18">
        <f t="shared" ca="1" si="45"/>
        <v>0</v>
      </c>
      <c r="AG63" s="18">
        <f t="shared" ca="1" si="45"/>
        <v>0</v>
      </c>
      <c r="AH63" s="18">
        <f t="shared" ca="1" si="45"/>
        <v>0</v>
      </c>
      <c r="AI63" s="18">
        <f t="shared" ca="1" si="45"/>
        <v>0</v>
      </c>
      <c r="AJ63" s="18">
        <f t="shared" ca="1" si="45"/>
        <v>0</v>
      </c>
      <c r="AK63" s="18">
        <f t="shared" ca="1" si="42"/>
        <v>0</v>
      </c>
      <c r="AL63" s="18">
        <f t="shared" ca="1" si="42"/>
        <v>0</v>
      </c>
      <c r="AM63" s="18">
        <f t="shared" ca="1" si="42"/>
        <v>0</v>
      </c>
      <c r="AN63" s="18">
        <f t="shared" ca="1" si="42"/>
        <v>0</v>
      </c>
      <c r="AO63" s="18">
        <f t="shared" ca="1" si="42"/>
        <v>0</v>
      </c>
      <c r="AP63" s="18">
        <f t="shared" ca="1" si="42"/>
        <v>0</v>
      </c>
      <c r="AQ63" s="18">
        <f t="shared" ca="1" si="42"/>
        <v>0</v>
      </c>
      <c r="AR63" s="18">
        <f t="shared" ca="1" si="42"/>
        <v>0</v>
      </c>
      <c r="AS63" s="18">
        <f t="shared" ca="1" si="42"/>
        <v>0</v>
      </c>
      <c r="AT63" s="18">
        <f t="shared" ca="1" si="42"/>
        <v>0</v>
      </c>
      <c r="AU63" s="18">
        <f t="shared" ca="1" si="42"/>
        <v>0</v>
      </c>
      <c r="AV63" s="18">
        <f t="shared" ca="1" si="42"/>
        <v>0</v>
      </c>
      <c r="AW63" s="18">
        <f t="shared" ca="1" si="42"/>
        <v>0</v>
      </c>
      <c r="AX63" s="18">
        <f t="shared" ca="1" si="42"/>
        <v>0</v>
      </c>
      <c r="AY63" s="18">
        <f t="shared" ca="1" si="43"/>
        <v>0</v>
      </c>
      <c r="AZ63" s="18">
        <f t="shared" ca="1" si="43"/>
        <v>0</v>
      </c>
      <c r="BA63" s="18">
        <f t="shared" ca="1" si="43"/>
        <v>0</v>
      </c>
      <c r="BB63" s="18">
        <f t="shared" ca="1" si="43"/>
        <v>0</v>
      </c>
      <c r="BC63" s="18">
        <f t="shared" ca="1" si="43"/>
        <v>0</v>
      </c>
      <c r="BD63" s="18">
        <f t="shared" ca="1" si="43"/>
        <v>36483722.90000546</v>
      </c>
      <c r="BE63" s="18">
        <f t="shared" ca="1" si="43"/>
        <v>0</v>
      </c>
      <c r="BF63" s="18">
        <f t="shared" ca="1" si="43"/>
        <v>0</v>
      </c>
      <c r="BG63" s="18">
        <f t="shared" ca="1" si="43"/>
        <v>0</v>
      </c>
      <c r="BH63" s="18">
        <f t="shared" ca="1" si="43"/>
        <v>0</v>
      </c>
      <c r="BI63" s="18">
        <f t="shared" ca="1" si="43"/>
        <v>0</v>
      </c>
      <c r="BJ63" s="18">
        <f t="shared" ca="1" si="43"/>
        <v>0</v>
      </c>
      <c r="BK63" s="18">
        <f t="shared" ca="1" si="43"/>
        <v>0</v>
      </c>
      <c r="BL63" s="18">
        <f t="shared" ca="1" si="43"/>
        <v>0</v>
      </c>
      <c r="BM63" s="18">
        <f t="shared" ca="1" si="43"/>
        <v>0</v>
      </c>
      <c r="BN63" s="18">
        <f t="shared" ca="1" si="43"/>
        <v>0</v>
      </c>
      <c r="BO63" s="18">
        <f t="shared" ca="1" si="46"/>
        <v>0</v>
      </c>
      <c r="BP63" s="18">
        <f t="shared" ca="1" si="46"/>
        <v>0</v>
      </c>
      <c r="BQ63" s="18">
        <f t="shared" ca="1" si="46"/>
        <v>0</v>
      </c>
      <c r="BR63" s="18">
        <f t="shared" ca="1" si="46"/>
        <v>0</v>
      </c>
      <c r="BS63" s="18">
        <f t="shared" ca="1" si="46"/>
        <v>0</v>
      </c>
      <c r="BT63" s="18">
        <f t="shared" ca="1" si="46"/>
        <v>0</v>
      </c>
      <c r="BU63" s="18">
        <f t="shared" ca="1" si="46"/>
        <v>0</v>
      </c>
      <c r="BV63" s="18">
        <f t="shared" ca="1" si="46"/>
        <v>0</v>
      </c>
      <c r="BW63" s="18">
        <f t="shared" ca="1" si="46"/>
        <v>0</v>
      </c>
      <c r="BX63" s="18">
        <f t="shared" ca="1" si="46"/>
        <v>0</v>
      </c>
      <c r="BY63" s="18">
        <f t="shared" ca="1" si="46"/>
        <v>0</v>
      </c>
      <c r="BZ63" s="18">
        <f t="shared" ca="1" si="46"/>
        <v>0</v>
      </c>
      <c r="CA63" s="18">
        <f t="shared" ca="1" si="46"/>
        <v>0</v>
      </c>
      <c r="CB63" s="18">
        <f t="shared" ca="1" si="46"/>
        <v>0</v>
      </c>
      <c r="CC63" s="18">
        <f t="shared" ca="1" si="46"/>
        <v>0</v>
      </c>
      <c r="CD63" s="18">
        <f t="shared" ca="1" si="47"/>
        <v>0</v>
      </c>
      <c r="CE63" s="18">
        <f t="shared" ca="1" si="47"/>
        <v>0</v>
      </c>
      <c r="CF63" s="18">
        <f t="shared" ca="1" si="47"/>
        <v>0</v>
      </c>
      <c r="CG63" s="18">
        <f t="shared" ca="1" si="47"/>
        <v>0</v>
      </c>
      <c r="CH63" s="18">
        <f t="shared" ca="1" si="47"/>
        <v>0</v>
      </c>
      <c r="CI63" s="18">
        <f t="shared" ca="1" si="47"/>
        <v>0</v>
      </c>
      <c r="CJ63" s="19">
        <f t="shared" ca="1" si="24"/>
        <v>0</v>
      </c>
      <c r="CK63" s="18">
        <f t="shared" ca="1" si="38"/>
        <v>0</v>
      </c>
      <c r="CL63" s="18">
        <f t="shared" ca="1" si="38"/>
        <v>0</v>
      </c>
      <c r="CM63" s="19">
        <f t="shared" ca="1" si="25"/>
        <v>0</v>
      </c>
      <c r="CN63" s="18">
        <f t="shared" ca="1" si="39"/>
        <v>0</v>
      </c>
      <c r="CO63" s="18">
        <f t="shared" ca="1" si="39"/>
        <v>0</v>
      </c>
      <c r="CP63" s="19">
        <f t="shared" ca="1" si="26"/>
        <v>0</v>
      </c>
      <c r="CQ63" s="18">
        <f t="shared" ca="1" si="48"/>
        <v>0</v>
      </c>
      <c r="CR63" s="18">
        <f t="shared" ca="1" si="48"/>
        <v>0</v>
      </c>
      <c r="CS63" s="18">
        <f t="shared" ca="1" si="48"/>
        <v>0</v>
      </c>
      <c r="CT63" s="18">
        <f t="shared" ca="1" si="48"/>
        <v>0</v>
      </c>
      <c r="CU63" s="18">
        <f t="shared" ca="1" si="48"/>
        <v>0</v>
      </c>
      <c r="CV63" s="19">
        <f t="shared" ca="1" si="50"/>
        <v>36483722.90000546</v>
      </c>
    </row>
    <row r="64" spans="1:100" ht="12.75" customHeight="1">
      <c r="A64" s="55" t="s">
        <v>263</v>
      </c>
      <c r="B64" s="17">
        <v>3006</v>
      </c>
      <c r="C64" s="56" t="s">
        <v>247</v>
      </c>
      <c r="D64" s="19">
        <f t="shared" ca="1" si="23"/>
        <v>0</v>
      </c>
      <c r="E64" s="18">
        <f t="shared" ca="1" si="44"/>
        <v>0</v>
      </c>
      <c r="F64" s="18">
        <f t="shared" ca="1" si="44"/>
        <v>0</v>
      </c>
      <c r="G64" s="18">
        <f t="shared" ca="1" si="44"/>
        <v>0</v>
      </c>
      <c r="H64" s="18">
        <f t="shared" ca="1" si="44"/>
        <v>0</v>
      </c>
      <c r="I64" s="18">
        <f t="shared" ca="1" si="44"/>
        <v>0</v>
      </c>
      <c r="J64" s="18">
        <f t="shared" ca="1" si="44"/>
        <v>0</v>
      </c>
      <c r="K64" s="18">
        <f t="shared" ca="1" si="44"/>
        <v>0</v>
      </c>
      <c r="L64" s="18">
        <f t="shared" ca="1" si="44"/>
        <v>0</v>
      </c>
      <c r="M64" s="18">
        <f t="shared" ca="1" si="44"/>
        <v>0</v>
      </c>
      <c r="N64" s="18">
        <f t="shared" ca="1" si="44"/>
        <v>0</v>
      </c>
      <c r="O64" s="18">
        <f t="shared" ca="1" si="44"/>
        <v>0</v>
      </c>
      <c r="P64" s="18">
        <f t="shared" ca="1" si="44"/>
        <v>0</v>
      </c>
      <c r="Q64" s="18">
        <f t="shared" ca="1" si="44"/>
        <v>0</v>
      </c>
      <c r="R64" s="18">
        <f t="shared" ca="1" si="44"/>
        <v>0</v>
      </c>
      <c r="S64" s="18">
        <f t="shared" ca="1" si="44"/>
        <v>0</v>
      </c>
      <c r="T64" s="18">
        <f t="shared" ca="1" si="1"/>
        <v>0</v>
      </c>
      <c r="U64" s="18">
        <f t="shared" ca="1" si="45"/>
        <v>0</v>
      </c>
      <c r="V64" s="18">
        <f t="shared" ca="1" si="45"/>
        <v>0</v>
      </c>
      <c r="W64" s="18">
        <f t="shared" ca="1" si="45"/>
        <v>0</v>
      </c>
      <c r="X64" s="18">
        <f t="shared" ca="1" si="45"/>
        <v>0</v>
      </c>
      <c r="Y64" s="18">
        <f t="shared" ca="1" si="45"/>
        <v>0</v>
      </c>
      <c r="Z64" s="18">
        <f t="shared" ca="1" si="45"/>
        <v>0</v>
      </c>
      <c r="AA64" s="18">
        <f t="shared" ca="1" si="45"/>
        <v>0</v>
      </c>
      <c r="AB64" s="18">
        <f t="shared" ca="1" si="45"/>
        <v>0</v>
      </c>
      <c r="AC64" s="18">
        <f t="shared" ca="1" si="45"/>
        <v>0</v>
      </c>
      <c r="AD64" s="18">
        <f t="shared" ca="1" si="45"/>
        <v>0</v>
      </c>
      <c r="AE64" s="18">
        <f t="shared" ca="1" si="45"/>
        <v>0</v>
      </c>
      <c r="AF64" s="18">
        <f t="shared" ca="1" si="45"/>
        <v>0</v>
      </c>
      <c r="AG64" s="18">
        <f t="shared" ca="1" si="45"/>
        <v>0</v>
      </c>
      <c r="AH64" s="18">
        <f t="shared" ca="1" si="45"/>
        <v>0</v>
      </c>
      <c r="AI64" s="18">
        <f t="shared" ca="1" si="45"/>
        <v>0</v>
      </c>
      <c r="AJ64" s="18">
        <f t="shared" ca="1" si="45"/>
        <v>0</v>
      </c>
      <c r="AK64" s="18">
        <f t="shared" ca="1" si="42"/>
        <v>0</v>
      </c>
      <c r="AL64" s="18">
        <f t="shared" ca="1" si="42"/>
        <v>0</v>
      </c>
      <c r="AM64" s="18">
        <f t="shared" ca="1" si="42"/>
        <v>0</v>
      </c>
      <c r="AN64" s="18">
        <f t="shared" ca="1" si="42"/>
        <v>0</v>
      </c>
      <c r="AO64" s="18">
        <f t="shared" ca="1" si="42"/>
        <v>0</v>
      </c>
      <c r="AP64" s="18">
        <f t="shared" ca="1" si="42"/>
        <v>0</v>
      </c>
      <c r="AQ64" s="18">
        <f t="shared" ca="1" si="42"/>
        <v>0</v>
      </c>
      <c r="AR64" s="18">
        <f t="shared" ca="1" si="42"/>
        <v>0</v>
      </c>
      <c r="AS64" s="18">
        <f t="shared" ca="1" si="42"/>
        <v>0</v>
      </c>
      <c r="AT64" s="18">
        <f t="shared" ca="1" si="42"/>
        <v>0</v>
      </c>
      <c r="AU64" s="18">
        <f t="shared" ca="1" si="42"/>
        <v>0</v>
      </c>
      <c r="AV64" s="18">
        <f t="shared" ca="1" si="42"/>
        <v>0</v>
      </c>
      <c r="AW64" s="18">
        <f t="shared" ca="1" si="42"/>
        <v>0</v>
      </c>
      <c r="AX64" s="18">
        <f t="shared" ca="1" si="42"/>
        <v>0</v>
      </c>
      <c r="AY64" s="18">
        <f t="shared" ca="1" si="43"/>
        <v>0</v>
      </c>
      <c r="AZ64" s="18">
        <f t="shared" ca="1" si="43"/>
        <v>0</v>
      </c>
      <c r="BA64" s="18">
        <f t="shared" ca="1" si="43"/>
        <v>0</v>
      </c>
      <c r="BB64" s="18">
        <f t="shared" ca="1" si="43"/>
        <v>0</v>
      </c>
      <c r="BC64" s="18">
        <f t="shared" ca="1" si="43"/>
        <v>0</v>
      </c>
      <c r="BD64" s="18">
        <f t="shared" ca="1" si="43"/>
        <v>142660175.69</v>
      </c>
      <c r="BE64" s="18">
        <f t="shared" ca="1" si="43"/>
        <v>0</v>
      </c>
      <c r="BF64" s="18">
        <f t="shared" ca="1" si="43"/>
        <v>0</v>
      </c>
      <c r="BG64" s="18">
        <f t="shared" ca="1" si="43"/>
        <v>0</v>
      </c>
      <c r="BH64" s="18">
        <f t="shared" ca="1" si="43"/>
        <v>0</v>
      </c>
      <c r="BI64" s="18">
        <f t="shared" ca="1" si="43"/>
        <v>0</v>
      </c>
      <c r="BJ64" s="18">
        <f t="shared" ca="1" si="43"/>
        <v>0</v>
      </c>
      <c r="BK64" s="18">
        <f t="shared" ca="1" si="43"/>
        <v>0</v>
      </c>
      <c r="BL64" s="18">
        <f t="shared" ca="1" si="43"/>
        <v>0</v>
      </c>
      <c r="BM64" s="18">
        <f t="shared" ca="1" si="43"/>
        <v>0</v>
      </c>
      <c r="BN64" s="18">
        <f t="shared" ca="1" si="43"/>
        <v>0</v>
      </c>
      <c r="BO64" s="18">
        <f t="shared" ca="1" si="46"/>
        <v>0</v>
      </c>
      <c r="BP64" s="18">
        <f t="shared" ca="1" si="46"/>
        <v>0</v>
      </c>
      <c r="BQ64" s="18">
        <f t="shared" ca="1" si="46"/>
        <v>0</v>
      </c>
      <c r="BR64" s="18">
        <f t="shared" ca="1" si="46"/>
        <v>0</v>
      </c>
      <c r="BS64" s="18">
        <f t="shared" ca="1" si="46"/>
        <v>0</v>
      </c>
      <c r="BT64" s="18">
        <f t="shared" ca="1" si="46"/>
        <v>0</v>
      </c>
      <c r="BU64" s="18">
        <f t="shared" ca="1" si="46"/>
        <v>0</v>
      </c>
      <c r="BV64" s="18">
        <f t="shared" ca="1" si="46"/>
        <v>0</v>
      </c>
      <c r="BW64" s="18">
        <f t="shared" ca="1" si="46"/>
        <v>0</v>
      </c>
      <c r="BX64" s="18">
        <f t="shared" ca="1" si="46"/>
        <v>0</v>
      </c>
      <c r="BY64" s="18">
        <f t="shared" ca="1" si="46"/>
        <v>0</v>
      </c>
      <c r="BZ64" s="18">
        <f t="shared" ca="1" si="46"/>
        <v>0</v>
      </c>
      <c r="CA64" s="18">
        <f t="shared" ca="1" si="46"/>
        <v>0</v>
      </c>
      <c r="CB64" s="18">
        <f t="shared" ca="1" si="46"/>
        <v>0</v>
      </c>
      <c r="CC64" s="18">
        <f t="shared" ca="1" si="46"/>
        <v>0</v>
      </c>
      <c r="CD64" s="18">
        <f t="shared" ca="1" si="47"/>
        <v>0</v>
      </c>
      <c r="CE64" s="18">
        <f t="shared" ca="1" si="47"/>
        <v>0</v>
      </c>
      <c r="CF64" s="18">
        <f t="shared" ca="1" si="47"/>
        <v>0</v>
      </c>
      <c r="CG64" s="18">
        <f t="shared" ca="1" si="47"/>
        <v>0</v>
      </c>
      <c r="CH64" s="18">
        <f t="shared" ca="1" si="47"/>
        <v>0</v>
      </c>
      <c r="CI64" s="18">
        <f t="shared" ca="1" si="47"/>
        <v>0</v>
      </c>
      <c r="CJ64" s="19">
        <f t="shared" ca="1" si="24"/>
        <v>47173453.289999999</v>
      </c>
      <c r="CK64" s="18">
        <f t="shared" ref="CK64:CL72" ca="1" si="51">IFERROR(IF($C$2="Yurtiçi",INDIRECT("'"&amp;$B$2&amp;"'!"&amp;ADDRESS(MATCH($B64,INDIRECT("'"&amp;$B$2&amp;"'!$B$1:$B$1095"),0),MATCH(CK$5,INDIRECT("'"&amp;$B$2&amp;"'!5:5"),0))),IF($C$2="Yurtdışı",INDIRECT("'"&amp;$B$2&amp;"'!"&amp;ADDRESS(MATCH($B64,INDIRECT("'"&amp;$B$2&amp;"'!$B$1:$B$1095"),0),MATCH(CK$5,INDIRECT("'"&amp;$B$2&amp;"'!5:5"),0)+1)),INDIRECT("'"&amp;$B$2&amp;"'!"&amp;ADDRESS(MATCH($B64,INDIRECT("'"&amp;$B$2&amp;"'!$B$1:$B$1095"),0),MATCH(CK$5,INDIRECT("'"&amp;$B$2&amp;"'!5:5"),0)))+INDIRECT("'"&amp;$B$2&amp;"'!"&amp;ADDRESS(MATCH($B64,INDIRECT("'"&amp;$B$2&amp;"'!$B$1:$B$1095"),0),MATCH(CK$5,INDIRECT("'"&amp;$B$2&amp;"'!5:5"),0)+1)))),0)</f>
        <v>0</v>
      </c>
      <c r="CL64" s="18">
        <f t="shared" ca="1" si="51"/>
        <v>0</v>
      </c>
      <c r="CM64" s="19">
        <f t="shared" ca="1" si="25"/>
        <v>47173453.289999999</v>
      </c>
      <c r="CN64" s="18">
        <f t="shared" ref="CN64:CO72" ca="1" si="52">IFERROR(IF($C$2="Yurtiçi",INDIRECT("'"&amp;$B$2&amp;"'!"&amp;ADDRESS(MATCH($B64,INDIRECT("'"&amp;$B$2&amp;"'!$B$1:$B$1095"),0),MATCH(CN$5,INDIRECT("'"&amp;$B$2&amp;"'!5:5"),0))),IF($C$2="Yurtdışı",INDIRECT("'"&amp;$B$2&amp;"'!"&amp;ADDRESS(MATCH($B64,INDIRECT("'"&amp;$B$2&amp;"'!$B$1:$B$1095"),0),MATCH(CN$5,INDIRECT("'"&amp;$B$2&amp;"'!5:5"),0)+1)),INDIRECT("'"&amp;$B$2&amp;"'!"&amp;ADDRESS(MATCH($B64,INDIRECT("'"&amp;$B$2&amp;"'!$B$1:$B$1095"),0),MATCH(CN$5,INDIRECT("'"&amp;$B$2&amp;"'!5:5"),0)))+INDIRECT("'"&amp;$B$2&amp;"'!"&amp;ADDRESS(MATCH($B64,INDIRECT("'"&amp;$B$2&amp;"'!$B$1:$B$1095"),0),MATCH(CN$5,INDIRECT("'"&amp;$B$2&amp;"'!5:5"),0)+1)))),0)</f>
        <v>2020556.0499999996</v>
      </c>
      <c r="CO64" s="18">
        <f t="shared" ca="1" si="52"/>
        <v>45152897.240000002</v>
      </c>
      <c r="CP64" s="19">
        <f t="shared" ca="1" si="26"/>
        <v>0</v>
      </c>
      <c r="CQ64" s="18">
        <f t="shared" ca="1" si="48"/>
        <v>0</v>
      </c>
      <c r="CR64" s="18">
        <f t="shared" ca="1" si="48"/>
        <v>0</v>
      </c>
      <c r="CS64" s="18">
        <f t="shared" ca="1" si="48"/>
        <v>0</v>
      </c>
      <c r="CT64" s="18">
        <f t="shared" ca="1" si="48"/>
        <v>0</v>
      </c>
      <c r="CU64" s="18">
        <f t="shared" ca="1" si="48"/>
        <v>0</v>
      </c>
      <c r="CV64" s="19">
        <f t="shared" ca="1" si="50"/>
        <v>189833628.97999999</v>
      </c>
    </row>
    <row r="65" spans="1:100" ht="12.75" customHeight="1">
      <c r="A65" s="55" t="s">
        <v>265</v>
      </c>
      <c r="B65" s="17">
        <v>3007</v>
      </c>
      <c r="C65" s="56" t="s">
        <v>247</v>
      </c>
      <c r="D65" s="19">
        <f t="shared" ca="1" si="23"/>
        <v>0</v>
      </c>
      <c r="E65" s="18">
        <f t="shared" ca="1" si="44"/>
        <v>0</v>
      </c>
      <c r="F65" s="18">
        <f t="shared" ca="1" si="44"/>
        <v>0</v>
      </c>
      <c r="G65" s="18">
        <f t="shared" ca="1" si="44"/>
        <v>0</v>
      </c>
      <c r="H65" s="18">
        <f t="shared" ca="1" si="44"/>
        <v>0</v>
      </c>
      <c r="I65" s="18">
        <f t="shared" ca="1" si="44"/>
        <v>0</v>
      </c>
      <c r="J65" s="18">
        <f t="shared" ca="1" si="44"/>
        <v>0</v>
      </c>
      <c r="K65" s="18">
        <f t="shared" ca="1" si="44"/>
        <v>0</v>
      </c>
      <c r="L65" s="18">
        <f t="shared" ca="1" si="44"/>
        <v>0</v>
      </c>
      <c r="M65" s="18">
        <f t="shared" ca="1" si="44"/>
        <v>0</v>
      </c>
      <c r="N65" s="18">
        <f t="shared" ca="1" si="44"/>
        <v>0</v>
      </c>
      <c r="O65" s="18">
        <f t="shared" ca="1" si="44"/>
        <v>0</v>
      </c>
      <c r="P65" s="18">
        <f t="shared" ca="1" si="44"/>
        <v>0</v>
      </c>
      <c r="Q65" s="18">
        <f t="shared" ca="1" si="44"/>
        <v>0</v>
      </c>
      <c r="R65" s="18">
        <f t="shared" ca="1" si="44"/>
        <v>0</v>
      </c>
      <c r="S65" s="18">
        <f t="shared" ca="1" si="44"/>
        <v>0</v>
      </c>
      <c r="T65" s="18">
        <f t="shared" ca="1" si="1"/>
        <v>0</v>
      </c>
      <c r="U65" s="18">
        <f t="shared" ca="1" si="45"/>
        <v>0</v>
      </c>
      <c r="V65" s="18">
        <f t="shared" ca="1" si="45"/>
        <v>0</v>
      </c>
      <c r="W65" s="18">
        <f t="shared" ca="1" si="45"/>
        <v>0</v>
      </c>
      <c r="X65" s="18">
        <f t="shared" ca="1" si="45"/>
        <v>0</v>
      </c>
      <c r="Y65" s="18">
        <f t="shared" ca="1" si="45"/>
        <v>0</v>
      </c>
      <c r="Z65" s="18">
        <f t="shared" ca="1" si="45"/>
        <v>0</v>
      </c>
      <c r="AA65" s="18">
        <f t="shared" ca="1" si="45"/>
        <v>0</v>
      </c>
      <c r="AB65" s="18">
        <f t="shared" ca="1" si="45"/>
        <v>0</v>
      </c>
      <c r="AC65" s="18">
        <f t="shared" ca="1" si="45"/>
        <v>0</v>
      </c>
      <c r="AD65" s="18">
        <f t="shared" ca="1" si="45"/>
        <v>0</v>
      </c>
      <c r="AE65" s="18">
        <f t="shared" ca="1" si="45"/>
        <v>0</v>
      </c>
      <c r="AF65" s="18">
        <f t="shared" ca="1" si="45"/>
        <v>0</v>
      </c>
      <c r="AG65" s="18">
        <f t="shared" ca="1" si="45"/>
        <v>0</v>
      </c>
      <c r="AH65" s="18">
        <f t="shared" ca="1" si="45"/>
        <v>0</v>
      </c>
      <c r="AI65" s="18">
        <f t="shared" ca="1" si="45"/>
        <v>0</v>
      </c>
      <c r="AJ65" s="18">
        <f t="shared" ca="1" si="45"/>
        <v>0</v>
      </c>
      <c r="AK65" s="18">
        <f t="shared" ca="1" si="42"/>
        <v>0</v>
      </c>
      <c r="AL65" s="18">
        <f t="shared" ca="1" si="42"/>
        <v>0</v>
      </c>
      <c r="AM65" s="18">
        <f t="shared" ca="1" si="42"/>
        <v>0</v>
      </c>
      <c r="AN65" s="18">
        <f t="shared" ca="1" si="42"/>
        <v>0</v>
      </c>
      <c r="AO65" s="18">
        <f t="shared" ca="1" si="42"/>
        <v>0</v>
      </c>
      <c r="AP65" s="18">
        <f t="shared" ca="1" si="42"/>
        <v>0</v>
      </c>
      <c r="AQ65" s="18">
        <f t="shared" ca="1" si="42"/>
        <v>0</v>
      </c>
      <c r="AR65" s="18">
        <f t="shared" ca="1" si="42"/>
        <v>0</v>
      </c>
      <c r="AS65" s="18">
        <f t="shared" ca="1" si="42"/>
        <v>0</v>
      </c>
      <c r="AT65" s="18">
        <f t="shared" ca="1" si="42"/>
        <v>0</v>
      </c>
      <c r="AU65" s="18">
        <f t="shared" ca="1" si="42"/>
        <v>0</v>
      </c>
      <c r="AV65" s="18">
        <f t="shared" ca="1" si="42"/>
        <v>0</v>
      </c>
      <c r="AW65" s="18">
        <f t="shared" ca="1" si="42"/>
        <v>0</v>
      </c>
      <c r="AX65" s="18">
        <f t="shared" ca="1" si="42"/>
        <v>0</v>
      </c>
      <c r="AY65" s="18">
        <f t="shared" ca="1" si="43"/>
        <v>0</v>
      </c>
      <c r="AZ65" s="18">
        <f t="shared" ca="1" si="43"/>
        <v>0</v>
      </c>
      <c r="BA65" s="18">
        <f t="shared" ca="1" si="43"/>
        <v>0</v>
      </c>
      <c r="BB65" s="18">
        <f t="shared" ca="1" si="43"/>
        <v>0</v>
      </c>
      <c r="BC65" s="18">
        <f t="shared" ca="1" si="43"/>
        <v>0</v>
      </c>
      <c r="BD65" s="18">
        <f t="shared" ca="1" si="43"/>
        <v>7305501.1199999992</v>
      </c>
      <c r="BE65" s="18">
        <f t="shared" ca="1" si="43"/>
        <v>0</v>
      </c>
      <c r="BF65" s="18">
        <f t="shared" ca="1" si="43"/>
        <v>0</v>
      </c>
      <c r="BG65" s="18">
        <f t="shared" ca="1" si="43"/>
        <v>0</v>
      </c>
      <c r="BH65" s="18">
        <f t="shared" ca="1" si="43"/>
        <v>0</v>
      </c>
      <c r="BI65" s="18">
        <f t="shared" ca="1" si="43"/>
        <v>0</v>
      </c>
      <c r="BJ65" s="18">
        <f t="shared" ca="1" si="43"/>
        <v>0</v>
      </c>
      <c r="BK65" s="18">
        <f t="shared" ca="1" si="43"/>
        <v>0</v>
      </c>
      <c r="BL65" s="18">
        <f t="shared" ca="1" si="43"/>
        <v>0</v>
      </c>
      <c r="BM65" s="18">
        <f t="shared" ca="1" si="43"/>
        <v>0</v>
      </c>
      <c r="BN65" s="18">
        <f t="shared" ca="1" si="43"/>
        <v>0</v>
      </c>
      <c r="BO65" s="18">
        <f t="shared" ca="1" si="46"/>
        <v>0</v>
      </c>
      <c r="BP65" s="18">
        <f t="shared" ca="1" si="46"/>
        <v>0</v>
      </c>
      <c r="BQ65" s="18">
        <f t="shared" ca="1" si="46"/>
        <v>0</v>
      </c>
      <c r="BR65" s="18">
        <f t="shared" ca="1" si="46"/>
        <v>0</v>
      </c>
      <c r="BS65" s="18">
        <f t="shared" ca="1" si="46"/>
        <v>0</v>
      </c>
      <c r="BT65" s="18">
        <f t="shared" ca="1" si="46"/>
        <v>0</v>
      </c>
      <c r="BU65" s="18">
        <f t="shared" ca="1" si="46"/>
        <v>0</v>
      </c>
      <c r="BV65" s="18">
        <f t="shared" ca="1" si="46"/>
        <v>0</v>
      </c>
      <c r="BW65" s="18">
        <f t="shared" ca="1" si="46"/>
        <v>0</v>
      </c>
      <c r="BX65" s="18">
        <f t="shared" ca="1" si="46"/>
        <v>0</v>
      </c>
      <c r="BY65" s="18">
        <f t="shared" ca="1" si="46"/>
        <v>0</v>
      </c>
      <c r="BZ65" s="18">
        <f t="shared" ca="1" si="46"/>
        <v>0</v>
      </c>
      <c r="CA65" s="18">
        <f t="shared" ca="1" si="46"/>
        <v>0</v>
      </c>
      <c r="CB65" s="18">
        <f t="shared" ca="1" si="46"/>
        <v>0</v>
      </c>
      <c r="CC65" s="18">
        <f t="shared" ca="1" si="46"/>
        <v>0</v>
      </c>
      <c r="CD65" s="18">
        <f t="shared" ca="1" si="47"/>
        <v>0</v>
      </c>
      <c r="CE65" s="18">
        <f t="shared" ca="1" si="47"/>
        <v>0</v>
      </c>
      <c r="CF65" s="18">
        <f t="shared" ca="1" si="47"/>
        <v>0</v>
      </c>
      <c r="CG65" s="18">
        <f t="shared" ca="1" si="47"/>
        <v>0</v>
      </c>
      <c r="CH65" s="18">
        <f t="shared" ca="1" si="47"/>
        <v>0</v>
      </c>
      <c r="CI65" s="18">
        <f t="shared" ca="1" si="47"/>
        <v>0</v>
      </c>
      <c r="CJ65" s="19">
        <f t="shared" ca="1" si="24"/>
        <v>0</v>
      </c>
      <c r="CK65" s="18">
        <f t="shared" ca="1" si="51"/>
        <v>0</v>
      </c>
      <c r="CL65" s="18">
        <f t="shared" ca="1" si="51"/>
        <v>0</v>
      </c>
      <c r="CM65" s="19">
        <f t="shared" ca="1" si="25"/>
        <v>0</v>
      </c>
      <c r="CN65" s="18">
        <f t="shared" ca="1" si="52"/>
        <v>0</v>
      </c>
      <c r="CO65" s="18">
        <f t="shared" ca="1" si="52"/>
        <v>0</v>
      </c>
      <c r="CP65" s="19">
        <f t="shared" ca="1" si="26"/>
        <v>0</v>
      </c>
      <c r="CQ65" s="18">
        <f t="shared" ca="1" si="48"/>
        <v>0</v>
      </c>
      <c r="CR65" s="18">
        <f t="shared" ca="1" si="48"/>
        <v>0</v>
      </c>
      <c r="CS65" s="18">
        <f t="shared" ca="1" si="48"/>
        <v>0</v>
      </c>
      <c r="CT65" s="18">
        <f t="shared" ca="1" si="48"/>
        <v>0</v>
      </c>
      <c r="CU65" s="18">
        <f t="shared" ca="1" si="48"/>
        <v>0</v>
      </c>
      <c r="CV65" s="19">
        <f t="shared" ca="1" si="50"/>
        <v>7305501.1199999992</v>
      </c>
    </row>
    <row r="66" spans="1:100" ht="12.75" customHeight="1">
      <c r="A66" s="55" t="s">
        <v>267</v>
      </c>
      <c r="B66" s="17">
        <v>3008</v>
      </c>
      <c r="C66" s="56" t="s">
        <v>247</v>
      </c>
      <c r="D66" s="19">
        <f t="shared" ca="1" si="23"/>
        <v>0</v>
      </c>
      <c r="E66" s="18">
        <f t="shared" ca="1" si="44"/>
        <v>0</v>
      </c>
      <c r="F66" s="18">
        <f t="shared" ca="1" si="44"/>
        <v>0</v>
      </c>
      <c r="G66" s="18">
        <f t="shared" ca="1" si="44"/>
        <v>0</v>
      </c>
      <c r="H66" s="18">
        <f t="shared" ca="1" si="44"/>
        <v>0</v>
      </c>
      <c r="I66" s="18">
        <f t="shared" ca="1" si="44"/>
        <v>0</v>
      </c>
      <c r="J66" s="18">
        <f t="shared" ca="1" si="44"/>
        <v>0</v>
      </c>
      <c r="K66" s="18">
        <f t="shared" ca="1" si="44"/>
        <v>0</v>
      </c>
      <c r="L66" s="18">
        <f t="shared" ca="1" si="44"/>
        <v>0</v>
      </c>
      <c r="M66" s="18">
        <f t="shared" ca="1" si="44"/>
        <v>0</v>
      </c>
      <c r="N66" s="18">
        <f t="shared" ca="1" si="44"/>
        <v>0</v>
      </c>
      <c r="O66" s="18">
        <f t="shared" ca="1" si="44"/>
        <v>0</v>
      </c>
      <c r="P66" s="18">
        <f t="shared" ca="1" si="44"/>
        <v>0</v>
      </c>
      <c r="Q66" s="18">
        <f t="shared" ca="1" si="44"/>
        <v>0</v>
      </c>
      <c r="R66" s="18">
        <f t="shared" ca="1" si="44"/>
        <v>0</v>
      </c>
      <c r="S66" s="18">
        <f t="shared" ca="1" si="44"/>
        <v>0</v>
      </c>
      <c r="T66" s="18">
        <f t="shared" ca="1" si="1"/>
        <v>0</v>
      </c>
      <c r="U66" s="18">
        <f t="shared" ca="1" si="45"/>
        <v>0</v>
      </c>
      <c r="V66" s="18">
        <f t="shared" ca="1" si="45"/>
        <v>0</v>
      </c>
      <c r="W66" s="18">
        <f t="shared" ca="1" si="45"/>
        <v>0</v>
      </c>
      <c r="X66" s="18">
        <f t="shared" ca="1" si="45"/>
        <v>0</v>
      </c>
      <c r="Y66" s="18">
        <f t="shared" ca="1" si="45"/>
        <v>0</v>
      </c>
      <c r="Z66" s="18">
        <f t="shared" ca="1" si="45"/>
        <v>0</v>
      </c>
      <c r="AA66" s="18">
        <f t="shared" ca="1" si="45"/>
        <v>0</v>
      </c>
      <c r="AB66" s="18">
        <f t="shared" ca="1" si="45"/>
        <v>0</v>
      </c>
      <c r="AC66" s="18">
        <f t="shared" ca="1" si="45"/>
        <v>0</v>
      </c>
      <c r="AD66" s="18">
        <f t="shared" ca="1" si="45"/>
        <v>0</v>
      </c>
      <c r="AE66" s="18">
        <f t="shared" ca="1" si="45"/>
        <v>0</v>
      </c>
      <c r="AF66" s="18">
        <f t="shared" ca="1" si="45"/>
        <v>0</v>
      </c>
      <c r="AG66" s="18">
        <f t="shared" ca="1" si="45"/>
        <v>0</v>
      </c>
      <c r="AH66" s="18">
        <f t="shared" ca="1" si="45"/>
        <v>0</v>
      </c>
      <c r="AI66" s="18">
        <f t="shared" ca="1" si="45"/>
        <v>0</v>
      </c>
      <c r="AJ66" s="18">
        <f t="shared" ca="1" si="45"/>
        <v>0</v>
      </c>
      <c r="AK66" s="18">
        <f t="shared" ca="1" si="42"/>
        <v>0</v>
      </c>
      <c r="AL66" s="18">
        <f t="shared" ca="1" si="42"/>
        <v>0</v>
      </c>
      <c r="AM66" s="18">
        <f t="shared" ca="1" si="42"/>
        <v>0</v>
      </c>
      <c r="AN66" s="18">
        <f t="shared" ca="1" si="42"/>
        <v>0</v>
      </c>
      <c r="AO66" s="18">
        <f t="shared" ca="1" si="42"/>
        <v>0</v>
      </c>
      <c r="AP66" s="18">
        <f t="shared" ca="1" si="42"/>
        <v>0</v>
      </c>
      <c r="AQ66" s="18">
        <f t="shared" ca="1" si="42"/>
        <v>0</v>
      </c>
      <c r="AR66" s="18">
        <f t="shared" ca="1" si="42"/>
        <v>0</v>
      </c>
      <c r="AS66" s="18">
        <f t="shared" ca="1" si="42"/>
        <v>0</v>
      </c>
      <c r="AT66" s="18">
        <f t="shared" ca="1" si="42"/>
        <v>0</v>
      </c>
      <c r="AU66" s="18">
        <f t="shared" ca="1" si="42"/>
        <v>0</v>
      </c>
      <c r="AV66" s="18">
        <f t="shared" ca="1" si="42"/>
        <v>0</v>
      </c>
      <c r="AW66" s="18">
        <f t="shared" ca="1" si="42"/>
        <v>0</v>
      </c>
      <c r="AX66" s="18">
        <f t="shared" ca="1" si="42"/>
        <v>0</v>
      </c>
      <c r="AY66" s="18">
        <f t="shared" ca="1" si="43"/>
        <v>0</v>
      </c>
      <c r="AZ66" s="18">
        <f t="shared" ca="1" si="43"/>
        <v>0</v>
      </c>
      <c r="BA66" s="18">
        <f t="shared" ca="1" si="43"/>
        <v>0</v>
      </c>
      <c r="BB66" s="18">
        <f t="shared" ca="1" si="43"/>
        <v>0</v>
      </c>
      <c r="BC66" s="18">
        <f t="shared" ca="1" si="43"/>
        <v>0</v>
      </c>
      <c r="BD66" s="18">
        <f t="shared" ca="1" si="43"/>
        <v>95273962.399999991</v>
      </c>
      <c r="BE66" s="18">
        <f t="shared" ca="1" si="43"/>
        <v>0</v>
      </c>
      <c r="BF66" s="18">
        <f t="shared" ca="1" si="43"/>
        <v>0</v>
      </c>
      <c r="BG66" s="18">
        <f t="shared" ca="1" si="43"/>
        <v>0</v>
      </c>
      <c r="BH66" s="18">
        <f t="shared" ca="1" si="43"/>
        <v>0</v>
      </c>
      <c r="BI66" s="18">
        <f t="shared" ca="1" si="43"/>
        <v>0</v>
      </c>
      <c r="BJ66" s="18">
        <f t="shared" ca="1" si="43"/>
        <v>0</v>
      </c>
      <c r="BK66" s="18">
        <f t="shared" ca="1" si="43"/>
        <v>0</v>
      </c>
      <c r="BL66" s="18">
        <f t="shared" ca="1" si="43"/>
        <v>0</v>
      </c>
      <c r="BM66" s="18">
        <f t="shared" ca="1" si="43"/>
        <v>0</v>
      </c>
      <c r="BN66" s="18">
        <f t="shared" ca="1" si="43"/>
        <v>0</v>
      </c>
      <c r="BO66" s="18">
        <f t="shared" ca="1" si="46"/>
        <v>0</v>
      </c>
      <c r="BP66" s="18">
        <f t="shared" ca="1" si="46"/>
        <v>0</v>
      </c>
      <c r="BQ66" s="18">
        <f t="shared" ca="1" si="46"/>
        <v>0</v>
      </c>
      <c r="BR66" s="18">
        <f t="shared" ca="1" si="46"/>
        <v>0</v>
      </c>
      <c r="BS66" s="18">
        <f t="shared" ca="1" si="46"/>
        <v>0</v>
      </c>
      <c r="BT66" s="18">
        <f t="shared" ca="1" si="46"/>
        <v>0</v>
      </c>
      <c r="BU66" s="18">
        <f t="shared" ca="1" si="46"/>
        <v>0</v>
      </c>
      <c r="BV66" s="18">
        <f t="shared" ca="1" si="46"/>
        <v>0</v>
      </c>
      <c r="BW66" s="18">
        <f t="shared" ca="1" si="46"/>
        <v>0</v>
      </c>
      <c r="BX66" s="18">
        <f t="shared" ca="1" si="46"/>
        <v>0</v>
      </c>
      <c r="BY66" s="18">
        <f t="shared" ca="1" si="46"/>
        <v>0</v>
      </c>
      <c r="BZ66" s="18">
        <f t="shared" ca="1" si="46"/>
        <v>0</v>
      </c>
      <c r="CA66" s="18">
        <f t="shared" ca="1" si="46"/>
        <v>0</v>
      </c>
      <c r="CB66" s="18">
        <f t="shared" ca="1" si="46"/>
        <v>0</v>
      </c>
      <c r="CC66" s="18">
        <f t="shared" ca="1" si="46"/>
        <v>0</v>
      </c>
      <c r="CD66" s="18">
        <f t="shared" ca="1" si="47"/>
        <v>0</v>
      </c>
      <c r="CE66" s="18">
        <f t="shared" ca="1" si="47"/>
        <v>0</v>
      </c>
      <c r="CF66" s="18">
        <f t="shared" ca="1" si="47"/>
        <v>0</v>
      </c>
      <c r="CG66" s="18">
        <f t="shared" ca="1" si="47"/>
        <v>0</v>
      </c>
      <c r="CH66" s="18">
        <f t="shared" ca="1" si="47"/>
        <v>0</v>
      </c>
      <c r="CI66" s="18">
        <f t="shared" ca="1" si="47"/>
        <v>0</v>
      </c>
      <c r="CJ66" s="19">
        <f t="shared" ca="1" si="24"/>
        <v>0</v>
      </c>
      <c r="CK66" s="18">
        <f t="shared" ca="1" si="51"/>
        <v>0</v>
      </c>
      <c r="CL66" s="18">
        <f t="shared" ca="1" si="51"/>
        <v>0</v>
      </c>
      <c r="CM66" s="19">
        <f t="shared" ca="1" si="25"/>
        <v>0</v>
      </c>
      <c r="CN66" s="18">
        <f t="shared" ca="1" si="52"/>
        <v>0</v>
      </c>
      <c r="CO66" s="18">
        <f t="shared" ca="1" si="52"/>
        <v>0</v>
      </c>
      <c r="CP66" s="19">
        <f t="shared" ca="1" si="26"/>
        <v>0</v>
      </c>
      <c r="CQ66" s="18">
        <f t="shared" ca="1" si="48"/>
        <v>0</v>
      </c>
      <c r="CR66" s="18">
        <f t="shared" ca="1" si="48"/>
        <v>0</v>
      </c>
      <c r="CS66" s="18">
        <f t="shared" ca="1" si="48"/>
        <v>0</v>
      </c>
      <c r="CT66" s="18">
        <f t="shared" ca="1" si="48"/>
        <v>0</v>
      </c>
      <c r="CU66" s="18">
        <f t="shared" ca="1" si="48"/>
        <v>0</v>
      </c>
      <c r="CV66" s="19">
        <f t="shared" ca="1" si="50"/>
        <v>95273962.399999991</v>
      </c>
    </row>
    <row r="67" spans="1:100" ht="12.75" customHeight="1">
      <c r="A67" s="55" t="s">
        <v>269</v>
      </c>
      <c r="B67" s="17">
        <v>3009</v>
      </c>
      <c r="C67" s="56" t="s">
        <v>247</v>
      </c>
      <c r="D67" s="19">
        <f t="shared" ca="1" si="23"/>
        <v>0</v>
      </c>
      <c r="E67" s="18">
        <f t="shared" ca="1" si="44"/>
        <v>0</v>
      </c>
      <c r="F67" s="18">
        <f t="shared" ca="1" si="44"/>
        <v>0</v>
      </c>
      <c r="G67" s="18">
        <f t="shared" ca="1" si="44"/>
        <v>0</v>
      </c>
      <c r="H67" s="18">
        <f t="shared" ca="1" si="44"/>
        <v>0</v>
      </c>
      <c r="I67" s="18">
        <f t="shared" ca="1" si="44"/>
        <v>0</v>
      </c>
      <c r="J67" s="18">
        <f t="shared" ca="1" si="44"/>
        <v>0</v>
      </c>
      <c r="K67" s="18">
        <f t="shared" ca="1" si="44"/>
        <v>0</v>
      </c>
      <c r="L67" s="18">
        <f t="shared" ca="1" si="44"/>
        <v>0</v>
      </c>
      <c r="M67" s="18">
        <f t="shared" ca="1" si="44"/>
        <v>0</v>
      </c>
      <c r="N67" s="18">
        <f t="shared" ca="1" si="44"/>
        <v>0</v>
      </c>
      <c r="O67" s="18">
        <f t="shared" ca="1" si="44"/>
        <v>0</v>
      </c>
      <c r="P67" s="18">
        <f t="shared" ca="1" si="44"/>
        <v>0</v>
      </c>
      <c r="Q67" s="18">
        <f t="shared" ca="1" si="44"/>
        <v>0</v>
      </c>
      <c r="R67" s="18">
        <f t="shared" ca="1" si="44"/>
        <v>0</v>
      </c>
      <c r="S67" s="18">
        <f t="shared" ca="1" si="44"/>
        <v>0</v>
      </c>
      <c r="T67" s="18">
        <f t="shared" ca="1" si="1"/>
        <v>0</v>
      </c>
      <c r="U67" s="18">
        <f t="shared" ca="1" si="45"/>
        <v>0</v>
      </c>
      <c r="V67" s="18">
        <f t="shared" ca="1" si="45"/>
        <v>0</v>
      </c>
      <c r="W67" s="18">
        <f t="shared" ca="1" si="45"/>
        <v>0</v>
      </c>
      <c r="X67" s="18">
        <f t="shared" ca="1" si="45"/>
        <v>0</v>
      </c>
      <c r="Y67" s="18">
        <f t="shared" ca="1" si="45"/>
        <v>0</v>
      </c>
      <c r="Z67" s="18">
        <f t="shared" ca="1" si="45"/>
        <v>0</v>
      </c>
      <c r="AA67" s="18">
        <f t="shared" ca="1" si="45"/>
        <v>0</v>
      </c>
      <c r="AB67" s="18">
        <f t="shared" ca="1" si="45"/>
        <v>0</v>
      </c>
      <c r="AC67" s="18">
        <f t="shared" ca="1" si="45"/>
        <v>0</v>
      </c>
      <c r="AD67" s="18">
        <f t="shared" ca="1" si="45"/>
        <v>0</v>
      </c>
      <c r="AE67" s="18">
        <f t="shared" ca="1" si="45"/>
        <v>0</v>
      </c>
      <c r="AF67" s="18">
        <f t="shared" ca="1" si="45"/>
        <v>0</v>
      </c>
      <c r="AG67" s="18">
        <f t="shared" ca="1" si="45"/>
        <v>0</v>
      </c>
      <c r="AH67" s="18">
        <f t="shared" ca="1" si="45"/>
        <v>0</v>
      </c>
      <c r="AI67" s="18">
        <f t="shared" ca="1" si="45"/>
        <v>0</v>
      </c>
      <c r="AJ67" s="18">
        <f t="shared" ca="1" si="45"/>
        <v>0</v>
      </c>
      <c r="AK67" s="18">
        <f t="shared" ca="1" si="42"/>
        <v>0</v>
      </c>
      <c r="AL67" s="18">
        <f t="shared" ca="1" si="42"/>
        <v>0</v>
      </c>
      <c r="AM67" s="18">
        <f t="shared" ca="1" si="42"/>
        <v>0</v>
      </c>
      <c r="AN67" s="18">
        <f t="shared" ca="1" si="42"/>
        <v>0</v>
      </c>
      <c r="AO67" s="18">
        <f t="shared" ca="1" si="42"/>
        <v>0</v>
      </c>
      <c r="AP67" s="18">
        <f t="shared" ca="1" si="42"/>
        <v>0</v>
      </c>
      <c r="AQ67" s="18">
        <f t="shared" ca="1" si="42"/>
        <v>0</v>
      </c>
      <c r="AR67" s="18">
        <f t="shared" ca="1" si="42"/>
        <v>0</v>
      </c>
      <c r="AS67" s="18">
        <f t="shared" ca="1" si="42"/>
        <v>0</v>
      </c>
      <c r="AT67" s="18">
        <f t="shared" ca="1" si="42"/>
        <v>0</v>
      </c>
      <c r="AU67" s="18">
        <f t="shared" ca="1" si="42"/>
        <v>0</v>
      </c>
      <c r="AV67" s="18">
        <f t="shared" ca="1" si="42"/>
        <v>0</v>
      </c>
      <c r="AW67" s="18">
        <f t="shared" ca="1" si="42"/>
        <v>0</v>
      </c>
      <c r="AX67" s="18">
        <f t="shared" ca="1" si="42"/>
        <v>0</v>
      </c>
      <c r="AY67" s="18">
        <f t="shared" ca="1" si="43"/>
        <v>0</v>
      </c>
      <c r="AZ67" s="18">
        <f t="shared" ca="1" si="43"/>
        <v>0</v>
      </c>
      <c r="BA67" s="18">
        <f t="shared" ca="1" si="43"/>
        <v>0</v>
      </c>
      <c r="BB67" s="18">
        <f t="shared" ca="1" si="43"/>
        <v>0</v>
      </c>
      <c r="BC67" s="18">
        <f t="shared" ca="1" si="43"/>
        <v>0</v>
      </c>
      <c r="BD67" s="18">
        <f t="shared" ca="1" si="43"/>
        <v>33641450.829999983</v>
      </c>
      <c r="BE67" s="18">
        <f t="shared" ca="1" si="43"/>
        <v>26250235.890000001</v>
      </c>
      <c r="BF67" s="18">
        <f t="shared" ca="1" si="43"/>
        <v>0</v>
      </c>
      <c r="BG67" s="18">
        <f t="shared" ca="1" si="43"/>
        <v>0</v>
      </c>
      <c r="BH67" s="18">
        <f t="shared" ca="1" si="43"/>
        <v>0</v>
      </c>
      <c r="BI67" s="18">
        <f t="shared" ca="1" si="43"/>
        <v>0</v>
      </c>
      <c r="BJ67" s="18">
        <f t="shared" ca="1" si="43"/>
        <v>0</v>
      </c>
      <c r="BK67" s="18">
        <f t="shared" ca="1" si="43"/>
        <v>0</v>
      </c>
      <c r="BL67" s="18">
        <f t="shared" ca="1" si="43"/>
        <v>0</v>
      </c>
      <c r="BM67" s="18">
        <f t="shared" ca="1" si="43"/>
        <v>0</v>
      </c>
      <c r="BN67" s="18">
        <f t="shared" ca="1" si="43"/>
        <v>0</v>
      </c>
      <c r="BO67" s="18">
        <f t="shared" ca="1" si="46"/>
        <v>0</v>
      </c>
      <c r="BP67" s="18">
        <f t="shared" ca="1" si="46"/>
        <v>0</v>
      </c>
      <c r="BQ67" s="18">
        <f t="shared" ca="1" si="46"/>
        <v>0</v>
      </c>
      <c r="BR67" s="18">
        <f t="shared" ca="1" si="46"/>
        <v>0</v>
      </c>
      <c r="BS67" s="18">
        <f t="shared" ca="1" si="46"/>
        <v>0</v>
      </c>
      <c r="BT67" s="18">
        <f t="shared" ca="1" si="46"/>
        <v>0</v>
      </c>
      <c r="BU67" s="18">
        <f t="shared" ca="1" si="46"/>
        <v>0</v>
      </c>
      <c r="BV67" s="18">
        <f t="shared" ca="1" si="46"/>
        <v>0</v>
      </c>
      <c r="BW67" s="18">
        <f t="shared" ca="1" si="46"/>
        <v>0</v>
      </c>
      <c r="BX67" s="18">
        <f t="shared" ca="1" si="46"/>
        <v>0</v>
      </c>
      <c r="BY67" s="18">
        <f t="shared" ca="1" si="46"/>
        <v>0</v>
      </c>
      <c r="BZ67" s="18">
        <f t="shared" ca="1" si="46"/>
        <v>0</v>
      </c>
      <c r="CA67" s="18">
        <f t="shared" ca="1" si="46"/>
        <v>0</v>
      </c>
      <c r="CB67" s="18">
        <f t="shared" ca="1" si="46"/>
        <v>0</v>
      </c>
      <c r="CC67" s="18">
        <f t="shared" ca="1" si="46"/>
        <v>0</v>
      </c>
      <c r="CD67" s="18">
        <f t="shared" ca="1" si="47"/>
        <v>0</v>
      </c>
      <c r="CE67" s="18">
        <f t="shared" ca="1" si="47"/>
        <v>0</v>
      </c>
      <c r="CF67" s="18">
        <f t="shared" ca="1" si="47"/>
        <v>0</v>
      </c>
      <c r="CG67" s="18">
        <f t="shared" ca="1" si="47"/>
        <v>0</v>
      </c>
      <c r="CH67" s="18">
        <f t="shared" ca="1" si="47"/>
        <v>0</v>
      </c>
      <c r="CI67" s="18">
        <f t="shared" ca="1" si="47"/>
        <v>0</v>
      </c>
      <c r="CJ67" s="19">
        <f t="shared" ca="1" si="24"/>
        <v>462937059.35000002</v>
      </c>
      <c r="CK67" s="18">
        <f t="shared" ca="1" si="51"/>
        <v>0</v>
      </c>
      <c r="CL67" s="18">
        <f t="shared" ca="1" si="51"/>
        <v>0</v>
      </c>
      <c r="CM67" s="19">
        <f t="shared" ca="1" si="25"/>
        <v>462937059.35000002</v>
      </c>
      <c r="CN67" s="18">
        <f t="shared" ca="1" si="52"/>
        <v>146528533.76000005</v>
      </c>
      <c r="CO67" s="18">
        <f t="shared" ca="1" si="52"/>
        <v>316408525.58999997</v>
      </c>
      <c r="CP67" s="19">
        <f t="shared" ca="1" si="26"/>
        <v>0</v>
      </c>
      <c r="CQ67" s="18">
        <f t="shared" ca="1" si="48"/>
        <v>0</v>
      </c>
      <c r="CR67" s="18">
        <f t="shared" ca="1" si="48"/>
        <v>0</v>
      </c>
      <c r="CS67" s="18">
        <f t="shared" ca="1" si="48"/>
        <v>0</v>
      </c>
      <c r="CT67" s="18">
        <f t="shared" ca="1" si="48"/>
        <v>0</v>
      </c>
      <c r="CU67" s="18">
        <f t="shared" ca="1" si="48"/>
        <v>0</v>
      </c>
      <c r="CV67" s="19">
        <f t="shared" ca="1" si="50"/>
        <v>522828746.06999999</v>
      </c>
    </row>
    <row r="68" spans="1:100" ht="12.75" customHeight="1">
      <c r="A68" s="55" t="s">
        <v>271</v>
      </c>
      <c r="B68" s="17">
        <v>3011</v>
      </c>
      <c r="C68" s="56" t="s">
        <v>247</v>
      </c>
      <c r="D68" s="19">
        <f t="shared" ca="1" si="23"/>
        <v>0</v>
      </c>
      <c r="E68" s="18">
        <f t="shared" ca="1" si="44"/>
        <v>0</v>
      </c>
      <c r="F68" s="18">
        <f t="shared" ca="1" si="44"/>
        <v>0</v>
      </c>
      <c r="G68" s="18">
        <f t="shared" ca="1" si="44"/>
        <v>0</v>
      </c>
      <c r="H68" s="18">
        <f t="shared" ca="1" si="44"/>
        <v>0</v>
      </c>
      <c r="I68" s="18">
        <f t="shared" ca="1" si="44"/>
        <v>0</v>
      </c>
      <c r="J68" s="18">
        <f t="shared" ca="1" si="44"/>
        <v>0</v>
      </c>
      <c r="K68" s="18">
        <f t="shared" ca="1" si="44"/>
        <v>0</v>
      </c>
      <c r="L68" s="18">
        <f t="shared" ca="1" si="44"/>
        <v>0</v>
      </c>
      <c r="M68" s="18">
        <f t="shared" ca="1" si="44"/>
        <v>0</v>
      </c>
      <c r="N68" s="18">
        <f t="shared" ca="1" si="44"/>
        <v>0</v>
      </c>
      <c r="O68" s="18">
        <f t="shared" ca="1" si="44"/>
        <v>0</v>
      </c>
      <c r="P68" s="18">
        <f t="shared" ca="1" si="44"/>
        <v>0</v>
      </c>
      <c r="Q68" s="18">
        <f t="shared" ca="1" si="44"/>
        <v>0</v>
      </c>
      <c r="R68" s="18">
        <f t="shared" ca="1" si="44"/>
        <v>0</v>
      </c>
      <c r="S68" s="18">
        <f t="shared" ca="1" si="44"/>
        <v>0</v>
      </c>
      <c r="T68" s="18">
        <f t="shared" ca="1" si="1"/>
        <v>0</v>
      </c>
      <c r="U68" s="18">
        <f t="shared" ca="1" si="45"/>
        <v>0</v>
      </c>
      <c r="V68" s="18">
        <f t="shared" ca="1" si="45"/>
        <v>0</v>
      </c>
      <c r="W68" s="18">
        <f t="shared" ca="1" si="45"/>
        <v>0</v>
      </c>
      <c r="X68" s="18">
        <f t="shared" ca="1" si="45"/>
        <v>0</v>
      </c>
      <c r="Y68" s="18">
        <f t="shared" ca="1" si="45"/>
        <v>0</v>
      </c>
      <c r="Z68" s="18">
        <f t="shared" ca="1" si="45"/>
        <v>0</v>
      </c>
      <c r="AA68" s="18">
        <f t="shared" ca="1" si="45"/>
        <v>0</v>
      </c>
      <c r="AB68" s="18">
        <f t="shared" ca="1" si="45"/>
        <v>0</v>
      </c>
      <c r="AC68" s="18">
        <f t="shared" ca="1" si="45"/>
        <v>0</v>
      </c>
      <c r="AD68" s="18">
        <f t="shared" ca="1" si="45"/>
        <v>0</v>
      </c>
      <c r="AE68" s="18">
        <f t="shared" ca="1" si="45"/>
        <v>0</v>
      </c>
      <c r="AF68" s="18">
        <f t="shared" ca="1" si="45"/>
        <v>0</v>
      </c>
      <c r="AG68" s="18">
        <f t="shared" ca="1" si="45"/>
        <v>0</v>
      </c>
      <c r="AH68" s="18">
        <f t="shared" ca="1" si="45"/>
        <v>0</v>
      </c>
      <c r="AI68" s="18">
        <f t="shared" ca="1" si="45"/>
        <v>0</v>
      </c>
      <c r="AJ68" s="18">
        <f t="shared" ca="1" si="45"/>
        <v>0</v>
      </c>
      <c r="AK68" s="18">
        <f t="shared" ca="1" si="42"/>
        <v>0</v>
      </c>
      <c r="AL68" s="18">
        <f t="shared" ca="1" si="42"/>
        <v>0</v>
      </c>
      <c r="AM68" s="18">
        <f t="shared" ca="1" si="42"/>
        <v>0</v>
      </c>
      <c r="AN68" s="18">
        <f t="shared" ca="1" si="42"/>
        <v>0</v>
      </c>
      <c r="AO68" s="18">
        <f t="shared" ca="1" si="42"/>
        <v>0</v>
      </c>
      <c r="AP68" s="18">
        <f t="shared" ca="1" si="42"/>
        <v>0</v>
      </c>
      <c r="AQ68" s="18">
        <f t="shared" ca="1" si="42"/>
        <v>0</v>
      </c>
      <c r="AR68" s="18">
        <f t="shared" ca="1" si="42"/>
        <v>0</v>
      </c>
      <c r="AS68" s="18">
        <f t="shared" ca="1" si="42"/>
        <v>0</v>
      </c>
      <c r="AT68" s="18">
        <f t="shared" ca="1" si="42"/>
        <v>0</v>
      </c>
      <c r="AU68" s="18">
        <f t="shared" ca="1" si="42"/>
        <v>0</v>
      </c>
      <c r="AV68" s="18">
        <f t="shared" ca="1" si="42"/>
        <v>0</v>
      </c>
      <c r="AW68" s="18">
        <f t="shared" ca="1" si="42"/>
        <v>0</v>
      </c>
      <c r="AX68" s="18">
        <f t="shared" ca="1" si="42"/>
        <v>0</v>
      </c>
      <c r="AY68" s="18">
        <f t="shared" ca="1" si="43"/>
        <v>0</v>
      </c>
      <c r="AZ68" s="18">
        <f t="shared" ca="1" si="43"/>
        <v>0</v>
      </c>
      <c r="BA68" s="18">
        <f t="shared" ca="1" si="43"/>
        <v>0</v>
      </c>
      <c r="BB68" s="18">
        <f t="shared" ca="1" si="43"/>
        <v>0</v>
      </c>
      <c r="BC68" s="18">
        <f t="shared" ca="1" si="43"/>
        <v>0</v>
      </c>
      <c r="BD68" s="18">
        <f t="shared" ca="1" si="43"/>
        <v>17499219.249024</v>
      </c>
      <c r="BE68" s="18">
        <f t="shared" ca="1" si="43"/>
        <v>0</v>
      </c>
      <c r="BF68" s="18">
        <f t="shared" ca="1" si="43"/>
        <v>0</v>
      </c>
      <c r="BG68" s="18">
        <f t="shared" ca="1" si="43"/>
        <v>0</v>
      </c>
      <c r="BH68" s="18">
        <f t="shared" ca="1" si="43"/>
        <v>0</v>
      </c>
      <c r="BI68" s="18">
        <f t="shared" ca="1" si="43"/>
        <v>0</v>
      </c>
      <c r="BJ68" s="18">
        <f t="shared" ca="1" si="43"/>
        <v>0</v>
      </c>
      <c r="BK68" s="18">
        <f t="shared" ca="1" si="43"/>
        <v>0</v>
      </c>
      <c r="BL68" s="18">
        <f t="shared" ca="1" si="43"/>
        <v>0</v>
      </c>
      <c r="BM68" s="18">
        <f t="shared" ca="1" si="43"/>
        <v>0</v>
      </c>
      <c r="BN68" s="18">
        <f t="shared" ca="1" si="43"/>
        <v>0</v>
      </c>
      <c r="BO68" s="18">
        <f t="shared" ca="1" si="46"/>
        <v>0</v>
      </c>
      <c r="BP68" s="18">
        <f t="shared" ca="1" si="46"/>
        <v>0</v>
      </c>
      <c r="BQ68" s="18">
        <f t="shared" ca="1" si="46"/>
        <v>0</v>
      </c>
      <c r="BR68" s="18">
        <f t="shared" ca="1" si="46"/>
        <v>0</v>
      </c>
      <c r="BS68" s="18">
        <f t="shared" ca="1" si="46"/>
        <v>0</v>
      </c>
      <c r="BT68" s="18">
        <f t="shared" ca="1" si="46"/>
        <v>0</v>
      </c>
      <c r="BU68" s="18">
        <f t="shared" ca="1" si="46"/>
        <v>0</v>
      </c>
      <c r="BV68" s="18">
        <f t="shared" ca="1" si="46"/>
        <v>0</v>
      </c>
      <c r="BW68" s="18">
        <f t="shared" ca="1" si="46"/>
        <v>0</v>
      </c>
      <c r="BX68" s="18">
        <f t="shared" ca="1" si="46"/>
        <v>0</v>
      </c>
      <c r="BY68" s="18">
        <f t="shared" ca="1" si="46"/>
        <v>0</v>
      </c>
      <c r="BZ68" s="18">
        <f t="shared" ca="1" si="46"/>
        <v>0</v>
      </c>
      <c r="CA68" s="18">
        <f t="shared" ca="1" si="46"/>
        <v>0</v>
      </c>
      <c r="CB68" s="18">
        <f t="shared" ca="1" si="46"/>
        <v>0</v>
      </c>
      <c r="CC68" s="18">
        <f t="shared" ca="1" si="46"/>
        <v>0</v>
      </c>
      <c r="CD68" s="18">
        <f t="shared" ca="1" si="47"/>
        <v>0</v>
      </c>
      <c r="CE68" s="18">
        <f t="shared" ca="1" si="47"/>
        <v>0</v>
      </c>
      <c r="CF68" s="18">
        <f t="shared" ca="1" si="47"/>
        <v>0</v>
      </c>
      <c r="CG68" s="18">
        <f t="shared" ca="1" si="47"/>
        <v>0</v>
      </c>
      <c r="CH68" s="18">
        <f t="shared" ca="1" si="47"/>
        <v>0</v>
      </c>
      <c r="CI68" s="18">
        <f t="shared" ca="1" si="47"/>
        <v>0</v>
      </c>
      <c r="CJ68" s="19">
        <f t="shared" ca="1" si="24"/>
        <v>411487925</v>
      </c>
      <c r="CK68" s="18">
        <f t="shared" ca="1" si="51"/>
        <v>0</v>
      </c>
      <c r="CL68" s="18">
        <f t="shared" ca="1" si="51"/>
        <v>0</v>
      </c>
      <c r="CM68" s="19">
        <f t="shared" ca="1" si="25"/>
        <v>411487925</v>
      </c>
      <c r="CN68" s="18">
        <f t="shared" ca="1" si="52"/>
        <v>0</v>
      </c>
      <c r="CO68" s="18">
        <f t="shared" ca="1" si="52"/>
        <v>411487925</v>
      </c>
      <c r="CP68" s="19">
        <f t="shared" ca="1" si="26"/>
        <v>0</v>
      </c>
      <c r="CQ68" s="18">
        <f t="shared" ca="1" si="48"/>
        <v>0</v>
      </c>
      <c r="CR68" s="18">
        <f t="shared" ca="1" si="48"/>
        <v>0</v>
      </c>
      <c r="CS68" s="18">
        <f t="shared" ca="1" si="48"/>
        <v>0</v>
      </c>
      <c r="CT68" s="18">
        <f t="shared" ca="1" si="48"/>
        <v>0</v>
      </c>
      <c r="CU68" s="18">
        <f t="shared" ca="1" si="48"/>
        <v>0</v>
      </c>
      <c r="CV68" s="19">
        <f t="shared" ca="1" si="50"/>
        <v>428987144.24902397</v>
      </c>
    </row>
    <row r="69" spans="1:100" ht="12.75" customHeight="1">
      <c r="A69" s="55" t="s">
        <v>273</v>
      </c>
      <c r="B69" s="17">
        <v>3012</v>
      </c>
      <c r="C69" s="56" t="s">
        <v>247</v>
      </c>
      <c r="D69" s="19">
        <f t="shared" ca="1" si="23"/>
        <v>0</v>
      </c>
      <c r="E69" s="18">
        <f t="shared" ca="1" si="44"/>
        <v>0</v>
      </c>
      <c r="F69" s="18">
        <f t="shared" ca="1" si="44"/>
        <v>0</v>
      </c>
      <c r="G69" s="18">
        <f t="shared" ca="1" si="44"/>
        <v>0</v>
      </c>
      <c r="H69" s="18">
        <f t="shared" ca="1" si="44"/>
        <v>0</v>
      </c>
      <c r="I69" s="18">
        <f t="shared" ca="1" si="44"/>
        <v>0</v>
      </c>
      <c r="J69" s="18">
        <f t="shared" ca="1" si="44"/>
        <v>0</v>
      </c>
      <c r="K69" s="18">
        <f t="shared" ca="1" si="44"/>
        <v>0</v>
      </c>
      <c r="L69" s="18">
        <f t="shared" ca="1" si="44"/>
        <v>0</v>
      </c>
      <c r="M69" s="18">
        <f t="shared" ca="1" si="44"/>
        <v>0</v>
      </c>
      <c r="N69" s="18">
        <f t="shared" ca="1" si="44"/>
        <v>0</v>
      </c>
      <c r="O69" s="18">
        <f t="shared" ca="1" si="44"/>
        <v>0</v>
      </c>
      <c r="P69" s="18">
        <f t="shared" ca="1" si="44"/>
        <v>0</v>
      </c>
      <c r="Q69" s="18">
        <f t="shared" ca="1" si="44"/>
        <v>0</v>
      </c>
      <c r="R69" s="18">
        <f t="shared" ca="1" si="44"/>
        <v>0</v>
      </c>
      <c r="S69" s="18">
        <f t="shared" ca="1" si="44"/>
        <v>0</v>
      </c>
      <c r="T69" s="18">
        <f t="shared" ca="1" si="1"/>
        <v>0</v>
      </c>
      <c r="U69" s="18">
        <f t="shared" ca="1" si="45"/>
        <v>0</v>
      </c>
      <c r="V69" s="18">
        <f t="shared" ca="1" si="45"/>
        <v>0</v>
      </c>
      <c r="W69" s="18">
        <f t="shared" ca="1" si="45"/>
        <v>0</v>
      </c>
      <c r="X69" s="18">
        <f t="shared" ca="1" si="45"/>
        <v>0</v>
      </c>
      <c r="Y69" s="18">
        <f t="shared" ca="1" si="45"/>
        <v>0</v>
      </c>
      <c r="Z69" s="18">
        <f t="shared" ca="1" si="45"/>
        <v>0</v>
      </c>
      <c r="AA69" s="18">
        <f t="shared" ca="1" si="45"/>
        <v>0</v>
      </c>
      <c r="AB69" s="18">
        <f t="shared" ca="1" si="45"/>
        <v>0</v>
      </c>
      <c r="AC69" s="18">
        <f t="shared" ca="1" si="45"/>
        <v>0</v>
      </c>
      <c r="AD69" s="18">
        <f t="shared" ca="1" si="45"/>
        <v>0</v>
      </c>
      <c r="AE69" s="18">
        <f t="shared" ca="1" si="45"/>
        <v>0</v>
      </c>
      <c r="AF69" s="18">
        <f t="shared" ca="1" si="45"/>
        <v>0</v>
      </c>
      <c r="AG69" s="18">
        <f t="shared" ca="1" si="45"/>
        <v>0</v>
      </c>
      <c r="AH69" s="18">
        <f t="shared" ca="1" si="45"/>
        <v>0</v>
      </c>
      <c r="AI69" s="18">
        <f t="shared" ca="1" si="45"/>
        <v>0</v>
      </c>
      <c r="AJ69" s="18">
        <f t="shared" ca="1" si="45"/>
        <v>0</v>
      </c>
      <c r="AK69" s="18">
        <f t="shared" ca="1" si="42"/>
        <v>0</v>
      </c>
      <c r="AL69" s="18">
        <f t="shared" ca="1" si="42"/>
        <v>0</v>
      </c>
      <c r="AM69" s="18">
        <f t="shared" ca="1" si="42"/>
        <v>0</v>
      </c>
      <c r="AN69" s="18">
        <f t="shared" ca="1" si="42"/>
        <v>0</v>
      </c>
      <c r="AO69" s="18">
        <f t="shared" ca="1" si="42"/>
        <v>0</v>
      </c>
      <c r="AP69" s="18">
        <f t="shared" ca="1" si="42"/>
        <v>0</v>
      </c>
      <c r="AQ69" s="18">
        <f t="shared" ca="1" si="42"/>
        <v>0</v>
      </c>
      <c r="AR69" s="18">
        <f t="shared" ca="1" si="42"/>
        <v>0</v>
      </c>
      <c r="AS69" s="18">
        <f t="shared" ca="1" si="42"/>
        <v>0</v>
      </c>
      <c r="AT69" s="18">
        <f t="shared" ca="1" si="42"/>
        <v>0</v>
      </c>
      <c r="AU69" s="18">
        <f t="shared" ca="1" si="42"/>
        <v>0</v>
      </c>
      <c r="AV69" s="18">
        <f t="shared" ca="1" si="42"/>
        <v>0</v>
      </c>
      <c r="AW69" s="18">
        <f t="shared" ca="1" si="42"/>
        <v>0</v>
      </c>
      <c r="AX69" s="18">
        <f t="shared" ca="1" si="42"/>
        <v>0</v>
      </c>
      <c r="AY69" s="18">
        <f t="shared" ca="1" si="43"/>
        <v>0</v>
      </c>
      <c r="AZ69" s="18">
        <f t="shared" ca="1" si="43"/>
        <v>0</v>
      </c>
      <c r="BA69" s="18">
        <f t="shared" ca="1" si="43"/>
        <v>0</v>
      </c>
      <c r="BB69" s="18">
        <f t="shared" ca="1" si="43"/>
        <v>0</v>
      </c>
      <c r="BC69" s="18">
        <f t="shared" ca="1" si="43"/>
        <v>0</v>
      </c>
      <c r="BD69" s="18">
        <f t="shared" ca="1" si="43"/>
        <v>3395.5</v>
      </c>
      <c r="BE69" s="18">
        <f t="shared" ca="1" si="43"/>
        <v>0</v>
      </c>
      <c r="BF69" s="18">
        <f t="shared" ca="1" si="43"/>
        <v>0</v>
      </c>
      <c r="BG69" s="18">
        <f t="shared" ca="1" si="43"/>
        <v>0</v>
      </c>
      <c r="BH69" s="18">
        <f t="shared" ca="1" si="43"/>
        <v>0</v>
      </c>
      <c r="BI69" s="18">
        <f t="shared" ca="1" si="43"/>
        <v>0</v>
      </c>
      <c r="BJ69" s="18">
        <f t="shared" ca="1" si="43"/>
        <v>0</v>
      </c>
      <c r="BK69" s="18">
        <f t="shared" ca="1" si="43"/>
        <v>0</v>
      </c>
      <c r="BL69" s="18">
        <f t="shared" ca="1" si="43"/>
        <v>0</v>
      </c>
      <c r="BM69" s="18">
        <f t="shared" ca="1" si="43"/>
        <v>0</v>
      </c>
      <c r="BN69" s="18">
        <f t="shared" ca="1" si="43"/>
        <v>0</v>
      </c>
      <c r="BO69" s="18">
        <f t="shared" ca="1" si="46"/>
        <v>0</v>
      </c>
      <c r="BP69" s="18">
        <f t="shared" ca="1" si="46"/>
        <v>0</v>
      </c>
      <c r="BQ69" s="18">
        <f t="shared" ca="1" si="46"/>
        <v>0</v>
      </c>
      <c r="BR69" s="18">
        <f t="shared" ca="1" si="46"/>
        <v>0</v>
      </c>
      <c r="BS69" s="18">
        <f t="shared" ca="1" si="46"/>
        <v>0</v>
      </c>
      <c r="BT69" s="18">
        <f t="shared" ca="1" si="46"/>
        <v>0</v>
      </c>
      <c r="BU69" s="18">
        <f t="shared" ca="1" si="46"/>
        <v>0</v>
      </c>
      <c r="BV69" s="18">
        <f t="shared" ca="1" si="46"/>
        <v>0</v>
      </c>
      <c r="BW69" s="18">
        <f t="shared" ca="1" si="46"/>
        <v>0</v>
      </c>
      <c r="BX69" s="18">
        <f t="shared" ca="1" si="46"/>
        <v>0</v>
      </c>
      <c r="BY69" s="18">
        <f t="shared" ca="1" si="46"/>
        <v>0</v>
      </c>
      <c r="BZ69" s="18">
        <f t="shared" ca="1" si="46"/>
        <v>0</v>
      </c>
      <c r="CA69" s="18">
        <f t="shared" ca="1" si="46"/>
        <v>0</v>
      </c>
      <c r="CB69" s="18">
        <f t="shared" ca="1" si="46"/>
        <v>0</v>
      </c>
      <c r="CC69" s="18">
        <f t="shared" ca="1" si="46"/>
        <v>0</v>
      </c>
      <c r="CD69" s="18">
        <f t="shared" ca="1" si="47"/>
        <v>0</v>
      </c>
      <c r="CE69" s="18">
        <f t="shared" ca="1" si="47"/>
        <v>0</v>
      </c>
      <c r="CF69" s="18">
        <f t="shared" ca="1" si="47"/>
        <v>0</v>
      </c>
      <c r="CG69" s="18">
        <f t="shared" ca="1" si="47"/>
        <v>0</v>
      </c>
      <c r="CH69" s="18">
        <f t="shared" ca="1" si="47"/>
        <v>0</v>
      </c>
      <c r="CI69" s="18">
        <f t="shared" ca="1" si="47"/>
        <v>0</v>
      </c>
      <c r="CJ69" s="19">
        <f t="shared" ca="1" si="24"/>
        <v>56102021.029999986</v>
      </c>
      <c r="CK69" s="18">
        <f t="shared" ca="1" si="51"/>
        <v>0</v>
      </c>
      <c r="CL69" s="18">
        <f t="shared" ca="1" si="51"/>
        <v>0</v>
      </c>
      <c r="CM69" s="19">
        <f t="shared" ca="1" si="25"/>
        <v>56102021.029999986</v>
      </c>
      <c r="CN69" s="18">
        <f t="shared" ca="1" si="52"/>
        <v>930386.16999999981</v>
      </c>
      <c r="CO69" s="18">
        <f t="shared" ca="1" si="52"/>
        <v>55171634.859999985</v>
      </c>
      <c r="CP69" s="19">
        <f t="shared" ca="1" si="26"/>
        <v>0</v>
      </c>
      <c r="CQ69" s="18">
        <f t="shared" ca="1" si="48"/>
        <v>0</v>
      </c>
      <c r="CR69" s="18">
        <f t="shared" ca="1" si="48"/>
        <v>0</v>
      </c>
      <c r="CS69" s="18">
        <f t="shared" ca="1" si="48"/>
        <v>0</v>
      </c>
      <c r="CT69" s="18">
        <f t="shared" ca="1" si="48"/>
        <v>0</v>
      </c>
      <c r="CU69" s="18">
        <f t="shared" ca="1" si="48"/>
        <v>0</v>
      </c>
      <c r="CV69" s="19">
        <f t="shared" ca="1" si="50"/>
        <v>56105416.529999986</v>
      </c>
    </row>
    <row r="70" spans="1:100" ht="12.75" customHeight="1">
      <c r="A70" s="55" t="s">
        <v>275</v>
      </c>
      <c r="B70" s="17">
        <v>3016</v>
      </c>
      <c r="C70" s="56" t="s">
        <v>247</v>
      </c>
      <c r="D70" s="19">
        <f t="shared" ca="1" si="23"/>
        <v>0</v>
      </c>
      <c r="E70" s="18">
        <f t="shared" ca="1" si="44"/>
        <v>0</v>
      </c>
      <c r="F70" s="18">
        <f t="shared" ca="1" si="44"/>
        <v>0</v>
      </c>
      <c r="G70" s="18">
        <f t="shared" ca="1" si="44"/>
        <v>0</v>
      </c>
      <c r="H70" s="18">
        <f t="shared" ca="1" si="44"/>
        <v>0</v>
      </c>
      <c r="I70" s="18">
        <f t="shared" ca="1" si="44"/>
        <v>0</v>
      </c>
      <c r="J70" s="18">
        <f t="shared" ca="1" si="44"/>
        <v>0</v>
      </c>
      <c r="K70" s="18">
        <f t="shared" ca="1" si="44"/>
        <v>0</v>
      </c>
      <c r="L70" s="18">
        <f t="shared" ca="1" si="44"/>
        <v>0</v>
      </c>
      <c r="M70" s="18">
        <f t="shared" ca="1" si="44"/>
        <v>0</v>
      </c>
      <c r="N70" s="18">
        <f t="shared" ca="1" si="44"/>
        <v>0</v>
      </c>
      <c r="O70" s="18">
        <f t="shared" ca="1" si="44"/>
        <v>0</v>
      </c>
      <c r="P70" s="18">
        <f t="shared" ca="1" si="44"/>
        <v>0</v>
      </c>
      <c r="Q70" s="18">
        <f t="shared" ca="1" si="44"/>
        <v>0</v>
      </c>
      <c r="R70" s="18">
        <f t="shared" ca="1" si="44"/>
        <v>0</v>
      </c>
      <c r="S70" s="18">
        <f t="shared" ca="1" si="44"/>
        <v>0</v>
      </c>
      <c r="T70" s="18">
        <f t="shared" ca="1" si="1"/>
        <v>0</v>
      </c>
      <c r="U70" s="18">
        <f t="shared" ca="1" si="45"/>
        <v>0</v>
      </c>
      <c r="V70" s="18">
        <f t="shared" ca="1" si="45"/>
        <v>0</v>
      </c>
      <c r="W70" s="18">
        <f t="shared" ca="1" si="45"/>
        <v>0</v>
      </c>
      <c r="X70" s="18">
        <f t="shared" ca="1" si="45"/>
        <v>0</v>
      </c>
      <c r="Y70" s="18">
        <f t="shared" ca="1" si="45"/>
        <v>0</v>
      </c>
      <c r="Z70" s="18">
        <f t="shared" ca="1" si="45"/>
        <v>0</v>
      </c>
      <c r="AA70" s="18">
        <f t="shared" ca="1" si="45"/>
        <v>0</v>
      </c>
      <c r="AB70" s="18">
        <f t="shared" ca="1" si="45"/>
        <v>0</v>
      </c>
      <c r="AC70" s="18">
        <f t="shared" ca="1" si="45"/>
        <v>0</v>
      </c>
      <c r="AD70" s="18">
        <f t="shared" ca="1" si="45"/>
        <v>0</v>
      </c>
      <c r="AE70" s="18">
        <f t="shared" ca="1" si="45"/>
        <v>0</v>
      </c>
      <c r="AF70" s="18">
        <f t="shared" ca="1" si="45"/>
        <v>0</v>
      </c>
      <c r="AG70" s="18">
        <f t="shared" ca="1" si="45"/>
        <v>0</v>
      </c>
      <c r="AH70" s="18">
        <f t="shared" ca="1" si="45"/>
        <v>0</v>
      </c>
      <c r="AI70" s="18">
        <f t="shared" ca="1" si="45"/>
        <v>0</v>
      </c>
      <c r="AJ70" s="18">
        <f t="shared" ref="AJ70:AY72" ca="1" si="53">IFERROR(IF($C$2="Yurtiçi",INDIRECT("'"&amp;$B$2&amp;"'!"&amp;ADDRESS(MATCH($B70,INDIRECT("'"&amp;$B$2&amp;"'!$B$1:$B$1095"),0),MATCH(AJ$5,INDIRECT("'"&amp;$B$2&amp;"'!5:5"),0))),IF($C$2="Yurtdışı",INDIRECT("'"&amp;$B$2&amp;"'!"&amp;ADDRESS(MATCH($B70,INDIRECT("'"&amp;$B$2&amp;"'!$B$1:$B$1095"),0),MATCH(AJ$5,INDIRECT("'"&amp;$B$2&amp;"'!5:5"),0)+1)),INDIRECT("'"&amp;$B$2&amp;"'!"&amp;ADDRESS(MATCH($B70,INDIRECT("'"&amp;$B$2&amp;"'!$B$1:$B$1095"),0),MATCH(AJ$5,INDIRECT("'"&amp;$B$2&amp;"'!5:5"),0)))+INDIRECT("'"&amp;$B$2&amp;"'!"&amp;ADDRESS(MATCH($B70,INDIRECT("'"&amp;$B$2&amp;"'!$B$1:$B$1095"),0),MATCH(AJ$5,INDIRECT("'"&amp;$B$2&amp;"'!5:5"),0)+1)))),0)</f>
        <v>0</v>
      </c>
      <c r="AK70" s="18">
        <f t="shared" ca="1" si="53"/>
        <v>0</v>
      </c>
      <c r="AL70" s="18">
        <f t="shared" ca="1" si="53"/>
        <v>0</v>
      </c>
      <c r="AM70" s="18">
        <f t="shared" ca="1" si="53"/>
        <v>0</v>
      </c>
      <c r="AN70" s="18">
        <f t="shared" ca="1" si="53"/>
        <v>0</v>
      </c>
      <c r="AO70" s="18">
        <f t="shared" ca="1" si="53"/>
        <v>0</v>
      </c>
      <c r="AP70" s="18">
        <f t="shared" ca="1" si="53"/>
        <v>0</v>
      </c>
      <c r="AQ70" s="18">
        <f t="shared" ca="1" si="53"/>
        <v>0</v>
      </c>
      <c r="AR70" s="18">
        <f t="shared" ca="1" si="53"/>
        <v>0</v>
      </c>
      <c r="AS70" s="18">
        <f t="shared" ca="1" si="53"/>
        <v>0</v>
      </c>
      <c r="AT70" s="18">
        <f t="shared" ca="1" si="53"/>
        <v>0</v>
      </c>
      <c r="AU70" s="18">
        <f t="shared" ca="1" si="53"/>
        <v>0</v>
      </c>
      <c r="AV70" s="18">
        <f t="shared" ca="1" si="53"/>
        <v>0</v>
      </c>
      <c r="AW70" s="18">
        <f t="shared" ca="1" si="53"/>
        <v>0</v>
      </c>
      <c r="AX70" s="18">
        <f t="shared" ca="1" si="53"/>
        <v>0</v>
      </c>
      <c r="AY70" s="18">
        <f t="shared" ca="1" si="53"/>
        <v>0</v>
      </c>
      <c r="AZ70" s="18">
        <f t="shared" ref="AZ70:BO72" ca="1" si="54">IFERROR(IF($C$2="Yurtiçi",INDIRECT("'"&amp;$B$2&amp;"'!"&amp;ADDRESS(MATCH($B70,INDIRECT("'"&amp;$B$2&amp;"'!$B$1:$B$1095"),0),MATCH(AZ$5,INDIRECT("'"&amp;$B$2&amp;"'!5:5"),0))),IF($C$2="Yurtdışı",INDIRECT("'"&amp;$B$2&amp;"'!"&amp;ADDRESS(MATCH($B70,INDIRECT("'"&amp;$B$2&amp;"'!$B$1:$B$1095"),0),MATCH(AZ$5,INDIRECT("'"&amp;$B$2&amp;"'!5:5"),0)+1)),INDIRECT("'"&amp;$B$2&amp;"'!"&amp;ADDRESS(MATCH($B70,INDIRECT("'"&amp;$B$2&amp;"'!$B$1:$B$1095"),0),MATCH(AZ$5,INDIRECT("'"&amp;$B$2&amp;"'!5:5"),0)))+INDIRECT("'"&amp;$B$2&amp;"'!"&amp;ADDRESS(MATCH($B70,INDIRECT("'"&amp;$B$2&amp;"'!$B$1:$B$1095"),0),MATCH(AZ$5,INDIRECT("'"&amp;$B$2&amp;"'!5:5"),0)+1)))),0)</f>
        <v>0</v>
      </c>
      <c r="BA70" s="18">
        <f t="shared" ca="1" si="54"/>
        <v>0</v>
      </c>
      <c r="BB70" s="18">
        <f t="shared" ca="1" si="54"/>
        <v>0</v>
      </c>
      <c r="BC70" s="18">
        <f t="shared" ca="1" si="54"/>
        <v>0</v>
      </c>
      <c r="BD70" s="18">
        <f t="shared" ca="1" si="54"/>
        <v>202070431.95971501</v>
      </c>
      <c r="BE70" s="18">
        <f t="shared" ca="1" si="54"/>
        <v>13637309.279999999</v>
      </c>
      <c r="BF70" s="18">
        <f t="shared" ca="1" si="54"/>
        <v>0</v>
      </c>
      <c r="BG70" s="18">
        <f t="shared" ca="1" si="54"/>
        <v>0</v>
      </c>
      <c r="BH70" s="18">
        <f t="shared" ca="1" si="54"/>
        <v>0</v>
      </c>
      <c r="BI70" s="18">
        <f t="shared" ca="1" si="54"/>
        <v>0</v>
      </c>
      <c r="BJ70" s="18">
        <f t="shared" ca="1" si="54"/>
        <v>0</v>
      </c>
      <c r="BK70" s="18">
        <f t="shared" ca="1" si="54"/>
        <v>0</v>
      </c>
      <c r="BL70" s="18">
        <f t="shared" ca="1" si="54"/>
        <v>0</v>
      </c>
      <c r="BM70" s="18">
        <f t="shared" ca="1" si="54"/>
        <v>0</v>
      </c>
      <c r="BN70" s="18">
        <f t="shared" ca="1" si="54"/>
        <v>0</v>
      </c>
      <c r="BO70" s="18">
        <f t="shared" ca="1" si="54"/>
        <v>0</v>
      </c>
      <c r="BP70" s="18">
        <f t="shared" ca="1" si="46"/>
        <v>0</v>
      </c>
      <c r="BQ70" s="18">
        <f t="shared" ca="1" si="46"/>
        <v>0</v>
      </c>
      <c r="BR70" s="18">
        <f t="shared" ca="1" si="46"/>
        <v>0</v>
      </c>
      <c r="BS70" s="18">
        <f t="shared" ca="1" si="46"/>
        <v>0</v>
      </c>
      <c r="BT70" s="18">
        <f t="shared" ca="1" si="46"/>
        <v>0</v>
      </c>
      <c r="BU70" s="18">
        <f t="shared" ca="1" si="46"/>
        <v>0</v>
      </c>
      <c r="BV70" s="18">
        <f t="shared" ca="1" si="46"/>
        <v>0</v>
      </c>
      <c r="BW70" s="18">
        <f t="shared" ca="1" si="46"/>
        <v>0</v>
      </c>
      <c r="BX70" s="18">
        <f t="shared" ca="1" si="46"/>
        <v>0</v>
      </c>
      <c r="BY70" s="18">
        <f t="shared" ca="1" si="46"/>
        <v>0</v>
      </c>
      <c r="BZ70" s="18">
        <f t="shared" ca="1" si="46"/>
        <v>0</v>
      </c>
      <c r="CA70" s="18">
        <f t="shared" ca="1" si="46"/>
        <v>0</v>
      </c>
      <c r="CB70" s="18">
        <f t="shared" ca="1" si="46"/>
        <v>0</v>
      </c>
      <c r="CC70" s="18">
        <f t="shared" ca="1" si="46"/>
        <v>0</v>
      </c>
      <c r="CD70" s="18">
        <f t="shared" ca="1" si="47"/>
        <v>0</v>
      </c>
      <c r="CE70" s="18">
        <f t="shared" ca="1" si="47"/>
        <v>0</v>
      </c>
      <c r="CF70" s="18">
        <f t="shared" ca="1" si="47"/>
        <v>0</v>
      </c>
      <c r="CG70" s="18">
        <f t="shared" ca="1" si="47"/>
        <v>0</v>
      </c>
      <c r="CH70" s="18">
        <f t="shared" ca="1" si="47"/>
        <v>0</v>
      </c>
      <c r="CI70" s="18">
        <f t="shared" ca="1" si="47"/>
        <v>0</v>
      </c>
      <c r="CJ70" s="19">
        <f t="shared" ca="1" si="24"/>
        <v>2066481541.0800049</v>
      </c>
      <c r="CK70" s="18">
        <f t="shared" ca="1" si="51"/>
        <v>4395023.5100000007</v>
      </c>
      <c r="CL70" s="18">
        <f t="shared" ca="1" si="51"/>
        <v>312800.46999999997</v>
      </c>
      <c r="CM70" s="19">
        <f t="shared" ca="1" si="25"/>
        <v>237670610.11000228</v>
      </c>
      <c r="CN70" s="18">
        <f t="shared" ca="1" si="52"/>
        <v>3694987.5999999987</v>
      </c>
      <c r="CO70" s="18">
        <f t="shared" ca="1" si="52"/>
        <v>233975622.51000229</v>
      </c>
      <c r="CP70" s="19">
        <f t="shared" ca="1" si="26"/>
        <v>1824103106.9900026</v>
      </c>
      <c r="CQ70" s="18">
        <f t="shared" ca="1" si="48"/>
        <v>7572218.0199999996</v>
      </c>
      <c r="CR70" s="18">
        <f t="shared" ca="1" si="48"/>
        <v>1816530888.9700027</v>
      </c>
      <c r="CS70" s="18">
        <f t="shared" ca="1" si="48"/>
        <v>3093011.7599999956</v>
      </c>
      <c r="CT70" s="18">
        <f t="shared" ca="1" si="48"/>
        <v>0</v>
      </c>
      <c r="CU70" s="18">
        <f t="shared" ca="1" si="48"/>
        <v>0</v>
      </c>
      <c r="CV70" s="19">
        <f t="shared" ca="1" si="50"/>
        <v>2285282294.07972</v>
      </c>
    </row>
    <row r="71" spans="1:100" ht="12.75" customHeight="1">
      <c r="A71" s="55" t="s">
        <v>277</v>
      </c>
      <c r="B71" s="17">
        <v>3017</v>
      </c>
      <c r="C71" s="56" t="s">
        <v>247</v>
      </c>
      <c r="D71" s="19">
        <f t="shared" ca="1" si="23"/>
        <v>0</v>
      </c>
      <c r="E71" s="18">
        <f t="shared" ref="E71:S72" ca="1" si="55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55"/>
        <v>0</v>
      </c>
      <c r="G71" s="18">
        <f t="shared" ca="1" si="55"/>
        <v>0</v>
      </c>
      <c r="H71" s="18">
        <f t="shared" ca="1" si="55"/>
        <v>0</v>
      </c>
      <c r="I71" s="18">
        <f t="shared" ca="1" si="55"/>
        <v>0</v>
      </c>
      <c r="J71" s="18">
        <f t="shared" ca="1" si="55"/>
        <v>0</v>
      </c>
      <c r="K71" s="18">
        <f t="shared" ca="1" si="55"/>
        <v>0</v>
      </c>
      <c r="L71" s="18">
        <f t="shared" ca="1" si="55"/>
        <v>0</v>
      </c>
      <c r="M71" s="18">
        <f t="shared" ca="1" si="55"/>
        <v>0</v>
      </c>
      <c r="N71" s="18">
        <f t="shared" ca="1" si="55"/>
        <v>0</v>
      </c>
      <c r="O71" s="18">
        <f t="shared" ca="1" si="55"/>
        <v>0</v>
      </c>
      <c r="P71" s="18">
        <f t="shared" ca="1" si="55"/>
        <v>0</v>
      </c>
      <c r="Q71" s="18">
        <f t="shared" ca="1" si="55"/>
        <v>0</v>
      </c>
      <c r="R71" s="18">
        <f t="shared" ca="1" si="55"/>
        <v>0</v>
      </c>
      <c r="S71" s="18">
        <f t="shared" ca="1" si="55"/>
        <v>0</v>
      </c>
      <c r="T71" s="18">
        <f t="shared" ref="T71:T72" ca="1" si="56">IFERROR(IF($C$2="Yurtiçi",INDIRECT("'"&amp;$B$2&amp;"'!"&amp;ADDRESS(MATCH($B71,INDIRECT("'"&amp;$B$2&amp;"'!$B$1:$B$1095"),0),MATCH("715-Yeşilkart Hariç",INDIRECT("'"&amp;$B$2&amp;"'!5:5"),0))),IF($C$2="Yurtdışı",INDIRECT("'"&amp;$B$2&amp;"'!"&amp;ADDRESS(MATCH($B71,INDIRECT("'"&amp;$B$2&amp;"'!$B$1:$B$1095"),0),MATCH("715-Yeşilkart Hariç",INDIRECT("'"&amp;$B$2&amp;"'!5:5"),0)+1)),INDIRECT("'"&amp;$B$2&amp;"'!"&amp;ADDRESS(MATCH($B71,INDIRECT("'"&amp;$B$2&amp;"'!$B$1:$B$1095"),0),MATCH("715-Yeşilkart Hariç",INDIRECT("'"&amp;$B$2&amp;"'!5:5"),0)))+INDIRECT("'"&amp;$B$2&amp;"'!"&amp;ADDRESS(MATCH($B71,INDIRECT("'"&amp;$B$2&amp;"'!$B$1:$B$1095"),0),MATCH("715-Yeşilkart Hariç",INDIRECT("'"&amp;$B$2&amp;"'!5:5"),0)+1)))),0)</f>
        <v>0</v>
      </c>
      <c r="U71" s="18">
        <f t="shared" ref="U71:AJ72" ca="1" si="57">IFERROR(IF($C$2="Yurtiçi",INDIRECT("'"&amp;$B$2&amp;"'!"&amp;ADDRESS(MATCH($B71,INDIRECT("'"&amp;$B$2&amp;"'!$B$1:$B$1095"),0),MATCH(U$5,INDIRECT("'"&amp;$B$2&amp;"'!5:5"),0))),IF($C$2="Yurtdışı",INDIRECT("'"&amp;$B$2&amp;"'!"&amp;ADDRESS(MATCH($B71,INDIRECT("'"&amp;$B$2&amp;"'!$B$1:$B$1095"),0),MATCH(U$5,INDIRECT("'"&amp;$B$2&amp;"'!5:5"),0)+1)),INDIRECT("'"&amp;$B$2&amp;"'!"&amp;ADDRESS(MATCH($B71,INDIRECT("'"&amp;$B$2&amp;"'!$B$1:$B$1095"),0),MATCH(U$5,INDIRECT("'"&amp;$B$2&amp;"'!5:5"),0)))+INDIRECT("'"&amp;$B$2&amp;"'!"&amp;ADDRESS(MATCH($B71,INDIRECT("'"&amp;$B$2&amp;"'!$B$1:$B$1095"),0),MATCH(U$5,INDIRECT("'"&amp;$B$2&amp;"'!5:5"),0)+1)))),0)</f>
        <v>0</v>
      </c>
      <c r="V71" s="18">
        <f t="shared" ca="1" si="57"/>
        <v>0</v>
      </c>
      <c r="W71" s="18">
        <f t="shared" ca="1" si="57"/>
        <v>0</v>
      </c>
      <c r="X71" s="18">
        <f t="shared" ca="1" si="57"/>
        <v>0</v>
      </c>
      <c r="Y71" s="18">
        <f t="shared" ca="1" si="57"/>
        <v>0</v>
      </c>
      <c r="Z71" s="18">
        <f t="shared" ca="1" si="57"/>
        <v>0</v>
      </c>
      <c r="AA71" s="18">
        <f t="shared" ca="1" si="57"/>
        <v>0</v>
      </c>
      <c r="AB71" s="18">
        <f t="shared" ca="1" si="57"/>
        <v>0</v>
      </c>
      <c r="AC71" s="18">
        <f t="shared" ca="1" si="57"/>
        <v>0</v>
      </c>
      <c r="AD71" s="18">
        <f t="shared" ca="1" si="57"/>
        <v>0</v>
      </c>
      <c r="AE71" s="18">
        <f t="shared" ca="1" si="57"/>
        <v>0</v>
      </c>
      <c r="AF71" s="18">
        <f t="shared" ca="1" si="57"/>
        <v>0</v>
      </c>
      <c r="AG71" s="18">
        <f t="shared" ca="1" si="57"/>
        <v>0</v>
      </c>
      <c r="AH71" s="18">
        <f t="shared" ca="1" si="57"/>
        <v>0</v>
      </c>
      <c r="AI71" s="18">
        <f t="shared" ca="1" si="57"/>
        <v>0</v>
      </c>
      <c r="AJ71" s="18">
        <f t="shared" ca="1" si="57"/>
        <v>0</v>
      </c>
      <c r="AK71" s="18">
        <f t="shared" ca="1" si="53"/>
        <v>0</v>
      </c>
      <c r="AL71" s="18">
        <f t="shared" ca="1" si="53"/>
        <v>0</v>
      </c>
      <c r="AM71" s="18">
        <f t="shared" ca="1" si="53"/>
        <v>0</v>
      </c>
      <c r="AN71" s="18">
        <f t="shared" ca="1" si="53"/>
        <v>0</v>
      </c>
      <c r="AO71" s="18">
        <f t="shared" ca="1" si="53"/>
        <v>0</v>
      </c>
      <c r="AP71" s="18">
        <f t="shared" ca="1" si="53"/>
        <v>0</v>
      </c>
      <c r="AQ71" s="18">
        <f t="shared" ca="1" si="53"/>
        <v>0</v>
      </c>
      <c r="AR71" s="18">
        <f t="shared" ca="1" si="53"/>
        <v>0</v>
      </c>
      <c r="AS71" s="18">
        <f t="shared" ca="1" si="53"/>
        <v>0</v>
      </c>
      <c r="AT71" s="18">
        <f t="shared" ca="1" si="53"/>
        <v>0</v>
      </c>
      <c r="AU71" s="18">
        <f t="shared" ca="1" si="53"/>
        <v>0</v>
      </c>
      <c r="AV71" s="18">
        <f t="shared" ca="1" si="53"/>
        <v>0</v>
      </c>
      <c r="AW71" s="18">
        <f t="shared" ca="1" si="53"/>
        <v>0</v>
      </c>
      <c r="AX71" s="18">
        <f t="shared" ca="1" si="53"/>
        <v>0</v>
      </c>
      <c r="AY71" s="18">
        <f t="shared" ca="1" si="53"/>
        <v>0</v>
      </c>
      <c r="AZ71" s="18">
        <f t="shared" ca="1" si="54"/>
        <v>0</v>
      </c>
      <c r="BA71" s="18">
        <f t="shared" ca="1" si="54"/>
        <v>0</v>
      </c>
      <c r="BB71" s="18">
        <f t="shared" ca="1" si="54"/>
        <v>0</v>
      </c>
      <c r="BC71" s="18">
        <f t="shared" ca="1" si="54"/>
        <v>0</v>
      </c>
      <c r="BD71" s="18">
        <f t="shared" ca="1" si="54"/>
        <v>452900332.79534799</v>
      </c>
      <c r="BE71" s="18">
        <f t="shared" ca="1" si="54"/>
        <v>412697238.31999767</v>
      </c>
      <c r="BF71" s="18">
        <f t="shared" ca="1" si="54"/>
        <v>0</v>
      </c>
      <c r="BG71" s="18">
        <f t="shared" ca="1" si="54"/>
        <v>0</v>
      </c>
      <c r="BH71" s="18">
        <f t="shared" ca="1" si="54"/>
        <v>0</v>
      </c>
      <c r="BI71" s="18">
        <f t="shared" ca="1" si="54"/>
        <v>0</v>
      </c>
      <c r="BJ71" s="18">
        <f t="shared" ca="1" si="54"/>
        <v>0</v>
      </c>
      <c r="BK71" s="18">
        <f t="shared" ca="1" si="54"/>
        <v>0</v>
      </c>
      <c r="BL71" s="18">
        <f t="shared" ca="1" si="54"/>
        <v>0</v>
      </c>
      <c r="BM71" s="18">
        <f t="shared" ca="1" si="54"/>
        <v>0</v>
      </c>
      <c r="BN71" s="18">
        <f t="shared" ca="1" si="54"/>
        <v>0</v>
      </c>
      <c r="BO71" s="18">
        <f t="shared" ca="1" si="54"/>
        <v>0</v>
      </c>
      <c r="BP71" s="18">
        <f t="shared" ref="BP71:CE72" ca="1" si="58">IFERROR(IF($C$2="Yurtiçi",INDIRECT("'"&amp;$B$2&amp;"'!"&amp;ADDRESS(MATCH($B71,INDIRECT("'"&amp;$B$2&amp;"'!$B$1:$B$1095"),0),MATCH(BP$5,INDIRECT("'"&amp;$B$2&amp;"'!5:5"),0))),IF($C$2="Yurtdışı",INDIRECT("'"&amp;$B$2&amp;"'!"&amp;ADDRESS(MATCH($B71,INDIRECT("'"&amp;$B$2&amp;"'!$B$1:$B$1095"),0),MATCH(BP$5,INDIRECT("'"&amp;$B$2&amp;"'!5:5"),0)+1)),INDIRECT("'"&amp;$B$2&amp;"'!"&amp;ADDRESS(MATCH($B71,INDIRECT("'"&amp;$B$2&amp;"'!$B$1:$B$1095"),0),MATCH(BP$5,INDIRECT("'"&amp;$B$2&amp;"'!5:5"),0)))+INDIRECT("'"&amp;$B$2&amp;"'!"&amp;ADDRESS(MATCH($B71,INDIRECT("'"&amp;$B$2&amp;"'!$B$1:$B$1095"),0),MATCH(BP$5,INDIRECT("'"&amp;$B$2&amp;"'!5:5"),0)+1)))),0)</f>
        <v>0</v>
      </c>
      <c r="BQ71" s="18">
        <f t="shared" ca="1" si="58"/>
        <v>0</v>
      </c>
      <c r="BR71" s="18">
        <f t="shared" ca="1" si="58"/>
        <v>0</v>
      </c>
      <c r="BS71" s="18">
        <f t="shared" ca="1" si="58"/>
        <v>0</v>
      </c>
      <c r="BT71" s="18">
        <f t="shared" ca="1" si="58"/>
        <v>0</v>
      </c>
      <c r="BU71" s="18">
        <f t="shared" ca="1" si="58"/>
        <v>0</v>
      </c>
      <c r="BV71" s="18">
        <f t="shared" ca="1" si="58"/>
        <v>0</v>
      </c>
      <c r="BW71" s="18">
        <f t="shared" ca="1" si="58"/>
        <v>0</v>
      </c>
      <c r="BX71" s="18">
        <f t="shared" ca="1" si="58"/>
        <v>0</v>
      </c>
      <c r="BY71" s="18">
        <f t="shared" ca="1" si="58"/>
        <v>0</v>
      </c>
      <c r="BZ71" s="18">
        <f t="shared" ca="1" si="58"/>
        <v>0</v>
      </c>
      <c r="CA71" s="18">
        <f t="shared" ca="1" si="58"/>
        <v>0</v>
      </c>
      <c r="CB71" s="18">
        <f t="shared" ca="1" si="58"/>
        <v>0</v>
      </c>
      <c r="CC71" s="18">
        <f t="shared" ca="1" si="58"/>
        <v>0</v>
      </c>
      <c r="CD71" s="18">
        <f t="shared" ca="1" si="58"/>
        <v>0</v>
      </c>
      <c r="CE71" s="18">
        <f t="shared" ca="1" si="58"/>
        <v>0</v>
      </c>
      <c r="CF71" s="18">
        <f t="shared" ref="CD71:CI72" ca="1" si="59">IFERROR(IF($C$2="Yurtiçi",INDIRECT("'"&amp;$B$2&amp;"'!"&amp;ADDRESS(MATCH($B71,INDIRECT("'"&amp;$B$2&amp;"'!$B$1:$B$1095"),0),MATCH(CF$5,INDIRECT("'"&amp;$B$2&amp;"'!5:5"),0))),IF($C$2="Yurtdışı",INDIRECT("'"&amp;$B$2&amp;"'!"&amp;ADDRESS(MATCH($B71,INDIRECT("'"&amp;$B$2&amp;"'!$B$1:$B$1095"),0),MATCH(CF$5,INDIRECT("'"&amp;$B$2&amp;"'!5:5"),0)+1)),INDIRECT("'"&amp;$B$2&amp;"'!"&amp;ADDRESS(MATCH($B71,INDIRECT("'"&amp;$B$2&amp;"'!$B$1:$B$1095"),0),MATCH(CF$5,INDIRECT("'"&amp;$B$2&amp;"'!5:5"),0)))+INDIRECT("'"&amp;$B$2&amp;"'!"&amp;ADDRESS(MATCH($B71,INDIRECT("'"&amp;$B$2&amp;"'!$B$1:$B$1095"),0),MATCH(CF$5,INDIRECT("'"&amp;$B$2&amp;"'!5:5"),0)+1)))),0)</f>
        <v>0</v>
      </c>
      <c r="CG71" s="18">
        <f t="shared" ca="1" si="59"/>
        <v>0</v>
      </c>
      <c r="CH71" s="18">
        <f t="shared" ca="1" si="59"/>
        <v>0</v>
      </c>
      <c r="CI71" s="18">
        <f t="shared" ca="1" si="59"/>
        <v>0</v>
      </c>
      <c r="CJ71" s="19">
        <f t="shared" ca="1" si="24"/>
        <v>8788498.6000000015</v>
      </c>
      <c r="CK71" s="18">
        <f t="shared" ca="1" si="51"/>
        <v>0</v>
      </c>
      <c r="CL71" s="18">
        <f t="shared" ca="1" si="51"/>
        <v>0</v>
      </c>
      <c r="CM71" s="19">
        <f t="shared" ca="1" si="25"/>
        <v>8788498.6000000015</v>
      </c>
      <c r="CN71" s="18">
        <f t="shared" ca="1" si="52"/>
        <v>620866.97000000009</v>
      </c>
      <c r="CO71" s="18">
        <f t="shared" ca="1" si="52"/>
        <v>8167631.6300000018</v>
      </c>
      <c r="CP71" s="19">
        <f t="shared" ca="1" si="26"/>
        <v>0</v>
      </c>
      <c r="CQ71" s="18">
        <f t="shared" ref="CQ71:CU72" ca="1" si="60">IFERROR(IF($C$2="Yurtiçi",INDIRECT("'"&amp;$B$2&amp;"'!"&amp;ADDRESS(MATCH($B71,INDIRECT("'"&amp;$B$2&amp;"'!$B$1:$B$1095"),0),MATCH(CQ$5,INDIRECT("'"&amp;$B$2&amp;"'!5:5"),0))),IF($C$2="Yurtdışı",INDIRECT("'"&amp;$B$2&amp;"'!"&amp;ADDRESS(MATCH($B71,INDIRECT("'"&amp;$B$2&amp;"'!$B$1:$B$1095"),0),MATCH(CQ$5,INDIRECT("'"&amp;$B$2&amp;"'!5:5"),0)+1)),INDIRECT("'"&amp;$B$2&amp;"'!"&amp;ADDRESS(MATCH($B71,INDIRECT("'"&amp;$B$2&amp;"'!$B$1:$B$1095"),0),MATCH(CQ$5,INDIRECT("'"&amp;$B$2&amp;"'!5:5"),0)))+INDIRECT("'"&amp;$B$2&amp;"'!"&amp;ADDRESS(MATCH($B71,INDIRECT("'"&amp;$B$2&amp;"'!$B$1:$B$1095"),0),MATCH(CQ$5,INDIRECT("'"&amp;$B$2&amp;"'!5:5"),0)+1)))),0)</f>
        <v>0</v>
      </c>
      <c r="CR71" s="18">
        <f t="shared" ca="1" si="60"/>
        <v>0</v>
      </c>
      <c r="CS71" s="18">
        <f t="shared" ca="1" si="60"/>
        <v>0</v>
      </c>
      <c r="CT71" s="18">
        <f t="shared" ca="1" si="60"/>
        <v>0</v>
      </c>
      <c r="CU71" s="18">
        <f t="shared" ca="1" si="60"/>
        <v>0</v>
      </c>
      <c r="CV71" s="19">
        <f t="shared" ca="1" si="50"/>
        <v>874386069.71534574</v>
      </c>
    </row>
    <row r="72" spans="1:100" ht="12.75" customHeight="1">
      <c r="A72" s="55" t="s">
        <v>279</v>
      </c>
      <c r="B72" s="17">
        <v>3018</v>
      </c>
      <c r="C72" s="56" t="s">
        <v>247</v>
      </c>
      <c r="D72" s="19">
        <f t="shared" ca="1" si="23"/>
        <v>0</v>
      </c>
      <c r="E72" s="18">
        <f t="shared" ca="1" si="55"/>
        <v>0</v>
      </c>
      <c r="F72" s="18">
        <f t="shared" ca="1" si="55"/>
        <v>0</v>
      </c>
      <c r="G72" s="18">
        <f t="shared" ca="1" si="55"/>
        <v>0</v>
      </c>
      <c r="H72" s="18">
        <f t="shared" ca="1" si="55"/>
        <v>0</v>
      </c>
      <c r="I72" s="18">
        <f t="shared" ca="1" si="55"/>
        <v>0</v>
      </c>
      <c r="J72" s="18">
        <f t="shared" ca="1" si="55"/>
        <v>0</v>
      </c>
      <c r="K72" s="18">
        <f t="shared" ca="1" si="55"/>
        <v>0</v>
      </c>
      <c r="L72" s="18">
        <f t="shared" ca="1" si="55"/>
        <v>0</v>
      </c>
      <c r="M72" s="18">
        <f t="shared" ca="1" si="55"/>
        <v>0</v>
      </c>
      <c r="N72" s="18">
        <f t="shared" ca="1" si="55"/>
        <v>0</v>
      </c>
      <c r="O72" s="18">
        <f t="shared" ca="1" si="55"/>
        <v>0</v>
      </c>
      <c r="P72" s="18">
        <f t="shared" ca="1" si="55"/>
        <v>0</v>
      </c>
      <c r="Q72" s="18">
        <f t="shared" ca="1" si="55"/>
        <v>0</v>
      </c>
      <c r="R72" s="18">
        <f t="shared" ca="1" si="55"/>
        <v>0</v>
      </c>
      <c r="S72" s="18">
        <f t="shared" ca="1" si="55"/>
        <v>0</v>
      </c>
      <c r="T72" s="18">
        <f t="shared" ca="1" si="56"/>
        <v>0</v>
      </c>
      <c r="U72" s="18">
        <f t="shared" ca="1" si="57"/>
        <v>0</v>
      </c>
      <c r="V72" s="18">
        <f t="shared" ca="1" si="57"/>
        <v>0</v>
      </c>
      <c r="W72" s="18">
        <f t="shared" ca="1" si="57"/>
        <v>0</v>
      </c>
      <c r="X72" s="18">
        <f t="shared" ca="1" si="57"/>
        <v>0</v>
      </c>
      <c r="Y72" s="18">
        <f t="shared" ca="1" si="57"/>
        <v>0</v>
      </c>
      <c r="Z72" s="18">
        <f t="shared" ca="1" si="57"/>
        <v>0</v>
      </c>
      <c r="AA72" s="18">
        <f t="shared" ca="1" si="57"/>
        <v>0</v>
      </c>
      <c r="AB72" s="18">
        <f t="shared" ca="1" si="57"/>
        <v>0</v>
      </c>
      <c r="AC72" s="18">
        <f t="shared" ca="1" si="57"/>
        <v>0</v>
      </c>
      <c r="AD72" s="18">
        <f t="shared" ca="1" si="57"/>
        <v>0</v>
      </c>
      <c r="AE72" s="18">
        <f t="shared" ca="1" si="57"/>
        <v>0</v>
      </c>
      <c r="AF72" s="18">
        <f t="shared" ca="1" si="57"/>
        <v>0</v>
      </c>
      <c r="AG72" s="18">
        <f t="shared" ca="1" si="57"/>
        <v>0</v>
      </c>
      <c r="AH72" s="18">
        <f t="shared" ca="1" si="57"/>
        <v>0</v>
      </c>
      <c r="AI72" s="18">
        <f t="shared" ca="1" si="57"/>
        <v>0</v>
      </c>
      <c r="AJ72" s="18">
        <f t="shared" ca="1" si="57"/>
        <v>0</v>
      </c>
      <c r="AK72" s="18">
        <f t="shared" ca="1" si="53"/>
        <v>0</v>
      </c>
      <c r="AL72" s="18">
        <f t="shared" ca="1" si="53"/>
        <v>0</v>
      </c>
      <c r="AM72" s="18">
        <f t="shared" ca="1" si="53"/>
        <v>0</v>
      </c>
      <c r="AN72" s="18">
        <f t="shared" ca="1" si="53"/>
        <v>0</v>
      </c>
      <c r="AO72" s="18">
        <f t="shared" ca="1" si="53"/>
        <v>0</v>
      </c>
      <c r="AP72" s="18">
        <f t="shared" ca="1" si="53"/>
        <v>0</v>
      </c>
      <c r="AQ72" s="18">
        <f t="shared" ca="1" si="53"/>
        <v>0</v>
      </c>
      <c r="AR72" s="18">
        <f t="shared" ca="1" si="53"/>
        <v>0</v>
      </c>
      <c r="AS72" s="18">
        <f t="shared" ca="1" si="53"/>
        <v>0</v>
      </c>
      <c r="AT72" s="18">
        <f t="shared" ca="1" si="53"/>
        <v>0</v>
      </c>
      <c r="AU72" s="18">
        <f t="shared" ca="1" si="53"/>
        <v>0</v>
      </c>
      <c r="AV72" s="18">
        <f t="shared" ca="1" si="53"/>
        <v>0</v>
      </c>
      <c r="AW72" s="18">
        <f t="shared" ca="1" si="53"/>
        <v>0</v>
      </c>
      <c r="AX72" s="18">
        <f t="shared" ca="1" si="53"/>
        <v>0</v>
      </c>
      <c r="AY72" s="18">
        <f t="shared" ca="1" si="53"/>
        <v>0</v>
      </c>
      <c r="AZ72" s="18">
        <f t="shared" ca="1" si="54"/>
        <v>0</v>
      </c>
      <c r="BA72" s="18">
        <f t="shared" ca="1" si="54"/>
        <v>0</v>
      </c>
      <c r="BB72" s="18">
        <f t="shared" ca="1" si="54"/>
        <v>0</v>
      </c>
      <c r="BC72" s="18">
        <f t="shared" ca="1" si="54"/>
        <v>0</v>
      </c>
      <c r="BD72" s="18">
        <f t="shared" ca="1" si="54"/>
        <v>1162844.6500000069</v>
      </c>
      <c r="BE72" s="18">
        <f t="shared" ca="1" si="54"/>
        <v>0</v>
      </c>
      <c r="BF72" s="18">
        <f t="shared" ca="1" si="54"/>
        <v>0</v>
      </c>
      <c r="BG72" s="18">
        <f t="shared" ca="1" si="54"/>
        <v>0</v>
      </c>
      <c r="BH72" s="18">
        <f t="shared" ca="1" si="54"/>
        <v>0</v>
      </c>
      <c r="BI72" s="18">
        <f t="shared" ca="1" si="54"/>
        <v>0</v>
      </c>
      <c r="BJ72" s="18">
        <f t="shared" ca="1" si="54"/>
        <v>0</v>
      </c>
      <c r="BK72" s="18">
        <f t="shared" ca="1" si="54"/>
        <v>0</v>
      </c>
      <c r="BL72" s="18">
        <f t="shared" ca="1" si="54"/>
        <v>0</v>
      </c>
      <c r="BM72" s="18">
        <f t="shared" ca="1" si="54"/>
        <v>0</v>
      </c>
      <c r="BN72" s="18">
        <f t="shared" ca="1" si="54"/>
        <v>0</v>
      </c>
      <c r="BO72" s="18">
        <f t="shared" ca="1" si="54"/>
        <v>0</v>
      </c>
      <c r="BP72" s="18">
        <f t="shared" ca="1" si="58"/>
        <v>0</v>
      </c>
      <c r="BQ72" s="18">
        <f t="shared" ca="1" si="58"/>
        <v>0</v>
      </c>
      <c r="BR72" s="18">
        <f t="shared" ca="1" si="58"/>
        <v>0</v>
      </c>
      <c r="BS72" s="18">
        <f t="shared" ca="1" si="58"/>
        <v>0</v>
      </c>
      <c r="BT72" s="18">
        <f t="shared" ca="1" si="58"/>
        <v>0</v>
      </c>
      <c r="BU72" s="18">
        <f t="shared" ca="1" si="58"/>
        <v>0</v>
      </c>
      <c r="BV72" s="18">
        <f t="shared" ca="1" si="58"/>
        <v>0</v>
      </c>
      <c r="BW72" s="18">
        <f t="shared" ca="1" si="58"/>
        <v>0</v>
      </c>
      <c r="BX72" s="18">
        <f t="shared" ca="1" si="58"/>
        <v>0</v>
      </c>
      <c r="BY72" s="18">
        <f t="shared" ca="1" si="58"/>
        <v>0</v>
      </c>
      <c r="BZ72" s="18">
        <f t="shared" ca="1" si="58"/>
        <v>0</v>
      </c>
      <c r="CA72" s="18">
        <f t="shared" ca="1" si="58"/>
        <v>0</v>
      </c>
      <c r="CB72" s="18">
        <f t="shared" ca="1" si="58"/>
        <v>0</v>
      </c>
      <c r="CC72" s="18">
        <f t="shared" ca="1" si="58"/>
        <v>0</v>
      </c>
      <c r="CD72" s="18">
        <f t="shared" ca="1" si="59"/>
        <v>0</v>
      </c>
      <c r="CE72" s="18">
        <f t="shared" ca="1" si="59"/>
        <v>0</v>
      </c>
      <c r="CF72" s="18">
        <f t="shared" ca="1" si="59"/>
        <v>0</v>
      </c>
      <c r="CG72" s="18">
        <f t="shared" ca="1" si="59"/>
        <v>0</v>
      </c>
      <c r="CH72" s="18">
        <f t="shared" ca="1" si="59"/>
        <v>0</v>
      </c>
      <c r="CI72" s="18">
        <f t="shared" ca="1" si="59"/>
        <v>0</v>
      </c>
      <c r="CJ72" s="19">
        <f t="shared" ca="1" si="24"/>
        <v>0</v>
      </c>
      <c r="CK72" s="18">
        <f t="shared" ca="1" si="51"/>
        <v>0</v>
      </c>
      <c r="CL72" s="18">
        <f t="shared" ca="1" si="51"/>
        <v>0</v>
      </c>
      <c r="CM72" s="19">
        <f t="shared" ca="1" si="25"/>
        <v>0</v>
      </c>
      <c r="CN72" s="18">
        <f t="shared" ca="1" si="52"/>
        <v>0</v>
      </c>
      <c r="CO72" s="18">
        <f t="shared" ca="1" si="52"/>
        <v>0</v>
      </c>
      <c r="CP72" s="19">
        <f t="shared" ca="1" si="26"/>
        <v>0</v>
      </c>
      <c r="CQ72" s="18">
        <f t="shared" ca="1" si="60"/>
        <v>0</v>
      </c>
      <c r="CR72" s="18">
        <f t="shared" ca="1" si="60"/>
        <v>0</v>
      </c>
      <c r="CS72" s="18">
        <f t="shared" ca="1" si="60"/>
        <v>0</v>
      </c>
      <c r="CT72" s="18">
        <f t="shared" ca="1" si="60"/>
        <v>0</v>
      </c>
      <c r="CU72" s="18">
        <f t="shared" ca="1" si="60"/>
        <v>0</v>
      </c>
      <c r="CV72" s="19">
        <f t="shared" ca="1" si="50"/>
        <v>1162844.6500000069</v>
      </c>
    </row>
    <row r="73" spans="1:100" ht="12.75" customHeight="1">
      <c r="A73" s="57" t="s">
        <v>281</v>
      </c>
      <c r="B73" s="47">
        <v>9000</v>
      </c>
      <c r="C73" s="56" t="s">
        <v>282</v>
      </c>
      <c r="D73" s="48">
        <f t="shared" ref="D73:BO73" ca="1" si="61">SUMIF($C$7:$C$72,"HD",D$7:D$72)</f>
        <v>41932872513.380409</v>
      </c>
      <c r="E73" s="48">
        <f t="shared" ca="1" si="61"/>
        <v>8643349422.8639374</v>
      </c>
      <c r="F73" s="48">
        <f t="shared" ca="1" si="61"/>
        <v>16285984416.291815</v>
      </c>
      <c r="G73" s="48">
        <f t="shared" ca="1" si="61"/>
        <v>17003538674.224667</v>
      </c>
      <c r="H73" s="48">
        <f t="shared" ca="1" si="61"/>
        <v>2090164807.4402866</v>
      </c>
      <c r="I73" s="48">
        <f t="shared" ca="1" si="61"/>
        <v>7583388909.6901579</v>
      </c>
      <c r="J73" s="48">
        <f t="shared" ca="1" si="61"/>
        <v>82979569.210000008</v>
      </c>
      <c r="K73" s="48">
        <f t="shared" ca="1" si="61"/>
        <v>190471584.54000002</v>
      </c>
      <c r="L73" s="48">
        <f t="shared" ca="1" si="61"/>
        <v>38865276.777301997</v>
      </c>
      <c r="M73" s="48">
        <f t="shared" ca="1" si="61"/>
        <v>40973586.189999998</v>
      </c>
      <c r="N73" s="48">
        <f t="shared" ca="1" si="61"/>
        <v>6664413.3300000001</v>
      </c>
      <c r="O73" s="48">
        <f t="shared" ca="1" si="61"/>
        <v>5642294021.0187263</v>
      </c>
      <c r="P73" s="48">
        <f t="shared" ca="1" si="61"/>
        <v>3256016.8</v>
      </c>
      <c r="Q73" s="48">
        <f t="shared" ca="1" si="61"/>
        <v>2851128157.9892917</v>
      </c>
      <c r="R73" s="48">
        <f t="shared" ca="1" si="61"/>
        <v>0</v>
      </c>
      <c r="S73" s="48">
        <f t="shared" ca="1" si="61"/>
        <v>0</v>
      </c>
      <c r="T73" s="48">
        <f t="shared" ca="1" si="61"/>
        <v>97678423880.88208</v>
      </c>
      <c r="U73" s="48">
        <f t="shared" ca="1" si="61"/>
        <v>1390749649.769294</v>
      </c>
      <c r="V73" s="48">
        <f t="shared" ca="1" si="61"/>
        <v>7826956567.7746916</v>
      </c>
      <c r="W73" s="48">
        <f t="shared" ca="1" si="61"/>
        <v>54120667528.183022</v>
      </c>
      <c r="X73" s="48">
        <f t="shared" ca="1" si="61"/>
        <v>85285616.240003198</v>
      </c>
      <c r="Y73" s="48">
        <f t="shared" ca="1" si="61"/>
        <v>2083727166.0219021</v>
      </c>
      <c r="Z73" s="48">
        <f t="shared" ca="1" si="61"/>
        <v>3248062619.7995615</v>
      </c>
      <c r="AA73" s="48">
        <f t="shared" ca="1" si="61"/>
        <v>932337.11999999953</v>
      </c>
      <c r="AB73" s="48">
        <f t="shared" ca="1" si="61"/>
        <v>7021766.8999999994</v>
      </c>
      <c r="AC73" s="48">
        <f t="shared" ca="1" si="61"/>
        <v>258277211.08466148</v>
      </c>
      <c r="AD73" s="48">
        <f t="shared" ca="1" si="61"/>
        <v>1361914310.9599464</v>
      </c>
      <c r="AE73" s="48">
        <f t="shared" ca="1" si="61"/>
        <v>27386275.400000002</v>
      </c>
      <c r="AF73" s="48">
        <f t="shared" ca="1" si="61"/>
        <v>222595034.95999995</v>
      </c>
      <c r="AG73" s="48">
        <f t="shared" ca="1" si="61"/>
        <v>1400602867.0141978</v>
      </c>
      <c r="AH73" s="48">
        <f t="shared" ca="1" si="61"/>
        <v>1299255029.5041983</v>
      </c>
      <c r="AI73" s="48">
        <f t="shared" ca="1" si="61"/>
        <v>62143144.219999999</v>
      </c>
      <c r="AJ73" s="48">
        <f t="shared" ca="1" si="61"/>
        <v>184701369.63311651</v>
      </c>
      <c r="AK73" s="48">
        <f t="shared" ca="1" si="61"/>
        <v>35741183.149999902</v>
      </c>
      <c r="AL73" s="48">
        <f t="shared" ca="1" si="61"/>
        <v>0</v>
      </c>
      <c r="AM73" s="48">
        <f t="shared" ca="1" si="61"/>
        <v>1406044051.2700012</v>
      </c>
      <c r="AN73" s="48">
        <f t="shared" ca="1" si="61"/>
        <v>43768925.369999997</v>
      </c>
      <c r="AO73" s="48">
        <f t="shared" ca="1" si="61"/>
        <v>859300154.19000006</v>
      </c>
      <c r="AP73" s="48">
        <f t="shared" ca="1" si="61"/>
        <v>148665609.52579957</v>
      </c>
      <c r="AQ73" s="48">
        <f t="shared" ca="1" si="61"/>
        <v>0</v>
      </c>
      <c r="AR73" s="48">
        <f t="shared" ca="1" si="61"/>
        <v>0</v>
      </c>
      <c r="AS73" s="48">
        <f t="shared" ca="1" si="61"/>
        <v>0</v>
      </c>
      <c r="AT73" s="48">
        <f t="shared" ca="1" si="61"/>
        <v>14280199708.960485</v>
      </c>
      <c r="AU73" s="48">
        <f t="shared" ca="1" si="61"/>
        <v>1285505797.141799</v>
      </c>
      <c r="AV73" s="48">
        <f t="shared" ca="1" si="61"/>
        <v>331964544.60829324</v>
      </c>
      <c r="AW73" s="48">
        <f t="shared" ca="1" si="61"/>
        <v>0</v>
      </c>
      <c r="AX73" s="48">
        <f t="shared" ca="1" si="61"/>
        <v>459162148.27508318</v>
      </c>
      <c r="AY73" s="48">
        <f t="shared" ca="1" si="61"/>
        <v>0</v>
      </c>
      <c r="AZ73" s="48">
        <f t="shared" ca="1" si="61"/>
        <v>0</v>
      </c>
      <c r="BA73" s="48">
        <f t="shared" ca="1" si="61"/>
        <v>0</v>
      </c>
      <c r="BB73" s="48">
        <f t="shared" ca="1" si="61"/>
        <v>150767956.47</v>
      </c>
      <c r="BC73" s="48">
        <f t="shared" ca="1" si="61"/>
        <v>3837327.2399999998</v>
      </c>
      <c r="BD73" s="48">
        <f t="shared" ca="1" si="61"/>
        <v>6438741391.925272</v>
      </c>
      <c r="BE73" s="48">
        <f t="shared" ca="1" si="61"/>
        <v>18753445.305714291</v>
      </c>
      <c r="BF73" s="48">
        <f t="shared" ca="1" si="61"/>
        <v>0</v>
      </c>
      <c r="BG73" s="48">
        <f t="shared" ca="1" si="61"/>
        <v>0</v>
      </c>
      <c r="BH73" s="48">
        <f t="shared" ca="1" si="61"/>
        <v>1171770.6399999999</v>
      </c>
      <c r="BI73" s="48">
        <f t="shared" ca="1" si="61"/>
        <v>1300971785.7962685</v>
      </c>
      <c r="BJ73" s="48">
        <f t="shared" ca="1" si="61"/>
        <v>290755549.87976438</v>
      </c>
      <c r="BK73" s="48">
        <f t="shared" ca="1" si="61"/>
        <v>574891.68000000005</v>
      </c>
      <c r="BL73" s="48">
        <f t="shared" ca="1" si="61"/>
        <v>12487060.658616759</v>
      </c>
      <c r="BM73" s="48">
        <f t="shared" ca="1" si="61"/>
        <v>264925894.29798406</v>
      </c>
      <c r="BN73" s="48">
        <f t="shared" ca="1" si="61"/>
        <v>2570818841.9356031</v>
      </c>
      <c r="BO73" s="48">
        <f t="shared" ca="1" si="61"/>
        <v>0</v>
      </c>
      <c r="BP73" s="48">
        <f t="shared" ref="BP73:CV73" ca="1" si="62">SUMIF($C$7:$C$72,"HD",BP$7:BP$72)</f>
        <v>6521500385.9311428</v>
      </c>
      <c r="BQ73" s="48">
        <f t="shared" ca="1" si="62"/>
        <v>684940915.93669891</v>
      </c>
      <c r="BR73" s="48">
        <f t="shared" ca="1" si="62"/>
        <v>4351369001.7406559</v>
      </c>
      <c r="BS73" s="48">
        <f t="shared" ca="1" si="62"/>
        <v>6401974927.2049246</v>
      </c>
      <c r="BT73" s="48">
        <f t="shared" ca="1" si="62"/>
        <v>0</v>
      </c>
      <c r="BU73" s="48">
        <f t="shared" ca="1" si="62"/>
        <v>0</v>
      </c>
      <c r="BV73" s="48">
        <f t="shared" ca="1" si="62"/>
        <v>1119251199.9400001</v>
      </c>
      <c r="BW73" s="48">
        <f t="shared" ca="1" si="62"/>
        <v>0</v>
      </c>
      <c r="BX73" s="48">
        <f t="shared" ca="1" si="62"/>
        <v>82998542.038449988</v>
      </c>
      <c r="BY73" s="48">
        <f t="shared" ca="1" si="62"/>
        <v>0</v>
      </c>
      <c r="BZ73" s="48">
        <f t="shared" ca="1" si="62"/>
        <v>151751261.63</v>
      </c>
      <c r="CA73" s="48">
        <f t="shared" ca="1" si="62"/>
        <v>897350828.45290029</v>
      </c>
      <c r="CB73" s="48">
        <f t="shared" ca="1" si="62"/>
        <v>34292692648.818504</v>
      </c>
      <c r="CC73" s="48">
        <f t="shared" ca="1" si="62"/>
        <v>384499555.10904992</v>
      </c>
      <c r="CD73" s="48">
        <f t="shared" ca="1" si="62"/>
        <v>7205444200.8175993</v>
      </c>
      <c r="CE73" s="48">
        <f t="shared" ca="1" si="62"/>
        <v>7220307.5000000009</v>
      </c>
      <c r="CF73" s="48">
        <f t="shared" ca="1" si="62"/>
        <v>1358703.9</v>
      </c>
      <c r="CG73" s="48">
        <f t="shared" ca="1" si="62"/>
        <v>225332571.70835</v>
      </c>
      <c r="CH73" s="48">
        <f t="shared" ca="1" si="62"/>
        <v>1250611173.8222499</v>
      </c>
      <c r="CI73" s="48">
        <f t="shared" ca="1" si="62"/>
        <v>246120430.93028975</v>
      </c>
      <c r="CJ73" s="48">
        <f t="shared" ca="1" si="62"/>
        <v>104142668631.80707</v>
      </c>
      <c r="CK73" s="48">
        <f t="shared" ca="1" si="62"/>
        <v>72705169.569999263</v>
      </c>
      <c r="CL73" s="48">
        <f t="shared" ca="1" si="62"/>
        <v>118050291.98954986</v>
      </c>
      <c r="CM73" s="48">
        <f t="shared" ca="1" si="62"/>
        <v>39314123457.07428</v>
      </c>
      <c r="CN73" s="48">
        <f t="shared" ca="1" si="62"/>
        <v>5344580049.5802507</v>
      </c>
      <c r="CO73" s="48">
        <f t="shared" ca="1" si="62"/>
        <v>33969543407.494034</v>
      </c>
      <c r="CP73" s="48">
        <f t="shared" ca="1" si="62"/>
        <v>64637789713.173248</v>
      </c>
      <c r="CQ73" s="48">
        <f t="shared" ca="1" si="62"/>
        <v>12089196987.015888</v>
      </c>
      <c r="CR73" s="48">
        <f t="shared" ca="1" si="62"/>
        <v>52548592726.157364</v>
      </c>
      <c r="CS73" s="48">
        <f t="shared" ca="1" si="62"/>
        <v>789597985.05059993</v>
      </c>
      <c r="CT73" s="48">
        <f t="shared" ca="1" si="62"/>
        <v>1372072407.2</v>
      </c>
      <c r="CU73" s="48">
        <f t="shared" ca="1" si="62"/>
        <v>228105.65</v>
      </c>
      <c r="CV73" s="48">
        <f t="shared" ca="1" si="62"/>
        <v>431754903055.34222</v>
      </c>
    </row>
    <row r="74" spans="1:100" ht="13.8">
      <c r="A74" s="57" t="s">
        <v>284</v>
      </c>
      <c r="B74" s="47">
        <v>9001</v>
      </c>
      <c r="C74" s="56" t="s">
        <v>285</v>
      </c>
      <c r="D74" s="48">
        <f t="shared" ref="D74:BO74" ca="1" si="63">SUMIF($C$7:$C$72,"H",D$7:D$72)+SUMIF($C$7:$C$72,"E",D$7:D$72)</f>
        <v>0</v>
      </c>
      <c r="E74" s="48">
        <f t="shared" ca="1" si="63"/>
        <v>0</v>
      </c>
      <c r="F74" s="48">
        <f t="shared" ca="1" si="63"/>
        <v>0</v>
      </c>
      <c r="G74" s="48">
        <f t="shared" ca="1" si="63"/>
        <v>0</v>
      </c>
      <c r="H74" s="48">
        <f t="shared" ca="1" si="63"/>
        <v>0</v>
      </c>
      <c r="I74" s="48">
        <f t="shared" ca="1" si="63"/>
        <v>0</v>
      </c>
      <c r="J74" s="48">
        <f t="shared" ca="1" si="63"/>
        <v>0</v>
      </c>
      <c r="K74" s="48">
        <f t="shared" ca="1" si="63"/>
        <v>0</v>
      </c>
      <c r="L74" s="48">
        <f t="shared" ca="1" si="63"/>
        <v>0</v>
      </c>
      <c r="M74" s="48">
        <f t="shared" ca="1" si="63"/>
        <v>0</v>
      </c>
      <c r="N74" s="48">
        <f t="shared" ca="1" si="63"/>
        <v>0</v>
      </c>
      <c r="O74" s="48">
        <f t="shared" ca="1" si="63"/>
        <v>0</v>
      </c>
      <c r="P74" s="48">
        <f t="shared" ca="1" si="63"/>
        <v>0</v>
      </c>
      <c r="Q74" s="48">
        <f t="shared" ca="1" si="63"/>
        <v>0</v>
      </c>
      <c r="R74" s="48">
        <f t="shared" ca="1" si="63"/>
        <v>0</v>
      </c>
      <c r="S74" s="48">
        <f t="shared" ca="1" si="63"/>
        <v>0</v>
      </c>
      <c r="T74" s="48">
        <f t="shared" ca="1" si="63"/>
        <v>0</v>
      </c>
      <c r="U74" s="48">
        <f t="shared" ca="1" si="63"/>
        <v>0</v>
      </c>
      <c r="V74" s="48">
        <f t="shared" ca="1" si="63"/>
        <v>0</v>
      </c>
      <c r="W74" s="48">
        <f t="shared" ca="1" si="63"/>
        <v>0</v>
      </c>
      <c r="X74" s="48">
        <f t="shared" ca="1" si="63"/>
        <v>0</v>
      </c>
      <c r="Y74" s="48">
        <f t="shared" ca="1" si="63"/>
        <v>0</v>
      </c>
      <c r="Z74" s="48">
        <f t="shared" ca="1" si="63"/>
        <v>0</v>
      </c>
      <c r="AA74" s="48">
        <f t="shared" ca="1" si="63"/>
        <v>0</v>
      </c>
      <c r="AB74" s="48">
        <f t="shared" ca="1" si="63"/>
        <v>0</v>
      </c>
      <c r="AC74" s="48">
        <f t="shared" ca="1" si="63"/>
        <v>0</v>
      </c>
      <c r="AD74" s="48">
        <f t="shared" ca="1" si="63"/>
        <v>0</v>
      </c>
      <c r="AE74" s="48">
        <f t="shared" ca="1" si="63"/>
        <v>0</v>
      </c>
      <c r="AF74" s="48">
        <f t="shared" ca="1" si="63"/>
        <v>0</v>
      </c>
      <c r="AG74" s="48">
        <f t="shared" ca="1" si="63"/>
        <v>0</v>
      </c>
      <c r="AH74" s="48">
        <f t="shared" ca="1" si="63"/>
        <v>0</v>
      </c>
      <c r="AI74" s="48">
        <f t="shared" ca="1" si="63"/>
        <v>0</v>
      </c>
      <c r="AJ74" s="48">
        <f t="shared" ca="1" si="63"/>
        <v>0</v>
      </c>
      <c r="AK74" s="48">
        <f t="shared" ca="1" si="63"/>
        <v>0</v>
      </c>
      <c r="AL74" s="48">
        <f t="shared" ca="1" si="63"/>
        <v>0</v>
      </c>
      <c r="AM74" s="48">
        <f t="shared" ca="1" si="63"/>
        <v>0</v>
      </c>
      <c r="AN74" s="48">
        <f t="shared" ca="1" si="63"/>
        <v>0</v>
      </c>
      <c r="AO74" s="48">
        <f t="shared" ca="1" si="63"/>
        <v>0</v>
      </c>
      <c r="AP74" s="48">
        <f t="shared" ca="1" si="63"/>
        <v>0</v>
      </c>
      <c r="AQ74" s="48">
        <f t="shared" ca="1" si="63"/>
        <v>0</v>
      </c>
      <c r="AR74" s="48">
        <f t="shared" ca="1" si="63"/>
        <v>0</v>
      </c>
      <c r="AS74" s="48">
        <f t="shared" ca="1" si="63"/>
        <v>0</v>
      </c>
      <c r="AT74" s="48">
        <f t="shared" ca="1" si="63"/>
        <v>0</v>
      </c>
      <c r="AU74" s="48">
        <f t="shared" ca="1" si="63"/>
        <v>0</v>
      </c>
      <c r="AV74" s="48">
        <f t="shared" ca="1" si="63"/>
        <v>0</v>
      </c>
      <c r="AW74" s="48">
        <f t="shared" ca="1" si="63"/>
        <v>0</v>
      </c>
      <c r="AX74" s="48">
        <f t="shared" ca="1" si="63"/>
        <v>0</v>
      </c>
      <c r="AY74" s="48">
        <f t="shared" ca="1" si="63"/>
        <v>0</v>
      </c>
      <c r="AZ74" s="48">
        <f t="shared" ca="1" si="63"/>
        <v>0</v>
      </c>
      <c r="BA74" s="48">
        <f t="shared" ca="1" si="63"/>
        <v>0</v>
      </c>
      <c r="BB74" s="48">
        <f t="shared" ca="1" si="63"/>
        <v>0</v>
      </c>
      <c r="BC74" s="48">
        <f t="shared" ca="1" si="63"/>
        <v>0</v>
      </c>
      <c r="BD74" s="48">
        <f t="shared" ca="1" si="63"/>
        <v>1001454191.2540923</v>
      </c>
      <c r="BE74" s="48">
        <f t="shared" ca="1" si="63"/>
        <v>452970892.5999977</v>
      </c>
      <c r="BF74" s="48">
        <f t="shared" ca="1" si="63"/>
        <v>0</v>
      </c>
      <c r="BG74" s="48">
        <f t="shared" ca="1" si="63"/>
        <v>0</v>
      </c>
      <c r="BH74" s="48">
        <f t="shared" ca="1" si="63"/>
        <v>0</v>
      </c>
      <c r="BI74" s="48">
        <f t="shared" ca="1" si="63"/>
        <v>0</v>
      </c>
      <c r="BJ74" s="48">
        <f t="shared" ca="1" si="63"/>
        <v>0</v>
      </c>
      <c r="BK74" s="48">
        <f t="shared" ca="1" si="63"/>
        <v>0</v>
      </c>
      <c r="BL74" s="48">
        <f t="shared" ca="1" si="63"/>
        <v>0</v>
      </c>
      <c r="BM74" s="48">
        <f t="shared" ca="1" si="63"/>
        <v>0</v>
      </c>
      <c r="BN74" s="48">
        <f t="shared" ca="1" si="63"/>
        <v>0</v>
      </c>
      <c r="BO74" s="48">
        <f t="shared" ca="1" si="63"/>
        <v>0</v>
      </c>
      <c r="BP74" s="48">
        <f t="shared" ref="BP74:CV74" ca="1" si="64">SUMIF($C$7:$C$72,"H",BP$7:BP$72)+SUMIF($C$7:$C$72,"E",BP$7:BP$72)</f>
        <v>0</v>
      </c>
      <c r="BQ74" s="48">
        <f t="shared" ca="1" si="64"/>
        <v>0</v>
      </c>
      <c r="BR74" s="48">
        <f t="shared" ca="1" si="64"/>
        <v>0</v>
      </c>
      <c r="BS74" s="48">
        <f t="shared" ca="1" si="64"/>
        <v>0</v>
      </c>
      <c r="BT74" s="48">
        <f t="shared" ca="1" si="64"/>
        <v>0</v>
      </c>
      <c r="BU74" s="48">
        <f t="shared" ca="1" si="64"/>
        <v>0</v>
      </c>
      <c r="BV74" s="48">
        <f t="shared" ca="1" si="64"/>
        <v>0</v>
      </c>
      <c r="BW74" s="48">
        <f t="shared" ca="1" si="64"/>
        <v>0</v>
      </c>
      <c r="BX74" s="48">
        <f t="shared" ca="1" si="64"/>
        <v>0</v>
      </c>
      <c r="BY74" s="48">
        <f t="shared" ca="1" si="64"/>
        <v>0</v>
      </c>
      <c r="BZ74" s="48">
        <f t="shared" ca="1" si="64"/>
        <v>0</v>
      </c>
      <c r="CA74" s="48">
        <f t="shared" ca="1" si="64"/>
        <v>0</v>
      </c>
      <c r="CB74" s="48">
        <f t="shared" ca="1" si="64"/>
        <v>0</v>
      </c>
      <c r="CC74" s="48">
        <f t="shared" ca="1" si="64"/>
        <v>0</v>
      </c>
      <c r="CD74" s="48">
        <f t="shared" ca="1" si="64"/>
        <v>0</v>
      </c>
      <c r="CE74" s="48">
        <f t="shared" ca="1" si="64"/>
        <v>0</v>
      </c>
      <c r="CF74" s="48">
        <f t="shared" ca="1" si="64"/>
        <v>0</v>
      </c>
      <c r="CG74" s="48">
        <f t="shared" ca="1" si="64"/>
        <v>0</v>
      </c>
      <c r="CH74" s="48">
        <f t="shared" ca="1" si="64"/>
        <v>0</v>
      </c>
      <c r="CI74" s="48">
        <f t="shared" ca="1" si="64"/>
        <v>363.48571428571427</v>
      </c>
      <c r="CJ74" s="48">
        <f t="shared" ca="1" si="64"/>
        <v>3704887079.6711044</v>
      </c>
      <c r="CK74" s="48">
        <f t="shared" ca="1" si="64"/>
        <v>4462690.0500000007</v>
      </c>
      <c r="CL74" s="48">
        <f t="shared" ca="1" si="64"/>
        <v>30634252.719999999</v>
      </c>
      <c r="CM74" s="48">
        <f t="shared" ca="1" si="64"/>
        <v>1363515685.150002</v>
      </c>
      <c r="CN74" s="48">
        <f t="shared" ca="1" si="64"/>
        <v>155033227.27000004</v>
      </c>
      <c r="CO74" s="48">
        <f t="shared" ca="1" si="64"/>
        <v>1208482457.8800023</v>
      </c>
      <c r="CP74" s="48">
        <f t="shared" ca="1" si="64"/>
        <v>2306274451.7511024</v>
      </c>
      <c r="CQ74" s="48">
        <f t="shared" ca="1" si="64"/>
        <v>53104012.140000001</v>
      </c>
      <c r="CR74" s="48">
        <f t="shared" ca="1" si="64"/>
        <v>2253170439.6111026</v>
      </c>
      <c r="CS74" s="48">
        <f t="shared" ca="1" si="64"/>
        <v>130292257.19231996</v>
      </c>
      <c r="CT74" s="48">
        <f t="shared" ca="1" si="64"/>
        <v>0</v>
      </c>
      <c r="CU74" s="48">
        <f t="shared" ca="1" si="64"/>
        <v>0</v>
      </c>
      <c r="CV74" s="48">
        <f t="shared" ca="1" si="64"/>
        <v>5289604784.203229</v>
      </c>
    </row>
    <row r="75" spans="1:100" ht="13.8">
      <c r="A75" s="57" t="s">
        <v>287</v>
      </c>
      <c r="B75" s="47">
        <v>9003</v>
      </c>
      <c r="C75" s="56" t="s">
        <v>288</v>
      </c>
      <c r="D75" s="48">
        <f t="shared" ref="D75:I75" ca="1" si="65">D73+D74</f>
        <v>41932872513.380409</v>
      </c>
      <c r="E75" s="48">
        <f t="shared" ca="1" si="65"/>
        <v>8643349422.8639374</v>
      </c>
      <c r="F75" s="48">
        <f t="shared" ca="1" si="65"/>
        <v>16285984416.291815</v>
      </c>
      <c r="G75" s="48">
        <f t="shared" ca="1" si="65"/>
        <v>17003538674.224667</v>
      </c>
      <c r="H75" s="48">
        <f t="shared" ca="1" si="65"/>
        <v>2090164807.4402866</v>
      </c>
      <c r="I75" s="48">
        <f t="shared" ca="1" si="65"/>
        <v>7583388909.6901579</v>
      </c>
      <c r="J75" s="48">
        <f ca="1">J73+J74</f>
        <v>82979569.210000008</v>
      </c>
      <c r="K75" s="48">
        <f ca="1">K73+K74</f>
        <v>190471584.54000002</v>
      </c>
      <c r="L75" s="48">
        <f t="shared" ref="L75:BU75" ca="1" si="66">L73+L74</f>
        <v>38865276.777301997</v>
      </c>
      <c r="M75" s="48">
        <f t="shared" ca="1" si="66"/>
        <v>40973586.189999998</v>
      </c>
      <c r="N75" s="48">
        <f t="shared" ca="1" si="66"/>
        <v>6664413.3300000001</v>
      </c>
      <c r="O75" s="48">
        <f t="shared" ca="1" si="66"/>
        <v>5642294021.0187263</v>
      </c>
      <c r="P75" s="48">
        <f t="shared" ca="1" si="66"/>
        <v>3256016.8</v>
      </c>
      <c r="Q75" s="48">
        <f t="shared" ca="1" si="66"/>
        <v>2851128157.9892917</v>
      </c>
      <c r="R75" s="48">
        <f t="shared" ca="1" si="66"/>
        <v>0</v>
      </c>
      <c r="S75" s="48">
        <f t="shared" ca="1" si="66"/>
        <v>0</v>
      </c>
      <c r="T75" s="48">
        <f t="shared" ca="1" si="66"/>
        <v>97678423880.88208</v>
      </c>
      <c r="U75" s="48">
        <f t="shared" ca="1" si="66"/>
        <v>1390749649.769294</v>
      </c>
      <c r="V75" s="48">
        <f t="shared" ca="1" si="66"/>
        <v>7826956567.7746916</v>
      </c>
      <c r="W75" s="48">
        <f t="shared" ca="1" si="66"/>
        <v>54120667528.183022</v>
      </c>
      <c r="X75" s="48">
        <f t="shared" ca="1" si="66"/>
        <v>85285616.240003198</v>
      </c>
      <c r="Y75" s="48">
        <f t="shared" ca="1" si="66"/>
        <v>2083727166.0219021</v>
      </c>
      <c r="Z75" s="48">
        <f t="shared" ca="1" si="66"/>
        <v>3248062619.7995615</v>
      </c>
      <c r="AA75" s="48">
        <f t="shared" ca="1" si="66"/>
        <v>932337.11999999953</v>
      </c>
      <c r="AB75" s="48">
        <f t="shared" ca="1" si="66"/>
        <v>7021766.8999999994</v>
      </c>
      <c r="AC75" s="48">
        <f t="shared" ca="1" si="66"/>
        <v>258277211.08466148</v>
      </c>
      <c r="AD75" s="48">
        <f t="shared" ca="1" si="66"/>
        <v>1361914310.9599464</v>
      </c>
      <c r="AE75" s="48">
        <f t="shared" ca="1" si="66"/>
        <v>27386275.400000002</v>
      </c>
      <c r="AF75" s="48">
        <f t="shared" ca="1" si="66"/>
        <v>222595034.95999995</v>
      </c>
      <c r="AG75" s="48">
        <f t="shared" ca="1" si="66"/>
        <v>1400602867.0141978</v>
      </c>
      <c r="AH75" s="48">
        <f t="shared" ca="1" si="66"/>
        <v>1299255029.5041983</v>
      </c>
      <c r="AI75" s="48">
        <f t="shared" ca="1" si="66"/>
        <v>62143144.219999999</v>
      </c>
      <c r="AJ75" s="48">
        <f t="shared" ca="1" si="66"/>
        <v>184701369.63311651</v>
      </c>
      <c r="AK75" s="48">
        <f t="shared" ca="1" si="66"/>
        <v>35741183.149999902</v>
      </c>
      <c r="AL75" s="48">
        <f t="shared" ca="1" si="66"/>
        <v>0</v>
      </c>
      <c r="AM75" s="48">
        <f t="shared" ca="1" si="66"/>
        <v>1406044051.2700012</v>
      </c>
      <c r="AN75" s="48">
        <f t="shared" ca="1" si="66"/>
        <v>43768925.369999997</v>
      </c>
      <c r="AO75" s="48">
        <f t="shared" ca="1" si="66"/>
        <v>859300154.19000006</v>
      </c>
      <c r="AP75" s="48">
        <f t="shared" ca="1" si="66"/>
        <v>148665609.52579957</v>
      </c>
      <c r="AQ75" s="48">
        <f t="shared" ca="1" si="66"/>
        <v>0</v>
      </c>
      <c r="AR75" s="48">
        <f t="shared" ca="1" si="66"/>
        <v>0</v>
      </c>
      <c r="AS75" s="48">
        <f t="shared" ca="1" si="66"/>
        <v>0</v>
      </c>
      <c r="AT75" s="48">
        <f t="shared" ca="1" si="66"/>
        <v>14280199708.960485</v>
      </c>
      <c r="AU75" s="48">
        <f t="shared" ca="1" si="66"/>
        <v>1285505797.141799</v>
      </c>
      <c r="AV75" s="48">
        <f t="shared" ca="1" si="66"/>
        <v>331964544.60829324</v>
      </c>
      <c r="AW75" s="48">
        <f t="shared" ca="1" si="66"/>
        <v>0</v>
      </c>
      <c r="AX75" s="48">
        <f t="shared" ca="1" si="66"/>
        <v>459162148.27508318</v>
      </c>
      <c r="AY75" s="48">
        <f t="shared" ca="1" si="66"/>
        <v>0</v>
      </c>
      <c r="AZ75" s="48">
        <f t="shared" ca="1" si="66"/>
        <v>0</v>
      </c>
      <c r="BA75" s="48">
        <f t="shared" ca="1" si="66"/>
        <v>0</v>
      </c>
      <c r="BB75" s="48">
        <f t="shared" ca="1" si="66"/>
        <v>150767956.47</v>
      </c>
      <c r="BC75" s="48">
        <f t="shared" ca="1" si="66"/>
        <v>3837327.2399999998</v>
      </c>
      <c r="BD75" s="48">
        <f t="shared" ca="1" si="66"/>
        <v>7440195583.1793642</v>
      </c>
      <c r="BE75" s="48">
        <f t="shared" ca="1" si="66"/>
        <v>471724337.90571201</v>
      </c>
      <c r="BF75" s="48">
        <f t="shared" ca="1" si="66"/>
        <v>0</v>
      </c>
      <c r="BG75" s="48">
        <f t="shared" ca="1" si="66"/>
        <v>0</v>
      </c>
      <c r="BH75" s="48">
        <f t="shared" ca="1" si="66"/>
        <v>1171770.6399999999</v>
      </c>
      <c r="BI75" s="48">
        <f t="shared" ca="1" si="66"/>
        <v>1300971785.7962685</v>
      </c>
      <c r="BJ75" s="48">
        <f t="shared" ca="1" si="66"/>
        <v>290755549.87976438</v>
      </c>
      <c r="BK75" s="48">
        <f t="shared" ca="1" si="66"/>
        <v>574891.68000000005</v>
      </c>
      <c r="BL75" s="48">
        <f t="shared" ca="1" si="66"/>
        <v>12487060.658616759</v>
      </c>
      <c r="BM75" s="48">
        <f t="shared" ca="1" si="66"/>
        <v>264925894.29798406</v>
      </c>
      <c r="BN75" s="48">
        <f t="shared" ca="1" si="66"/>
        <v>2570818841.9356031</v>
      </c>
      <c r="BO75" s="48">
        <f t="shared" ca="1" si="66"/>
        <v>0</v>
      </c>
      <c r="BP75" s="48">
        <f t="shared" ca="1" si="66"/>
        <v>6521500385.9311428</v>
      </c>
      <c r="BQ75" s="48">
        <f t="shared" ca="1" si="66"/>
        <v>684940915.93669891</v>
      </c>
      <c r="BR75" s="48">
        <f t="shared" ca="1" si="66"/>
        <v>4351369001.7406559</v>
      </c>
      <c r="BS75" s="48">
        <f t="shared" ca="1" si="66"/>
        <v>6401974927.2049246</v>
      </c>
      <c r="BT75" s="48">
        <f t="shared" ca="1" si="66"/>
        <v>0</v>
      </c>
      <c r="BU75" s="48">
        <f t="shared" ca="1" si="66"/>
        <v>0</v>
      </c>
      <c r="BV75" s="48">
        <f ca="1">BV73+BV74</f>
        <v>1119251199.9400001</v>
      </c>
      <c r="BW75" s="48">
        <f ca="1">BW73+BW74</f>
        <v>0</v>
      </c>
      <c r="BX75" s="48">
        <f ca="1">BX73+BX74</f>
        <v>82998542.038449988</v>
      </c>
      <c r="BY75" s="48">
        <f ca="1">BY73+BY74</f>
        <v>0</v>
      </c>
      <c r="BZ75" s="48">
        <f ca="1">BZ73+BZ74</f>
        <v>151751261.63</v>
      </c>
      <c r="CA75" s="48">
        <f t="shared" ref="CA75:CQ75" ca="1" si="67">CA73+CA74</f>
        <v>897350828.45290029</v>
      </c>
      <c r="CB75" s="48">
        <f t="shared" ca="1" si="67"/>
        <v>34292692648.818504</v>
      </c>
      <c r="CC75" s="48">
        <f t="shared" ca="1" si="67"/>
        <v>384499555.10904992</v>
      </c>
      <c r="CD75" s="48">
        <f t="shared" ca="1" si="67"/>
        <v>7205444200.8175993</v>
      </c>
      <c r="CE75" s="48">
        <f t="shared" ca="1" si="67"/>
        <v>7220307.5000000009</v>
      </c>
      <c r="CF75" s="48">
        <f t="shared" ca="1" si="67"/>
        <v>1358703.9</v>
      </c>
      <c r="CG75" s="48">
        <f t="shared" ca="1" si="67"/>
        <v>225332571.70835</v>
      </c>
      <c r="CH75" s="48">
        <f t="shared" ca="1" si="67"/>
        <v>1250611173.8222499</v>
      </c>
      <c r="CI75" s="48">
        <f t="shared" ca="1" si="67"/>
        <v>246120794.41600403</v>
      </c>
      <c r="CJ75" s="48">
        <f t="shared" ca="1" si="67"/>
        <v>107847555711.47818</v>
      </c>
      <c r="CK75" s="48">
        <f t="shared" ca="1" si="67"/>
        <v>77167859.61999926</v>
      </c>
      <c r="CL75" s="48">
        <f t="shared" ca="1" si="67"/>
        <v>148684544.70954984</v>
      </c>
      <c r="CM75" s="48">
        <f t="shared" ca="1" si="67"/>
        <v>40677639142.224281</v>
      </c>
      <c r="CN75" s="48">
        <f t="shared" ca="1" si="67"/>
        <v>5499613276.8502512</v>
      </c>
      <c r="CO75" s="48">
        <f t="shared" ca="1" si="67"/>
        <v>35178025865.374039</v>
      </c>
      <c r="CP75" s="48">
        <f t="shared" ca="1" si="67"/>
        <v>66944064164.924347</v>
      </c>
      <c r="CQ75" s="48">
        <f t="shared" ca="1" si="67"/>
        <v>12142300999.155888</v>
      </c>
      <c r="CR75" s="48">
        <f ca="1">CR73+CR74</f>
        <v>54801763165.768463</v>
      </c>
      <c r="CS75" s="48">
        <f ca="1">CS73+CS74</f>
        <v>919890242.24291992</v>
      </c>
      <c r="CT75" s="48">
        <f ca="1">CT73+CT74</f>
        <v>1372072407.2</v>
      </c>
      <c r="CU75" s="48">
        <f ca="1">CU73+CU74</f>
        <v>228105.65</v>
      </c>
      <c r="CV75" s="48">
        <f ca="1">CV73+CV74</f>
        <v>437044507839.54547</v>
      </c>
    </row>
  </sheetData>
  <mergeCells count="1">
    <mergeCell ref="E2:G2"/>
  </mergeCells>
  <dataValidations count="2">
    <dataValidation type="list" allowBlank="1" showInputMessage="1" showErrorMessage="1" sqref="C2" xr:uid="{68B3E759-6159-460A-8B8B-2FA21B88C9A8}">
      <formula1>"Toplam,Yurtiçi,Yurtdışı"</formula1>
    </dataValidation>
    <dataValidation type="list" allowBlank="1" showInputMessage="1" showErrorMessage="1" sqref="B2" xr:uid="{EC548211-4EB4-4DCE-9C3B-2CFBBD68235E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03FB-CF15-4F71-85E3-199975D4B0B3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21" ht="15" customHeight="1">
      <c r="A1" s="1" t="s">
        <v>0</v>
      </c>
      <c r="B1" s="2"/>
      <c r="C1" s="2"/>
    </row>
    <row r="2" spans="1:21" ht="15" customHeight="1">
      <c r="A2" s="1" t="s">
        <v>322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1" ht="15" customHeight="1">
      <c r="A3" s="5" t="s">
        <v>362</v>
      </c>
      <c r="B3" s="2"/>
      <c r="C3" s="2"/>
      <c r="E3" s="7"/>
    </row>
    <row r="4" spans="1:21" ht="22.5" customHeight="1"/>
    <row r="5" spans="1:2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796</v>
      </c>
      <c r="K5" s="76">
        <v>797</v>
      </c>
      <c r="L5" s="76">
        <v>908</v>
      </c>
      <c r="M5" s="76">
        <v>909</v>
      </c>
      <c r="N5" s="76">
        <v>910</v>
      </c>
      <c r="O5" s="76">
        <v>91001</v>
      </c>
      <c r="P5" s="76">
        <v>91002</v>
      </c>
      <c r="Q5" s="76">
        <v>911</v>
      </c>
      <c r="R5" s="76">
        <v>91101</v>
      </c>
      <c r="S5" s="76">
        <v>91102</v>
      </c>
      <c r="T5" s="76">
        <v>799</v>
      </c>
      <c r="U5" s="77"/>
    </row>
    <row r="6" spans="1:2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17</v>
      </c>
      <c r="K6" s="54" t="s">
        <v>18</v>
      </c>
      <c r="L6" s="54" t="s">
        <v>19</v>
      </c>
      <c r="M6" s="54" t="s">
        <v>20</v>
      </c>
      <c r="N6" s="54" t="s">
        <v>21</v>
      </c>
      <c r="O6" s="54" t="s">
        <v>22</v>
      </c>
      <c r="P6" s="54" t="s">
        <v>23</v>
      </c>
      <c r="Q6" s="54" t="s">
        <v>24</v>
      </c>
      <c r="R6" s="54" t="s">
        <v>22</v>
      </c>
      <c r="S6" s="54" t="s">
        <v>23</v>
      </c>
      <c r="T6" s="54" t="s">
        <v>129</v>
      </c>
      <c r="U6" s="77" t="s">
        <v>323</v>
      </c>
    </row>
    <row r="7" spans="1:2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ca="1">L7+M7+N7+Q7</f>
        <v>0</v>
      </c>
      <c r="L7" s="18">
        <f t="shared" ref="L7:T22" ca="1" si="1">IFERROR(IF($C$2="Yurtiçi",INDIRECT("'"&amp;$B$2&amp;"'!"&amp;ADDRESS(MATCH($B7,INDIRECT("'"&amp;$B$2&amp;"'!$B$1:$B$1095"),0),MATCH(L$5,INDIRECT("'"&amp;$B$2&amp;"'!5:5"),0))),IF($C$2="Yurtdışı",INDIRECT("'"&amp;$B$2&amp;"'!"&amp;ADDRESS(MATCH($B7,INDIRECT("'"&amp;$B$2&amp;"'!$B$1:$B$1095"),0),MATCH(L$5,INDIRECT("'"&amp;$B$2&amp;"'!5:5"),0)+1)),INDIRECT("'"&amp;$B$2&amp;"'!"&amp;ADDRESS(MATCH($B7,INDIRECT("'"&amp;$B$2&amp;"'!$B$1:$B$1095"),0),MATCH(L$5,INDIRECT("'"&amp;$B$2&amp;"'!5:5"),0)))+INDIRECT("'"&amp;$B$2&amp;"'!"&amp;ADDRESS(MATCH($B7,INDIRECT("'"&amp;$B$2&amp;"'!$B$1:$B$1095"),0),MATCH(L$5,INDIRECT("'"&amp;$B$2&amp;"'!5:5"),0)+1)))),0)</f>
        <v>0</v>
      </c>
      <c r="M7" s="18">
        <f t="shared" ca="1" si="1"/>
        <v>0</v>
      </c>
      <c r="N7" s="19">
        <f ca="1">+O7+P7</f>
        <v>0</v>
      </c>
      <c r="O7" s="18">
        <f t="shared" ca="1" si="1"/>
        <v>0</v>
      </c>
      <c r="P7" s="18">
        <f t="shared" ca="1" si="1"/>
        <v>0</v>
      </c>
      <c r="Q7" s="19">
        <f ca="1">+R7+S7</f>
        <v>0</v>
      </c>
      <c r="R7" s="18">
        <f t="shared" ca="1" si="1"/>
        <v>0</v>
      </c>
      <c r="S7" s="18">
        <f t="shared" ca="1" si="1"/>
        <v>0</v>
      </c>
      <c r="T7" s="18">
        <f t="shared" ca="1" si="1"/>
        <v>0</v>
      </c>
      <c r="U7" s="19">
        <f ca="1">SUM(D7:K7)+T7</f>
        <v>0</v>
      </c>
    </row>
    <row r="8" spans="1:2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2">L8+M8+N8+Q8</f>
        <v>0</v>
      </c>
      <c r="L8" s="18">
        <f t="shared" ca="1" si="1"/>
        <v>0</v>
      </c>
      <c r="M8" s="18">
        <f t="shared" ca="1" si="1"/>
        <v>0</v>
      </c>
      <c r="N8" s="19">
        <f t="shared" ref="N8:N22" ca="1" si="3">+O8+P8</f>
        <v>0</v>
      </c>
      <c r="O8" s="18">
        <f t="shared" ca="1" si="1"/>
        <v>0</v>
      </c>
      <c r="P8" s="18">
        <f t="shared" ca="1" si="1"/>
        <v>0</v>
      </c>
      <c r="Q8" s="19">
        <f t="shared" ref="Q8:Q22" ca="1" si="4">+R8+S8</f>
        <v>0</v>
      </c>
      <c r="R8" s="18">
        <f t="shared" ca="1" si="1"/>
        <v>0</v>
      </c>
      <c r="S8" s="18">
        <f t="shared" ca="1" si="1"/>
        <v>0</v>
      </c>
      <c r="T8" s="18">
        <f t="shared" ca="1" si="1"/>
        <v>0</v>
      </c>
      <c r="U8" s="19">
        <f t="shared" ref="U8:U18" ca="1" si="5">SUM(D8:K8)+T8</f>
        <v>0</v>
      </c>
    </row>
    <row r="9" spans="1:2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2"/>
        <v>0</v>
      </c>
      <c r="L9" s="18">
        <f t="shared" ca="1" si="1"/>
        <v>0</v>
      </c>
      <c r="M9" s="18">
        <f t="shared" ca="1" si="1"/>
        <v>0</v>
      </c>
      <c r="N9" s="19">
        <f t="shared" ca="1" si="3"/>
        <v>0</v>
      </c>
      <c r="O9" s="18">
        <f t="shared" ca="1" si="1"/>
        <v>0</v>
      </c>
      <c r="P9" s="18">
        <f t="shared" ca="1" si="1"/>
        <v>0</v>
      </c>
      <c r="Q9" s="19">
        <f t="shared" ca="1" si="4"/>
        <v>0</v>
      </c>
      <c r="R9" s="18">
        <f t="shared" ca="1" si="1"/>
        <v>0</v>
      </c>
      <c r="S9" s="18">
        <f t="shared" ca="1" si="1"/>
        <v>0</v>
      </c>
      <c r="T9" s="18">
        <f t="shared" ca="1" si="1"/>
        <v>0</v>
      </c>
      <c r="U9" s="19">
        <f t="shared" ca="1" si="5"/>
        <v>0</v>
      </c>
    </row>
    <row r="10" spans="1:2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2"/>
        <v>0</v>
      </c>
      <c r="L10" s="18">
        <f t="shared" ca="1" si="1"/>
        <v>0</v>
      </c>
      <c r="M10" s="18">
        <f t="shared" ca="1" si="1"/>
        <v>0</v>
      </c>
      <c r="N10" s="19">
        <f t="shared" ca="1" si="3"/>
        <v>0</v>
      </c>
      <c r="O10" s="18">
        <f t="shared" ca="1" si="1"/>
        <v>0</v>
      </c>
      <c r="P10" s="18">
        <f t="shared" ca="1" si="1"/>
        <v>0</v>
      </c>
      <c r="Q10" s="19">
        <f t="shared" ca="1" si="4"/>
        <v>0</v>
      </c>
      <c r="R10" s="18">
        <f t="shared" ca="1" si="1"/>
        <v>0</v>
      </c>
      <c r="S10" s="18">
        <f t="shared" ca="1" si="1"/>
        <v>0</v>
      </c>
      <c r="T10" s="18">
        <f t="shared" ca="1" si="1"/>
        <v>0</v>
      </c>
      <c r="U10" s="19">
        <f t="shared" ca="1" si="5"/>
        <v>0</v>
      </c>
    </row>
    <row r="11" spans="1:2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2"/>
        <v>0</v>
      </c>
      <c r="L11" s="18">
        <f t="shared" ca="1" si="1"/>
        <v>0</v>
      </c>
      <c r="M11" s="18">
        <f t="shared" ca="1" si="1"/>
        <v>0</v>
      </c>
      <c r="N11" s="19">
        <f t="shared" ca="1" si="3"/>
        <v>0</v>
      </c>
      <c r="O11" s="18">
        <f t="shared" ca="1" si="1"/>
        <v>0</v>
      </c>
      <c r="P11" s="18">
        <f t="shared" ca="1" si="1"/>
        <v>0</v>
      </c>
      <c r="Q11" s="19">
        <f t="shared" ca="1" si="4"/>
        <v>0</v>
      </c>
      <c r="R11" s="18">
        <f t="shared" ca="1" si="1"/>
        <v>0</v>
      </c>
      <c r="S11" s="18">
        <f t="shared" ca="1" si="1"/>
        <v>0</v>
      </c>
      <c r="T11" s="18">
        <f t="shared" ca="1" si="1"/>
        <v>0</v>
      </c>
      <c r="U11" s="19">
        <f t="shared" ca="1" si="5"/>
        <v>0</v>
      </c>
    </row>
    <row r="12" spans="1:2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2"/>
        <v>0</v>
      </c>
      <c r="L12" s="18">
        <f t="shared" ca="1" si="1"/>
        <v>0</v>
      </c>
      <c r="M12" s="18">
        <f t="shared" ca="1" si="1"/>
        <v>0</v>
      </c>
      <c r="N12" s="19">
        <f t="shared" ca="1" si="3"/>
        <v>0</v>
      </c>
      <c r="O12" s="18">
        <f t="shared" ca="1" si="1"/>
        <v>0</v>
      </c>
      <c r="P12" s="18">
        <f t="shared" ca="1" si="1"/>
        <v>0</v>
      </c>
      <c r="Q12" s="19">
        <f t="shared" ca="1" si="4"/>
        <v>0</v>
      </c>
      <c r="R12" s="18">
        <f t="shared" ca="1" si="1"/>
        <v>0</v>
      </c>
      <c r="S12" s="18">
        <f t="shared" ca="1" si="1"/>
        <v>0</v>
      </c>
      <c r="T12" s="18">
        <f t="shared" ca="1" si="1"/>
        <v>0</v>
      </c>
      <c r="U12" s="19">
        <f t="shared" ca="1" si="5"/>
        <v>0</v>
      </c>
    </row>
    <row r="13" spans="1:2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2"/>
        <v>0</v>
      </c>
      <c r="L13" s="18">
        <f t="shared" ca="1" si="1"/>
        <v>0</v>
      </c>
      <c r="M13" s="18">
        <f t="shared" ca="1" si="1"/>
        <v>0</v>
      </c>
      <c r="N13" s="19">
        <f t="shared" ca="1" si="3"/>
        <v>0</v>
      </c>
      <c r="O13" s="18">
        <f t="shared" ca="1" si="1"/>
        <v>0</v>
      </c>
      <c r="P13" s="18">
        <f t="shared" ca="1" si="1"/>
        <v>0</v>
      </c>
      <c r="Q13" s="19">
        <f t="shared" ca="1" si="4"/>
        <v>0</v>
      </c>
      <c r="R13" s="18">
        <f t="shared" ca="1" si="1"/>
        <v>0</v>
      </c>
      <c r="S13" s="18">
        <f t="shared" ca="1" si="1"/>
        <v>0</v>
      </c>
      <c r="T13" s="18">
        <f t="shared" ca="1" si="1"/>
        <v>0</v>
      </c>
      <c r="U13" s="19">
        <f t="shared" ca="1" si="5"/>
        <v>0</v>
      </c>
    </row>
    <row r="14" spans="1:2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2"/>
        <v>0</v>
      </c>
      <c r="L14" s="18">
        <f t="shared" ca="1" si="1"/>
        <v>0</v>
      </c>
      <c r="M14" s="18">
        <f t="shared" ca="1" si="1"/>
        <v>0</v>
      </c>
      <c r="N14" s="19">
        <f t="shared" ca="1" si="3"/>
        <v>0</v>
      </c>
      <c r="O14" s="18">
        <f t="shared" ca="1" si="1"/>
        <v>0</v>
      </c>
      <c r="P14" s="18">
        <f t="shared" ca="1" si="1"/>
        <v>0</v>
      </c>
      <c r="Q14" s="19">
        <f t="shared" ca="1" si="4"/>
        <v>0</v>
      </c>
      <c r="R14" s="18">
        <f t="shared" ca="1" si="1"/>
        <v>0</v>
      </c>
      <c r="S14" s="18">
        <f t="shared" ca="1" si="1"/>
        <v>0</v>
      </c>
      <c r="T14" s="18">
        <f t="shared" ca="1" si="1"/>
        <v>0</v>
      </c>
      <c r="U14" s="19">
        <f t="shared" ca="1" si="5"/>
        <v>0</v>
      </c>
    </row>
    <row r="15" spans="1:2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2"/>
        <v>0</v>
      </c>
      <c r="L15" s="18">
        <f t="shared" ca="1" si="1"/>
        <v>0</v>
      </c>
      <c r="M15" s="18">
        <f t="shared" ca="1" si="1"/>
        <v>0</v>
      </c>
      <c r="N15" s="19">
        <f t="shared" ca="1" si="3"/>
        <v>0</v>
      </c>
      <c r="O15" s="18">
        <f t="shared" ca="1" si="1"/>
        <v>0</v>
      </c>
      <c r="P15" s="18">
        <f t="shared" ca="1" si="1"/>
        <v>0</v>
      </c>
      <c r="Q15" s="19">
        <f t="shared" ca="1" si="4"/>
        <v>0</v>
      </c>
      <c r="R15" s="18">
        <f t="shared" ca="1" si="1"/>
        <v>0</v>
      </c>
      <c r="S15" s="18">
        <f t="shared" ca="1" si="1"/>
        <v>0</v>
      </c>
      <c r="T15" s="18">
        <f t="shared" ca="1" si="1"/>
        <v>0</v>
      </c>
      <c r="U15" s="19">
        <f t="shared" ca="1" si="5"/>
        <v>0</v>
      </c>
    </row>
    <row r="16" spans="1:2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2"/>
        <v>0</v>
      </c>
      <c r="L16" s="18">
        <f t="shared" ca="1" si="1"/>
        <v>0</v>
      </c>
      <c r="M16" s="18">
        <f t="shared" ca="1" si="1"/>
        <v>0</v>
      </c>
      <c r="N16" s="19">
        <f t="shared" ca="1" si="3"/>
        <v>0</v>
      </c>
      <c r="O16" s="18">
        <f t="shared" ca="1" si="1"/>
        <v>0</v>
      </c>
      <c r="P16" s="18">
        <f t="shared" ca="1" si="1"/>
        <v>0</v>
      </c>
      <c r="Q16" s="19">
        <f t="shared" ca="1" si="4"/>
        <v>0</v>
      </c>
      <c r="R16" s="18">
        <f t="shared" ca="1" si="1"/>
        <v>0</v>
      </c>
      <c r="S16" s="18">
        <f t="shared" ca="1" si="1"/>
        <v>0</v>
      </c>
      <c r="T16" s="18">
        <f t="shared" ca="1" si="1"/>
        <v>0</v>
      </c>
      <c r="U16" s="19">
        <f t="shared" ca="1" si="5"/>
        <v>0</v>
      </c>
    </row>
    <row r="17" spans="1:2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2"/>
        <v>0</v>
      </c>
      <c r="L17" s="18">
        <f t="shared" ca="1" si="1"/>
        <v>0</v>
      </c>
      <c r="M17" s="18">
        <f t="shared" ca="1" si="1"/>
        <v>0</v>
      </c>
      <c r="N17" s="19">
        <f t="shared" ca="1" si="3"/>
        <v>0</v>
      </c>
      <c r="O17" s="18">
        <f t="shared" ca="1" si="1"/>
        <v>0</v>
      </c>
      <c r="P17" s="18">
        <f t="shared" ca="1" si="1"/>
        <v>0</v>
      </c>
      <c r="Q17" s="19">
        <f t="shared" ca="1" si="4"/>
        <v>0</v>
      </c>
      <c r="R17" s="18">
        <f t="shared" ca="1" si="1"/>
        <v>0</v>
      </c>
      <c r="S17" s="18">
        <f t="shared" ca="1" si="1"/>
        <v>0</v>
      </c>
      <c r="T17" s="18">
        <f t="shared" ca="1" si="1"/>
        <v>0</v>
      </c>
      <c r="U17" s="19">
        <f t="shared" ca="1" si="5"/>
        <v>0</v>
      </c>
    </row>
    <row r="18" spans="1:2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2"/>
        <v>0</v>
      </c>
      <c r="L18" s="18">
        <f t="shared" ca="1" si="1"/>
        <v>0</v>
      </c>
      <c r="M18" s="18">
        <f t="shared" ca="1" si="1"/>
        <v>0</v>
      </c>
      <c r="N18" s="19">
        <f t="shared" ca="1" si="3"/>
        <v>0</v>
      </c>
      <c r="O18" s="18">
        <f t="shared" ca="1" si="1"/>
        <v>0</v>
      </c>
      <c r="P18" s="18">
        <f t="shared" ca="1" si="1"/>
        <v>0</v>
      </c>
      <c r="Q18" s="19">
        <f t="shared" ca="1" si="4"/>
        <v>0</v>
      </c>
      <c r="R18" s="18">
        <f t="shared" ca="1" si="1"/>
        <v>0</v>
      </c>
      <c r="S18" s="18">
        <f t="shared" ca="1" si="1"/>
        <v>0</v>
      </c>
      <c r="T18" s="18">
        <f t="shared" ca="1" si="1"/>
        <v>0</v>
      </c>
      <c r="U18" s="19">
        <f t="shared" ca="1" si="5"/>
        <v>0</v>
      </c>
    </row>
    <row r="19" spans="1:2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2"/>
        <v>0</v>
      </c>
      <c r="L19" s="18">
        <f t="shared" ca="1" si="1"/>
        <v>0</v>
      </c>
      <c r="M19" s="18">
        <f t="shared" ca="1" si="1"/>
        <v>0</v>
      </c>
      <c r="N19" s="19">
        <f t="shared" ca="1" si="3"/>
        <v>0</v>
      </c>
      <c r="O19" s="18">
        <f t="shared" ca="1" si="1"/>
        <v>0</v>
      </c>
      <c r="P19" s="18">
        <f t="shared" ca="1" si="1"/>
        <v>0</v>
      </c>
      <c r="Q19" s="19">
        <f t="shared" ca="1" si="4"/>
        <v>0</v>
      </c>
      <c r="R19" s="18">
        <f t="shared" ca="1" si="1"/>
        <v>0</v>
      </c>
      <c r="S19" s="18">
        <f t="shared" ca="1" si="1"/>
        <v>0</v>
      </c>
      <c r="T19" s="18">
        <f t="shared" ca="1" si="1"/>
        <v>0</v>
      </c>
      <c r="U19" s="19">
        <f t="shared" ref="U19:U24" ca="1" si="6">SUM(D19:K19)+T19</f>
        <v>0</v>
      </c>
    </row>
    <row r="20" spans="1:2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2"/>
        <v>0</v>
      </c>
      <c r="L20" s="18">
        <f t="shared" ca="1" si="1"/>
        <v>0</v>
      </c>
      <c r="M20" s="18">
        <f t="shared" ca="1" si="1"/>
        <v>0</v>
      </c>
      <c r="N20" s="19">
        <f t="shared" ca="1" si="3"/>
        <v>0</v>
      </c>
      <c r="O20" s="18">
        <f t="shared" ca="1" si="1"/>
        <v>0</v>
      </c>
      <c r="P20" s="18">
        <f t="shared" ca="1" si="1"/>
        <v>0</v>
      </c>
      <c r="Q20" s="19">
        <f t="shared" ca="1" si="4"/>
        <v>0</v>
      </c>
      <c r="R20" s="18">
        <f t="shared" ca="1" si="1"/>
        <v>0</v>
      </c>
      <c r="S20" s="18">
        <f t="shared" ca="1" si="1"/>
        <v>0</v>
      </c>
      <c r="T20" s="18">
        <f t="shared" ca="1" si="1"/>
        <v>0</v>
      </c>
      <c r="U20" s="19">
        <f t="shared" ca="1" si="6"/>
        <v>0</v>
      </c>
    </row>
    <row r="21" spans="1:2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2"/>
        <v>0</v>
      </c>
      <c r="L21" s="18">
        <f t="shared" ca="1" si="1"/>
        <v>0</v>
      </c>
      <c r="M21" s="18">
        <f t="shared" ca="1" si="1"/>
        <v>0</v>
      </c>
      <c r="N21" s="19">
        <f t="shared" ca="1" si="3"/>
        <v>0</v>
      </c>
      <c r="O21" s="18">
        <f t="shared" ca="1" si="1"/>
        <v>0</v>
      </c>
      <c r="P21" s="18">
        <f t="shared" ca="1" si="1"/>
        <v>0</v>
      </c>
      <c r="Q21" s="19">
        <f t="shared" ca="1" si="4"/>
        <v>0</v>
      </c>
      <c r="R21" s="18">
        <f t="shared" ca="1" si="1"/>
        <v>0</v>
      </c>
      <c r="S21" s="18">
        <f t="shared" ca="1" si="1"/>
        <v>0</v>
      </c>
      <c r="T21" s="18">
        <f t="shared" ca="1" si="1"/>
        <v>0</v>
      </c>
      <c r="U21" s="19">
        <f t="shared" ca="1" si="6"/>
        <v>0</v>
      </c>
    </row>
    <row r="22" spans="1:2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2"/>
        <v>0</v>
      </c>
      <c r="L22" s="18">
        <f t="shared" ca="1" si="1"/>
        <v>0</v>
      </c>
      <c r="M22" s="18">
        <f t="shared" ca="1" si="1"/>
        <v>0</v>
      </c>
      <c r="N22" s="19">
        <f t="shared" ca="1" si="3"/>
        <v>0</v>
      </c>
      <c r="O22" s="18">
        <f t="shared" ca="1" si="1"/>
        <v>0</v>
      </c>
      <c r="P22" s="18">
        <f t="shared" ca="1" si="1"/>
        <v>0</v>
      </c>
      <c r="Q22" s="19">
        <f t="shared" ca="1" si="4"/>
        <v>0</v>
      </c>
      <c r="R22" s="18">
        <f t="shared" ca="1" si="1"/>
        <v>0</v>
      </c>
      <c r="S22" s="18">
        <f t="shared" ca="1" si="1"/>
        <v>0</v>
      </c>
      <c r="T22" s="18">
        <f t="shared" ca="1" si="1"/>
        <v>0</v>
      </c>
      <c r="U22" s="19">
        <f t="shared" ca="1" si="6"/>
        <v>0</v>
      </c>
    </row>
    <row r="23" spans="1:2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7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7"/>
        <v>0</v>
      </c>
      <c r="F23" s="18">
        <f t="shared" ca="1" si="7"/>
        <v>0</v>
      </c>
      <c r="G23" s="18">
        <f t="shared" ca="1" si="7"/>
        <v>0</v>
      </c>
      <c r="H23" s="18">
        <f t="shared" ca="1" si="7"/>
        <v>0</v>
      </c>
      <c r="I23" s="18">
        <f t="shared" ca="1" si="7"/>
        <v>0</v>
      </c>
      <c r="J23" s="18">
        <f t="shared" ca="1" si="7"/>
        <v>0</v>
      </c>
      <c r="K23" s="19">
        <f ca="1">L23+M23+N23+Q23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+O23+P23</f>
        <v>0</v>
      </c>
      <c r="O23" s="18">
        <f t="shared" ref="O23:P38" ca="1" si="9">IFERROR(IF($C$2="Yurtiçi",INDIRECT("'"&amp;$B$2&amp;"'!"&amp;ADDRESS(MATCH($B23,INDIRECT("'"&amp;$B$2&amp;"'!$B$1:$B$1095"),0),MATCH(O$5,INDIRECT("'"&amp;$B$2&amp;"'!5:5"),0))),IF($C$2="Yurtdışı",INDIRECT("'"&amp;$B$2&amp;"'!"&amp;ADDRESS(MATCH($B23,INDIRECT("'"&amp;$B$2&amp;"'!$B$1:$B$1095"),0),MATCH(O$5,INDIRECT("'"&amp;$B$2&amp;"'!5:5"),0)+1)),INDIRECT("'"&amp;$B$2&amp;"'!"&amp;ADDRESS(MATCH($B23,INDIRECT("'"&amp;$B$2&amp;"'!$B$1:$B$1095"),0),MATCH(O$5,INDIRECT("'"&amp;$B$2&amp;"'!5:5"),0)))+INDIRECT("'"&amp;$B$2&amp;"'!"&amp;ADDRESS(MATCH($B23,INDIRECT("'"&amp;$B$2&amp;"'!$B$1:$B$1095"),0),MATCH(O$5,INDIRECT("'"&amp;$B$2&amp;"'!5:5"),0)+1)))),0)</f>
        <v>0</v>
      </c>
      <c r="P23" s="18">
        <f t="shared" ca="1" si="9"/>
        <v>0</v>
      </c>
      <c r="Q23" s="19">
        <f ca="1">+R23+S23</f>
        <v>0</v>
      </c>
      <c r="R23" s="18">
        <f t="shared" ref="R23:T38" ca="1" si="10">IFERROR(IF($C$2="Yurtiçi",INDIRECT("'"&amp;$B$2&amp;"'!"&amp;ADDRESS(MATCH($B23,INDIRECT("'"&amp;$B$2&amp;"'!$B$1:$B$1095"),0),MATCH(R$5,INDIRECT("'"&amp;$B$2&amp;"'!5:5"),0))),IF($C$2="Yurtdışı",INDIRECT("'"&amp;$B$2&amp;"'!"&amp;ADDRESS(MATCH($B23,INDIRECT("'"&amp;$B$2&amp;"'!$B$1:$B$1095"),0),MATCH(R$5,INDIRECT("'"&amp;$B$2&amp;"'!5:5"),0)+1)),INDIRECT("'"&amp;$B$2&amp;"'!"&amp;ADDRESS(MATCH($B23,INDIRECT("'"&amp;$B$2&amp;"'!$B$1:$B$1095"),0),MATCH(R$5,INDIRECT("'"&amp;$B$2&amp;"'!5:5"),0)))+INDIRECT("'"&amp;$B$2&amp;"'!"&amp;ADDRESS(MATCH($B23,INDIRECT("'"&amp;$B$2&amp;"'!$B$1:$B$1095"),0),MATCH(R$5,INDIRECT("'"&amp;$B$2&amp;"'!5:5"),0)+1)))),0)</f>
        <v>0</v>
      </c>
      <c r="S23" s="18">
        <f t="shared" ca="1" si="10"/>
        <v>0</v>
      </c>
      <c r="T23" s="18">
        <f t="shared" ca="1" si="10"/>
        <v>0</v>
      </c>
      <c r="U23" s="19">
        <f t="shared" ca="1" si="6"/>
        <v>0</v>
      </c>
    </row>
    <row r="24" spans="1:21" ht="12.75" customHeight="1">
      <c r="A24" s="55" t="s">
        <v>181</v>
      </c>
      <c r="B24" s="17">
        <v>1025</v>
      </c>
      <c r="C24" s="56" t="s">
        <v>147</v>
      </c>
      <c r="D24" s="18">
        <f t="shared" ca="1" si="7"/>
        <v>0</v>
      </c>
      <c r="E24" s="18">
        <f t="shared" ca="1" si="7"/>
        <v>0</v>
      </c>
      <c r="F24" s="18">
        <f t="shared" ca="1" si="7"/>
        <v>0</v>
      </c>
      <c r="G24" s="18">
        <f t="shared" ca="1" si="7"/>
        <v>0</v>
      </c>
      <c r="H24" s="18">
        <f t="shared" ca="1" si="7"/>
        <v>0</v>
      </c>
      <c r="I24" s="18">
        <f t="shared" ca="1" si="7"/>
        <v>0</v>
      </c>
      <c r="J24" s="18">
        <f t="shared" ca="1" si="7"/>
        <v>0</v>
      </c>
      <c r="K24" s="19">
        <f ca="1">L24+M24+N24+Q24</f>
        <v>0</v>
      </c>
      <c r="L24" s="18">
        <f t="shared" ca="1" si="8"/>
        <v>0</v>
      </c>
      <c r="M24" s="18">
        <f t="shared" ca="1" si="8"/>
        <v>0</v>
      </c>
      <c r="N24" s="19">
        <f ca="1">+O24+P24</f>
        <v>0</v>
      </c>
      <c r="O24" s="18">
        <f t="shared" ca="1" si="9"/>
        <v>0</v>
      </c>
      <c r="P24" s="18">
        <f t="shared" ca="1" si="9"/>
        <v>0</v>
      </c>
      <c r="Q24" s="19">
        <f ca="1">+R24+S24</f>
        <v>0</v>
      </c>
      <c r="R24" s="18">
        <f t="shared" ca="1" si="10"/>
        <v>0</v>
      </c>
      <c r="S24" s="18">
        <f t="shared" ca="1" si="10"/>
        <v>0</v>
      </c>
      <c r="T24" s="18">
        <f t="shared" ca="1" si="10"/>
        <v>0</v>
      </c>
      <c r="U24" s="19">
        <f t="shared" ca="1" si="6"/>
        <v>0</v>
      </c>
    </row>
    <row r="25" spans="1:21" ht="12.75" customHeight="1">
      <c r="A25" s="55" t="s">
        <v>183</v>
      </c>
      <c r="B25" s="17">
        <v>1027</v>
      </c>
      <c r="C25" s="56" t="s">
        <v>147</v>
      </c>
      <c r="D25" s="18">
        <f t="shared" ca="1" si="7"/>
        <v>0</v>
      </c>
      <c r="E25" s="18">
        <f t="shared" ca="1" si="7"/>
        <v>0</v>
      </c>
      <c r="F25" s="18">
        <f t="shared" ca="1" si="7"/>
        <v>0</v>
      </c>
      <c r="G25" s="18">
        <f t="shared" ca="1" si="7"/>
        <v>0</v>
      </c>
      <c r="H25" s="18">
        <f t="shared" ca="1" si="7"/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L25+M25+N25+Q25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+O25+P25</f>
        <v>0</v>
      </c>
      <c r="O25" s="18">
        <f t="shared" ca="1" si="9"/>
        <v>0</v>
      </c>
      <c r="P25" s="18">
        <f t="shared" ca="1" si="9"/>
        <v>0</v>
      </c>
      <c r="Q25" s="19">
        <f t="shared" ref="Q25:Q72" ca="1" si="13">+R25+S25</f>
        <v>0</v>
      </c>
      <c r="R25" s="18">
        <f t="shared" ca="1" si="10"/>
        <v>0</v>
      </c>
      <c r="S25" s="18">
        <f t="shared" ca="1" si="10"/>
        <v>0</v>
      </c>
      <c r="T25" s="18">
        <f t="shared" ca="1" si="10"/>
        <v>0</v>
      </c>
      <c r="U25" s="19">
        <f t="shared" ref="U25:U72" ca="1" si="14">SUM(D25:K25)+T25</f>
        <v>0</v>
      </c>
    </row>
    <row r="26" spans="1:21" ht="12.75" customHeight="1">
      <c r="A26" s="55" t="s">
        <v>185</v>
      </c>
      <c r="B26" s="17">
        <v>1028</v>
      </c>
      <c r="C26" s="56" t="s">
        <v>147</v>
      </c>
      <c r="D26" s="18">
        <f t="shared" ca="1" si="7"/>
        <v>0</v>
      </c>
      <c r="E26" s="18">
        <f t="shared" ca="1" si="7"/>
        <v>0</v>
      </c>
      <c r="F26" s="18">
        <f t="shared" ca="1" si="7"/>
        <v>0</v>
      </c>
      <c r="G26" s="18">
        <f t="shared" ca="1" si="7"/>
        <v>0</v>
      </c>
      <c r="H26" s="18">
        <f t="shared" ca="1" si="7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  <c r="O26" s="18">
        <f t="shared" ca="1" si="9"/>
        <v>0</v>
      </c>
      <c r="P26" s="18">
        <f t="shared" ca="1" si="9"/>
        <v>0</v>
      </c>
      <c r="Q26" s="19">
        <f t="shared" ca="1" si="13"/>
        <v>0</v>
      </c>
      <c r="R26" s="18">
        <f t="shared" ca="1" si="10"/>
        <v>0</v>
      </c>
      <c r="S26" s="18">
        <f t="shared" ca="1" si="10"/>
        <v>0</v>
      </c>
      <c r="T26" s="18">
        <f t="shared" ca="1" si="10"/>
        <v>0</v>
      </c>
      <c r="U26" s="19">
        <f t="shared" ca="1" si="14"/>
        <v>0</v>
      </c>
    </row>
    <row r="27" spans="1:21" ht="12.75" customHeight="1">
      <c r="A27" s="55" t="s">
        <v>187</v>
      </c>
      <c r="B27" s="17">
        <v>1030</v>
      </c>
      <c r="C27" s="56" t="s">
        <v>147</v>
      </c>
      <c r="D27" s="18">
        <f t="shared" ca="1" si="7"/>
        <v>0</v>
      </c>
      <c r="E27" s="18">
        <f t="shared" ca="1" si="7"/>
        <v>0</v>
      </c>
      <c r="F27" s="18">
        <f t="shared" ca="1" si="7"/>
        <v>0</v>
      </c>
      <c r="G27" s="18">
        <f t="shared" ca="1" si="7"/>
        <v>0</v>
      </c>
      <c r="H27" s="18">
        <f t="shared" ca="1" si="7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  <c r="O27" s="18">
        <f t="shared" ca="1" si="9"/>
        <v>0</v>
      </c>
      <c r="P27" s="18">
        <f t="shared" ca="1" si="9"/>
        <v>0</v>
      </c>
      <c r="Q27" s="19">
        <f t="shared" ca="1" si="13"/>
        <v>0</v>
      </c>
      <c r="R27" s="18">
        <f t="shared" ca="1" si="10"/>
        <v>0</v>
      </c>
      <c r="S27" s="18">
        <f t="shared" ca="1" si="10"/>
        <v>0</v>
      </c>
      <c r="T27" s="18">
        <f t="shared" ca="1" si="10"/>
        <v>0</v>
      </c>
      <c r="U27" s="19">
        <f t="shared" ca="1" si="14"/>
        <v>0</v>
      </c>
    </row>
    <row r="28" spans="1:21" ht="12.75" customHeight="1">
      <c r="A28" s="55" t="s">
        <v>189</v>
      </c>
      <c r="B28" s="17">
        <v>1031</v>
      </c>
      <c r="C28" s="56" t="s">
        <v>147</v>
      </c>
      <c r="D28" s="18">
        <f t="shared" ca="1" si="7"/>
        <v>0</v>
      </c>
      <c r="E28" s="18">
        <f t="shared" ca="1" si="7"/>
        <v>0</v>
      </c>
      <c r="F28" s="18">
        <f t="shared" ca="1" si="7"/>
        <v>0</v>
      </c>
      <c r="G28" s="18">
        <f t="shared" ca="1" si="7"/>
        <v>0</v>
      </c>
      <c r="H28" s="18">
        <f t="shared" ca="1" si="7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  <c r="O28" s="18">
        <f t="shared" ca="1" si="9"/>
        <v>0</v>
      </c>
      <c r="P28" s="18">
        <f t="shared" ca="1" si="9"/>
        <v>0</v>
      </c>
      <c r="Q28" s="19">
        <f t="shared" ca="1" si="13"/>
        <v>0</v>
      </c>
      <c r="R28" s="18">
        <f t="shared" ca="1" si="10"/>
        <v>0</v>
      </c>
      <c r="S28" s="18">
        <f t="shared" ca="1" si="10"/>
        <v>0</v>
      </c>
      <c r="T28" s="18">
        <f t="shared" ca="1" si="10"/>
        <v>0</v>
      </c>
      <c r="U28" s="19">
        <f t="shared" ca="1" si="14"/>
        <v>0</v>
      </c>
    </row>
    <row r="29" spans="1:21" ht="12.75" customHeight="1">
      <c r="A29" s="55" t="s">
        <v>191</v>
      </c>
      <c r="B29" s="17">
        <v>1032</v>
      </c>
      <c r="C29" s="56" t="s">
        <v>147</v>
      </c>
      <c r="D29" s="18">
        <f t="shared" ca="1" si="7"/>
        <v>0</v>
      </c>
      <c r="E29" s="18">
        <f t="shared" ca="1" si="7"/>
        <v>0</v>
      </c>
      <c r="F29" s="18">
        <f t="shared" ca="1" si="7"/>
        <v>0</v>
      </c>
      <c r="G29" s="18">
        <f t="shared" ca="1" si="7"/>
        <v>0</v>
      </c>
      <c r="H29" s="18">
        <f t="shared" ca="1" si="7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  <c r="O29" s="18">
        <f t="shared" ca="1" si="9"/>
        <v>0</v>
      </c>
      <c r="P29" s="18">
        <f t="shared" ca="1" si="9"/>
        <v>0</v>
      </c>
      <c r="Q29" s="19">
        <f t="shared" ca="1" si="13"/>
        <v>0</v>
      </c>
      <c r="R29" s="18">
        <f t="shared" ca="1" si="10"/>
        <v>0</v>
      </c>
      <c r="S29" s="18">
        <f t="shared" ca="1" si="10"/>
        <v>0</v>
      </c>
      <c r="T29" s="18">
        <f t="shared" ca="1" si="10"/>
        <v>0</v>
      </c>
      <c r="U29" s="19">
        <f t="shared" ca="1" si="14"/>
        <v>0</v>
      </c>
    </row>
    <row r="30" spans="1:21" ht="12.75" customHeight="1">
      <c r="A30" s="55" t="s">
        <v>193</v>
      </c>
      <c r="B30" s="17">
        <v>1034</v>
      </c>
      <c r="C30" s="56" t="s">
        <v>147</v>
      </c>
      <c r="D30" s="18">
        <f t="shared" ca="1" si="7"/>
        <v>0</v>
      </c>
      <c r="E30" s="18">
        <f t="shared" ca="1" si="7"/>
        <v>0</v>
      </c>
      <c r="F30" s="18">
        <f t="shared" ca="1" si="7"/>
        <v>0</v>
      </c>
      <c r="G30" s="18">
        <f t="shared" ca="1" si="7"/>
        <v>0</v>
      </c>
      <c r="H30" s="18">
        <f t="shared" ca="1" si="7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  <c r="O30" s="18">
        <f t="shared" ca="1" si="9"/>
        <v>0</v>
      </c>
      <c r="P30" s="18">
        <f t="shared" ca="1" si="9"/>
        <v>0</v>
      </c>
      <c r="Q30" s="19">
        <f t="shared" ca="1" si="13"/>
        <v>0</v>
      </c>
      <c r="R30" s="18">
        <f t="shared" ca="1" si="10"/>
        <v>0</v>
      </c>
      <c r="S30" s="18">
        <f t="shared" ca="1" si="10"/>
        <v>0</v>
      </c>
      <c r="T30" s="18">
        <f t="shared" ca="1" si="10"/>
        <v>0</v>
      </c>
      <c r="U30" s="19">
        <f t="shared" ca="1" si="14"/>
        <v>0</v>
      </c>
    </row>
    <row r="31" spans="1:21" ht="12.75" customHeight="1">
      <c r="A31" s="55" t="s">
        <v>195</v>
      </c>
      <c r="B31" s="17">
        <v>1035</v>
      </c>
      <c r="C31" s="56" t="s">
        <v>147</v>
      </c>
      <c r="D31" s="18">
        <f t="shared" ca="1" si="7"/>
        <v>0</v>
      </c>
      <c r="E31" s="18">
        <f t="shared" ca="1" si="7"/>
        <v>0</v>
      </c>
      <c r="F31" s="18">
        <f t="shared" ca="1" si="7"/>
        <v>0</v>
      </c>
      <c r="G31" s="18">
        <f t="shared" ca="1" si="7"/>
        <v>0</v>
      </c>
      <c r="H31" s="18">
        <f t="shared" ca="1" si="7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  <c r="O31" s="18">
        <f t="shared" ca="1" si="9"/>
        <v>0</v>
      </c>
      <c r="P31" s="18">
        <f t="shared" ca="1" si="9"/>
        <v>0</v>
      </c>
      <c r="Q31" s="19">
        <f t="shared" ca="1" si="13"/>
        <v>0</v>
      </c>
      <c r="R31" s="18">
        <f t="shared" ca="1" si="10"/>
        <v>0</v>
      </c>
      <c r="S31" s="18">
        <f t="shared" ca="1" si="10"/>
        <v>0</v>
      </c>
      <c r="T31" s="18">
        <f t="shared" ca="1" si="10"/>
        <v>0</v>
      </c>
      <c r="U31" s="19">
        <f t="shared" ca="1" si="14"/>
        <v>0</v>
      </c>
    </row>
    <row r="32" spans="1:21" ht="12.75" customHeight="1">
      <c r="A32" s="55" t="s">
        <v>197</v>
      </c>
      <c r="B32" s="17">
        <v>1036</v>
      </c>
      <c r="C32" s="56" t="s">
        <v>147</v>
      </c>
      <c r="D32" s="18">
        <f t="shared" ca="1" si="7"/>
        <v>0</v>
      </c>
      <c r="E32" s="18">
        <f t="shared" ca="1" si="7"/>
        <v>0</v>
      </c>
      <c r="F32" s="18">
        <f t="shared" ca="1" si="7"/>
        <v>0</v>
      </c>
      <c r="G32" s="18">
        <f t="shared" ca="1" si="7"/>
        <v>0</v>
      </c>
      <c r="H32" s="18">
        <f t="shared" ca="1" si="7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  <c r="O32" s="18">
        <f t="shared" ca="1" si="9"/>
        <v>0</v>
      </c>
      <c r="P32" s="18">
        <f t="shared" ca="1" si="9"/>
        <v>0</v>
      </c>
      <c r="Q32" s="19">
        <f t="shared" ca="1" si="13"/>
        <v>0</v>
      </c>
      <c r="R32" s="18">
        <f t="shared" ca="1" si="10"/>
        <v>0</v>
      </c>
      <c r="S32" s="18">
        <f t="shared" ca="1" si="10"/>
        <v>0</v>
      </c>
      <c r="T32" s="18">
        <f t="shared" ca="1" si="10"/>
        <v>0</v>
      </c>
      <c r="U32" s="19">
        <f t="shared" ca="1" si="14"/>
        <v>0</v>
      </c>
    </row>
    <row r="33" spans="1:21" ht="12.75" customHeight="1">
      <c r="A33" s="55" t="s">
        <v>199</v>
      </c>
      <c r="B33" s="17">
        <v>1037</v>
      </c>
      <c r="C33" s="56" t="s">
        <v>147</v>
      </c>
      <c r="D33" s="18">
        <f t="shared" ca="1" si="7"/>
        <v>0</v>
      </c>
      <c r="E33" s="18">
        <f t="shared" ca="1" si="7"/>
        <v>0</v>
      </c>
      <c r="F33" s="18">
        <f t="shared" ca="1" si="7"/>
        <v>0</v>
      </c>
      <c r="G33" s="18">
        <f t="shared" ca="1" si="7"/>
        <v>0</v>
      </c>
      <c r="H33" s="18">
        <f t="shared" ca="1" si="7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  <c r="O33" s="18">
        <f t="shared" ca="1" si="9"/>
        <v>0</v>
      </c>
      <c r="P33" s="18">
        <f t="shared" ca="1" si="9"/>
        <v>0</v>
      </c>
      <c r="Q33" s="19">
        <f t="shared" ca="1" si="13"/>
        <v>0</v>
      </c>
      <c r="R33" s="18">
        <f t="shared" ca="1" si="10"/>
        <v>0</v>
      </c>
      <c r="S33" s="18">
        <f t="shared" ca="1" si="10"/>
        <v>0</v>
      </c>
      <c r="T33" s="18">
        <f t="shared" ca="1" si="10"/>
        <v>0</v>
      </c>
      <c r="U33" s="19">
        <f t="shared" ca="1" si="14"/>
        <v>0</v>
      </c>
    </row>
    <row r="34" spans="1:21" ht="12.75" customHeight="1">
      <c r="A34" s="55" t="s">
        <v>201</v>
      </c>
      <c r="B34" s="17">
        <v>1038</v>
      </c>
      <c r="C34" s="56" t="s">
        <v>147</v>
      </c>
      <c r="D34" s="18">
        <f t="shared" ca="1" si="7"/>
        <v>0</v>
      </c>
      <c r="E34" s="18">
        <f t="shared" ca="1" si="7"/>
        <v>0</v>
      </c>
      <c r="F34" s="18">
        <f t="shared" ca="1" si="7"/>
        <v>0</v>
      </c>
      <c r="G34" s="18">
        <f t="shared" ca="1" si="7"/>
        <v>0</v>
      </c>
      <c r="H34" s="18">
        <f t="shared" ca="1" si="7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  <c r="O34" s="18">
        <f t="shared" ca="1" si="9"/>
        <v>0</v>
      </c>
      <c r="P34" s="18">
        <f t="shared" ca="1" si="9"/>
        <v>0</v>
      </c>
      <c r="Q34" s="19">
        <f t="shared" ca="1" si="13"/>
        <v>0</v>
      </c>
      <c r="R34" s="18">
        <f t="shared" ca="1" si="10"/>
        <v>0</v>
      </c>
      <c r="S34" s="18">
        <f t="shared" ca="1" si="10"/>
        <v>0</v>
      </c>
      <c r="T34" s="18">
        <f t="shared" ca="1" si="10"/>
        <v>0</v>
      </c>
      <c r="U34" s="19">
        <f t="shared" ca="1" si="14"/>
        <v>0</v>
      </c>
    </row>
    <row r="35" spans="1:21" ht="12.75" customHeight="1">
      <c r="A35" s="55" t="s">
        <v>203</v>
      </c>
      <c r="B35" s="17">
        <v>1039</v>
      </c>
      <c r="C35" s="56" t="s">
        <v>147</v>
      </c>
      <c r="D35" s="18">
        <f t="shared" ca="1" si="7"/>
        <v>0</v>
      </c>
      <c r="E35" s="18">
        <f t="shared" ca="1" si="7"/>
        <v>0</v>
      </c>
      <c r="F35" s="18">
        <f t="shared" ca="1" si="7"/>
        <v>0</v>
      </c>
      <c r="G35" s="18">
        <f t="shared" ca="1" si="7"/>
        <v>0</v>
      </c>
      <c r="H35" s="18">
        <f t="shared" ca="1" si="7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  <c r="O35" s="18">
        <f t="shared" ca="1" si="9"/>
        <v>0</v>
      </c>
      <c r="P35" s="18">
        <f t="shared" ca="1" si="9"/>
        <v>0</v>
      </c>
      <c r="Q35" s="19">
        <f t="shared" ca="1" si="13"/>
        <v>0</v>
      </c>
      <c r="R35" s="18">
        <f t="shared" ca="1" si="10"/>
        <v>0</v>
      </c>
      <c r="S35" s="18">
        <f t="shared" ca="1" si="10"/>
        <v>0</v>
      </c>
      <c r="T35" s="18">
        <f t="shared" ca="1" si="10"/>
        <v>0</v>
      </c>
      <c r="U35" s="19">
        <f t="shared" ca="1" si="14"/>
        <v>0</v>
      </c>
    </row>
    <row r="36" spans="1:21" ht="12.75" customHeight="1">
      <c r="A36" s="55" t="s">
        <v>205</v>
      </c>
      <c r="B36" s="17">
        <v>1040</v>
      </c>
      <c r="C36" s="56" t="s">
        <v>147</v>
      </c>
      <c r="D36" s="18">
        <f t="shared" ca="1" si="7"/>
        <v>0</v>
      </c>
      <c r="E36" s="18">
        <f t="shared" ca="1" si="7"/>
        <v>0</v>
      </c>
      <c r="F36" s="18">
        <f t="shared" ca="1" si="7"/>
        <v>0</v>
      </c>
      <c r="G36" s="18">
        <f t="shared" ca="1" si="7"/>
        <v>0</v>
      </c>
      <c r="H36" s="18">
        <f t="shared" ca="1" si="7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  <c r="O36" s="18">
        <f t="shared" ca="1" si="9"/>
        <v>0</v>
      </c>
      <c r="P36" s="18">
        <f t="shared" ca="1" si="9"/>
        <v>0</v>
      </c>
      <c r="Q36" s="19">
        <f t="shared" ca="1" si="13"/>
        <v>0</v>
      </c>
      <c r="R36" s="18">
        <f t="shared" ca="1" si="10"/>
        <v>0</v>
      </c>
      <c r="S36" s="18">
        <f t="shared" ca="1" si="10"/>
        <v>0</v>
      </c>
      <c r="T36" s="18">
        <f t="shared" ca="1" si="10"/>
        <v>0</v>
      </c>
      <c r="U36" s="19">
        <f t="shared" ca="1" si="14"/>
        <v>0</v>
      </c>
    </row>
    <row r="37" spans="1:21" ht="12.75" customHeight="1">
      <c r="A37" s="55" t="s">
        <v>207</v>
      </c>
      <c r="B37" s="17">
        <v>1043</v>
      </c>
      <c r="C37" s="56" t="s">
        <v>147</v>
      </c>
      <c r="D37" s="18">
        <f t="shared" ca="1" si="7"/>
        <v>0</v>
      </c>
      <c r="E37" s="18">
        <f t="shared" ca="1" si="7"/>
        <v>0</v>
      </c>
      <c r="F37" s="18">
        <f t="shared" ca="1" si="7"/>
        <v>0</v>
      </c>
      <c r="G37" s="18">
        <f t="shared" ca="1" si="7"/>
        <v>0</v>
      </c>
      <c r="H37" s="18">
        <f t="shared" ca="1" si="7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  <c r="O37" s="18">
        <f t="shared" ca="1" si="9"/>
        <v>0</v>
      </c>
      <c r="P37" s="18">
        <f t="shared" ca="1" si="9"/>
        <v>0</v>
      </c>
      <c r="Q37" s="19">
        <f t="shared" ca="1" si="13"/>
        <v>0</v>
      </c>
      <c r="R37" s="18">
        <f t="shared" ca="1" si="10"/>
        <v>0</v>
      </c>
      <c r="S37" s="18">
        <f t="shared" ca="1" si="10"/>
        <v>0</v>
      </c>
      <c r="T37" s="18">
        <f t="shared" ca="1" si="10"/>
        <v>0</v>
      </c>
      <c r="U37" s="19">
        <f t="shared" ca="1" si="14"/>
        <v>0</v>
      </c>
    </row>
    <row r="38" spans="1:21" ht="12.75" customHeight="1">
      <c r="A38" s="55" t="s">
        <v>209</v>
      </c>
      <c r="B38" s="17">
        <v>1044</v>
      </c>
      <c r="C38" s="56" t="s">
        <v>147</v>
      </c>
      <c r="D38" s="18">
        <f t="shared" ca="1" si="7"/>
        <v>0</v>
      </c>
      <c r="E38" s="18">
        <f t="shared" ca="1" si="7"/>
        <v>0</v>
      </c>
      <c r="F38" s="18">
        <f t="shared" ca="1" si="7"/>
        <v>0</v>
      </c>
      <c r="G38" s="18">
        <f t="shared" ca="1" si="7"/>
        <v>0</v>
      </c>
      <c r="H38" s="18">
        <f t="shared" ca="1" si="7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  <c r="O38" s="18">
        <f t="shared" ca="1" si="9"/>
        <v>0</v>
      </c>
      <c r="P38" s="18">
        <f t="shared" ca="1" si="9"/>
        <v>0</v>
      </c>
      <c r="Q38" s="19">
        <f t="shared" ca="1" si="13"/>
        <v>0</v>
      </c>
      <c r="R38" s="18">
        <f t="shared" ca="1" si="10"/>
        <v>0</v>
      </c>
      <c r="S38" s="18">
        <f t="shared" ca="1" si="10"/>
        <v>0</v>
      </c>
      <c r="T38" s="18">
        <f t="shared" ca="1" si="10"/>
        <v>0</v>
      </c>
      <c r="U38" s="19">
        <f t="shared" ca="1" si="14"/>
        <v>0</v>
      </c>
    </row>
    <row r="39" spans="1:2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15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15"/>
        <v>0</v>
      </c>
      <c r="F39" s="18">
        <f t="shared" ca="1" si="15"/>
        <v>0</v>
      </c>
      <c r="G39" s="18">
        <f t="shared" ca="1" si="15"/>
        <v>0</v>
      </c>
      <c r="H39" s="18">
        <f t="shared" ca="1" si="15"/>
        <v>0</v>
      </c>
      <c r="I39" s="18">
        <f t="shared" ca="1" si="15"/>
        <v>0</v>
      </c>
      <c r="J39" s="18">
        <f t="shared" ca="1" si="15"/>
        <v>0</v>
      </c>
      <c r="K39" s="19">
        <f t="shared" ca="1" si="11"/>
        <v>0</v>
      </c>
      <c r="L39" s="18">
        <f t="shared" ref="L39:M54" ca="1" si="16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6"/>
        <v>0</v>
      </c>
      <c r="N39" s="19">
        <f t="shared" ca="1" si="12"/>
        <v>0</v>
      </c>
      <c r="O39" s="18">
        <f t="shared" ref="O39:P54" ca="1" si="17">IFERROR(IF($C$2="Yurtiçi",INDIRECT("'"&amp;$B$2&amp;"'!"&amp;ADDRESS(MATCH($B39,INDIRECT("'"&amp;$B$2&amp;"'!$B$1:$B$1095"),0),MATCH(O$5,INDIRECT("'"&amp;$B$2&amp;"'!5:5"),0))),IF($C$2="Yurtdışı",INDIRECT("'"&amp;$B$2&amp;"'!"&amp;ADDRESS(MATCH($B39,INDIRECT("'"&amp;$B$2&amp;"'!$B$1:$B$1095"),0),MATCH(O$5,INDIRECT("'"&amp;$B$2&amp;"'!5:5"),0)+1)),INDIRECT("'"&amp;$B$2&amp;"'!"&amp;ADDRESS(MATCH($B39,INDIRECT("'"&amp;$B$2&amp;"'!$B$1:$B$1095"),0),MATCH(O$5,INDIRECT("'"&amp;$B$2&amp;"'!5:5"),0)))+INDIRECT("'"&amp;$B$2&amp;"'!"&amp;ADDRESS(MATCH($B39,INDIRECT("'"&amp;$B$2&amp;"'!$B$1:$B$1095"),0),MATCH(O$5,INDIRECT("'"&amp;$B$2&amp;"'!5:5"),0)+1)))),0)</f>
        <v>0</v>
      </c>
      <c r="P39" s="18">
        <f t="shared" ca="1" si="17"/>
        <v>0</v>
      </c>
      <c r="Q39" s="19">
        <f t="shared" ca="1" si="13"/>
        <v>0</v>
      </c>
      <c r="R39" s="18">
        <f t="shared" ref="R39:T54" ca="1" si="18">IFERROR(IF($C$2="Yurtiçi",INDIRECT("'"&amp;$B$2&amp;"'!"&amp;ADDRESS(MATCH($B39,INDIRECT("'"&amp;$B$2&amp;"'!$B$1:$B$1095"),0),MATCH(R$5,INDIRECT("'"&amp;$B$2&amp;"'!5:5"),0))),IF($C$2="Yurtdışı",INDIRECT("'"&amp;$B$2&amp;"'!"&amp;ADDRESS(MATCH($B39,INDIRECT("'"&amp;$B$2&amp;"'!$B$1:$B$1095"),0),MATCH(R$5,INDIRECT("'"&amp;$B$2&amp;"'!5:5"),0)+1)),INDIRECT("'"&amp;$B$2&amp;"'!"&amp;ADDRESS(MATCH($B39,INDIRECT("'"&amp;$B$2&amp;"'!$B$1:$B$1095"),0),MATCH(R$5,INDIRECT("'"&amp;$B$2&amp;"'!5:5"),0)))+INDIRECT("'"&amp;$B$2&amp;"'!"&amp;ADDRESS(MATCH($B39,INDIRECT("'"&amp;$B$2&amp;"'!$B$1:$B$1095"),0),MATCH(R$5,INDIRECT("'"&amp;$B$2&amp;"'!5:5"),0)+1)))),0)</f>
        <v>0</v>
      </c>
      <c r="S39" s="18">
        <f t="shared" ca="1" si="18"/>
        <v>0</v>
      </c>
      <c r="T39" s="18">
        <f t="shared" ca="1" si="18"/>
        <v>0</v>
      </c>
      <c r="U39" s="19">
        <f t="shared" ca="1" si="14"/>
        <v>0</v>
      </c>
    </row>
    <row r="40" spans="1:21" ht="12.75" customHeight="1">
      <c r="A40" s="55" t="s">
        <v>213</v>
      </c>
      <c r="B40" s="17">
        <v>1046</v>
      </c>
      <c r="C40" s="56" t="s">
        <v>147</v>
      </c>
      <c r="D40" s="18">
        <f t="shared" ca="1" si="15"/>
        <v>0</v>
      </c>
      <c r="E40" s="18">
        <f t="shared" ca="1" si="15"/>
        <v>0</v>
      </c>
      <c r="F40" s="18">
        <f t="shared" ca="1" si="15"/>
        <v>0</v>
      </c>
      <c r="G40" s="18">
        <f t="shared" ca="1" si="15"/>
        <v>0</v>
      </c>
      <c r="H40" s="18">
        <f t="shared" ca="1" si="15"/>
        <v>0</v>
      </c>
      <c r="I40" s="18">
        <f t="shared" ca="1" si="15"/>
        <v>0</v>
      </c>
      <c r="J40" s="18">
        <f t="shared" ca="1" si="15"/>
        <v>0</v>
      </c>
      <c r="K40" s="19">
        <f t="shared" ca="1" si="11"/>
        <v>0</v>
      </c>
      <c r="L40" s="18">
        <f t="shared" ca="1" si="16"/>
        <v>0</v>
      </c>
      <c r="M40" s="18">
        <f t="shared" ca="1" si="16"/>
        <v>0</v>
      </c>
      <c r="N40" s="19">
        <f t="shared" ca="1" si="12"/>
        <v>0</v>
      </c>
      <c r="O40" s="18">
        <f t="shared" ca="1" si="17"/>
        <v>0</v>
      </c>
      <c r="P40" s="18">
        <f t="shared" ca="1" si="17"/>
        <v>0</v>
      </c>
      <c r="Q40" s="19">
        <f t="shared" ca="1" si="13"/>
        <v>0</v>
      </c>
      <c r="R40" s="18">
        <f t="shared" ca="1" si="18"/>
        <v>0</v>
      </c>
      <c r="S40" s="18">
        <f t="shared" ca="1" si="18"/>
        <v>0</v>
      </c>
      <c r="T40" s="18">
        <f t="shared" ca="1" si="18"/>
        <v>0</v>
      </c>
      <c r="U40" s="19">
        <f t="shared" ca="1" si="14"/>
        <v>0</v>
      </c>
    </row>
    <row r="41" spans="1:21" ht="12.9" customHeight="1">
      <c r="A41" s="55" t="s">
        <v>215</v>
      </c>
      <c r="B41" s="17">
        <v>1048</v>
      </c>
      <c r="C41" s="56" t="s">
        <v>147</v>
      </c>
      <c r="D41" s="18">
        <f t="shared" ca="1" si="15"/>
        <v>0</v>
      </c>
      <c r="E41" s="18">
        <f t="shared" ca="1" si="15"/>
        <v>0</v>
      </c>
      <c r="F41" s="18">
        <f t="shared" ca="1" si="15"/>
        <v>0</v>
      </c>
      <c r="G41" s="18">
        <f t="shared" ca="1" si="15"/>
        <v>0</v>
      </c>
      <c r="H41" s="18">
        <f t="shared" ca="1" si="15"/>
        <v>0</v>
      </c>
      <c r="I41" s="18">
        <f t="shared" ca="1" si="15"/>
        <v>0</v>
      </c>
      <c r="J41" s="18">
        <f t="shared" ca="1" si="15"/>
        <v>0</v>
      </c>
      <c r="K41" s="19">
        <f t="shared" ca="1" si="11"/>
        <v>0</v>
      </c>
      <c r="L41" s="18">
        <f t="shared" ca="1" si="16"/>
        <v>0</v>
      </c>
      <c r="M41" s="18">
        <f t="shared" ca="1" si="16"/>
        <v>0</v>
      </c>
      <c r="N41" s="19">
        <f t="shared" ca="1" si="12"/>
        <v>0</v>
      </c>
      <c r="O41" s="18">
        <f t="shared" ca="1" si="17"/>
        <v>0</v>
      </c>
      <c r="P41" s="18">
        <f t="shared" ca="1" si="17"/>
        <v>0</v>
      </c>
      <c r="Q41" s="19">
        <f t="shared" ca="1" si="13"/>
        <v>0</v>
      </c>
      <c r="R41" s="18">
        <f t="shared" ca="1" si="18"/>
        <v>0</v>
      </c>
      <c r="S41" s="18">
        <f t="shared" ca="1" si="18"/>
        <v>0</v>
      </c>
      <c r="T41" s="18">
        <f t="shared" ca="1" si="18"/>
        <v>0</v>
      </c>
      <c r="U41" s="19">
        <f t="shared" ca="1" si="14"/>
        <v>0</v>
      </c>
    </row>
    <row r="42" spans="1:21" ht="12.75" customHeight="1">
      <c r="A42" s="55" t="s">
        <v>217</v>
      </c>
      <c r="B42" s="17">
        <v>1049</v>
      </c>
      <c r="C42" s="56" t="s">
        <v>147</v>
      </c>
      <c r="D42" s="18">
        <f t="shared" ca="1" si="15"/>
        <v>0</v>
      </c>
      <c r="E42" s="18">
        <f t="shared" ca="1" si="15"/>
        <v>0</v>
      </c>
      <c r="F42" s="18">
        <f t="shared" ca="1" si="15"/>
        <v>0</v>
      </c>
      <c r="G42" s="18">
        <f t="shared" ca="1" si="15"/>
        <v>0</v>
      </c>
      <c r="H42" s="18">
        <f t="shared" ca="1" si="15"/>
        <v>0</v>
      </c>
      <c r="I42" s="18">
        <f t="shared" ca="1" si="15"/>
        <v>0</v>
      </c>
      <c r="J42" s="18">
        <f t="shared" ca="1" si="15"/>
        <v>0</v>
      </c>
      <c r="K42" s="19">
        <f t="shared" ca="1" si="11"/>
        <v>0</v>
      </c>
      <c r="L42" s="18">
        <f t="shared" ca="1" si="16"/>
        <v>0</v>
      </c>
      <c r="M42" s="18">
        <f t="shared" ca="1" si="16"/>
        <v>0</v>
      </c>
      <c r="N42" s="19">
        <f t="shared" ca="1" si="12"/>
        <v>0</v>
      </c>
      <c r="O42" s="18">
        <f t="shared" ca="1" si="17"/>
        <v>0</v>
      </c>
      <c r="P42" s="18">
        <f t="shared" ca="1" si="17"/>
        <v>0</v>
      </c>
      <c r="Q42" s="19">
        <f t="shared" ca="1" si="13"/>
        <v>0</v>
      </c>
      <c r="R42" s="18">
        <f t="shared" ca="1" si="18"/>
        <v>0</v>
      </c>
      <c r="S42" s="18">
        <f t="shared" ca="1" si="18"/>
        <v>0</v>
      </c>
      <c r="T42" s="18">
        <f t="shared" ca="1" si="18"/>
        <v>0</v>
      </c>
      <c r="U42" s="19">
        <f t="shared" ca="1" si="14"/>
        <v>0</v>
      </c>
    </row>
    <row r="43" spans="1:21" ht="12.75" customHeight="1">
      <c r="A43" s="55" t="s">
        <v>219</v>
      </c>
      <c r="B43" s="17">
        <v>1051</v>
      </c>
      <c r="C43" s="56" t="s">
        <v>147</v>
      </c>
      <c r="D43" s="18">
        <f t="shared" ca="1" si="15"/>
        <v>0</v>
      </c>
      <c r="E43" s="18">
        <f t="shared" ca="1" si="15"/>
        <v>0</v>
      </c>
      <c r="F43" s="18">
        <f t="shared" ca="1" si="15"/>
        <v>0</v>
      </c>
      <c r="G43" s="18">
        <f t="shared" ca="1" si="15"/>
        <v>0</v>
      </c>
      <c r="H43" s="18">
        <f t="shared" ca="1" si="15"/>
        <v>0</v>
      </c>
      <c r="I43" s="18">
        <f t="shared" ca="1" si="15"/>
        <v>0</v>
      </c>
      <c r="J43" s="18">
        <f t="shared" ca="1" si="15"/>
        <v>0</v>
      </c>
      <c r="K43" s="19">
        <f t="shared" ca="1" si="11"/>
        <v>0</v>
      </c>
      <c r="L43" s="18">
        <f t="shared" ca="1" si="16"/>
        <v>0</v>
      </c>
      <c r="M43" s="18">
        <f t="shared" ca="1" si="16"/>
        <v>0</v>
      </c>
      <c r="N43" s="19">
        <f t="shared" ca="1" si="12"/>
        <v>0</v>
      </c>
      <c r="O43" s="18">
        <f t="shared" ca="1" si="17"/>
        <v>0</v>
      </c>
      <c r="P43" s="18">
        <f t="shared" ca="1" si="17"/>
        <v>0</v>
      </c>
      <c r="Q43" s="19">
        <f t="shared" ca="1" si="13"/>
        <v>0</v>
      </c>
      <c r="R43" s="18">
        <f t="shared" ca="1" si="18"/>
        <v>0</v>
      </c>
      <c r="S43" s="18">
        <f t="shared" ca="1" si="18"/>
        <v>0</v>
      </c>
      <c r="T43" s="18">
        <f t="shared" ca="1" si="18"/>
        <v>0</v>
      </c>
      <c r="U43" s="19">
        <f t="shared" ca="1" si="14"/>
        <v>0</v>
      </c>
    </row>
    <row r="44" spans="1:21" ht="12.75" customHeight="1">
      <c r="A44" s="55" t="s">
        <v>221</v>
      </c>
      <c r="B44" s="17">
        <v>1052</v>
      </c>
      <c r="C44" s="56" t="s">
        <v>147</v>
      </c>
      <c r="D44" s="18">
        <f t="shared" ca="1" si="15"/>
        <v>0</v>
      </c>
      <c r="E44" s="18">
        <f t="shared" ca="1" si="15"/>
        <v>0</v>
      </c>
      <c r="F44" s="18">
        <f t="shared" ca="1" si="15"/>
        <v>0</v>
      </c>
      <c r="G44" s="18">
        <f t="shared" ca="1" si="15"/>
        <v>0</v>
      </c>
      <c r="H44" s="18">
        <f t="shared" ca="1" si="15"/>
        <v>0</v>
      </c>
      <c r="I44" s="18">
        <f t="shared" ca="1" si="15"/>
        <v>0</v>
      </c>
      <c r="J44" s="18">
        <f t="shared" ca="1" si="15"/>
        <v>0</v>
      </c>
      <c r="K44" s="19">
        <f t="shared" ca="1" si="11"/>
        <v>0</v>
      </c>
      <c r="L44" s="18">
        <f t="shared" ca="1" si="16"/>
        <v>0</v>
      </c>
      <c r="M44" s="18">
        <f t="shared" ca="1" si="16"/>
        <v>0</v>
      </c>
      <c r="N44" s="19">
        <f t="shared" ca="1" si="12"/>
        <v>0</v>
      </c>
      <c r="O44" s="18">
        <f t="shared" ca="1" si="17"/>
        <v>0</v>
      </c>
      <c r="P44" s="18">
        <f t="shared" ca="1" si="17"/>
        <v>0</v>
      </c>
      <c r="Q44" s="19">
        <f t="shared" ca="1" si="13"/>
        <v>0</v>
      </c>
      <c r="R44" s="18">
        <f t="shared" ca="1" si="18"/>
        <v>0</v>
      </c>
      <c r="S44" s="18">
        <f t="shared" ca="1" si="18"/>
        <v>0</v>
      </c>
      <c r="T44" s="18">
        <f t="shared" ca="1" si="18"/>
        <v>0</v>
      </c>
      <c r="U44" s="19">
        <f t="shared" ca="1" si="14"/>
        <v>0</v>
      </c>
    </row>
    <row r="45" spans="1:21" ht="12.75" customHeight="1">
      <c r="A45" s="55" t="s">
        <v>223</v>
      </c>
      <c r="B45" s="17">
        <v>1053</v>
      </c>
      <c r="C45" s="56" t="s">
        <v>147</v>
      </c>
      <c r="D45" s="18">
        <f t="shared" ca="1" si="15"/>
        <v>0</v>
      </c>
      <c r="E45" s="18">
        <f t="shared" ca="1" si="15"/>
        <v>0</v>
      </c>
      <c r="F45" s="18">
        <f t="shared" ca="1" si="15"/>
        <v>0</v>
      </c>
      <c r="G45" s="18">
        <f t="shared" ca="1" si="15"/>
        <v>0</v>
      </c>
      <c r="H45" s="18">
        <f t="shared" ca="1" si="15"/>
        <v>0</v>
      </c>
      <c r="I45" s="18">
        <f t="shared" ca="1" si="15"/>
        <v>0</v>
      </c>
      <c r="J45" s="18">
        <f t="shared" ca="1" si="15"/>
        <v>0</v>
      </c>
      <c r="K45" s="19">
        <f t="shared" ca="1" si="11"/>
        <v>0</v>
      </c>
      <c r="L45" s="18">
        <f t="shared" ca="1" si="16"/>
        <v>0</v>
      </c>
      <c r="M45" s="18">
        <f t="shared" ca="1" si="16"/>
        <v>0</v>
      </c>
      <c r="N45" s="19">
        <f t="shared" ca="1" si="12"/>
        <v>0</v>
      </c>
      <c r="O45" s="18">
        <f t="shared" ca="1" si="17"/>
        <v>0</v>
      </c>
      <c r="P45" s="18">
        <f t="shared" ca="1" si="17"/>
        <v>0</v>
      </c>
      <c r="Q45" s="19">
        <f t="shared" ca="1" si="13"/>
        <v>0</v>
      </c>
      <c r="R45" s="18">
        <f t="shared" ca="1" si="18"/>
        <v>0</v>
      </c>
      <c r="S45" s="18">
        <f t="shared" ca="1" si="18"/>
        <v>0</v>
      </c>
      <c r="T45" s="18">
        <f t="shared" ca="1" si="18"/>
        <v>0</v>
      </c>
      <c r="U45" s="19">
        <f t="shared" ca="1" si="14"/>
        <v>0</v>
      </c>
    </row>
    <row r="46" spans="1:21" ht="12.75" customHeight="1">
      <c r="A46" s="55" t="s">
        <v>225</v>
      </c>
      <c r="B46" s="17">
        <v>1055</v>
      </c>
      <c r="C46" s="56" t="s">
        <v>147</v>
      </c>
      <c r="D46" s="18">
        <f t="shared" ca="1" si="15"/>
        <v>0</v>
      </c>
      <c r="E46" s="18">
        <f t="shared" ca="1" si="15"/>
        <v>0</v>
      </c>
      <c r="F46" s="18">
        <f t="shared" ca="1" si="15"/>
        <v>0</v>
      </c>
      <c r="G46" s="18">
        <f t="shared" ca="1" si="15"/>
        <v>0</v>
      </c>
      <c r="H46" s="18">
        <f t="shared" ca="1" si="15"/>
        <v>0</v>
      </c>
      <c r="I46" s="18">
        <f t="shared" ca="1" si="15"/>
        <v>0</v>
      </c>
      <c r="J46" s="18">
        <f t="shared" ca="1" si="15"/>
        <v>0</v>
      </c>
      <c r="K46" s="19">
        <f t="shared" ca="1" si="11"/>
        <v>0</v>
      </c>
      <c r="L46" s="18">
        <f t="shared" ca="1" si="16"/>
        <v>0</v>
      </c>
      <c r="M46" s="18">
        <f t="shared" ca="1" si="16"/>
        <v>0</v>
      </c>
      <c r="N46" s="19">
        <f t="shared" ca="1" si="12"/>
        <v>0</v>
      </c>
      <c r="O46" s="18">
        <f t="shared" ca="1" si="17"/>
        <v>0</v>
      </c>
      <c r="P46" s="18">
        <f t="shared" ca="1" si="17"/>
        <v>0</v>
      </c>
      <c r="Q46" s="19">
        <f t="shared" ca="1" si="13"/>
        <v>0</v>
      </c>
      <c r="R46" s="18">
        <f t="shared" ca="1" si="18"/>
        <v>0</v>
      </c>
      <c r="S46" s="18">
        <f t="shared" ca="1" si="18"/>
        <v>0</v>
      </c>
      <c r="T46" s="18">
        <f t="shared" ca="1" si="18"/>
        <v>0</v>
      </c>
      <c r="U46" s="19">
        <f t="shared" ca="1" si="14"/>
        <v>0</v>
      </c>
    </row>
    <row r="47" spans="1:21" ht="12.75" customHeight="1">
      <c r="A47" s="55" t="s">
        <v>227</v>
      </c>
      <c r="B47" s="17">
        <v>1056</v>
      </c>
      <c r="C47" s="56" t="s">
        <v>147</v>
      </c>
      <c r="D47" s="18">
        <f t="shared" ca="1" si="15"/>
        <v>0</v>
      </c>
      <c r="E47" s="18">
        <f t="shared" ca="1" si="15"/>
        <v>0</v>
      </c>
      <c r="F47" s="18">
        <f t="shared" ca="1" si="15"/>
        <v>0</v>
      </c>
      <c r="G47" s="18">
        <f t="shared" ca="1" si="15"/>
        <v>0</v>
      </c>
      <c r="H47" s="18">
        <f t="shared" ca="1" si="15"/>
        <v>0</v>
      </c>
      <c r="I47" s="18">
        <f t="shared" ca="1" si="15"/>
        <v>0</v>
      </c>
      <c r="J47" s="18">
        <f t="shared" ca="1" si="15"/>
        <v>0</v>
      </c>
      <c r="K47" s="19">
        <f t="shared" ca="1" si="11"/>
        <v>0</v>
      </c>
      <c r="L47" s="18">
        <f t="shared" ca="1" si="16"/>
        <v>0</v>
      </c>
      <c r="M47" s="18">
        <f t="shared" ca="1" si="16"/>
        <v>0</v>
      </c>
      <c r="N47" s="19">
        <f t="shared" ca="1" si="12"/>
        <v>0</v>
      </c>
      <c r="O47" s="18">
        <f t="shared" ca="1" si="17"/>
        <v>0</v>
      </c>
      <c r="P47" s="18">
        <f t="shared" ca="1" si="17"/>
        <v>0</v>
      </c>
      <c r="Q47" s="19">
        <f t="shared" ca="1" si="13"/>
        <v>0</v>
      </c>
      <c r="R47" s="18">
        <f t="shared" ca="1" si="18"/>
        <v>0</v>
      </c>
      <c r="S47" s="18">
        <f t="shared" ca="1" si="18"/>
        <v>0</v>
      </c>
      <c r="T47" s="18">
        <f t="shared" ca="1" si="18"/>
        <v>0</v>
      </c>
      <c r="U47" s="19">
        <f t="shared" ca="1" si="14"/>
        <v>0</v>
      </c>
    </row>
    <row r="48" spans="1:21" ht="12.75" customHeight="1">
      <c r="A48" s="55" t="s">
        <v>229</v>
      </c>
      <c r="B48" s="17">
        <v>1057</v>
      </c>
      <c r="C48" s="56" t="s">
        <v>147</v>
      </c>
      <c r="D48" s="18">
        <f t="shared" ca="1" si="15"/>
        <v>0</v>
      </c>
      <c r="E48" s="18">
        <f t="shared" ca="1" si="15"/>
        <v>0</v>
      </c>
      <c r="F48" s="18">
        <f t="shared" ca="1" si="15"/>
        <v>0</v>
      </c>
      <c r="G48" s="18">
        <f t="shared" ca="1" si="15"/>
        <v>0</v>
      </c>
      <c r="H48" s="18">
        <f t="shared" ca="1" si="15"/>
        <v>0</v>
      </c>
      <c r="I48" s="18">
        <f t="shared" ca="1" si="15"/>
        <v>0</v>
      </c>
      <c r="J48" s="18">
        <f t="shared" ca="1" si="15"/>
        <v>0</v>
      </c>
      <c r="K48" s="19">
        <f t="shared" ca="1" si="11"/>
        <v>0</v>
      </c>
      <c r="L48" s="18">
        <f t="shared" ca="1" si="16"/>
        <v>0</v>
      </c>
      <c r="M48" s="18">
        <f t="shared" ca="1" si="16"/>
        <v>0</v>
      </c>
      <c r="N48" s="19">
        <f t="shared" ca="1" si="12"/>
        <v>0</v>
      </c>
      <c r="O48" s="18">
        <f t="shared" ca="1" si="17"/>
        <v>0</v>
      </c>
      <c r="P48" s="18">
        <f t="shared" ca="1" si="17"/>
        <v>0</v>
      </c>
      <c r="Q48" s="19">
        <f t="shared" ca="1" si="13"/>
        <v>0</v>
      </c>
      <c r="R48" s="18">
        <f t="shared" ca="1" si="18"/>
        <v>0</v>
      </c>
      <c r="S48" s="18">
        <f t="shared" ca="1" si="18"/>
        <v>0</v>
      </c>
      <c r="T48" s="18">
        <f t="shared" ca="1" si="18"/>
        <v>0</v>
      </c>
      <c r="U48" s="19">
        <f t="shared" ca="1" si="14"/>
        <v>0</v>
      </c>
    </row>
    <row r="49" spans="1:21" ht="12.75" customHeight="1">
      <c r="A49" s="55" t="s">
        <v>231</v>
      </c>
      <c r="B49" s="17">
        <v>1058</v>
      </c>
      <c r="C49" s="56" t="s">
        <v>147</v>
      </c>
      <c r="D49" s="18">
        <f t="shared" ca="1" si="15"/>
        <v>0</v>
      </c>
      <c r="E49" s="18">
        <f t="shared" ca="1" si="15"/>
        <v>0</v>
      </c>
      <c r="F49" s="18">
        <f t="shared" ca="1" si="15"/>
        <v>0</v>
      </c>
      <c r="G49" s="18">
        <f t="shared" ca="1" si="15"/>
        <v>0</v>
      </c>
      <c r="H49" s="18">
        <f t="shared" ca="1" si="15"/>
        <v>0</v>
      </c>
      <c r="I49" s="18">
        <f t="shared" ca="1" si="15"/>
        <v>0</v>
      </c>
      <c r="J49" s="18">
        <f t="shared" ca="1" si="15"/>
        <v>0</v>
      </c>
      <c r="K49" s="19">
        <f t="shared" ca="1" si="11"/>
        <v>0</v>
      </c>
      <c r="L49" s="18">
        <f t="shared" ca="1" si="16"/>
        <v>0</v>
      </c>
      <c r="M49" s="18">
        <f t="shared" ca="1" si="16"/>
        <v>0</v>
      </c>
      <c r="N49" s="19">
        <f t="shared" ca="1" si="12"/>
        <v>0</v>
      </c>
      <c r="O49" s="18">
        <f t="shared" ca="1" si="17"/>
        <v>0</v>
      </c>
      <c r="P49" s="18">
        <f t="shared" ca="1" si="17"/>
        <v>0</v>
      </c>
      <c r="Q49" s="19">
        <f t="shared" ca="1" si="13"/>
        <v>0</v>
      </c>
      <c r="R49" s="18">
        <f t="shared" ca="1" si="18"/>
        <v>0</v>
      </c>
      <c r="S49" s="18">
        <f t="shared" ca="1" si="18"/>
        <v>0</v>
      </c>
      <c r="T49" s="18">
        <f t="shared" ca="1" si="18"/>
        <v>0</v>
      </c>
      <c r="U49" s="19">
        <f t="shared" ca="1" si="14"/>
        <v>0</v>
      </c>
    </row>
    <row r="50" spans="1:21" ht="12.75" customHeight="1">
      <c r="A50" s="55" t="s">
        <v>233</v>
      </c>
      <c r="B50" s="17">
        <v>1059</v>
      </c>
      <c r="C50" s="56" t="s">
        <v>147</v>
      </c>
      <c r="D50" s="18">
        <f t="shared" ca="1" si="15"/>
        <v>0</v>
      </c>
      <c r="E50" s="18">
        <f t="shared" ca="1" si="15"/>
        <v>0</v>
      </c>
      <c r="F50" s="18">
        <f t="shared" ca="1" si="15"/>
        <v>0</v>
      </c>
      <c r="G50" s="18">
        <f t="shared" ca="1" si="15"/>
        <v>0</v>
      </c>
      <c r="H50" s="18">
        <f t="shared" ca="1" si="15"/>
        <v>0</v>
      </c>
      <c r="I50" s="18">
        <f t="shared" ca="1" si="15"/>
        <v>0</v>
      </c>
      <c r="J50" s="18">
        <f t="shared" ca="1" si="15"/>
        <v>0</v>
      </c>
      <c r="K50" s="19">
        <f t="shared" ca="1" si="11"/>
        <v>0</v>
      </c>
      <c r="L50" s="18">
        <f t="shared" ca="1" si="16"/>
        <v>0</v>
      </c>
      <c r="M50" s="18">
        <f t="shared" ca="1" si="16"/>
        <v>0</v>
      </c>
      <c r="N50" s="19">
        <f t="shared" ca="1" si="12"/>
        <v>0</v>
      </c>
      <c r="O50" s="18">
        <f t="shared" ca="1" si="17"/>
        <v>0</v>
      </c>
      <c r="P50" s="18">
        <f t="shared" ca="1" si="17"/>
        <v>0</v>
      </c>
      <c r="Q50" s="19">
        <f t="shared" ca="1" si="13"/>
        <v>0</v>
      </c>
      <c r="R50" s="18">
        <f t="shared" ca="1" si="18"/>
        <v>0</v>
      </c>
      <c r="S50" s="18">
        <f t="shared" ca="1" si="18"/>
        <v>0</v>
      </c>
      <c r="T50" s="18">
        <f t="shared" ca="1" si="18"/>
        <v>0</v>
      </c>
      <c r="U50" s="19">
        <f t="shared" ca="1" si="14"/>
        <v>0</v>
      </c>
    </row>
    <row r="51" spans="1:21" ht="12.75" customHeight="1">
      <c r="A51" s="55" t="s">
        <v>235</v>
      </c>
      <c r="B51" s="17">
        <v>1060</v>
      </c>
      <c r="C51" s="56" t="s">
        <v>147</v>
      </c>
      <c r="D51" s="18">
        <f t="shared" ca="1" si="15"/>
        <v>0</v>
      </c>
      <c r="E51" s="18">
        <f t="shared" ca="1" si="15"/>
        <v>0</v>
      </c>
      <c r="F51" s="18">
        <f t="shared" ca="1" si="15"/>
        <v>0</v>
      </c>
      <c r="G51" s="18">
        <f t="shared" ca="1" si="15"/>
        <v>0</v>
      </c>
      <c r="H51" s="18">
        <f t="shared" ca="1" si="15"/>
        <v>0</v>
      </c>
      <c r="I51" s="18">
        <f t="shared" ca="1" si="15"/>
        <v>0</v>
      </c>
      <c r="J51" s="18">
        <f t="shared" ca="1" si="15"/>
        <v>0</v>
      </c>
      <c r="K51" s="19">
        <f t="shared" ca="1" si="11"/>
        <v>0</v>
      </c>
      <c r="L51" s="18">
        <f t="shared" ca="1" si="16"/>
        <v>0</v>
      </c>
      <c r="M51" s="18">
        <f t="shared" ca="1" si="16"/>
        <v>0</v>
      </c>
      <c r="N51" s="19">
        <f t="shared" ca="1" si="12"/>
        <v>0</v>
      </c>
      <c r="O51" s="18">
        <f t="shared" ca="1" si="17"/>
        <v>0</v>
      </c>
      <c r="P51" s="18">
        <f t="shared" ca="1" si="17"/>
        <v>0</v>
      </c>
      <c r="Q51" s="19">
        <f t="shared" ca="1" si="13"/>
        <v>0</v>
      </c>
      <c r="R51" s="18">
        <f t="shared" ca="1" si="18"/>
        <v>0</v>
      </c>
      <c r="S51" s="18">
        <f t="shared" ca="1" si="18"/>
        <v>0</v>
      </c>
      <c r="T51" s="18">
        <f t="shared" ca="1" si="18"/>
        <v>0</v>
      </c>
      <c r="U51" s="19">
        <f t="shared" ca="1" si="14"/>
        <v>0</v>
      </c>
    </row>
    <row r="52" spans="1:21" ht="12.75" customHeight="1">
      <c r="A52" s="55" t="s">
        <v>237</v>
      </c>
      <c r="B52" s="17">
        <v>1061</v>
      </c>
      <c r="C52" s="56" t="s">
        <v>147</v>
      </c>
      <c r="D52" s="18">
        <f t="shared" ca="1" si="15"/>
        <v>0</v>
      </c>
      <c r="E52" s="18">
        <f t="shared" ca="1" si="15"/>
        <v>0</v>
      </c>
      <c r="F52" s="18">
        <f t="shared" ca="1" si="15"/>
        <v>0</v>
      </c>
      <c r="G52" s="18">
        <f t="shared" ca="1" si="15"/>
        <v>0</v>
      </c>
      <c r="H52" s="18">
        <f t="shared" ca="1" si="15"/>
        <v>0</v>
      </c>
      <c r="I52" s="18">
        <f t="shared" ca="1" si="15"/>
        <v>0</v>
      </c>
      <c r="J52" s="18">
        <f t="shared" ca="1" si="15"/>
        <v>0</v>
      </c>
      <c r="K52" s="19">
        <f t="shared" ca="1" si="11"/>
        <v>0</v>
      </c>
      <c r="L52" s="18">
        <f t="shared" ca="1" si="16"/>
        <v>0</v>
      </c>
      <c r="M52" s="18">
        <f t="shared" ca="1" si="16"/>
        <v>0</v>
      </c>
      <c r="N52" s="19">
        <f t="shared" ca="1" si="12"/>
        <v>0</v>
      </c>
      <c r="O52" s="18">
        <f t="shared" ca="1" si="17"/>
        <v>0</v>
      </c>
      <c r="P52" s="18">
        <f t="shared" ca="1" si="17"/>
        <v>0</v>
      </c>
      <c r="Q52" s="19">
        <f t="shared" ca="1" si="13"/>
        <v>0</v>
      </c>
      <c r="R52" s="18">
        <f t="shared" ca="1" si="18"/>
        <v>0</v>
      </c>
      <c r="S52" s="18">
        <f t="shared" ca="1" si="18"/>
        <v>0</v>
      </c>
      <c r="T52" s="18">
        <f t="shared" ca="1" si="18"/>
        <v>0</v>
      </c>
      <c r="U52" s="19">
        <f t="shared" ca="1" si="14"/>
        <v>0</v>
      </c>
    </row>
    <row r="53" spans="1:21" ht="12.75" customHeight="1">
      <c r="A53" s="55" t="s">
        <v>239</v>
      </c>
      <c r="B53" s="17">
        <v>2001</v>
      </c>
      <c r="C53" s="56" t="s">
        <v>147</v>
      </c>
      <c r="D53" s="18">
        <f t="shared" ca="1" si="15"/>
        <v>0</v>
      </c>
      <c r="E53" s="18">
        <f t="shared" ca="1" si="15"/>
        <v>0</v>
      </c>
      <c r="F53" s="18">
        <f t="shared" ca="1" si="15"/>
        <v>0</v>
      </c>
      <c r="G53" s="18">
        <f t="shared" ca="1" si="15"/>
        <v>0</v>
      </c>
      <c r="H53" s="18">
        <f t="shared" ca="1" si="15"/>
        <v>0</v>
      </c>
      <c r="I53" s="18">
        <f t="shared" ca="1" si="15"/>
        <v>0</v>
      </c>
      <c r="J53" s="18">
        <f t="shared" ca="1" si="15"/>
        <v>0</v>
      </c>
      <c r="K53" s="19">
        <f t="shared" ca="1" si="11"/>
        <v>0</v>
      </c>
      <c r="L53" s="18">
        <f t="shared" ca="1" si="16"/>
        <v>0</v>
      </c>
      <c r="M53" s="18">
        <f t="shared" ca="1" si="16"/>
        <v>0</v>
      </c>
      <c r="N53" s="19">
        <f t="shared" ca="1" si="12"/>
        <v>0</v>
      </c>
      <c r="O53" s="18">
        <f t="shared" ca="1" si="17"/>
        <v>0</v>
      </c>
      <c r="P53" s="18">
        <f t="shared" ca="1" si="17"/>
        <v>0</v>
      </c>
      <c r="Q53" s="19">
        <f t="shared" ca="1" si="13"/>
        <v>0</v>
      </c>
      <c r="R53" s="18">
        <f t="shared" ca="1" si="18"/>
        <v>0</v>
      </c>
      <c r="S53" s="18">
        <f t="shared" ca="1" si="18"/>
        <v>0</v>
      </c>
      <c r="T53" s="18">
        <f t="shared" ca="1" si="18"/>
        <v>0</v>
      </c>
      <c r="U53" s="19">
        <f t="shared" ca="1" si="14"/>
        <v>0</v>
      </c>
    </row>
    <row r="54" spans="1:21" ht="12.75" customHeight="1">
      <c r="A54" s="55" t="s">
        <v>241</v>
      </c>
      <c r="B54" s="17">
        <v>2002</v>
      </c>
      <c r="C54" s="56" t="s">
        <v>242</v>
      </c>
      <c r="D54" s="18">
        <f t="shared" ca="1" si="15"/>
        <v>0</v>
      </c>
      <c r="E54" s="18">
        <f t="shared" ca="1" si="15"/>
        <v>1329675342.6974974</v>
      </c>
      <c r="F54" s="18">
        <f t="shared" ca="1" si="15"/>
        <v>0</v>
      </c>
      <c r="G54" s="18">
        <f t="shared" ca="1" si="15"/>
        <v>0</v>
      </c>
      <c r="H54" s="18">
        <f t="shared" ca="1" si="15"/>
        <v>0</v>
      </c>
      <c r="I54" s="18">
        <f t="shared" ca="1" si="15"/>
        <v>0</v>
      </c>
      <c r="J54" s="18">
        <f t="shared" ca="1" si="15"/>
        <v>0</v>
      </c>
      <c r="K54" s="19">
        <f t="shared" ca="1" si="11"/>
        <v>0</v>
      </c>
      <c r="L54" s="18">
        <f t="shared" ca="1" si="16"/>
        <v>0</v>
      </c>
      <c r="M54" s="18">
        <f t="shared" ca="1" si="16"/>
        <v>0</v>
      </c>
      <c r="N54" s="19">
        <f t="shared" ca="1" si="12"/>
        <v>0</v>
      </c>
      <c r="O54" s="18">
        <f t="shared" ca="1" si="17"/>
        <v>0</v>
      </c>
      <c r="P54" s="18">
        <f t="shared" ca="1" si="17"/>
        <v>0</v>
      </c>
      <c r="Q54" s="19">
        <f t="shared" ca="1" si="13"/>
        <v>0</v>
      </c>
      <c r="R54" s="18">
        <f t="shared" ca="1" si="18"/>
        <v>0</v>
      </c>
      <c r="S54" s="18">
        <f t="shared" ca="1" si="18"/>
        <v>0</v>
      </c>
      <c r="T54" s="18">
        <f t="shared" ca="1" si="18"/>
        <v>0</v>
      </c>
      <c r="U54" s="19">
        <f t="shared" ca="1" si="14"/>
        <v>1329675342.6974974</v>
      </c>
    </row>
    <row r="55" spans="1:2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1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9"/>
        <v>54439.58</v>
      </c>
      <c r="F55" s="18">
        <f t="shared" ca="1" si="19"/>
        <v>0</v>
      </c>
      <c r="G55" s="18">
        <f t="shared" ca="1" si="19"/>
        <v>0</v>
      </c>
      <c r="H55" s="18">
        <f t="shared" ca="1" si="19"/>
        <v>0</v>
      </c>
      <c r="I55" s="18">
        <f t="shared" ca="1" si="19"/>
        <v>0</v>
      </c>
      <c r="J55" s="18">
        <f t="shared" ca="1" si="19"/>
        <v>0</v>
      </c>
      <c r="K55" s="19">
        <f t="shared" ca="1" si="11"/>
        <v>0</v>
      </c>
      <c r="L55" s="18">
        <f t="shared" ref="L55:M72" ca="1" si="20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20"/>
        <v>0</v>
      </c>
      <c r="N55" s="19">
        <f t="shared" ca="1" si="12"/>
        <v>0</v>
      </c>
      <c r="O55" s="18">
        <f t="shared" ref="O55:P72" ca="1" si="21">IFERROR(IF($C$2="Yurtiçi",INDIRECT("'"&amp;$B$2&amp;"'!"&amp;ADDRESS(MATCH($B55,INDIRECT("'"&amp;$B$2&amp;"'!$B$1:$B$1095"),0),MATCH(O$5,INDIRECT("'"&amp;$B$2&amp;"'!5:5"),0))),IF($C$2="Yurtdışı",INDIRECT("'"&amp;$B$2&amp;"'!"&amp;ADDRESS(MATCH($B55,INDIRECT("'"&amp;$B$2&amp;"'!$B$1:$B$1095"),0),MATCH(O$5,INDIRECT("'"&amp;$B$2&amp;"'!5:5"),0)+1)),INDIRECT("'"&amp;$B$2&amp;"'!"&amp;ADDRESS(MATCH($B55,INDIRECT("'"&amp;$B$2&amp;"'!$B$1:$B$1095"),0),MATCH(O$5,INDIRECT("'"&amp;$B$2&amp;"'!5:5"),0)))+INDIRECT("'"&amp;$B$2&amp;"'!"&amp;ADDRESS(MATCH($B55,INDIRECT("'"&amp;$B$2&amp;"'!$B$1:$B$1095"),0),MATCH(O$5,INDIRECT("'"&amp;$B$2&amp;"'!5:5"),0)+1)))),0)</f>
        <v>0</v>
      </c>
      <c r="P55" s="18">
        <f t="shared" ca="1" si="21"/>
        <v>0</v>
      </c>
      <c r="Q55" s="19">
        <f t="shared" ca="1" si="13"/>
        <v>0</v>
      </c>
      <c r="R55" s="18">
        <f t="shared" ref="R55:T72" ca="1" si="22">IFERROR(IF($C$2="Yurtiçi",INDIRECT("'"&amp;$B$2&amp;"'!"&amp;ADDRESS(MATCH($B55,INDIRECT("'"&amp;$B$2&amp;"'!$B$1:$B$1095"),0),MATCH(R$5,INDIRECT("'"&amp;$B$2&amp;"'!5:5"),0))),IF($C$2="Yurtdışı",INDIRECT("'"&amp;$B$2&amp;"'!"&amp;ADDRESS(MATCH($B55,INDIRECT("'"&amp;$B$2&amp;"'!$B$1:$B$1095"),0),MATCH(R$5,INDIRECT("'"&amp;$B$2&amp;"'!5:5"),0)+1)),INDIRECT("'"&amp;$B$2&amp;"'!"&amp;ADDRESS(MATCH($B55,INDIRECT("'"&amp;$B$2&amp;"'!$B$1:$B$1095"),0),MATCH(R$5,INDIRECT("'"&amp;$B$2&amp;"'!5:5"),0)))+INDIRECT("'"&amp;$B$2&amp;"'!"&amp;ADDRESS(MATCH($B55,INDIRECT("'"&amp;$B$2&amp;"'!$B$1:$B$1095"),0),MATCH(R$5,INDIRECT("'"&amp;$B$2&amp;"'!5:5"),0)+1)))),0)</f>
        <v>0</v>
      </c>
      <c r="S55" s="18">
        <f t="shared" ca="1" si="22"/>
        <v>0</v>
      </c>
      <c r="T55" s="18">
        <f t="shared" ca="1" si="22"/>
        <v>0</v>
      </c>
      <c r="U55" s="19">
        <f t="shared" ca="1" si="14"/>
        <v>54439.58</v>
      </c>
    </row>
    <row r="56" spans="1:21" ht="12.75" customHeight="1">
      <c r="A56" s="55" t="s">
        <v>246</v>
      </c>
      <c r="B56" s="17">
        <v>2006</v>
      </c>
      <c r="C56" s="56" t="s">
        <v>247</v>
      </c>
      <c r="D56" s="18">
        <f t="shared" ca="1" si="19"/>
        <v>0</v>
      </c>
      <c r="E56" s="18">
        <f t="shared" ca="1" si="19"/>
        <v>229876315.9899013</v>
      </c>
      <c r="F56" s="18">
        <f t="shared" ca="1" si="19"/>
        <v>0</v>
      </c>
      <c r="G56" s="18">
        <f t="shared" ca="1" si="19"/>
        <v>0</v>
      </c>
      <c r="H56" s="18">
        <f t="shared" ca="1" si="19"/>
        <v>0</v>
      </c>
      <c r="I56" s="18">
        <f t="shared" ca="1" si="19"/>
        <v>0</v>
      </c>
      <c r="J56" s="18">
        <f t="shared" ca="1" si="19"/>
        <v>0</v>
      </c>
      <c r="K56" s="19">
        <f t="shared" ca="1" si="11"/>
        <v>0</v>
      </c>
      <c r="L56" s="18">
        <f t="shared" ca="1" si="20"/>
        <v>0</v>
      </c>
      <c r="M56" s="18">
        <f t="shared" ca="1" si="20"/>
        <v>0</v>
      </c>
      <c r="N56" s="19">
        <f t="shared" ca="1" si="12"/>
        <v>0</v>
      </c>
      <c r="O56" s="18">
        <f t="shared" ca="1" si="21"/>
        <v>0</v>
      </c>
      <c r="P56" s="18">
        <f t="shared" ca="1" si="21"/>
        <v>0</v>
      </c>
      <c r="Q56" s="19">
        <f t="shared" ca="1" si="13"/>
        <v>0</v>
      </c>
      <c r="R56" s="18">
        <f t="shared" ca="1" si="22"/>
        <v>0</v>
      </c>
      <c r="S56" s="18">
        <f t="shared" ca="1" si="22"/>
        <v>0</v>
      </c>
      <c r="T56" s="18">
        <f t="shared" ca="1" si="22"/>
        <v>0</v>
      </c>
      <c r="U56" s="19">
        <f t="shared" ca="1" si="14"/>
        <v>229876315.9899013</v>
      </c>
    </row>
    <row r="57" spans="1:21" ht="12.75" customHeight="1">
      <c r="A57" s="55" t="s">
        <v>249</v>
      </c>
      <c r="B57" s="17">
        <v>2007</v>
      </c>
      <c r="C57" s="56" t="s">
        <v>242</v>
      </c>
      <c r="D57" s="18">
        <f t="shared" ca="1" si="19"/>
        <v>0</v>
      </c>
      <c r="E57" s="18">
        <f t="shared" ca="1" si="19"/>
        <v>137485858.20999905</v>
      </c>
      <c r="F57" s="18">
        <f t="shared" ca="1" si="19"/>
        <v>0</v>
      </c>
      <c r="G57" s="18">
        <f t="shared" ca="1" si="19"/>
        <v>0</v>
      </c>
      <c r="H57" s="18">
        <f t="shared" ca="1" si="19"/>
        <v>0</v>
      </c>
      <c r="I57" s="18">
        <f t="shared" ca="1" si="19"/>
        <v>0</v>
      </c>
      <c r="J57" s="18">
        <f t="shared" ca="1" si="19"/>
        <v>0</v>
      </c>
      <c r="K57" s="19">
        <f t="shared" ca="1" si="11"/>
        <v>0</v>
      </c>
      <c r="L57" s="18">
        <f t="shared" ca="1" si="20"/>
        <v>0</v>
      </c>
      <c r="M57" s="18">
        <f t="shared" ca="1" si="20"/>
        <v>0</v>
      </c>
      <c r="N57" s="19">
        <f t="shared" ca="1" si="12"/>
        <v>0</v>
      </c>
      <c r="O57" s="18">
        <f t="shared" ca="1" si="21"/>
        <v>0</v>
      </c>
      <c r="P57" s="18">
        <f t="shared" ca="1" si="21"/>
        <v>0</v>
      </c>
      <c r="Q57" s="19">
        <f t="shared" ca="1" si="13"/>
        <v>0</v>
      </c>
      <c r="R57" s="18">
        <f t="shared" ca="1" si="22"/>
        <v>0</v>
      </c>
      <c r="S57" s="18">
        <f t="shared" ca="1" si="22"/>
        <v>0</v>
      </c>
      <c r="T57" s="18">
        <f t="shared" ca="1" si="22"/>
        <v>0</v>
      </c>
      <c r="U57" s="19">
        <f t="shared" ca="1" si="14"/>
        <v>137485858.20999905</v>
      </c>
    </row>
    <row r="58" spans="1:21" ht="12.75" customHeight="1">
      <c r="A58" s="55" t="s">
        <v>251</v>
      </c>
      <c r="B58" s="17">
        <v>2008</v>
      </c>
      <c r="C58" s="56" t="s">
        <v>242</v>
      </c>
      <c r="D58" s="18">
        <f t="shared" ca="1" si="19"/>
        <v>0</v>
      </c>
      <c r="E58" s="18">
        <f t="shared" ca="1" si="19"/>
        <v>139936158.23000002</v>
      </c>
      <c r="F58" s="18">
        <f t="shared" ca="1" si="19"/>
        <v>0</v>
      </c>
      <c r="G58" s="18">
        <f t="shared" ca="1" si="19"/>
        <v>0</v>
      </c>
      <c r="H58" s="18">
        <f t="shared" ca="1" si="19"/>
        <v>0</v>
      </c>
      <c r="I58" s="18">
        <f t="shared" ca="1" si="19"/>
        <v>0</v>
      </c>
      <c r="J58" s="18">
        <f t="shared" ca="1" si="19"/>
        <v>0</v>
      </c>
      <c r="K58" s="19">
        <f t="shared" ca="1" si="11"/>
        <v>0</v>
      </c>
      <c r="L58" s="18">
        <f t="shared" ca="1" si="20"/>
        <v>0</v>
      </c>
      <c r="M58" s="18">
        <f t="shared" ca="1" si="20"/>
        <v>0</v>
      </c>
      <c r="N58" s="19">
        <f t="shared" ca="1" si="12"/>
        <v>0</v>
      </c>
      <c r="O58" s="18">
        <f t="shared" ca="1" si="21"/>
        <v>0</v>
      </c>
      <c r="P58" s="18">
        <f t="shared" ca="1" si="21"/>
        <v>0</v>
      </c>
      <c r="Q58" s="19">
        <f t="shared" ca="1" si="13"/>
        <v>0</v>
      </c>
      <c r="R58" s="18">
        <f t="shared" ca="1" si="22"/>
        <v>0</v>
      </c>
      <c r="S58" s="18">
        <f t="shared" ca="1" si="22"/>
        <v>0</v>
      </c>
      <c r="T58" s="18">
        <f t="shared" ca="1" si="22"/>
        <v>0</v>
      </c>
      <c r="U58" s="19">
        <f t="shared" ca="1" si="14"/>
        <v>139936158.23000002</v>
      </c>
    </row>
    <row r="59" spans="1:21" ht="12.75" customHeight="1">
      <c r="A59" s="55" t="s">
        <v>253</v>
      </c>
      <c r="B59" s="17">
        <v>3001</v>
      </c>
      <c r="C59" s="56" t="s">
        <v>247</v>
      </c>
      <c r="D59" s="18">
        <f t="shared" ca="1" si="19"/>
        <v>1E-3</v>
      </c>
      <c r="E59" s="18">
        <f t="shared" ca="1" si="19"/>
        <v>8420722386.8483982</v>
      </c>
      <c r="F59" s="18">
        <f t="shared" ca="1" si="19"/>
        <v>0</v>
      </c>
      <c r="G59" s="18">
        <f t="shared" ca="1" si="19"/>
        <v>0</v>
      </c>
      <c r="H59" s="18">
        <f t="shared" ca="1" si="19"/>
        <v>0</v>
      </c>
      <c r="I59" s="18">
        <f t="shared" ca="1" si="19"/>
        <v>0</v>
      </c>
      <c r="J59" s="18">
        <f t="shared" ca="1" si="19"/>
        <v>0</v>
      </c>
      <c r="K59" s="19">
        <f t="shared" ca="1" si="11"/>
        <v>0</v>
      </c>
      <c r="L59" s="18">
        <f t="shared" ca="1" si="20"/>
        <v>0</v>
      </c>
      <c r="M59" s="18">
        <f t="shared" ca="1" si="20"/>
        <v>0</v>
      </c>
      <c r="N59" s="19">
        <f t="shared" ca="1" si="12"/>
        <v>0</v>
      </c>
      <c r="O59" s="18">
        <f t="shared" ca="1" si="21"/>
        <v>0</v>
      </c>
      <c r="P59" s="18">
        <f t="shared" ca="1" si="21"/>
        <v>0</v>
      </c>
      <c r="Q59" s="19">
        <f t="shared" ca="1" si="13"/>
        <v>0</v>
      </c>
      <c r="R59" s="18">
        <f t="shared" ca="1" si="22"/>
        <v>0</v>
      </c>
      <c r="S59" s="18">
        <f t="shared" ca="1" si="22"/>
        <v>0</v>
      </c>
      <c r="T59" s="18">
        <f t="shared" ca="1" si="22"/>
        <v>0</v>
      </c>
      <c r="U59" s="19">
        <f t="shared" ca="1" si="14"/>
        <v>8420722386.8493986</v>
      </c>
    </row>
    <row r="60" spans="1:21" ht="12.75" customHeight="1">
      <c r="A60" s="55" t="s">
        <v>255</v>
      </c>
      <c r="B60" s="17">
        <v>3002</v>
      </c>
      <c r="C60" s="56" t="s">
        <v>247</v>
      </c>
      <c r="D60" s="18">
        <f t="shared" ca="1" si="19"/>
        <v>0</v>
      </c>
      <c r="E60" s="18">
        <f t="shared" ca="1" si="19"/>
        <v>1179602314.4000001</v>
      </c>
      <c r="F60" s="18">
        <f t="shared" ca="1" si="19"/>
        <v>0</v>
      </c>
      <c r="G60" s="18">
        <f t="shared" ca="1" si="19"/>
        <v>0</v>
      </c>
      <c r="H60" s="18">
        <f t="shared" ca="1" si="19"/>
        <v>0</v>
      </c>
      <c r="I60" s="18">
        <f t="shared" ca="1" si="19"/>
        <v>0</v>
      </c>
      <c r="J60" s="18">
        <f t="shared" ca="1" si="19"/>
        <v>0</v>
      </c>
      <c r="K60" s="19">
        <f t="shared" ca="1" si="11"/>
        <v>0</v>
      </c>
      <c r="L60" s="18">
        <f t="shared" ca="1" si="20"/>
        <v>0</v>
      </c>
      <c r="M60" s="18">
        <f t="shared" ca="1" si="20"/>
        <v>0</v>
      </c>
      <c r="N60" s="19">
        <f t="shared" ca="1" si="12"/>
        <v>0</v>
      </c>
      <c r="O60" s="18">
        <f t="shared" ca="1" si="21"/>
        <v>0</v>
      </c>
      <c r="P60" s="18">
        <f t="shared" ca="1" si="21"/>
        <v>0</v>
      </c>
      <c r="Q60" s="19">
        <f t="shared" ca="1" si="13"/>
        <v>0</v>
      </c>
      <c r="R60" s="18">
        <f t="shared" ca="1" si="22"/>
        <v>0</v>
      </c>
      <c r="S60" s="18">
        <f t="shared" ca="1" si="22"/>
        <v>0</v>
      </c>
      <c r="T60" s="18">
        <f t="shared" ca="1" si="22"/>
        <v>0</v>
      </c>
      <c r="U60" s="19">
        <f t="shared" ca="1" si="14"/>
        <v>1179602314.4000001</v>
      </c>
    </row>
    <row r="61" spans="1:21" ht="12.75" customHeight="1">
      <c r="A61" s="55" t="s">
        <v>257</v>
      </c>
      <c r="B61" s="17">
        <v>3003</v>
      </c>
      <c r="C61" s="56" t="s">
        <v>247</v>
      </c>
      <c r="D61" s="18">
        <f t="shared" ca="1" si="19"/>
        <v>0</v>
      </c>
      <c r="E61" s="18">
        <f t="shared" ca="1" si="19"/>
        <v>8032030360.3699951</v>
      </c>
      <c r="F61" s="18">
        <f t="shared" ca="1" si="19"/>
        <v>0</v>
      </c>
      <c r="G61" s="18">
        <f t="shared" ca="1" si="19"/>
        <v>0</v>
      </c>
      <c r="H61" s="18">
        <f t="shared" ca="1" si="19"/>
        <v>0</v>
      </c>
      <c r="I61" s="18">
        <f t="shared" ca="1" si="19"/>
        <v>0</v>
      </c>
      <c r="J61" s="18">
        <f t="shared" ca="1" si="19"/>
        <v>0</v>
      </c>
      <c r="K61" s="19">
        <f t="shared" ca="1" si="11"/>
        <v>0</v>
      </c>
      <c r="L61" s="18">
        <f t="shared" ca="1" si="20"/>
        <v>0</v>
      </c>
      <c r="M61" s="18">
        <f t="shared" ca="1" si="20"/>
        <v>0</v>
      </c>
      <c r="N61" s="19">
        <f t="shared" ca="1" si="12"/>
        <v>0</v>
      </c>
      <c r="O61" s="18">
        <f t="shared" ca="1" si="21"/>
        <v>0</v>
      </c>
      <c r="P61" s="18">
        <f t="shared" ca="1" si="21"/>
        <v>0</v>
      </c>
      <c r="Q61" s="19">
        <f t="shared" ca="1" si="13"/>
        <v>0</v>
      </c>
      <c r="R61" s="18">
        <f t="shared" ca="1" si="22"/>
        <v>0</v>
      </c>
      <c r="S61" s="18">
        <f t="shared" ca="1" si="22"/>
        <v>0</v>
      </c>
      <c r="T61" s="18">
        <f t="shared" ca="1" si="22"/>
        <v>0</v>
      </c>
      <c r="U61" s="19">
        <f t="shared" ca="1" si="14"/>
        <v>8032030360.3699951</v>
      </c>
    </row>
    <row r="62" spans="1:21" ht="12.75" customHeight="1">
      <c r="A62" s="55" t="s">
        <v>259</v>
      </c>
      <c r="B62" s="17">
        <v>3004</v>
      </c>
      <c r="C62" s="56" t="s">
        <v>247</v>
      </c>
      <c r="D62" s="18">
        <f t="shared" ca="1" si="19"/>
        <v>21179528.679999989</v>
      </c>
      <c r="E62" s="18">
        <f t="shared" ca="1" si="19"/>
        <v>7711564902.1300087</v>
      </c>
      <c r="F62" s="18">
        <f t="shared" ca="1" si="19"/>
        <v>0</v>
      </c>
      <c r="G62" s="18">
        <f t="shared" ca="1" si="19"/>
        <v>0</v>
      </c>
      <c r="H62" s="18">
        <f t="shared" ca="1" si="19"/>
        <v>0</v>
      </c>
      <c r="I62" s="18">
        <f t="shared" ca="1" si="19"/>
        <v>0</v>
      </c>
      <c r="J62" s="18">
        <f t="shared" ca="1" si="19"/>
        <v>0</v>
      </c>
      <c r="K62" s="19">
        <f t="shared" ca="1" si="11"/>
        <v>0</v>
      </c>
      <c r="L62" s="18">
        <f t="shared" ca="1" si="20"/>
        <v>0</v>
      </c>
      <c r="M62" s="18">
        <f t="shared" ca="1" si="20"/>
        <v>0</v>
      </c>
      <c r="N62" s="19">
        <f t="shared" ca="1" si="12"/>
        <v>0</v>
      </c>
      <c r="O62" s="18">
        <f t="shared" ca="1" si="21"/>
        <v>0</v>
      </c>
      <c r="P62" s="18">
        <f t="shared" ca="1" si="21"/>
        <v>0</v>
      </c>
      <c r="Q62" s="19">
        <f t="shared" ca="1" si="13"/>
        <v>0</v>
      </c>
      <c r="R62" s="18">
        <f t="shared" ca="1" si="22"/>
        <v>0</v>
      </c>
      <c r="S62" s="18">
        <f t="shared" ca="1" si="22"/>
        <v>0</v>
      </c>
      <c r="T62" s="18">
        <f t="shared" ca="1" si="22"/>
        <v>0</v>
      </c>
      <c r="U62" s="19">
        <f t="shared" ca="1" si="14"/>
        <v>7732744430.810009</v>
      </c>
    </row>
    <row r="63" spans="1:21" ht="12.75" customHeight="1">
      <c r="A63" s="55" t="s">
        <v>261</v>
      </c>
      <c r="B63" s="17">
        <v>3005</v>
      </c>
      <c r="C63" s="56" t="s">
        <v>247</v>
      </c>
      <c r="D63" s="18">
        <f t="shared" ca="1" si="19"/>
        <v>0</v>
      </c>
      <c r="E63" s="18">
        <f t="shared" ca="1" si="19"/>
        <v>752210383.65994704</v>
      </c>
      <c r="F63" s="18">
        <f t="shared" ca="1" si="19"/>
        <v>0</v>
      </c>
      <c r="G63" s="18">
        <f t="shared" ca="1" si="19"/>
        <v>0</v>
      </c>
      <c r="H63" s="18">
        <f t="shared" ca="1" si="19"/>
        <v>0</v>
      </c>
      <c r="I63" s="18">
        <f t="shared" ca="1" si="19"/>
        <v>0</v>
      </c>
      <c r="J63" s="18">
        <f t="shared" ca="1" si="19"/>
        <v>0</v>
      </c>
      <c r="K63" s="19">
        <f t="shared" ca="1" si="11"/>
        <v>0</v>
      </c>
      <c r="L63" s="18">
        <f t="shared" ca="1" si="20"/>
        <v>0</v>
      </c>
      <c r="M63" s="18">
        <f t="shared" ca="1" si="20"/>
        <v>0</v>
      </c>
      <c r="N63" s="19">
        <f t="shared" ca="1" si="12"/>
        <v>0</v>
      </c>
      <c r="O63" s="18">
        <f t="shared" ca="1" si="21"/>
        <v>0</v>
      </c>
      <c r="P63" s="18">
        <f t="shared" ca="1" si="21"/>
        <v>0</v>
      </c>
      <c r="Q63" s="19">
        <f t="shared" ca="1" si="13"/>
        <v>0</v>
      </c>
      <c r="R63" s="18">
        <f t="shared" ca="1" si="22"/>
        <v>0</v>
      </c>
      <c r="S63" s="18">
        <f t="shared" ca="1" si="22"/>
        <v>0</v>
      </c>
      <c r="T63" s="18">
        <f t="shared" ca="1" si="22"/>
        <v>0</v>
      </c>
      <c r="U63" s="19">
        <f t="shared" ca="1" si="14"/>
        <v>752210383.65994704</v>
      </c>
    </row>
    <row r="64" spans="1:21" ht="12.75" customHeight="1">
      <c r="A64" s="55" t="s">
        <v>263</v>
      </c>
      <c r="B64" s="17">
        <v>3006</v>
      </c>
      <c r="C64" s="56" t="s">
        <v>247</v>
      </c>
      <c r="D64" s="18">
        <f t="shared" ca="1" si="19"/>
        <v>0</v>
      </c>
      <c r="E64" s="18">
        <f t="shared" ca="1" si="19"/>
        <v>9682317637.9999981</v>
      </c>
      <c r="F64" s="18">
        <f t="shared" ca="1" si="19"/>
        <v>0</v>
      </c>
      <c r="G64" s="18">
        <f t="shared" ca="1" si="19"/>
        <v>0</v>
      </c>
      <c r="H64" s="18">
        <f t="shared" ca="1" si="19"/>
        <v>0</v>
      </c>
      <c r="I64" s="18">
        <f t="shared" ca="1" si="19"/>
        <v>0</v>
      </c>
      <c r="J64" s="18">
        <f t="shared" ca="1" si="19"/>
        <v>0</v>
      </c>
      <c r="K64" s="19">
        <f t="shared" ca="1" si="11"/>
        <v>0</v>
      </c>
      <c r="L64" s="18">
        <f t="shared" ca="1" si="20"/>
        <v>0</v>
      </c>
      <c r="M64" s="18">
        <f t="shared" ca="1" si="20"/>
        <v>0</v>
      </c>
      <c r="N64" s="19">
        <f t="shared" ca="1" si="12"/>
        <v>0</v>
      </c>
      <c r="O64" s="18">
        <f t="shared" ca="1" si="21"/>
        <v>0</v>
      </c>
      <c r="P64" s="18">
        <f t="shared" ca="1" si="21"/>
        <v>0</v>
      </c>
      <c r="Q64" s="19">
        <f t="shared" ca="1" si="13"/>
        <v>0</v>
      </c>
      <c r="R64" s="18">
        <f t="shared" ca="1" si="22"/>
        <v>0</v>
      </c>
      <c r="S64" s="18">
        <f t="shared" ca="1" si="22"/>
        <v>0</v>
      </c>
      <c r="T64" s="18">
        <f t="shared" ca="1" si="22"/>
        <v>0</v>
      </c>
      <c r="U64" s="19">
        <f t="shared" ca="1" si="14"/>
        <v>9682317637.9999981</v>
      </c>
    </row>
    <row r="65" spans="1:21" ht="12.75" customHeight="1">
      <c r="A65" s="55" t="s">
        <v>265</v>
      </c>
      <c r="B65" s="17">
        <v>3007</v>
      </c>
      <c r="C65" s="56" t="s">
        <v>247</v>
      </c>
      <c r="D65" s="18">
        <f t="shared" ca="1" si="19"/>
        <v>0</v>
      </c>
      <c r="E65" s="18">
        <f t="shared" ca="1" si="19"/>
        <v>205266850.16</v>
      </c>
      <c r="F65" s="18">
        <f t="shared" ca="1" si="19"/>
        <v>0</v>
      </c>
      <c r="G65" s="18">
        <f t="shared" ca="1" si="19"/>
        <v>0</v>
      </c>
      <c r="H65" s="18">
        <f t="shared" ca="1" si="19"/>
        <v>0</v>
      </c>
      <c r="I65" s="18">
        <f t="shared" ca="1" si="19"/>
        <v>0</v>
      </c>
      <c r="J65" s="18">
        <f t="shared" ca="1" si="19"/>
        <v>0</v>
      </c>
      <c r="K65" s="19">
        <f t="shared" ca="1" si="11"/>
        <v>0</v>
      </c>
      <c r="L65" s="18">
        <f t="shared" ca="1" si="20"/>
        <v>0</v>
      </c>
      <c r="M65" s="18">
        <f t="shared" ca="1" si="20"/>
        <v>0</v>
      </c>
      <c r="N65" s="19">
        <f t="shared" ca="1" si="12"/>
        <v>0</v>
      </c>
      <c r="O65" s="18">
        <f t="shared" ca="1" si="21"/>
        <v>0</v>
      </c>
      <c r="P65" s="18">
        <f t="shared" ca="1" si="21"/>
        <v>0</v>
      </c>
      <c r="Q65" s="19">
        <f t="shared" ca="1" si="13"/>
        <v>0</v>
      </c>
      <c r="R65" s="18">
        <f t="shared" ca="1" si="22"/>
        <v>0</v>
      </c>
      <c r="S65" s="18">
        <f t="shared" ca="1" si="22"/>
        <v>0</v>
      </c>
      <c r="T65" s="18">
        <f t="shared" ca="1" si="22"/>
        <v>0</v>
      </c>
      <c r="U65" s="19">
        <f t="shared" ca="1" si="14"/>
        <v>205266850.16</v>
      </c>
    </row>
    <row r="66" spans="1:21" ht="12.75" customHeight="1">
      <c r="A66" s="55" t="s">
        <v>267</v>
      </c>
      <c r="B66" s="17">
        <v>3008</v>
      </c>
      <c r="C66" s="56" t="s">
        <v>247</v>
      </c>
      <c r="D66" s="18">
        <f t="shared" ca="1" si="19"/>
        <v>0</v>
      </c>
      <c r="E66" s="18">
        <f t="shared" ca="1" si="19"/>
        <v>1346339145.45</v>
      </c>
      <c r="F66" s="18">
        <f t="shared" ca="1" si="19"/>
        <v>0</v>
      </c>
      <c r="G66" s="18">
        <f t="shared" ca="1" si="19"/>
        <v>0</v>
      </c>
      <c r="H66" s="18">
        <f t="shared" ca="1" si="19"/>
        <v>0</v>
      </c>
      <c r="I66" s="18">
        <f t="shared" ca="1" si="19"/>
        <v>0</v>
      </c>
      <c r="J66" s="18">
        <f t="shared" ca="1" si="19"/>
        <v>0</v>
      </c>
      <c r="K66" s="19">
        <f t="shared" ca="1" si="11"/>
        <v>0</v>
      </c>
      <c r="L66" s="18">
        <f t="shared" ca="1" si="20"/>
        <v>0</v>
      </c>
      <c r="M66" s="18">
        <f t="shared" ca="1" si="20"/>
        <v>0</v>
      </c>
      <c r="N66" s="19">
        <f t="shared" ca="1" si="12"/>
        <v>0</v>
      </c>
      <c r="O66" s="18">
        <f t="shared" ca="1" si="21"/>
        <v>0</v>
      </c>
      <c r="P66" s="18">
        <f t="shared" ca="1" si="21"/>
        <v>0</v>
      </c>
      <c r="Q66" s="19">
        <f t="shared" ca="1" si="13"/>
        <v>0</v>
      </c>
      <c r="R66" s="18">
        <f t="shared" ca="1" si="22"/>
        <v>0</v>
      </c>
      <c r="S66" s="18">
        <f t="shared" ca="1" si="22"/>
        <v>0</v>
      </c>
      <c r="T66" s="18">
        <f t="shared" ca="1" si="22"/>
        <v>0</v>
      </c>
      <c r="U66" s="19">
        <f t="shared" ca="1" si="14"/>
        <v>1346339145.45</v>
      </c>
    </row>
    <row r="67" spans="1:21" ht="12.75" customHeight="1">
      <c r="A67" s="55" t="s">
        <v>269</v>
      </c>
      <c r="B67" s="17">
        <v>3009</v>
      </c>
      <c r="C67" s="56" t="s">
        <v>247</v>
      </c>
      <c r="D67" s="18">
        <f t="shared" ca="1" si="19"/>
        <v>0</v>
      </c>
      <c r="E67" s="18">
        <f t="shared" ca="1" si="19"/>
        <v>6357230382.1059628</v>
      </c>
      <c r="F67" s="18">
        <f t="shared" ca="1" si="19"/>
        <v>0</v>
      </c>
      <c r="G67" s="18">
        <f t="shared" ca="1" si="19"/>
        <v>0</v>
      </c>
      <c r="H67" s="18">
        <f t="shared" ca="1" si="19"/>
        <v>0</v>
      </c>
      <c r="I67" s="18">
        <f t="shared" ca="1" si="19"/>
        <v>0</v>
      </c>
      <c r="J67" s="18">
        <f t="shared" ca="1" si="19"/>
        <v>0</v>
      </c>
      <c r="K67" s="19">
        <f t="shared" ca="1" si="11"/>
        <v>0</v>
      </c>
      <c r="L67" s="18">
        <f t="shared" ca="1" si="20"/>
        <v>0</v>
      </c>
      <c r="M67" s="18">
        <f t="shared" ca="1" si="20"/>
        <v>0</v>
      </c>
      <c r="N67" s="19">
        <f t="shared" ca="1" si="12"/>
        <v>0</v>
      </c>
      <c r="O67" s="18">
        <f t="shared" ca="1" si="21"/>
        <v>0</v>
      </c>
      <c r="P67" s="18">
        <f t="shared" ca="1" si="21"/>
        <v>0</v>
      </c>
      <c r="Q67" s="19">
        <f t="shared" ca="1" si="13"/>
        <v>0</v>
      </c>
      <c r="R67" s="18">
        <f t="shared" ca="1" si="22"/>
        <v>0</v>
      </c>
      <c r="S67" s="18">
        <f t="shared" ca="1" si="22"/>
        <v>0</v>
      </c>
      <c r="T67" s="18">
        <f t="shared" ca="1" si="22"/>
        <v>0</v>
      </c>
      <c r="U67" s="19">
        <f t="shared" ca="1" si="14"/>
        <v>6357230382.1059628</v>
      </c>
    </row>
    <row r="68" spans="1:21" ht="12.75" customHeight="1">
      <c r="A68" s="55" t="s">
        <v>271</v>
      </c>
      <c r="B68" s="17">
        <v>3011</v>
      </c>
      <c r="C68" s="56" t="s">
        <v>247</v>
      </c>
      <c r="D68" s="18">
        <f t="shared" ca="1" si="19"/>
        <v>0</v>
      </c>
      <c r="E68" s="18">
        <f t="shared" ca="1" si="19"/>
        <v>1885247344.366771</v>
      </c>
      <c r="F68" s="18">
        <f t="shared" ca="1" si="19"/>
        <v>0</v>
      </c>
      <c r="G68" s="18">
        <f t="shared" ca="1" si="19"/>
        <v>0</v>
      </c>
      <c r="H68" s="18">
        <f t="shared" ca="1" si="19"/>
        <v>0</v>
      </c>
      <c r="I68" s="18">
        <f t="shared" ca="1" si="19"/>
        <v>0</v>
      </c>
      <c r="J68" s="18">
        <f t="shared" ca="1" si="19"/>
        <v>0</v>
      </c>
      <c r="K68" s="19">
        <f t="shared" ca="1" si="11"/>
        <v>0</v>
      </c>
      <c r="L68" s="18">
        <f t="shared" ca="1" si="20"/>
        <v>0</v>
      </c>
      <c r="M68" s="18">
        <f t="shared" ca="1" si="20"/>
        <v>0</v>
      </c>
      <c r="N68" s="19">
        <f t="shared" ca="1" si="12"/>
        <v>0</v>
      </c>
      <c r="O68" s="18">
        <f t="shared" ca="1" si="21"/>
        <v>0</v>
      </c>
      <c r="P68" s="18">
        <f t="shared" ca="1" si="21"/>
        <v>0</v>
      </c>
      <c r="Q68" s="19">
        <f t="shared" ca="1" si="13"/>
        <v>0</v>
      </c>
      <c r="R68" s="18">
        <f t="shared" ca="1" si="22"/>
        <v>0</v>
      </c>
      <c r="S68" s="18">
        <f t="shared" ca="1" si="22"/>
        <v>0</v>
      </c>
      <c r="T68" s="18">
        <f t="shared" ca="1" si="22"/>
        <v>0</v>
      </c>
      <c r="U68" s="19">
        <f t="shared" ca="1" si="14"/>
        <v>1885247344.366771</v>
      </c>
    </row>
    <row r="69" spans="1:21" ht="12.75" customHeight="1">
      <c r="A69" s="55" t="s">
        <v>273</v>
      </c>
      <c r="B69" s="17">
        <v>3012</v>
      </c>
      <c r="C69" s="56" t="s">
        <v>247</v>
      </c>
      <c r="D69" s="18">
        <f t="shared" ca="1" si="19"/>
        <v>0</v>
      </c>
      <c r="E69" s="18">
        <f t="shared" ca="1" si="19"/>
        <v>7497165310.7299995</v>
      </c>
      <c r="F69" s="18">
        <f t="shared" ca="1" si="19"/>
        <v>0</v>
      </c>
      <c r="G69" s="18">
        <f t="shared" ca="1" si="19"/>
        <v>0</v>
      </c>
      <c r="H69" s="18">
        <f t="shared" ca="1" si="19"/>
        <v>0</v>
      </c>
      <c r="I69" s="18">
        <f t="shared" ca="1" si="19"/>
        <v>0</v>
      </c>
      <c r="J69" s="18">
        <f t="shared" ca="1" si="19"/>
        <v>0</v>
      </c>
      <c r="K69" s="19">
        <f t="shared" ca="1" si="11"/>
        <v>0</v>
      </c>
      <c r="L69" s="18">
        <f t="shared" ca="1" si="20"/>
        <v>0</v>
      </c>
      <c r="M69" s="18">
        <f t="shared" ca="1" si="20"/>
        <v>0</v>
      </c>
      <c r="N69" s="19">
        <f t="shared" ca="1" si="12"/>
        <v>0</v>
      </c>
      <c r="O69" s="18">
        <f t="shared" ca="1" si="21"/>
        <v>0</v>
      </c>
      <c r="P69" s="18">
        <f t="shared" ca="1" si="21"/>
        <v>0</v>
      </c>
      <c r="Q69" s="19">
        <f t="shared" ca="1" si="13"/>
        <v>0</v>
      </c>
      <c r="R69" s="18">
        <f t="shared" ca="1" si="22"/>
        <v>0</v>
      </c>
      <c r="S69" s="18">
        <f t="shared" ca="1" si="22"/>
        <v>0</v>
      </c>
      <c r="T69" s="18">
        <f t="shared" ca="1" si="22"/>
        <v>0</v>
      </c>
      <c r="U69" s="19">
        <f t="shared" ca="1" si="14"/>
        <v>7497165310.7299995</v>
      </c>
    </row>
    <row r="70" spans="1:21" ht="12.75" customHeight="1">
      <c r="A70" s="55" t="s">
        <v>275</v>
      </c>
      <c r="B70" s="17">
        <v>3016</v>
      </c>
      <c r="C70" s="56" t="s">
        <v>247</v>
      </c>
      <c r="D70" s="18">
        <f t="shared" ca="1" si="19"/>
        <v>0</v>
      </c>
      <c r="E70" s="18">
        <f t="shared" ca="1" si="19"/>
        <v>395207724.370143</v>
      </c>
      <c r="F70" s="18">
        <f t="shared" ca="1" si="19"/>
        <v>0</v>
      </c>
      <c r="G70" s="18">
        <f t="shared" ca="1" si="19"/>
        <v>0</v>
      </c>
      <c r="H70" s="18">
        <f t="shared" ca="1" si="19"/>
        <v>0</v>
      </c>
      <c r="I70" s="18">
        <f t="shared" ca="1" si="19"/>
        <v>0</v>
      </c>
      <c r="J70" s="18">
        <f t="shared" ca="1" si="19"/>
        <v>0</v>
      </c>
      <c r="K70" s="19">
        <f t="shared" ca="1" si="11"/>
        <v>0</v>
      </c>
      <c r="L70" s="18">
        <f t="shared" ca="1" si="20"/>
        <v>0</v>
      </c>
      <c r="M70" s="18">
        <f t="shared" ca="1" si="20"/>
        <v>0</v>
      </c>
      <c r="N70" s="19">
        <f t="shared" ca="1" si="12"/>
        <v>0</v>
      </c>
      <c r="O70" s="18">
        <f t="shared" ca="1" si="21"/>
        <v>0</v>
      </c>
      <c r="P70" s="18">
        <f t="shared" ca="1" si="21"/>
        <v>0</v>
      </c>
      <c r="Q70" s="19">
        <f t="shared" ca="1" si="13"/>
        <v>0</v>
      </c>
      <c r="R70" s="18">
        <f t="shared" ca="1" si="22"/>
        <v>0</v>
      </c>
      <c r="S70" s="18">
        <f t="shared" ca="1" si="22"/>
        <v>0</v>
      </c>
      <c r="T70" s="18">
        <f t="shared" ca="1" si="22"/>
        <v>0</v>
      </c>
      <c r="U70" s="19">
        <f t="shared" ca="1" si="14"/>
        <v>395207724.370143</v>
      </c>
    </row>
    <row r="71" spans="1:2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2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23"/>
        <v>6278717247.8416595</v>
      </c>
      <c r="F71" s="18">
        <f t="shared" ca="1" si="23"/>
        <v>0</v>
      </c>
      <c r="G71" s="18">
        <f t="shared" ca="1" si="23"/>
        <v>0</v>
      </c>
      <c r="H71" s="18">
        <f t="shared" ca="1" si="23"/>
        <v>0</v>
      </c>
      <c r="I71" s="18">
        <f t="shared" ca="1" si="23"/>
        <v>0</v>
      </c>
      <c r="J71" s="18">
        <f t="shared" ca="1" si="23"/>
        <v>0</v>
      </c>
      <c r="K71" s="19">
        <f t="shared" ca="1" si="11"/>
        <v>0</v>
      </c>
      <c r="L71" s="18">
        <f t="shared" ca="1" si="20"/>
        <v>0</v>
      </c>
      <c r="M71" s="18">
        <f t="shared" ca="1" si="20"/>
        <v>0</v>
      </c>
      <c r="N71" s="19">
        <f t="shared" ca="1" si="12"/>
        <v>0</v>
      </c>
      <c r="O71" s="18">
        <f t="shared" ca="1" si="21"/>
        <v>0</v>
      </c>
      <c r="P71" s="18">
        <f t="shared" ca="1" si="21"/>
        <v>0</v>
      </c>
      <c r="Q71" s="19">
        <f t="shared" ca="1" si="13"/>
        <v>0</v>
      </c>
      <c r="R71" s="18">
        <f t="shared" ca="1" si="22"/>
        <v>0</v>
      </c>
      <c r="S71" s="18">
        <f t="shared" ca="1" si="22"/>
        <v>0</v>
      </c>
      <c r="T71" s="18">
        <f t="shared" ca="1" si="22"/>
        <v>0</v>
      </c>
      <c r="U71" s="19">
        <f t="shared" ca="1" si="14"/>
        <v>6278717247.8416595</v>
      </c>
    </row>
    <row r="72" spans="1:21" ht="12.75" customHeight="1">
      <c r="A72" s="55" t="s">
        <v>279</v>
      </c>
      <c r="B72" s="17">
        <v>3018</v>
      </c>
      <c r="C72" s="56" t="s">
        <v>247</v>
      </c>
      <c r="D72" s="18">
        <f t="shared" ca="1" si="23"/>
        <v>0</v>
      </c>
      <c r="E72" s="18">
        <f t="shared" ca="1" si="23"/>
        <v>13517909686.763788</v>
      </c>
      <c r="F72" s="18">
        <f t="shared" ca="1" si="23"/>
        <v>0</v>
      </c>
      <c r="G72" s="18">
        <f t="shared" ca="1" si="23"/>
        <v>0</v>
      </c>
      <c r="H72" s="18">
        <f t="shared" ca="1" si="23"/>
        <v>0</v>
      </c>
      <c r="I72" s="18">
        <f t="shared" ca="1" si="23"/>
        <v>0</v>
      </c>
      <c r="J72" s="18">
        <f t="shared" ca="1" si="23"/>
        <v>0</v>
      </c>
      <c r="K72" s="19">
        <f t="shared" ca="1" si="11"/>
        <v>0</v>
      </c>
      <c r="L72" s="18">
        <f t="shared" ca="1" si="20"/>
        <v>0</v>
      </c>
      <c r="M72" s="18">
        <f t="shared" ca="1" si="20"/>
        <v>0</v>
      </c>
      <c r="N72" s="19">
        <f t="shared" ca="1" si="12"/>
        <v>0</v>
      </c>
      <c r="O72" s="18">
        <f t="shared" ca="1" si="21"/>
        <v>0</v>
      </c>
      <c r="P72" s="18">
        <f t="shared" ca="1" si="21"/>
        <v>0</v>
      </c>
      <c r="Q72" s="19">
        <f t="shared" ca="1" si="13"/>
        <v>0</v>
      </c>
      <c r="R72" s="18">
        <f t="shared" ca="1" si="22"/>
        <v>0</v>
      </c>
      <c r="S72" s="18">
        <f t="shared" ca="1" si="22"/>
        <v>0</v>
      </c>
      <c r="T72" s="18">
        <f t="shared" ca="1" si="22"/>
        <v>0</v>
      </c>
      <c r="U72" s="19">
        <f t="shared" ca="1" si="14"/>
        <v>13517909686.763788</v>
      </c>
    </row>
    <row r="73" spans="1:21" ht="13.8">
      <c r="A73" s="57" t="s">
        <v>281</v>
      </c>
      <c r="B73" s="47">
        <v>9000</v>
      </c>
      <c r="C73" s="56" t="s">
        <v>282</v>
      </c>
      <c r="D73" s="48">
        <f t="shared" ref="D73:U73" ca="1" si="24">SUMIF($C$7:$C$72,"HD",D$7:D$72)</f>
        <v>0</v>
      </c>
      <c r="E73" s="48">
        <f t="shared" ca="1" si="24"/>
        <v>0</v>
      </c>
      <c r="F73" s="48">
        <f t="shared" ca="1" si="24"/>
        <v>0</v>
      </c>
      <c r="G73" s="48">
        <f t="shared" ca="1" si="24"/>
        <v>0</v>
      </c>
      <c r="H73" s="48">
        <f t="shared" ca="1" si="24"/>
        <v>0</v>
      </c>
      <c r="I73" s="48">
        <f t="shared" ca="1" si="24"/>
        <v>0</v>
      </c>
      <c r="J73" s="48">
        <f t="shared" ca="1" si="24"/>
        <v>0</v>
      </c>
      <c r="K73" s="48">
        <f t="shared" ca="1" si="24"/>
        <v>0</v>
      </c>
      <c r="L73" s="48">
        <f t="shared" ca="1" si="24"/>
        <v>0</v>
      </c>
      <c r="M73" s="48">
        <f t="shared" ca="1" si="24"/>
        <v>0</v>
      </c>
      <c r="N73" s="48">
        <f t="shared" ca="1" si="24"/>
        <v>0</v>
      </c>
      <c r="O73" s="48">
        <f t="shared" ca="1" si="24"/>
        <v>0</v>
      </c>
      <c r="P73" s="48">
        <f t="shared" ca="1" si="24"/>
        <v>0</v>
      </c>
      <c r="Q73" s="48">
        <f t="shared" ca="1" si="24"/>
        <v>0</v>
      </c>
      <c r="R73" s="48">
        <f t="shared" ca="1" si="24"/>
        <v>0</v>
      </c>
      <c r="S73" s="48">
        <f t="shared" ca="1" si="24"/>
        <v>0</v>
      </c>
      <c r="T73" s="48">
        <f t="shared" ca="1" si="24"/>
        <v>0</v>
      </c>
      <c r="U73" s="48">
        <f t="shared" ca="1" si="24"/>
        <v>0</v>
      </c>
    </row>
    <row r="74" spans="1:21" ht="13.8">
      <c r="A74" s="57" t="s">
        <v>284</v>
      </c>
      <c r="B74" s="47">
        <v>9001</v>
      </c>
      <c r="C74" s="56" t="s">
        <v>285</v>
      </c>
      <c r="D74" s="48">
        <f t="shared" ref="D74:U74" ca="1" si="25">SUMIF($C$7:$C$72,"H",D$7:D$72)+SUMIF($C$7:$C$72,"E",D$7:D$72)</f>
        <v>21179528.680999987</v>
      </c>
      <c r="E74" s="48">
        <f t="shared" ca="1" si="25"/>
        <v>75098559791.904068</v>
      </c>
      <c r="F74" s="48">
        <f t="shared" ca="1" si="25"/>
        <v>0</v>
      </c>
      <c r="G74" s="48">
        <f t="shared" ca="1" si="25"/>
        <v>0</v>
      </c>
      <c r="H74" s="48">
        <f t="shared" ca="1" si="25"/>
        <v>0</v>
      </c>
      <c r="I74" s="48">
        <f t="shared" ca="1" si="25"/>
        <v>0</v>
      </c>
      <c r="J74" s="48">
        <f t="shared" ca="1" si="25"/>
        <v>0</v>
      </c>
      <c r="K74" s="48">
        <f t="shared" ca="1" si="25"/>
        <v>0</v>
      </c>
      <c r="L74" s="48">
        <f t="shared" ca="1" si="25"/>
        <v>0</v>
      </c>
      <c r="M74" s="48">
        <f t="shared" ca="1" si="25"/>
        <v>0</v>
      </c>
      <c r="N74" s="48">
        <f t="shared" ca="1" si="25"/>
        <v>0</v>
      </c>
      <c r="O74" s="48">
        <f t="shared" ca="1" si="25"/>
        <v>0</v>
      </c>
      <c r="P74" s="48">
        <f t="shared" ca="1" si="25"/>
        <v>0</v>
      </c>
      <c r="Q74" s="48">
        <f t="shared" ca="1" si="25"/>
        <v>0</v>
      </c>
      <c r="R74" s="48">
        <f t="shared" ca="1" si="25"/>
        <v>0</v>
      </c>
      <c r="S74" s="48">
        <f t="shared" ca="1" si="25"/>
        <v>0</v>
      </c>
      <c r="T74" s="48">
        <f t="shared" ca="1" si="25"/>
        <v>0</v>
      </c>
      <c r="U74" s="48">
        <f t="shared" ca="1" si="25"/>
        <v>75119739320.585068</v>
      </c>
    </row>
    <row r="75" spans="1:21" ht="13.8">
      <c r="A75" s="57" t="s">
        <v>287</v>
      </c>
      <c r="B75" s="47">
        <v>9003</v>
      </c>
      <c r="C75" s="56" t="s">
        <v>288</v>
      </c>
      <c r="D75" s="48">
        <f t="shared" ref="D75:U75" ca="1" si="26">D73+D74</f>
        <v>21179528.680999987</v>
      </c>
      <c r="E75" s="48">
        <f t="shared" ca="1" si="26"/>
        <v>75098559791.904068</v>
      </c>
      <c r="F75" s="48">
        <f t="shared" ca="1" si="26"/>
        <v>0</v>
      </c>
      <c r="G75" s="48">
        <f t="shared" ca="1" si="26"/>
        <v>0</v>
      </c>
      <c r="H75" s="48">
        <f t="shared" ca="1" si="26"/>
        <v>0</v>
      </c>
      <c r="I75" s="48">
        <f t="shared" ca="1" si="26"/>
        <v>0</v>
      </c>
      <c r="J75" s="48">
        <f t="shared" ca="1" si="26"/>
        <v>0</v>
      </c>
      <c r="K75" s="48">
        <f t="shared" ca="1" si="26"/>
        <v>0</v>
      </c>
      <c r="L75" s="48">
        <f t="shared" ca="1" si="26"/>
        <v>0</v>
      </c>
      <c r="M75" s="48">
        <f t="shared" ca="1" si="26"/>
        <v>0</v>
      </c>
      <c r="N75" s="48">
        <f t="shared" ca="1" si="26"/>
        <v>0</v>
      </c>
      <c r="O75" s="48">
        <f t="shared" ca="1" si="26"/>
        <v>0</v>
      </c>
      <c r="P75" s="48">
        <f t="shared" ca="1" si="26"/>
        <v>0</v>
      </c>
      <c r="Q75" s="48">
        <f t="shared" ca="1" si="26"/>
        <v>0</v>
      </c>
      <c r="R75" s="48">
        <f t="shared" ca="1" si="26"/>
        <v>0</v>
      </c>
      <c r="S75" s="48">
        <f t="shared" ca="1" si="26"/>
        <v>0</v>
      </c>
      <c r="T75" s="48">
        <f t="shared" ca="1" si="26"/>
        <v>0</v>
      </c>
      <c r="U75" s="48">
        <f t="shared" ca="1" si="26"/>
        <v>75119739320.585068</v>
      </c>
    </row>
  </sheetData>
  <mergeCells count="1">
    <mergeCell ref="E2:G2"/>
  </mergeCells>
  <dataValidations count="2">
    <dataValidation type="list" allowBlank="1" showInputMessage="1" showErrorMessage="1" sqref="B2" xr:uid="{5102532A-5282-4EFC-A0CB-5E260EABBC56}">
      <formula1>"Toplam,Direkt,Endirekt"</formula1>
    </dataValidation>
    <dataValidation type="list" allowBlank="1" showInputMessage="1" showErrorMessage="1" sqref="C2" xr:uid="{E1BBED1F-2A63-48DE-AC80-676A9D2D7F35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32F6-342F-4D7D-B492-E660C253265B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9" ht="15" customHeight="1">
      <c r="A1" s="1" t="s">
        <v>0</v>
      </c>
      <c r="B1" s="2"/>
      <c r="C1" s="2"/>
    </row>
    <row r="2" spans="1:9" ht="15" customHeight="1">
      <c r="A2" s="1" t="s">
        <v>324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9" ht="15" customHeight="1">
      <c r="A3" s="5" t="s">
        <v>362</v>
      </c>
      <c r="B3" s="2"/>
      <c r="C3" s="2"/>
    </row>
    <row r="4" spans="1:9" ht="22.5" customHeight="1"/>
    <row r="5" spans="1:9" ht="22.5" customHeight="1">
      <c r="D5" s="76">
        <v>704</v>
      </c>
      <c r="E5" s="76">
        <v>718</v>
      </c>
      <c r="F5" s="76">
        <v>729</v>
      </c>
      <c r="G5" s="76">
        <v>750</v>
      </c>
      <c r="H5" s="76">
        <v>751</v>
      </c>
      <c r="I5" s="77"/>
    </row>
    <row r="6" spans="1:9" ht="79.5" customHeight="1">
      <c r="A6" s="53" t="s">
        <v>141</v>
      </c>
      <c r="B6" s="53" t="s">
        <v>142</v>
      </c>
      <c r="C6" s="53" t="s">
        <v>143</v>
      </c>
      <c r="D6" s="54" t="s">
        <v>11</v>
      </c>
      <c r="E6" s="54" t="s">
        <v>12</v>
      </c>
      <c r="F6" s="54" t="s">
        <v>13</v>
      </c>
      <c r="G6" s="54" t="s">
        <v>14</v>
      </c>
      <c r="H6" s="54" t="s">
        <v>15</v>
      </c>
      <c r="I6" s="77" t="s">
        <v>325</v>
      </c>
    </row>
    <row r="7" spans="1:9" ht="12.75" customHeight="1">
      <c r="A7" s="55" t="s">
        <v>146</v>
      </c>
      <c r="B7" s="17">
        <v>1001</v>
      </c>
      <c r="C7" s="56" t="s">
        <v>147</v>
      </c>
      <c r="D7" s="18">
        <f t="shared" ref="D7:H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63579.75</v>
      </c>
      <c r="E7" s="18">
        <f t="shared" ca="1" si="0"/>
        <v>0</v>
      </c>
      <c r="F7" s="18">
        <f t="shared" ca="1" si="0"/>
        <v>0</v>
      </c>
      <c r="G7" s="18">
        <f t="shared" ca="1" si="0"/>
        <v>96101457.160000011</v>
      </c>
      <c r="H7" s="18">
        <f t="shared" ca="1" si="0"/>
        <v>0</v>
      </c>
      <c r="I7" s="19">
        <f ca="1">+SUM(D7:H7)</f>
        <v>96165036.910000011</v>
      </c>
    </row>
    <row r="8" spans="1:9" ht="12.75" customHeight="1">
      <c r="A8" s="55" t="s">
        <v>149</v>
      </c>
      <c r="B8" s="17">
        <v>1003</v>
      </c>
      <c r="C8" s="56" t="s">
        <v>147</v>
      </c>
      <c r="D8" s="18">
        <f t="shared" ca="1" si="0"/>
        <v>8165275.2300000004</v>
      </c>
      <c r="E8" s="18">
        <f t="shared" ca="1" si="0"/>
        <v>204706.87</v>
      </c>
      <c r="F8" s="18">
        <f t="shared" ca="1" si="0"/>
        <v>0</v>
      </c>
      <c r="G8" s="18">
        <f t="shared" ca="1" si="0"/>
        <v>70411275.959999993</v>
      </c>
      <c r="H8" s="18">
        <f t="shared" ca="1" si="0"/>
        <v>0</v>
      </c>
      <c r="I8" s="19">
        <f t="shared" ref="I8:I18" ca="1" si="1">+SUM(D8:H8)</f>
        <v>78781258.059999987</v>
      </c>
    </row>
    <row r="9" spans="1:9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792675.1</v>
      </c>
      <c r="E9" s="18">
        <f t="shared" ca="1" si="0"/>
        <v>7255444.0199999996</v>
      </c>
      <c r="F9" s="18">
        <f t="shared" ca="1" si="0"/>
        <v>6735209.3399999999</v>
      </c>
      <c r="G9" s="18">
        <f t="shared" ca="1" si="0"/>
        <v>195481722.97</v>
      </c>
      <c r="H9" s="18">
        <f t="shared" ca="1" si="0"/>
        <v>0</v>
      </c>
      <c r="I9" s="19">
        <f t="shared" ca="1" si="1"/>
        <v>210265051.43000001</v>
      </c>
    </row>
    <row r="10" spans="1:9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30733053.460000001</v>
      </c>
      <c r="E10" s="18">
        <f t="shared" ca="1" si="0"/>
        <v>38519981.880003199</v>
      </c>
      <c r="F10" s="18">
        <f t="shared" ca="1" si="0"/>
        <v>10579605.800000001</v>
      </c>
      <c r="G10" s="18">
        <f t="shared" ca="1" si="0"/>
        <v>657879164.6514411</v>
      </c>
      <c r="H10" s="18">
        <f t="shared" ca="1" si="0"/>
        <v>0</v>
      </c>
      <c r="I10" s="19">
        <f t="shared" ca="1" si="1"/>
        <v>737711805.7914443</v>
      </c>
    </row>
    <row r="11" spans="1:9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17042239.469999999</v>
      </c>
      <c r="H11" s="18">
        <f t="shared" ca="1" si="0"/>
        <v>0</v>
      </c>
      <c r="I11" s="19">
        <f t="shared" ca="1" si="1"/>
        <v>17042239.469999999</v>
      </c>
    </row>
    <row r="12" spans="1:9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9">
        <f t="shared" ca="1" si="1"/>
        <v>0</v>
      </c>
    </row>
    <row r="13" spans="1:9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56628</v>
      </c>
      <c r="F13" s="18">
        <f t="shared" ca="1" si="0"/>
        <v>0</v>
      </c>
      <c r="G13" s="18">
        <f t="shared" ca="1" si="0"/>
        <v>25239078.219999999</v>
      </c>
      <c r="H13" s="18">
        <f t="shared" ca="1" si="0"/>
        <v>0</v>
      </c>
      <c r="I13" s="19">
        <f t="shared" ca="1" si="1"/>
        <v>25295706.219999999</v>
      </c>
    </row>
    <row r="14" spans="1:9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-713251.32</v>
      </c>
      <c r="E14" s="18">
        <f t="shared" ca="1" si="0"/>
        <v>71278</v>
      </c>
      <c r="F14" s="18">
        <f t="shared" ca="1" si="0"/>
        <v>0</v>
      </c>
      <c r="G14" s="18">
        <f t="shared" ca="1" si="0"/>
        <v>257733061.72999999</v>
      </c>
      <c r="H14" s="18">
        <f t="shared" ca="1" si="0"/>
        <v>0</v>
      </c>
      <c r="I14" s="19">
        <f t="shared" ca="1" si="1"/>
        <v>257091088.41</v>
      </c>
    </row>
    <row r="15" spans="1:9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33286009.172798224</v>
      </c>
      <c r="H15" s="18">
        <f t="shared" ca="1" si="0"/>
        <v>12881204.07571429</v>
      </c>
      <c r="I15" s="19">
        <f t="shared" ca="1" si="1"/>
        <v>46167213.248512514</v>
      </c>
    </row>
    <row r="16" spans="1:9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9">
        <f t="shared" ca="1" si="1"/>
        <v>0</v>
      </c>
    </row>
    <row r="17" spans="1:9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21440896</v>
      </c>
      <c r="H17" s="18">
        <f t="shared" ca="1" si="0"/>
        <v>0</v>
      </c>
      <c r="I17" s="19">
        <f t="shared" ca="1" si="1"/>
        <v>21440896</v>
      </c>
    </row>
    <row r="18" spans="1:9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27725375.629999999</v>
      </c>
      <c r="H18" s="18">
        <f t="shared" ca="1" si="0"/>
        <v>0</v>
      </c>
      <c r="I18" s="19">
        <f t="shared" ca="1" si="1"/>
        <v>27725375.629999999</v>
      </c>
    </row>
    <row r="19" spans="1:9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9">
        <f t="shared" ref="I19:I24" ca="1" si="2">+SUM(D19:H19)</f>
        <v>0</v>
      </c>
    </row>
    <row r="20" spans="1:9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140538.19</v>
      </c>
      <c r="F20" s="18">
        <f t="shared" ca="1" si="0"/>
        <v>6756276.8200000003</v>
      </c>
      <c r="G20" s="18">
        <f t="shared" ca="1" si="0"/>
        <v>287186672.77999991</v>
      </c>
      <c r="H20" s="18">
        <f t="shared" ca="1" si="0"/>
        <v>15330.16</v>
      </c>
      <c r="I20" s="19">
        <f t="shared" ca="1" si="2"/>
        <v>294098817.94999993</v>
      </c>
    </row>
    <row r="21" spans="1:9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7459287.1799999997</v>
      </c>
      <c r="H21" s="18">
        <f t="shared" ca="1" si="0"/>
        <v>0</v>
      </c>
      <c r="I21" s="19">
        <f t="shared" ca="1" si="2"/>
        <v>7459287.1799999997</v>
      </c>
    </row>
    <row r="22" spans="1:9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883639.05</v>
      </c>
      <c r="E22" s="18">
        <f t="shared" ca="1" si="0"/>
        <v>2907926.48</v>
      </c>
      <c r="F22" s="18">
        <f t="shared" ca="1" si="0"/>
        <v>31963178.699999999</v>
      </c>
      <c r="G22" s="18">
        <f t="shared" ca="1" si="0"/>
        <v>2044621929.9100001</v>
      </c>
      <c r="H22" s="18">
        <f t="shared" ca="1" si="0"/>
        <v>0</v>
      </c>
      <c r="I22" s="19">
        <f t="shared" ca="1" si="2"/>
        <v>2080376674.1400001</v>
      </c>
    </row>
    <row r="23" spans="1:9" ht="12.75" customHeight="1">
      <c r="A23" s="55" t="s">
        <v>179</v>
      </c>
      <c r="B23" s="17">
        <v>1022</v>
      </c>
      <c r="C23" s="56" t="s">
        <v>147</v>
      </c>
      <c r="D23" s="18">
        <f t="shared" ref="D23:H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3"/>
        <v>4750067.38</v>
      </c>
      <c r="F23" s="18">
        <f t="shared" ca="1" si="3"/>
        <v>0</v>
      </c>
      <c r="G23" s="18">
        <f t="shared" ca="1" si="3"/>
        <v>50718531.159999996</v>
      </c>
      <c r="H23" s="18">
        <f t="shared" ca="1" si="3"/>
        <v>58660.15</v>
      </c>
      <c r="I23" s="19">
        <f t="shared" ca="1" si="2"/>
        <v>55527258.689999998</v>
      </c>
    </row>
    <row r="24" spans="1:9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88696.6</v>
      </c>
      <c r="E24" s="18">
        <f t="shared" ca="1" si="3"/>
        <v>0</v>
      </c>
      <c r="F24" s="18">
        <f t="shared" ca="1" si="3"/>
        <v>0</v>
      </c>
      <c r="G24" s="18">
        <f t="shared" ca="1" si="3"/>
        <v>126111119.02003284</v>
      </c>
      <c r="H24" s="18">
        <f t="shared" ca="1" si="3"/>
        <v>0</v>
      </c>
      <c r="I24" s="19">
        <f t="shared" ca="1" si="2"/>
        <v>126199815.62003283</v>
      </c>
    </row>
    <row r="25" spans="1:9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3"/>
        <v>0</v>
      </c>
      <c r="F25" s="18">
        <f t="shared" ca="1" si="3"/>
        <v>0</v>
      </c>
      <c r="G25" s="18">
        <f t="shared" ca="1" si="3"/>
        <v>3119676.4491000003</v>
      </c>
      <c r="H25" s="18">
        <f t="shared" ca="1" si="3"/>
        <v>0</v>
      </c>
      <c r="I25" s="19">
        <f t="shared" ref="I25:I36" ca="1" si="4">+SUM(D25:H25)</f>
        <v>3119676.4491000003</v>
      </c>
    </row>
    <row r="26" spans="1:9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3"/>
        <v>8075</v>
      </c>
      <c r="F26" s="18">
        <f t="shared" ca="1" si="3"/>
        <v>0</v>
      </c>
      <c r="G26" s="18">
        <f t="shared" ca="1" si="3"/>
        <v>16782340.800000001</v>
      </c>
      <c r="H26" s="18">
        <f t="shared" ca="1" si="3"/>
        <v>0</v>
      </c>
      <c r="I26" s="19">
        <f t="shared" ca="1" si="4"/>
        <v>16790415.800000001</v>
      </c>
    </row>
    <row r="27" spans="1:9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3"/>
        <v>0</v>
      </c>
      <c r="F27" s="18">
        <f t="shared" ca="1" si="3"/>
        <v>0</v>
      </c>
      <c r="G27" s="18">
        <f t="shared" ca="1" si="3"/>
        <v>759655041.54999995</v>
      </c>
      <c r="H27" s="18">
        <f t="shared" ca="1" si="3"/>
        <v>66</v>
      </c>
      <c r="I27" s="19">
        <f t="shared" ca="1" si="4"/>
        <v>759655107.54999995</v>
      </c>
    </row>
    <row r="28" spans="1:9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3"/>
        <v>0</v>
      </c>
      <c r="F28" s="18">
        <f t="shared" ca="1" si="3"/>
        <v>0</v>
      </c>
      <c r="G28" s="18">
        <f t="shared" ca="1" si="3"/>
        <v>255543.97</v>
      </c>
      <c r="H28" s="18">
        <f t="shared" ca="1" si="3"/>
        <v>0</v>
      </c>
      <c r="I28" s="19">
        <f t="shared" ca="1" si="4"/>
        <v>255543.97</v>
      </c>
    </row>
    <row r="29" spans="1:9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113941.92</v>
      </c>
      <c r="E29" s="18">
        <f t="shared" ca="1" si="3"/>
        <v>104717.97</v>
      </c>
      <c r="F29" s="18">
        <f t="shared" ca="1" si="3"/>
        <v>3246496.58</v>
      </c>
      <c r="G29" s="18">
        <f t="shared" ca="1" si="3"/>
        <v>39723036.632200003</v>
      </c>
      <c r="H29" s="18">
        <f t="shared" ca="1" si="3"/>
        <v>0</v>
      </c>
      <c r="I29" s="19">
        <f t="shared" ca="1" si="4"/>
        <v>43188193.102200001</v>
      </c>
    </row>
    <row r="30" spans="1:9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3"/>
        <v>0</v>
      </c>
      <c r="F30" s="18">
        <f t="shared" ca="1" si="3"/>
        <v>0</v>
      </c>
      <c r="G30" s="18">
        <f t="shared" ca="1" si="3"/>
        <v>133665417.7499999</v>
      </c>
      <c r="H30" s="18">
        <f t="shared" ca="1" si="3"/>
        <v>0</v>
      </c>
      <c r="I30" s="19">
        <f t="shared" ca="1" si="4"/>
        <v>133665417.7499999</v>
      </c>
    </row>
    <row r="31" spans="1:9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3"/>
        <v>3803278.32</v>
      </c>
      <c r="F31" s="18">
        <f t="shared" ca="1" si="3"/>
        <v>0</v>
      </c>
      <c r="G31" s="18">
        <f t="shared" ca="1" si="3"/>
        <v>72711427.49000001</v>
      </c>
      <c r="H31" s="18">
        <f t="shared" ca="1" si="3"/>
        <v>0</v>
      </c>
      <c r="I31" s="19">
        <f t="shared" ca="1" si="4"/>
        <v>76514705.810000002</v>
      </c>
    </row>
    <row r="32" spans="1:9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481653.1200000004</v>
      </c>
      <c r="E32" s="18">
        <f t="shared" ca="1" si="3"/>
        <v>5169589.3499999978</v>
      </c>
      <c r="F32" s="18">
        <f t="shared" ca="1" si="3"/>
        <v>2862376.9800000004</v>
      </c>
      <c r="G32" s="18">
        <f t="shared" ca="1" si="3"/>
        <v>24033845.980012134</v>
      </c>
      <c r="H32" s="18">
        <f t="shared" ca="1" si="3"/>
        <v>0</v>
      </c>
      <c r="I32" s="19">
        <f t="shared" ca="1" si="4"/>
        <v>32547465.430012133</v>
      </c>
    </row>
    <row r="33" spans="1:9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3"/>
        <v>0</v>
      </c>
      <c r="F33" s="18">
        <f t="shared" ca="1" si="3"/>
        <v>0</v>
      </c>
      <c r="G33" s="18">
        <f t="shared" ca="1" si="3"/>
        <v>2181924.3899998697</v>
      </c>
      <c r="H33" s="18">
        <f t="shared" ca="1" si="3"/>
        <v>0</v>
      </c>
      <c r="I33" s="19">
        <f t="shared" ca="1" si="4"/>
        <v>2181924.3899998697</v>
      </c>
    </row>
    <row r="34" spans="1:9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3"/>
        <v>0</v>
      </c>
      <c r="F34" s="18">
        <f t="shared" ca="1" si="3"/>
        <v>0</v>
      </c>
      <c r="G34" s="18">
        <f t="shared" ca="1" si="3"/>
        <v>74515901.769999996</v>
      </c>
      <c r="H34" s="18">
        <f t="shared" ca="1" si="3"/>
        <v>0</v>
      </c>
      <c r="I34" s="19">
        <f t="shared" ca="1" si="4"/>
        <v>74515901.769999996</v>
      </c>
    </row>
    <row r="35" spans="1:9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42370306.300000004</v>
      </c>
      <c r="E35" s="18">
        <f t="shared" ca="1" si="3"/>
        <v>5653500.3599999994</v>
      </c>
      <c r="F35" s="18">
        <f t="shared" ca="1" si="3"/>
        <v>0</v>
      </c>
      <c r="G35" s="18">
        <f t="shared" ca="1" si="3"/>
        <v>7362679.3200000003</v>
      </c>
      <c r="H35" s="18">
        <f t="shared" ca="1" si="3"/>
        <v>0</v>
      </c>
      <c r="I35" s="19">
        <f t="shared" ca="1" si="4"/>
        <v>55386485.980000004</v>
      </c>
    </row>
    <row r="36" spans="1:9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9">
        <f t="shared" ca="1" si="4"/>
        <v>0</v>
      </c>
    </row>
    <row r="37" spans="1:9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3"/>
        <v>10800</v>
      </c>
      <c r="F37" s="18">
        <f t="shared" ca="1" si="3"/>
        <v>0</v>
      </c>
      <c r="G37" s="18">
        <f t="shared" ca="1" si="3"/>
        <v>183812719.89000002</v>
      </c>
      <c r="H37" s="18">
        <f t="shared" ca="1" si="3"/>
        <v>-1992.43</v>
      </c>
      <c r="I37" s="19">
        <f t="shared" ref="I37:I44" ca="1" si="5">+SUM(D37:H37)</f>
        <v>183821527.46000001</v>
      </c>
    </row>
    <row r="38" spans="1:9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3"/>
        <v>0</v>
      </c>
      <c r="F38" s="18">
        <f t="shared" ca="1" si="3"/>
        <v>0</v>
      </c>
      <c r="G38" s="18">
        <f t="shared" ca="1" si="3"/>
        <v>99563130.769999996</v>
      </c>
      <c r="H38" s="18">
        <f t="shared" ca="1" si="3"/>
        <v>0</v>
      </c>
      <c r="I38" s="19">
        <f t="shared" ca="1" si="5"/>
        <v>99563130.769999996</v>
      </c>
    </row>
    <row r="39" spans="1:9" ht="12.75" customHeight="1">
      <c r="A39" s="55" t="s">
        <v>211</v>
      </c>
      <c r="B39" s="17">
        <v>1045</v>
      </c>
      <c r="C39" s="56" t="s">
        <v>147</v>
      </c>
      <c r="D39" s="18">
        <f t="shared" ref="D39:H54" ca="1" si="6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6"/>
        <v>0</v>
      </c>
      <c r="F39" s="18">
        <f t="shared" ca="1" si="6"/>
        <v>0</v>
      </c>
      <c r="G39" s="18">
        <f t="shared" ca="1" si="6"/>
        <v>18011978.800000001</v>
      </c>
      <c r="H39" s="18">
        <f t="shared" ca="1" si="6"/>
        <v>0</v>
      </c>
      <c r="I39" s="19">
        <f t="shared" ca="1" si="5"/>
        <v>18011978.800000001</v>
      </c>
    </row>
    <row r="40" spans="1:9" ht="12.75" customHeight="1">
      <c r="A40" s="55" t="s">
        <v>213</v>
      </c>
      <c r="B40" s="17">
        <v>1046</v>
      </c>
      <c r="C40" s="56" t="s">
        <v>147</v>
      </c>
      <c r="D40" s="18">
        <f t="shared" ca="1" si="6"/>
        <v>0</v>
      </c>
      <c r="E40" s="18">
        <f t="shared" ca="1" si="6"/>
        <v>16629255.369999999</v>
      </c>
      <c r="F40" s="18">
        <f t="shared" ca="1" si="6"/>
        <v>0</v>
      </c>
      <c r="G40" s="18">
        <f t="shared" ca="1" si="6"/>
        <v>7466940.3499999996</v>
      </c>
      <c r="H40" s="18">
        <f t="shared" ca="1" si="6"/>
        <v>0</v>
      </c>
      <c r="I40" s="19">
        <f t="shared" ca="1" si="5"/>
        <v>24096195.719999999</v>
      </c>
    </row>
    <row r="41" spans="1:9" ht="12.75" customHeight="1">
      <c r="A41" s="55" t="s">
        <v>215</v>
      </c>
      <c r="B41" s="17">
        <v>1048</v>
      </c>
      <c r="C41" s="56" t="s">
        <v>147</v>
      </c>
      <c r="D41" s="18">
        <f t="shared" ca="1" si="6"/>
        <v>0</v>
      </c>
      <c r="E41" s="18">
        <f t="shared" ca="1" si="6"/>
        <v>0</v>
      </c>
      <c r="F41" s="18">
        <f t="shared" ca="1" si="6"/>
        <v>0</v>
      </c>
      <c r="G41" s="18">
        <f t="shared" ca="1" si="6"/>
        <v>607826505.18968737</v>
      </c>
      <c r="H41" s="18">
        <f t="shared" ca="1" si="6"/>
        <v>0</v>
      </c>
      <c r="I41" s="19">
        <f t="shared" ca="1" si="5"/>
        <v>607826505.18968737</v>
      </c>
    </row>
    <row r="42" spans="1:9" ht="12.75" customHeight="1">
      <c r="A42" s="55" t="s">
        <v>217</v>
      </c>
      <c r="B42" s="17">
        <v>1049</v>
      </c>
      <c r="C42" s="56" t="s">
        <v>147</v>
      </c>
      <c r="D42" s="18">
        <f t="shared" ca="1" si="6"/>
        <v>0</v>
      </c>
      <c r="E42" s="18">
        <f t="shared" ca="1" si="6"/>
        <v>0</v>
      </c>
      <c r="F42" s="18">
        <f t="shared" ca="1" si="6"/>
        <v>0</v>
      </c>
      <c r="G42" s="18">
        <f t="shared" ca="1" si="6"/>
        <v>13272738.299997583</v>
      </c>
      <c r="H42" s="18">
        <f t="shared" ca="1" si="6"/>
        <v>0</v>
      </c>
      <c r="I42" s="19">
        <f t="shared" ca="1" si="5"/>
        <v>13272738.299997583</v>
      </c>
    </row>
    <row r="43" spans="1:9" ht="12.75" customHeight="1">
      <c r="A43" s="55" t="s">
        <v>219</v>
      </c>
      <c r="B43" s="17">
        <v>1051</v>
      </c>
      <c r="C43" s="56" t="s">
        <v>147</v>
      </c>
      <c r="D43" s="18">
        <f t="shared" ca="1" si="6"/>
        <v>0</v>
      </c>
      <c r="E43" s="18">
        <f t="shared" ca="1" si="6"/>
        <v>-170.95</v>
      </c>
      <c r="F43" s="18">
        <f t="shared" ca="1" si="6"/>
        <v>0</v>
      </c>
      <c r="G43" s="18">
        <f t="shared" ca="1" si="6"/>
        <v>-1499.57</v>
      </c>
      <c r="H43" s="18">
        <f t="shared" ca="1" si="6"/>
        <v>0</v>
      </c>
      <c r="I43" s="19">
        <f t="shared" ca="1" si="5"/>
        <v>-1670.52</v>
      </c>
    </row>
    <row r="44" spans="1:9" ht="12.75" customHeight="1">
      <c r="A44" s="55" t="s">
        <v>221</v>
      </c>
      <c r="B44" s="17">
        <v>1052</v>
      </c>
      <c r="C44" s="56" t="s">
        <v>147</v>
      </c>
      <c r="D44" s="18">
        <f t="shared" ca="1" si="6"/>
        <v>0</v>
      </c>
      <c r="E44" s="18">
        <f t="shared" ca="1" si="6"/>
        <v>0</v>
      </c>
      <c r="F44" s="18">
        <f t="shared" ca="1" si="6"/>
        <v>0</v>
      </c>
      <c r="G44" s="18">
        <f t="shared" ca="1" si="6"/>
        <v>544361.6699999969</v>
      </c>
      <c r="H44" s="18">
        <f t="shared" ca="1" si="6"/>
        <v>0</v>
      </c>
      <c r="I44" s="19">
        <f t="shared" ca="1" si="5"/>
        <v>544361.6699999969</v>
      </c>
    </row>
    <row r="45" spans="1:9" ht="12.75" customHeight="1">
      <c r="A45" s="55" t="s">
        <v>223</v>
      </c>
      <c r="B45" s="17">
        <v>1053</v>
      </c>
      <c r="C45" s="56" t="s">
        <v>147</v>
      </c>
      <c r="D45" s="18">
        <f t="shared" ca="1" si="6"/>
        <v>0</v>
      </c>
      <c r="E45" s="18">
        <f t="shared" ca="1" si="6"/>
        <v>0</v>
      </c>
      <c r="F45" s="18">
        <f t="shared" ca="1" si="6"/>
        <v>0</v>
      </c>
      <c r="G45" s="18">
        <f t="shared" ca="1" si="6"/>
        <v>316169480.61000001</v>
      </c>
      <c r="H45" s="18">
        <f t="shared" ca="1" si="6"/>
        <v>0</v>
      </c>
      <c r="I45" s="19">
        <f t="shared" ref="I45:I57" ca="1" si="7">+SUM(D45:H45)</f>
        <v>316169480.61000001</v>
      </c>
    </row>
    <row r="46" spans="1:9" ht="12.75" customHeight="1">
      <c r="A46" s="55" t="s">
        <v>225</v>
      </c>
      <c r="B46" s="17">
        <v>1055</v>
      </c>
      <c r="C46" s="56" t="s">
        <v>147</v>
      </c>
      <c r="D46" s="18">
        <f t="shared" ca="1" si="6"/>
        <v>0</v>
      </c>
      <c r="E46" s="18">
        <f t="shared" ca="1" si="6"/>
        <v>0</v>
      </c>
      <c r="F46" s="18">
        <f t="shared" ca="1" si="6"/>
        <v>0</v>
      </c>
      <c r="G46" s="18">
        <f t="shared" ca="1" si="6"/>
        <v>-23532.58</v>
      </c>
      <c r="H46" s="18">
        <f t="shared" ca="1" si="6"/>
        <v>0</v>
      </c>
      <c r="I46" s="19">
        <f t="shared" ca="1" si="7"/>
        <v>-23532.58</v>
      </c>
    </row>
    <row r="47" spans="1:9" ht="12.75" customHeight="1">
      <c r="A47" s="55" t="s">
        <v>227</v>
      </c>
      <c r="B47" s="17">
        <v>1056</v>
      </c>
      <c r="C47" s="56" t="s">
        <v>147</v>
      </c>
      <c r="D47" s="18">
        <f t="shared" ca="1" si="6"/>
        <v>0</v>
      </c>
      <c r="E47" s="18">
        <f t="shared" ca="1" si="6"/>
        <v>0</v>
      </c>
      <c r="F47" s="18">
        <f t="shared" ca="1" si="6"/>
        <v>0</v>
      </c>
      <c r="G47" s="18">
        <f t="shared" ca="1" si="6"/>
        <v>937910.77999999968</v>
      </c>
      <c r="H47" s="18">
        <f t="shared" ca="1" si="6"/>
        <v>0</v>
      </c>
      <c r="I47" s="19">
        <f t="shared" ca="1" si="7"/>
        <v>937910.77999999968</v>
      </c>
    </row>
    <row r="48" spans="1:9" ht="12.75" customHeight="1">
      <c r="A48" s="55" t="s">
        <v>229</v>
      </c>
      <c r="B48" s="17">
        <v>1057</v>
      </c>
      <c r="C48" s="56" t="s">
        <v>147</v>
      </c>
      <c r="D48" s="18">
        <f t="shared" ca="1" si="6"/>
        <v>0</v>
      </c>
      <c r="E48" s="18">
        <f t="shared" ca="1" si="6"/>
        <v>0</v>
      </c>
      <c r="F48" s="18">
        <f t="shared" ca="1" si="6"/>
        <v>0</v>
      </c>
      <c r="G48" s="18">
        <f t="shared" ca="1" si="6"/>
        <v>10197781.619999999</v>
      </c>
      <c r="H48" s="18">
        <f t="shared" ca="1" si="6"/>
        <v>114455.93999999999</v>
      </c>
      <c r="I48" s="19">
        <f t="shared" ca="1" si="7"/>
        <v>10312237.559999999</v>
      </c>
    </row>
    <row r="49" spans="1:9" ht="12.75" customHeight="1">
      <c r="A49" s="55" t="s">
        <v>231</v>
      </c>
      <c r="B49" s="17">
        <v>1058</v>
      </c>
      <c r="C49" s="56" t="s">
        <v>147</v>
      </c>
      <c r="D49" s="18">
        <f t="shared" ca="1" si="6"/>
        <v>0</v>
      </c>
      <c r="E49" s="18">
        <f t="shared" ca="1" si="6"/>
        <v>0</v>
      </c>
      <c r="F49" s="18">
        <f t="shared" ca="1" si="6"/>
        <v>0</v>
      </c>
      <c r="G49" s="18">
        <f t="shared" ca="1" si="6"/>
        <v>101868056.77</v>
      </c>
      <c r="H49" s="18">
        <f t="shared" ca="1" si="6"/>
        <v>0</v>
      </c>
      <c r="I49" s="19">
        <f t="shared" ref="I49" ca="1" si="8">+SUM(D49:H49)</f>
        <v>101868056.77</v>
      </c>
    </row>
    <row r="50" spans="1:9" ht="12.75" customHeight="1">
      <c r="A50" s="55" t="s">
        <v>233</v>
      </c>
      <c r="B50" s="17">
        <v>1059</v>
      </c>
      <c r="C50" s="56" t="s">
        <v>147</v>
      </c>
      <c r="D50" s="18">
        <f t="shared" ca="1" si="6"/>
        <v>0</v>
      </c>
      <c r="E50" s="18">
        <f t="shared" ca="1" si="6"/>
        <v>0</v>
      </c>
      <c r="F50" s="18">
        <f t="shared" ca="1" si="6"/>
        <v>0</v>
      </c>
      <c r="G50" s="18">
        <f t="shared" ca="1" si="6"/>
        <v>26650162.210000001</v>
      </c>
      <c r="H50" s="18">
        <f t="shared" ca="1" si="6"/>
        <v>5685721.4100000001</v>
      </c>
      <c r="I50" s="19">
        <f t="shared" ref="I50:I52" ca="1" si="9">+SUM(D50:H50)</f>
        <v>32335883.620000001</v>
      </c>
    </row>
    <row r="51" spans="1:9" ht="12.75" customHeight="1">
      <c r="A51" s="55" t="s">
        <v>235</v>
      </c>
      <c r="B51" s="17">
        <v>1060</v>
      </c>
      <c r="C51" s="56" t="s">
        <v>147</v>
      </c>
      <c r="D51" s="18">
        <f t="shared" ca="1" si="6"/>
        <v>0</v>
      </c>
      <c r="E51" s="18">
        <f t="shared" ca="1" si="6"/>
        <v>0</v>
      </c>
      <c r="F51" s="18">
        <f t="shared" ca="1" si="6"/>
        <v>0</v>
      </c>
      <c r="G51" s="18">
        <f t="shared" ca="1" si="6"/>
        <v>0</v>
      </c>
      <c r="H51" s="18">
        <f t="shared" ca="1" si="6"/>
        <v>0</v>
      </c>
      <c r="I51" s="19">
        <f t="shared" ca="1" si="9"/>
        <v>0</v>
      </c>
    </row>
    <row r="52" spans="1:9" ht="12.75" customHeight="1">
      <c r="A52" s="55" t="s">
        <v>237</v>
      </c>
      <c r="B52" s="17">
        <v>1061</v>
      </c>
      <c r="C52" s="56" t="s">
        <v>147</v>
      </c>
      <c r="D52" s="18">
        <f t="shared" ca="1" si="6"/>
        <v>0</v>
      </c>
      <c r="E52" s="18">
        <f t="shared" ca="1" si="6"/>
        <v>0</v>
      </c>
      <c r="F52" s="18">
        <f t="shared" ca="1" si="6"/>
        <v>0</v>
      </c>
      <c r="G52" s="18">
        <f t="shared" ca="1" si="6"/>
        <v>0</v>
      </c>
      <c r="H52" s="18">
        <f t="shared" ca="1" si="6"/>
        <v>0</v>
      </c>
      <c r="I52" s="19">
        <f t="shared" ca="1" si="9"/>
        <v>0</v>
      </c>
    </row>
    <row r="53" spans="1:9" ht="12.75" customHeight="1">
      <c r="A53" s="55" t="s">
        <v>239</v>
      </c>
      <c r="B53" s="17">
        <v>2001</v>
      </c>
      <c r="C53" s="56" t="s">
        <v>147</v>
      </c>
      <c r="D53" s="18">
        <f t="shared" ca="1" si="6"/>
        <v>0</v>
      </c>
      <c r="E53" s="18">
        <f t="shared" ca="1" si="6"/>
        <v>0</v>
      </c>
      <c r="F53" s="18">
        <f t="shared" ca="1" si="6"/>
        <v>0</v>
      </c>
      <c r="G53" s="18">
        <f t="shared" ca="1" si="6"/>
        <v>0</v>
      </c>
      <c r="H53" s="18">
        <f t="shared" ca="1" si="6"/>
        <v>0</v>
      </c>
      <c r="I53" s="19">
        <f t="shared" ca="1" si="7"/>
        <v>0</v>
      </c>
    </row>
    <row r="54" spans="1:9" ht="12.75" customHeight="1">
      <c r="A54" s="55" t="s">
        <v>241</v>
      </c>
      <c r="B54" s="17">
        <v>2002</v>
      </c>
      <c r="C54" s="56" t="s">
        <v>242</v>
      </c>
      <c r="D54" s="18">
        <f t="shared" ca="1" si="6"/>
        <v>0</v>
      </c>
      <c r="E54" s="18">
        <f t="shared" ca="1" si="6"/>
        <v>0</v>
      </c>
      <c r="F54" s="18">
        <f t="shared" ca="1" si="6"/>
        <v>0</v>
      </c>
      <c r="G54" s="18">
        <f t="shared" ca="1" si="6"/>
        <v>1902373.0899999761</v>
      </c>
      <c r="H54" s="18">
        <f t="shared" ca="1" si="6"/>
        <v>0</v>
      </c>
      <c r="I54" s="19">
        <f t="shared" ca="1" si="7"/>
        <v>1902373.0899999761</v>
      </c>
    </row>
    <row r="55" spans="1:9" ht="12.75" customHeight="1">
      <c r="A55" s="55" t="s">
        <v>244</v>
      </c>
      <c r="B55" s="17">
        <v>2005</v>
      </c>
      <c r="C55" s="56" t="s">
        <v>242</v>
      </c>
      <c r="D55" s="18">
        <f t="shared" ref="D55:H70" ca="1" si="10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0"/>
        <v>0</v>
      </c>
      <c r="F55" s="18">
        <f t="shared" ca="1" si="10"/>
        <v>0</v>
      </c>
      <c r="G55" s="18">
        <f t="shared" ca="1" si="10"/>
        <v>5824900.5000000196</v>
      </c>
      <c r="H55" s="18">
        <f t="shared" ca="1" si="10"/>
        <v>0</v>
      </c>
      <c r="I55" s="19">
        <f t="shared" ca="1" si="7"/>
        <v>5824900.5000000196</v>
      </c>
    </row>
    <row r="56" spans="1:9" ht="12.75" customHeight="1">
      <c r="A56" s="55" t="s">
        <v>246</v>
      </c>
      <c r="B56" s="17">
        <v>2006</v>
      </c>
      <c r="C56" s="56" t="s">
        <v>247</v>
      </c>
      <c r="D56" s="18">
        <f t="shared" ca="1" si="10"/>
        <v>0</v>
      </c>
      <c r="E56" s="18">
        <f t="shared" ca="1" si="10"/>
        <v>0</v>
      </c>
      <c r="F56" s="18">
        <f t="shared" ca="1" si="10"/>
        <v>0</v>
      </c>
      <c r="G56" s="18">
        <f t="shared" ca="1" si="10"/>
        <v>1582914.04</v>
      </c>
      <c r="H56" s="18">
        <f t="shared" ca="1" si="10"/>
        <v>154770.51</v>
      </c>
      <c r="I56" s="19">
        <f t="shared" ca="1" si="7"/>
        <v>1737684.55</v>
      </c>
    </row>
    <row r="57" spans="1:9" ht="12.75" customHeight="1">
      <c r="A57" s="55" t="s">
        <v>249</v>
      </c>
      <c r="B57" s="17">
        <v>2007</v>
      </c>
      <c r="C57" s="56" t="s">
        <v>242</v>
      </c>
      <c r="D57" s="18">
        <f t="shared" ca="1" si="10"/>
        <v>0</v>
      </c>
      <c r="E57" s="18">
        <f t="shared" ca="1" si="10"/>
        <v>0</v>
      </c>
      <c r="F57" s="18">
        <f t="shared" ca="1" si="10"/>
        <v>0</v>
      </c>
      <c r="G57" s="18">
        <f t="shared" ca="1" si="10"/>
        <v>917276.88999999978</v>
      </c>
      <c r="H57" s="18">
        <f t="shared" ca="1" si="10"/>
        <v>231338.60000000009</v>
      </c>
      <c r="I57" s="19">
        <f t="shared" ca="1" si="7"/>
        <v>1148615.4899999998</v>
      </c>
    </row>
    <row r="58" spans="1:9" ht="12.75" customHeight="1">
      <c r="A58" s="55" t="s">
        <v>251</v>
      </c>
      <c r="B58" s="17">
        <v>2008</v>
      </c>
      <c r="C58" s="56" t="s">
        <v>242</v>
      </c>
      <c r="D58" s="18">
        <f t="shared" ca="1" si="10"/>
        <v>0</v>
      </c>
      <c r="E58" s="18">
        <f t="shared" ca="1" si="10"/>
        <v>0</v>
      </c>
      <c r="F58" s="18">
        <f t="shared" ca="1" si="10"/>
        <v>0</v>
      </c>
      <c r="G58" s="18">
        <f t="shared" ca="1" si="10"/>
        <v>0</v>
      </c>
      <c r="H58" s="18">
        <f t="shared" ca="1" si="10"/>
        <v>0</v>
      </c>
      <c r="I58" s="19">
        <f t="shared" ref="I58" ca="1" si="11">+SUM(D58:H58)</f>
        <v>0</v>
      </c>
    </row>
    <row r="59" spans="1:9" ht="12.75" customHeight="1">
      <c r="A59" s="55" t="s">
        <v>253</v>
      </c>
      <c r="B59" s="17">
        <v>3001</v>
      </c>
      <c r="C59" s="56" t="s">
        <v>247</v>
      </c>
      <c r="D59" s="18">
        <f t="shared" ca="1" si="10"/>
        <v>0</v>
      </c>
      <c r="E59" s="18">
        <f t="shared" ca="1" si="10"/>
        <v>0</v>
      </c>
      <c r="F59" s="18">
        <f t="shared" ca="1" si="10"/>
        <v>0</v>
      </c>
      <c r="G59" s="18">
        <f t="shared" ca="1" si="10"/>
        <v>0</v>
      </c>
      <c r="H59" s="18">
        <f t="shared" ca="1" si="10"/>
        <v>0</v>
      </c>
      <c r="I59" s="19">
        <f t="shared" ref="I59:I72" ca="1" si="12">+SUM(D59:H59)</f>
        <v>0</v>
      </c>
    </row>
    <row r="60" spans="1:9" ht="12.75" customHeight="1">
      <c r="A60" s="55" t="s">
        <v>255</v>
      </c>
      <c r="B60" s="17">
        <v>3002</v>
      </c>
      <c r="C60" s="56" t="s">
        <v>247</v>
      </c>
      <c r="D60" s="18">
        <f t="shared" ca="1" si="10"/>
        <v>0</v>
      </c>
      <c r="E60" s="18">
        <f t="shared" ca="1" si="10"/>
        <v>0</v>
      </c>
      <c r="F60" s="18">
        <f t="shared" ca="1" si="10"/>
        <v>0</v>
      </c>
      <c r="G60" s="18">
        <f t="shared" ca="1" si="10"/>
        <v>1301222.03</v>
      </c>
      <c r="H60" s="18">
        <f t="shared" ca="1" si="10"/>
        <v>0</v>
      </c>
      <c r="I60" s="19">
        <f t="shared" ca="1" si="12"/>
        <v>1301222.03</v>
      </c>
    </row>
    <row r="61" spans="1:9" ht="12.75" customHeight="1">
      <c r="A61" s="55" t="s">
        <v>257</v>
      </c>
      <c r="B61" s="17">
        <v>3003</v>
      </c>
      <c r="C61" s="56" t="s">
        <v>247</v>
      </c>
      <c r="D61" s="18">
        <f t="shared" ca="1" si="10"/>
        <v>0</v>
      </c>
      <c r="E61" s="18">
        <f t="shared" ca="1" si="10"/>
        <v>0</v>
      </c>
      <c r="F61" s="18">
        <f t="shared" ca="1" si="10"/>
        <v>0</v>
      </c>
      <c r="G61" s="18">
        <f t="shared" ca="1" si="10"/>
        <v>13843.2</v>
      </c>
      <c r="H61" s="18">
        <f t="shared" ca="1" si="10"/>
        <v>0</v>
      </c>
      <c r="I61" s="19">
        <f t="shared" ca="1" si="12"/>
        <v>13843.2</v>
      </c>
    </row>
    <row r="62" spans="1:9" ht="12.75" customHeight="1">
      <c r="A62" s="55" t="s">
        <v>259</v>
      </c>
      <c r="B62" s="17">
        <v>3004</v>
      </c>
      <c r="C62" s="56" t="s">
        <v>247</v>
      </c>
      <c r="D62" s="18">
        <f t="shared" ca="1" si="10"/>
        <v>0</v>
      </c>
      <c r="E62" s="18">
        <f t="shared" ca="1" si="10"/>
        <v>0</v>
      </c>
      <c r="F62" s="18">
        <f t="shared" ca="1" si="10"/>
        <v>0</v>
      </c>
      <c r="G62" s="18">
        <f t="shared" ca="1" si="10"/>
        <v>910624.41000000061</v>
      </c>
      <c r="H62" s="18">
        <f t="shared" ca="1" si="10"/>
        <v>0</v>
      </c>
      <c r="I62" s="19">
        <f t="shared" ca="1" si="12"/>
        <v>910624.41000000061</v>
      </c>
    </row>
    <row r="63" spans="1:9" ht="12.75" customHeight="1">
      <c r="A63" s="55" t="s">
        <v>261</v>
      </c>
      <c r="B63" s="17">
        <v>3005</v>
      </c>
      <c r="C63" s="56" t="s">
        <v>247</v>
      </c>
      <c r="D63" s="18">
        <f t="shared" ca="1" si="10"/>
        <v>0</v>
      </c>
      <c r="E63" s="18">
        <f t="shared" ca="1" si="10"/>
        <v>0</v>
      </c>
      <c r="F63" s="18">
        <f t="shared" ca="1" si="10"/>
        <v>0</v>
      </c>
      <c r="G63" s="18">
        <f t="shared" ca="1" si="10"/>
        <v>36483722.90000546</v>
      </c>
      <c r="H63" s="18">
        <f t="shared" ca="1" si="10"/>
        <v>0</v>
      </c>
      <c r="I63" s="19">
        <f t="shared" ca="1" si="12"/>
        <v>36483722.90000546</v>
      </c>
    </row>
    <row r="64" spans="1:9" ht="12.75" customHeight="1">
      <c r="A64" s="55" t="s">
        <v>263</v>
      </c>
      <c r="B64" s="17">
        <v>3006</v>
      </c>
      <c r="C64" s="56" t="s">
        <v>247</v>
      </c>
      <c r="D64" s="18">
        <f t="shared" ca="1" si="10"/>
        <v>0</v>
      </c>
      <c r="E64" s="18">
        <f t="shared" ca="1" si="10"/>
        <v>0</v>
      </c>
      <c r="F64" s="18">
        <f t="shared" ca="1" si="10"/>
        <v>0</v>
      </c>
      <c r="G64" s="18">
        <f t="shared" ca="1" si="10"/>
        <v>142660175.69</v>
      </c>
      <c r="H64" s="18">
        <f t="shared" ca="1" si="10"/>
        <v>0</v>
      </c>
      <c r="I64" s="19">
        <f t="shared" ca="1" si="12"/>
        <v>142660175.69</v>
      </c>
    </row>
    <row r="65" spans="1:9" ht="12.75" customHeight="1">
      <c r="A65" s="55" t="s">
        <v>265</v>
      </c>
      <c r="B65" s="17">
        <v>3007</v>
      </c>
      <c r="C65" s="56" t="s">
        <v>247</v>
      </c>
      <c r="D65" s="18">
        <f t="shared" ca="1" si="10"/>
        <v>0</v>
      </c>
      <c r="E65" s="18">
        <f t="shared" ca="1" si="10"/>
        <v>0</v>
      </c>
      <c r="F65" s="18">
        <f t="shared" ca="1" si="10"/>
        <v>0</v>
      </c>
      <c r="G65" s="18">
        <f t="shared" ca="1" si="10"/>
        <v>7305501.1199999992</v>
      </c>
      <c r="H65" s="18">
        <f t="shared" ca="1" si="10"/>
        <v>0</v>
      </c>
      <c r="I65" s="19">
        <f t="shared" ca="1" si="12"/>
        <v>7305501.1199999992</v>
      </c>
    </row>
    <row r="66" spans="1:9" ht="12.75" customHeight="1">
      <c r="A66" s="55" t="s">
        <v>267</v>
      </c>
      <c r="B66" s="17">
        <v>3008</v>
      </c>
      <c r="C66" s="56" t="s">
        <v>247</v>
      </c>
      <c r="D66" s="18">
        <f t="shared" ca="1" si="10"/>
        <v>0</v>
      </c>
      <c r="E66" s="18">
        <f t="shared" ca="1" si="10"/>
        <v>0</v>
      </c>
      <c r="F66" s="18">
        <f t="shared" ca="1" si="10"/>
        <v>0</v>
      </c>
      <c r="G66" s="18">
        <f t="shared" ca="1" si="10"/>
        <v>95273962.399999991</v>
      </c>
      <c r="H66" s="18">
        <f t="shared" ca="1" si="10"/>
        <v>0</v>
      </c>
      <c r="I66" s="19">
        <f t="shared" ca="1" si="12"/>
        <v>95273962.399999991</v>
      </c>
    </row>
    <row r="67" spans="1:9" ht="12.75" customHeight="1">
      <c r="A67" s="55" t="s">
        <v>269</v>
      </c>
      <c r="B67" s="17">
        <v>3009</v>
      </c>
      <c r="C67" s="56" t="s">
        <v>247</v>
      </c>
      <c r="D67" s="18">
        <f t="shared" ca="1" si="10"/>
        <v>0</v>
      </c>
      <c r="E67" s="18">
        <f t="shared" ca="1" si="10"/>
        <v>0</v>
      </c>
      <c r="F67" s="18">
        <f t="shared" ca="1" si="10"/>
        <v>0</v>
      </c>
      <c r="G67" s="18">
        <f t="shared" ca="1" si="10"/>
        <v>33641450.829999983</v>
      </c>
      <c r="H67" s="18">
        <f t="shared" ca="1" si="10"/>
        <v>26250235.890000001</v>
      </c>
      <c r="I67" s="19">
        <f t="shared" ca="1" si="12"/>
        <v>59891686.719999984</v>
      </c>
    </row>
    <row r="68" spans="1:9" ht="12.75" customHeight="1">
      <c r="A68" s="55" t="s">
        <v>271</v>
      </c>
      <c r="B68" s="17">
        <v>3011</v>
      </c>
      <c r="C68" s="56" t="s">
        <v>247</v>
      </c>
      <c r="D68" s="18">
        <f t="shared" ca="1" si="10"/>
        <v>0</v>
      </c>
      <c r="E68" s="18">
        <f t="shared" ca="1" si="10"/>
        <v>0</v>
      </c>
      <c r="F68" s="18">
        <f t="shared" ca="1" si="10"/>
        <v>0</v>
      </c>
      <c r="G68" s="18">
        <f t="shared" ca="1" si="10"/>
        <v>17499219.249024</v>
      </c>
      <c r="H68" s="18">
        <f t="shared" ca="1" si="10"/>
        <v>0</v>
      </c>
      <c r="I68" s="19">
        <f t="shared" ca="1" si="12"/>
        <v>17499219.249024</v>
      </c>
    </row>
    <row r="69" spans="1:9" ht="12.75" customHeight="1">
      <c r="A69" s="55" t="s">
        <v>273</v>
      </c>
      <c r="B69" s="17">
        <v>3012</v>
      </c>
      <c r="C69" s="56" t="s">
        <v>247</v>
      </c>
      <c r="D69" s="18">
        <f t="shared" ca="1" si="10"/>
        <v>0</v>
      </c>
      <c r="E69" s="18">
        <f t="shared" ca="1" si="10"/>
        <v>0</v>
      </c>
      <c r="F69" s="18">
        <f t="shared" ca="1" si="10"/>
        <v>0</v>
      </c>
      <c r="G69" s="18">
        <f t="shared" ca="1" si="10"/>
        <v>3395.5</v>
      </c>
      <c r="H69" s="18">
        <f t="shared" ca="1" si="10"/>
        <v>0</v>
      </c>
      <c r="I69" s="19">
        <f t="shared" ca="1" si="12"/>
        <v>3395.5</v>
      </c>
    </row>
    <row r="70" spans="1:9" ht="12.75" customHeight="1">
      <c r="A70" s="55" t="s">
        <v>275</v>
      </c>
      <c r="B70" s="17">
        <v>3016</v>
      </c>
      <c r="C70" s="56" t="s">
        <v>247</v>
      </c>
      <c r="D70" s="18">
        <f t="shared" ca="1" si="10"/>
        <v>0</v>
      </c>
      <c r="E70" s="18">
        <f t="shared" ca="1" si="10"/>
        <v>0</v>
      </c>
      <c r="F70" s="18">
        <f t="shared" ca="1" si="10"/>
        <v>0</v>
      </c>
      <c r="G70" s="18">
        <f t="shared" ca="1" si="10"/>
        <v>202070431.95971501</v>
      </c>
      <c r="H70" s="18">
        <f t="shared" ca="1" si="10"/>
        <v>13637309.279999999</v>
      </c>
      <c r="I70" s="19">
        <f t="shared" ca="1" si="12"/>
        <v>215707741.23971501</v>
      </c>
    </row>
    <row r="71" spans="1:9" ht="12.75" customHeight="1">
      <c r="A71" s="55" t="s">
        <v>277</v>
      </c>
      <c r="B71" s="17">
        <v>3017</v>
      </c>
      <c r="C71" s="56" t="s">
        <v>247</v>
      </c>
      <c r="D71" s="18">
        <f t="shared" ref="D71:H72" ca="1" si="1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3"/>
        <v>0</v>
      </c>
      <c r="F71" s="18">
        <f t="shared" ca="1" si="13"/>
        <v>0</v>
      </c>
      <c r="G71" s="18">
        <f t="shared" ca="1" si="13"/>
        <v>452900332.79534799</v>
      </c>
      <c r="H71" s="18">
        <f t="shared" ca="1" si="13"/>
        <v>412697238.31999767</v>
      </c>
      <c r="I71" s="19">
        <f t="shared" ca="1" si="12"/>
        <v>865597571.11534572</v>
      </c>
    </row>
    <row r="72" spans="1:9" ht="12.75" customHeight="1">
      <c r="A72" s="55" t="s">
        <v>279</v>
      </c>
      <c r="B72" s="17">
        <v>3018</v>
      </c>
      <c r="C72" s="56" t="s">
        <v>247</v>
      </c>
      <c r="D72" s="18">
        <f t="shared" ca="1" si="13"/>
        <v>0</v>
      </c>
      <c r="E72" s="18">
        <f t="shared" ca="1" si="13"/>
        <v>0</v>
      </c>
      <c r="F72" s="18">
        <f t="shared" ca="1" si="13"/>
        <v>0</v>
      </c>
      <c r="G72" s="18">
        <f t="shared" ca="1" si="13"/>
        <v>1162844.6500000069</v>
      </c>
      <c r="H72" s="18">
        <f t="shared" ca="1" si="13"/>
        <v>0</v>
      </c>
      <c r="I72" s="19">
        <f t="shared" ca="1" si="12"/>
        <v>1162844.6500000069</v>
      </c>
    </row>
    <row r="73" spans="1:9" ht="13.8">
      <c r="A73" s="57" t="s">
        <v>281</v>
      </c>
      <c r="B73" s="47">
        <v>9000</v>
      </c>
      <c r="C73" s="56" t="s">
        <v>282</v>
      </c>
      <c r="D73" s="48">
        <f t="shared" ref="D73:I73" ca="1" si="14">SUMIF($C$7:$C$72,"HD",D$7:D$72)</f>
        <v>82979569.210000008</v>
      </c>
      <c r="E73" s="48">
        <f t="shared" ca="1" si="14"/>
        <v>85285616.240003198</v>
      </c>
      <c r="F73" s="48">
        <f t="shared" ca="1" si="14"/>
        <v>62143144.219999999</v>
      </c>
      <c r="G73" s="48">
        <f t="shared" ca="1" si="14"/>
        <v>6438741391.925272</v>
      </c>
      <c r="H73" s="48">
        <f t="shared" ca="1" si="14"/>
        <v>18753445.305714291</v>
      </c>
      <c r="I73" s="48">
        <f t="shared" ca="1" si="14"/>
        <v>6687903166.9009886</v>
      </c>
    </row>
    <row r="74" spans="1:9" ht="13.8">
      <c r="A74" s="57" t="s">
        <v>284</v>
      </c>
      <c r="B74" s="47">
        <v>9001</v>
      </c>
      <c r="C74" s="56" t="s">
        <v>285</v>
      </c>
      <c r="D74" s="48">
        <f t="shared" ref="D74:I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1001454191.2540923</v>
      </c>
      <c r="H74" s="48">
        <f t="shared" ca="1" si="15"/>
        <v>452970892.5999977</v>
      </c>
      <c r="I74" s="48">
        <f t="shared" ca="1" si="15"/>
        <v>1454425083.8540902</v>
      </c>
    </row>
    <row r="75" spans="1:9" ht="13.8">
      <c r="A75" s="57" t="s">
        <v>287</v>
      </c>
      <c r="B75" s="47">
        <v>9003</v>
      </c>
      <c r="C75" s="56" t="s">
        <v>288</v>
      </c>
      <c r="D75" s="48">
        <f t="shared" ref="D75:I75" ca="1" si="16">D73+D74</f>
        <v>82979569.210000008</v>
      </c>
      <c r="E75" s="48">
        <f t="shared" ca="1" si="16"/>
        <v>85285616.240003198</v>
      </c>
      <c r="F75" s="48">
        <f t="shared" ca="1" si="16"/>
        <v>62143144.219999999</v>
      </c>
      <c r="G75" s="48">
        <f t="shared" ca="1" si="16"/>
        <v>7440195583.1793642</v>
      </c>
      <c r="H75" s="48">
        <f t="shared" ca="1" si="16"/>
        <v>471724337.90571201</v>
      </c>
      <c r="I75" s="48">
        <f t="shared" ca="1" si="16"/>
        <v>8142328250.7550793</v>
      </c>
    </row>
  </sheetData>
  <mergeCells count="1">
    <mergeCell ref="E2:G2"/>
  </mergeCells>
  <dataValidations count="2">
    <dataValidation type="list" allowBlank="1" showInputMessage="1" showErrorMessage="1" sqref="B2" xr:uid="{276CC853-0BD0-4B6B-B7E2-CAFBEB2615AF}">
      <formula1>"Toplam,Direkt,Endirekt"</formula1>
    </dataValidation>
    <dataValidation type="list" allowBlank="1" showInputMessage="1" showErrorMessage="1" sqref="C2" xr:uid="{4BD36A7A-21F8-41EE-B924-024E680B6E3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9F03-4164-437D-A97A-F2F6831474E5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326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784</v>
      </c>
      <c r="E5" s="76">
        <v>785</v>
      </c>
      <c r="F5" s="76">
        <v>904</v>
      </c>
      <c r="G5" s="76">
        <v>905</v>
      </c>
      <c r="H5" s="76">
        <v>906</v>
      </c>
      <c r="I5" s="76">
        <v>90601</v>
      </c>
      <c r="J5" s="76">
        <v>90602</v>
      </c>
      <c r="K5" s="76">
        <v>907</v>
      </c>
      <c r="L5" s="76">
        <v>90701</v>
      </c>
      <c r="M5" s="76">
        <v>90702</v>
      </c>
      <c r="N5" s="76">
        <v>786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54" t="s">
        <v>25</v>
      </c>
      <c r="O6" s="77" t="s">
        <v>327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8">
        <f t="shared" ref="D7:N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1501311.59</v>
      </c>
      <c r="O7" s="19">
        <f ca="1">+D7+E7+N7</f>
        <v>1501311.59</v>
      </c>
    </row>
    <row r="8" spans="1:15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119782681.46000037</v>
      </c>
      <c r="E8" s="19">
        <f t="shared" ref="E8:E22" ca="1" si="1">F8+G8+H8+K8</f>
        <v>3346903912.1500049</v>
      </c>
      <c r="F8" s="18">
        <f t="shared" ca="1" si="0"/>
        <v>1522662.4699999886</v>
      </c>
      <c r="G8" s="18">
        <f t="shared" ca="1" si="0"/>
        <v>413959.64999999956</v>
      </c>
      <c r="H8" s="19">
        <f t="shared" ref="H8:H22" ca="1" si="2">+I8+J8</f>
        <v>1014409710.8200015</v>
      </c>
      <c r="I8" s="18">
        <f t="shared" ca="1" si="0"/>
        <v>83971207.379999921</v>
      </c>
      <c r="J8" s="18">
        <f t="shared" ca="1" si="0"/>
        <v>930438503.44000161</v>
      </c>
      <c r="K8" s="19">
        <f t="shared" ref="K8:K22" ca="1" si="3">+L8+M8</f>
        <v>2330557579.2100034</v>
      </c>
      <c r="L8" s="18">
        <f t="shared" ca="1" si="0"/>
        <v>466407066.97999889</v>
      </c>
      <c r="M8" s="18">
        <f t="shared" ca="1" si="0"/>
        <v>1864150512.2300045</v>
      </c>
      <c r="N8" s="18">
        <f t="shared" ca="1" si="0"/>
        <v>37345736.199998796</v>
      </c>
      <c r="O8" s="19">
        <f t="shared" ref="O8:O22" ca="1" si="4">+D8+E8+N8</f>
        <v>3504032329.8100042</v>
      </c>
    </row>
    <row r="9" spans="1:15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35708285975.32</v>
      </c>
      <c r="F9" s="18">
        <f t="shared" ca="1" si="0"/>
        <v>0</v>
      </c>
      <c r="G9" s="18">
        <f t="shared" ca="1" si="0"/>
        <v>7422918.4099999983</v>
      </c>
      <c r="H9" s="19">
        <f t="shared" ca="1" si="2"/>
        <v>10712050735.450121</v>
      </c>
      <c r="I9" s="18">
        <f t="shared" ca="1" si="0"/>
        <v>1983534545.4301047</v>
      </c>
      <c r="J9" s="18">
        <f t="shared" ca="1" si="0"/>
        <v>8728516190.0200157</v>
      </c>
      <c r="K9" s="19">
        <f t="shared" ca="1" si="3"/>
        <v>24988812321.459881</v>
      </c>
      <c r="L9" s="18">
        <f t="shared" ca="1" si="0"/>
        <v>5788252111.9200506</v>
      </c>
      <c r="M9" s="18">
        <f t="shared" ca="1" si="0"/>
        <v>19200560209.539829</v>
      </c>
      <c r="N9" s="18">
        <f t="shared" ca="1" si="0"/>
        <v>115896935.58999999</v>
      </c>
      <c r="O9" s="19">
        <f t="shared" ca="1" si="4"/>
        <v>35824182910.909996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972577.59000000299</v>
      </c>
      <c r="E10" s="19">
        <f t="shared" ca="1" si="1"/>
        <v>11094367932.23</v>
      </c>
      <c r="F10" s="18">
        <f t="shared" ca="1" si="0"/>
        <v>3220794</v>
      </c>
      <c r="G10" s="18">
        <f t="shared" ca="1" si="0"/>
        <v>1833379.76</v>
      </c>
      <c r="H10" s="19">
        <f t="shared" ca="1" si="2"/>
        <v>4635082982.9699993</v>
      </c>
      <c r="I10" s="18">
        <f t="shared" ca="1" si="0"/>
        <v>2005710674.7205319</v>
      </c>
      <c r="J10" s="18">
        <f t="shared" ca="1" si="0"/>
        <v>2629372308.2494674</v>
      </c>
      <c r="K10" s="19">
        <f t="shared" ca="1" si="3"/>
        <v>6454230775.5</v>
      </c>
      <c r="L10" s="18">
        <f t="shared" ca="1" si="0"/>
        <v>2815676867.9095984</v>
      </c>
      <c r="M10" s="18">
        <f t="shared" ca="1" si="0"/>
        <v>3638553907.5904016</v>
      </c>
      <c r="N10" s="18">
        <f t="shared" ca="1" si="0"/>
        <v>38182437.949997999</v>
      </c>
      <c r="O10" s="19">
        <f t="shared" ca="1" si="4"/>
        <v>11133522947.769999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3234431.16</v>
      </c>
      <c r="E11" s="19">
        <f t="shared" ca="1" si="1"/>
        <v>85059180.519999996</v>
      </c>
      <c r="F11" s="18">
        <f t="shared" ca="1" si="0"/>
        <v>6042985.1100000003</v>
      </c>
      <c r="G11" s="18">
        <f t="shared" ca="1" si="0"/>
        <v>11619285.85</v>
      </c>
      <c r="H11" s="19">
        <f t="shared" ca="1" si="2"/>
        <v>61154615.82</v>
      </c>
      <c r="I11" s="18">
        <f t="shared" ca="1" si="0"/>
        <v>0</v>
      </c>
      <c r="J11" s="18">
        <f t="shared" ca="1" si="0"/>
        <v>61154615.82</v>
      </c>
      <c r="K11" s="19">
        <f t="shared" ca="1" si="3"/>
        <v>6242293.7400000002</v>
      </c>
      <c r="L11" s="18">
        <f t="shared" ca="1" si="0"/>
        <v>0</v>
      </c>
      <c r="M11" s="18">
        <f t="shared" ca="1" si="0"/>
        <v>6242293.7400000002</v>
      </c>
      <c r="N11" s="18">
        <f t="shared" ca="1" si="0"/>
        <v>2327564.41</v>
      </c>
      <c r="O11" s="19">
        <f t="shared" ca="1" si="4"/>
        <v>90621176.089999989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4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11013328.449999999</v>
      </c>
      <c r="E13" s="19">
        <f t="shared" ca="1" si="1"/>
        <v>97406836.850000009</v>
      </c>
      <c r="F13" s="18">
        <f t="shared" ca="1" si="0"/>
        <v>0</v>
      </c>
      <c r="G13" s="18">
        <f t="shared" ca="1" si="0"/>
        <v>0</v>
      </c>
      <c r="H13" s="19">
        <f t="shared" ca="1" si="2"/>
        <v>96649785.310000002</v>
      </c>
      <c r="I13" s="18">
        <f t="shared" ca="1" si="0"/>
        <v>1003434.65</v>
      </c>
      <c r="J13" s="18">
        <f t="shared" ca="1" si="0"/>
        <v>95646350.659999996</v>
      </c>
      <c r="K13" s="19">
        <f t="shared" ca="1" si="3"/>
        <v>757051.53999999992</v>
      </c>
      <c r="L13" s="18">
        <f t="shared" ca="1" si="0"/>
        <v>757051.53999999992</v>
      </c>
      <c r="M13" s="18">
        <f t="shared" ca="1" si="0"/>
        <v>0</v>
      </c>
      <c r="N13" s="18">
        <f t="shared" ca="1" si="0"/>
        <v>9785253.5700000022</v>
      </c>
      <c r="O13" s="19">
        <f t="shared" ca="1" si="4"/>
        <v>118205418.87000002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214340.89</v>
      </c>
      <c r="E14" s="19">
        <f t="shared" ca="1" si="1"/>
        <v>8451831093.1100035</v>
      </c>
      <c r="F14" s="18">
        <f t="shared" ca="1" si="0"/>
        <v>-2123350.6299987417</v>
      </c>
      <c r="G14" s="18">
        <f t="shared" ca="1" si="0"/>
        <v>223515.56</v>
      </c>
      <c r="H14" s="19">
        <f t="shared" ca="1" si="2"/>
        <v>5576728818.4899969</v>
      </c>
      <c r="I14" s="18">
        <f t="shared" ca="1" si="0"/>
        <v>186352435.93000004</v>
      </c>
      <c r="J14" s="18">
        <f t="shared" ca="1" si="0"/>
        <v>5390376382.5599966</v>
      </c>
      <c r="K14" s="19">
        <f t="shared" ca="1" si="3"/>
        <v>2877002109.6900053</v>
      </c>
      <c r="L14" s="18">
        <f t="shared" ca="1" si="0"/>
        <v>1013373110.000001</v>
      </c>
      <c r="M14" s="18">
        <f t="shared" ca="1" si="0"/>
        <v>1863628999.6900041</v>
      </c>
      <c r="N14" s="18">
        <f t="shared" ca="1" si="0"/>
        <v>39959791.640000001</v>
      </c>
      <c r="O14" s="19">
        <f t="shared" ca="1" si="4"/>
        <v>8492005225.6400042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128.59047619047618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4"/>
        <v>128.59047619047618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4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96214</v>
      </c>
      <c r="O17" s="19">
        <f t="shared" ca="1" si="4"/>
        <v>96214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4636724.43</v>
      </c>
      <c r="O18" s="19">
        <f t="shared" ca="1" si="4"/>
        <v>4636724.43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ca="1" si="4"/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733720.95000000007</v>
      </c>
      <c r="E20" s="19">
        <f t="shared" ca="1" si="1"/>
        <v>1722461461.420001</v>
      </c>
      <c r="F20" s="18">
        <f t="shared" ca="1" si="0"/>
        <v>29557433.349999998</v>
      </c>
      <c r="G20" s="18">
        <f t="shared" ca="1" si="0"/>
        <v>0</v>
      </c>
      <c r="H20" s="19">
        <f t="shared" ca="1" si="2"/>
        <v>604194645.25</v>
      </c>
      <c r="I20" s="18">
        <f t="shared" ca="1" si="0"/>
        <v>487314802.51999998</v>
      </c>
      <c r="J20" s="18">
        <f t="shared" ca="1" si="0"/>
        <v>116879842.72999999</v>
      </c>
      <c r="K20" s="19">
        <f t="shared" ca="1" si="3"/>
        <v>1088709382.8200011</v>
      </c>
      <c r="L20" s="18">
        <f t="shared" ca="1" si="0"/>
        <v>31242356.469999999</v>
      </c>
      <c r="M20" s="18">
        <f t="shared" ca="1" si="0"/>
        <v>1057467026.3500012</v>
      </c>
      <c r="N20" s="18">
        <f t="shared" ca="1" si="0"/>
        <v>18654633.720000003</v>
      </c>
      <c r="O20" s="19">
        <f t="shared" ca="1" si="4"/>
        <v>1741849816.0900011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19020804.510000002</v>
      </c>
      <c r="F21" s="18">
        <f t="shared" ca="1" si="0"/>
        <v>0</v>
      </c>
      <c r="G21" s="18">
        <f t="shared" ca="1" si="0"/>
        <v>0</v>
      </c>
      <c r="H21" s="19">
        <f t="shared" ca="1" si="2"/>
        <v>19020804.510000002</v>
      </c>
      <c r="I21" s="18">
        <f t="shared" ca="1" si="0"/>
        <v>19020804.510000002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80050.53</v>
      </c>
      <c r="O21" s="19">
        <f t="shared" ca="1" si="4"/>
        <v>19100855.040000003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1881121.6800000002</v>
      </c>
      <c r="E22" s="19">
        <f t="shared" ca="1" si="1"/>
        <v>7189807266.2600002</v>
      </c>
      <c r="F22" s="18">
        <f t="shared" ca="1" si="0"/>
        <v>4157891.43</v>
      </c>
      <c r="G22" s="18">
        <f t="shared" ca="1" si="0"/>
        <v>976111.28</v>
      </c>
      <c r="H22" s="19">
        <f t="shared" ca="1" si="2"/>
        <v>4279007229.1500001</v>
      </c>
      <c r="I22" s="18">
        <f t="shared" ca="1" si="0"/>
        <v>167720904</v>
      </c>
      <c r="J22" s="18">
        <f t="shared" ca="1" si="0"/>
        <v>4111286325.1500001</v>
      </c>
      <c r="K22" s="19">
        <f t="shared" ca="1" si="3"/>
        <v>2905666034.4000001</v>
      </c>
      <c r="L22" s="18">
        <f t="shared" ca="1" si="0"/>
        <v>112557689.85999998</v>
      </c>
      <c r="M22" s="18">
        <f t="shared" ca="1" si="0"/>
        <v>2793108344.54</v>
      </c>
      <c r="N22" s="18">
        <f t="shared" ca="1" si="0"/>
        <v>31485310.530000001</v>
      </c>
      <c r="O22" s="19">
        <f t="shared" ca="1" si="4"/>
        <v>7223173698.4700003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1031272656.7599996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3695282.43</v>
      </c>
      <c r="G23" s="18">
        <f t="shared" ca="1" si="6"/>
        <v>331665</v>
      </c>
      <c r="H23" s="19">
        <f ca="1">+I23+J23</f>
        <v>555552678.49999964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5247450.6099999994</v>
      </c>
      <c r="J23" s="18">
        <f t="shared" ca="1" si="7"/>
        <v>550305227.88999963</v>
      </c>
      <c r="K23" s="19">
        <f ca="1">+L23+M23</f>
        <v>471693030.83000004</v>
      </c>
      <c r="L23" s="18">
        <f t="shared" ref="L23:N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128658904.34999999</v>
      </c>
      <c r="M23" s="18">
        <f t="shared" ca="1" si="8"/>
        <v>343034126.48000002</v>
      </c>
      <c r="N23" s="18">
        <f t="shared" ca="1" si="8"/>
        <v>60599614.600000001</v>
      </c>
      <c r="O23" s="19">
        <f ca="1">+D23+E23+N23</f>
        <v>1091872271.3599997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41156</v>
      </c>
      <c r="E24" s="19">
        <f ca="1">F24+G24+H24+K24</f>
        <v>297138549.829997</v>
      </c>
      <c r="F24" s="18">
        <f t="shared" ca="1" si="6"/>
        <v>4264841.3100000005</v>
      </c>
      <c r="G24" s="18">
        <f t="shared" ca="1" si="6"/>
        <v>0</v>
      </c>
      <c r="H24" s="19">
        <f ca="1">+I24+J24</f>
        <v>278611974.55999702</v>
      </c>
      <c r="I24" s="18">
        <f t="shared" ca="1" si="7"/>
        <v>0</v>
      </c>
      <c r="J24" s="18">
        <f t="shared" ca="1" si="7"/>
        <v>278611974.55999702</v>
      </c>
      <c r="K24" s="19">
        <f ca="1">+L24+M24</f>
        <v>14261733.959999999</v>
      </c>
      <c r="L24" s="18">
        <f t="shared" ca="1" si="8"/>
        <v>597227.62</v>
      </c>
      <c r="M24" s="18">
        <f t="shared" ca="1" si="8"/>
        <v>13664506.34</v>
      </c>
      <c r="N24" s="18">
        <f t="shared" ca="1" si="8"/>
        <v>493318.27</v>
      </c>
      <c r="O24" s="19">
        <f ca="1">+D24+E24+N24</f>
        <v>297673024.09999698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6385.89</v>
      </c>
      <c r="E25" s="19">
        <f t="shared" ref="E25:E72" ca="1" si="9">F25+G25+H25+K25</f>
        <v>124228293.34999999</v>
      </c>
      <c r="F25" s="18">
        <f t="shared" ca="1" si="6"/>
        <v>0</v>
      </c>
      <c r="G25" s="18">
        <f t="shared" ca="1" si="6"/>
        <v>24282483.460000001</v>
      </c>
      <c r="H25" s="19">
        <f t="shared" ref="H25:H72" ca="1" si="10">+I25+J25</f>
        <v>100460413.95999998</v>
      </c>
      <c r="I25" s="18">
        <f t="shared" ca="1" si="7"/>
        <v>616051.73</v>
      </c>
      <c r="J25" s="18">
        <f t="shared" ca="1" si="7"/>
        <v>99844362.229999974</v>
      </c>
      <c r="K25" s="19">
        <f t="shared" ref="K25:K72" ca="1" si="11">+L25+M25</f>
        <v>-514604.07000000012</v>
      </c>
      <c r="L25" s="18">
        <f t="shared" ca="1" si="8"/>
        <v>70161.42</v>
      </c>
      <c r="M25" s="18">
        <f t="shared" ca="1" si="8"/>
        <v>-584765.49000000011</v>
      </c>
      <c r="N25" s="18">
        <f t="shared" ca="1" si="8"/>
        <v>5034499.0776070002</v>
      </c>
      <c r="O25" s="19">
        <f t="shared" ref="O25:O72" ca="1" si="12">+D25+E25+N25</f>
        <v>129269178.317607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4716600505.29</v>
      </c>
      <c r="F26" s="18">
        <f t="shared" ca="1" si="6"/>
        <v>-100372.72999999995</v>
      </c>
      <c r="G26" s="18">
        <f t="shared" ca="1" si="6"/>
        <v>258951.29</v>
      </c>
      <c r="H26" s="19">
        <f t="shared" ca="1" si="10"/>
        <v>1550323445.7399004</v>
      </c>
      <c r="I26" s="18">
        <f t="shared" ca="1" si="7"/>
        <v>22060085.839999937</v>
      </c>
      <c r="J26" s="18">
        <f t="shared" ca="1" si="7"/>
        <v>1528263359.8999004</v>
      </c>
      <c r="K26" s="19">
        <f t="shared" ca="1" si="11"/>
        <v>3166118480.9900999</v>
      </c>
      <c r="L26" s="18">
        <f t="shared" ca="1" si="8"/>
        <v>607328326.30000281</v>
      </c>
      <c r="M26" s="18">
        <f t="shared" ca="1" si="8"/>
        <v>2558790154.6900969</v>
      </c>
      <c r="N26" s="18">
        <f t="shared" ca="1" si="8"/>
        <v>3755469.2399999886</v>
      </c>
      <c r="O26" s="19">
        <f t="shared" ca="1" si="12"/>
        <v>4720355974.5299997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1322866.47</v>
      </c>
      <c r="E27" s="19">
        <f t="shared" ca="1" si="9"/>
        <v>935203520.13</v>
      </c>
      <c r="F27" s="18">
        <f t="shared" ca="1" si="6"/>
        <v>350690.11</v>
      </c>
      <c r="G27" s="18">
        <f t="shared" ca="1" si="6"/>
        <v>0</v>
      </c>
      <c r="H27" s="19">
        <f t="shared" ca="1" si="10"/>
        <v>238512304.88999999</v>
      </c>
      <c r="I27" s="18">
        <f t="shared" ca="1" si="7"/>
        <v>0</v>
      </c>
      <c r="J27" s="18">
        <f t="shared" ca="1" si="7"/>
        <v>238512304.88999999</v>
      </c>
      <c r="K27" s="19">
        <f t="shared" ca="1" si="11"/>
        <v>696340525.13</v>
      </c>
      <c r="L27" s="18">
        <f t="shared" ca="1" si="8"/>
        <v>0</v>
      </c>
      <c r="M27" s="18">
        <f t="shared" ca="1" si="8"/>
        <v>696340525.13</v>
      </c>
      <c r="N27" s="18">
        <f t="shared" ca="1" si="8"/>
        <v>7525395.5200000005</v>
      </c>
      <c r="O27" s="19">
        <f t="shared" ca="1" si="12"/>
        <v>944051782.12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8">
        <f t="shared" ca="1" si="8"/>
        <v>996869.88</v>
      </c>
      <c r="O28" s="19">
        <f t="shared" ca="1" si="12"/>
        <v>996869.88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382348193.30001205</v>
      </c>
      <c r="F29" s="18">
        <f t="shared" ca="1" si="6"/>
        <v>7303063.5500000352</v>
      </c>
      <c r="G29" s="18">
        <f t="shared" ca="1" si="6"/>
        <v>634190.59</v>
      </c>
      <c r="H29" s="19">
        <f t="shared" ca="1" si="10"/>
        <v>224671669.07999977</v>
      </c>
      <c r="I29" s="18">
        <f t="shared" ca="1" si="7"/>
        <v>5269457.3299999936</v>
      </c>
      <c r="J29" s="18">
        <f t="shared" ca="1" si="7"/>
        <v>219402211.74999979</v>
      </c>
      <c r="K29" s="19">
        <f t="shared" ca="1" si="11"/>
        <v>149739270.08001223</v>
      </c>
      <c r="L29" s="18">
        <f t="shared" ca="1" si="8"/>
        <v>23160455.179999974</v>
      </c>
      <c r="M29" s="18">
        <f t="shared" ca="1" si="8"/>
        <v>126578814.90001225</v>
      </c>
      <c r="N29" s="18">
        <f t="shared" ca="1" si="8"/>
        <v>6464527.960000026</v>
      </c>
      <c r="O29" s="19">
        <f t="shared" ca="1" si="12"/>
        <v>388812721.26001209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167440394.64999998</v>
      </c>
      <c r="F30" s="18">
        <f t="shared" ca="1" si="6"/>
        <v>0</v>
      </c>
      <c r="G30" s="18">
        <f t="shared" ca="1" si="6"/>
        <v>0</v>
      </c>
      <c r="H30" s="19">
        <f t="shared" ca="1" si="10"/>
        <v>431607.69999999995</v>
      </c>
      <c r="I30" s="18">
        <f t="shared" ca="1" si="7"/>
        <v>431607.69999999995</v>
      </c>
      <c r="J30" s="18">
        <f t="shared" ca="1" si="7"/>
        <v>0</v>
      </c>
      <c r="K30" s="19">
        <f t="shared" ca="1" si="11"/>
        <v>167008786.94999999</v>
      </c>
      <c r="L30" s="18">
        <f t="shared" ca="1" si="8"/>
        <v>0</v>
      </c>
      <c r="M30" s="18">
        <f t="shared" ca="1" si="8"/>
        <v>167008786.94999999</v>
      </c>
      <c r="N30" s="18">
        <f t="shared" ca="1" si="8"/>
        <v>0</v>
      </c>
      <c r="O30" s="19">
        <f t="shared" ca="1" si="12"/>
        <v>167440394.64999998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534356.06999999995</v>
      </c>
      <c r="E31" s="19">
        <f t="shared" ca="1" si="9"/>
        <v>740461607.17999983</v>
      </c>
      <c r="F31" s="18">
        <f t="shared" ca="1" si="6"/>
        <v>957504.42999799992</v>
      </c>
      <c r="G31" s="18">
        <f t="shared" ca="1" si="6"/>
        <v>20785100.559549864</v>
      </c>
      <c r="H31" s="19">
        <f t="shared" ca="1" si="10"/>
        <v>718041133.06999993</v>
      </c>
      <c r="I31" s="18">
        <f t="shared" ca="1" si="7"/>
        <v>13396478.51</v>
      </c>
      <c r="J31" s="18">
        <f t="shared" ca="1" si="7"/>
        <v>704644654.55999994</v>
      </c>
      <c r="K31" s="19">
        <f t="shared" ca="1" si="11"/>
        <v>677869.12045200006</v>
      </c>
      <c r="L31" s="18">
        <f t="shared" ca="1" si="8"/>
        <v>368845.42045199999</v>
      </c>
      <c r="M31" s="18">
        <f t="shared" ca="1" si="8"/>
        <v>309023.7</v>
      </c>
      <c r="N31" s="18">
        <f t="shared" ca="1" si="8"/>
        <v>103429881.34</v>
      </c>
      <c r="O31" s="19">
        <f t="shared" ca="1" si="12"/>
        <v>844425844.58999991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36378448.509813242</v>
      </c>
      <c r="E32" s="19">
        <f t="shared" ca="1" si="9"/>
        <v>376328410.92000014</v>
      </c>
      <c r="F32" s="18">
        <f t="shared" ca="1" si="6"/>
        <v>13091984.039999969</v>
      </c>
      <c r="G32" s="18">
        <f t="shared" ca="1" si="6"/>
        <v>574493.63</v>
      </c>
      <c r="H32" s="19">
        <f t="shared" ca="1" si="10"/>
        <v>362661933.25000018</v>
      </c>
      <c r="I32" s="18">
        <f t="shared" ca="1" si="7"/>
        <v>6324749.9600000028</v>
      </c>
      <c r="J32" s="18">
        <f t="shared" ca="1" si="7"/>
        <v>356337183.2900002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8">
        <f t="shared" ca="1" si="8"/>
        <v>4527208.7199999969</v>
      </c>
      <c r="O32" s="19">
        <f t="shared" ca="1" si="12"/>
        <v>417234068.14981335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8">
        <f t="shared" ca="1" si="8"/>
        <v>14763379.640000308</v>
      </c>
      <c r="O33" s="19">
        <f t="shared" ca="1" si="12"/>
        <v>14763379.640000308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296828.14</v>
      </c>
      <c r="E34" s="19">
        <f t="shared" ca="1" si="9"/>
        <v>11518711</v>
      </c>
      <c r="F34" s="18">
        <f t="shared" ca="1" si="6"/>
        <v>756140.84999999963</v>
      </c>
      <c r="G34" s="18">
        <f t="shared" ca="1" si="6"/>
        <v>10762570.15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8">
        <f t="shared" ca="1" si="8"/>
        <v>82194000.729999989</v>
      </c>
      <c r="O34" s="19">
        <f t="shared" ca="1" si="12"/>
        <v>94009539.86999999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264219068.64999998</v>
      </c>
      <c r="F35" s="18">
        <f t="shared" ca="1" si="6"/>
        <v>0</v>
      </c>
      <c r="G35" s="18">
        <f t="shared" ca="1" si="6"/>
        <v>7775116.2400000002</v>
      </c>
      <c r="H35" s="19">
        <f t="shared" ca="1" si="10"/>
        <v>256443952.40999997</v>
      </c>
      <c r="I35" s="18">
        <f t="shared" ca="1" si="7"/>
        <v>0</v>
      </c>
      <c r="J35" s="18">
        <f t="shared" ca="1" si="7"/>
        <v>256443952.40999997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8">
        <f t="shared" ca="1" si="8"/>
        <v>18201723.260000002</v>
      </c>
      <c r="O35" s="19">
        <f t="shared" ca="1" si="12"/>
        <v>282420791.90999997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8">
        <f t="shared" ca="1" si="8"/>
        <v>0</v>
      </c>
      <c r="O36" s="19">
        <f t="shared" ca="1" si="12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570835729.29003394</v>
      </c>
      <c r="F37" s="18">
        <f t="shared" ca="1" si="6"/>
        <v>1250</v>
      </c>
      <c r="G37" s="18">
        <f t="shared" ca="1" si="6"/>
        <v>0</v>
      </c>
      <c r="H37" s="19">
        <f t="shared" ca="1" si="10"/>
        <v>79109444.189999908</v>
      </c>
      <c r="I37" s="18">
        <f t="shared" ca="1" si="7"/>
        <v>4615545.9800000004</v>
      </c>
      <c r="J37" s="18">
        <f t="shared" ca="1" si="7"/>
        <v>74493898.209999904</v>
      </c>
      <c r="K37" s="19">
        <f t="shared" ca="1" si="11"/>
        <v>491725035.100034</v>
      </c>
      <c r="L37" s="18">
        <f t="shared" ca="1" si="8"/>
        <v>0</v>
      </c>
      <c r="M37" s="18">
        <f t="shared" ca="1" si="8"/>
        <v>491725035.100034</v>
      </c>
      <c r="N37" s="18">
        <f t="shared" ca="1" si="8"/>
        <v>4852245.09</v>
      </c>
      <c r="O37" s="19">
        <f t="shared" ca="1" si="12"/>
        <v>575687974.38003397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197789387.51999998</v>
      </c>
      <c r="F38" s="18">
        <f t="shared" ca="1" si="6"/>
        <v>0</v>
      </c>
      <c r="G38" s="18">
        <f t="shared" ca="1" si="6"/>
        <v>0</v>
      </c>
      <c r="H38" s="19">
        <f t="shared" ca="1" si="10"/>
        <v>197789387.51999998</v>
      </c>
      <c r="I38" s="18">
        <f t="shared" ca="1" si="7"/>
        <v>2881765.67</v>
      </c>
      <c r="J38" s="18">
        <f t="shared" ca="1" si="7"/>
        <v>194907621.84999999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8">
        <f t="shared" ca="1" si="8"/>
        <v>1147561.72</v>
      </c>
      <c r="O38" s="19">
        <f t="shared" ca="1" si="12"/>
        <v>198936949.23999998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14992891.73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14992891.73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14992891.73</v>
      </c>
      <c r="K39" s="19">
        <f t="shared" ca="1" si="11"/>
        <v>0</v>
      </c>
      <c r="L39" s="18">
        <f t="shared" ref="L39:N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8">
        <f t="shared" ca="1" si="15"/>
        <v>34250960.189999998</v>
      </c>
      <c r="O39" s="19">
        <f t="shared" ca="1" si="12"/>
        <v>49243851.920000002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8">
        <f t="shared" ca="1" si="15"/>
        <v>2719054.48</v>
      </c>
      <c r="O40" s="19">
        <f t="shared" ca="1" si="12"/>
        <v>2719054.48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217495593.21000001</v>
      </c>
      <c r="F41" s="18">
        <f t="shared" ca="1" si="13"/>
        <v>0</v>
      </c>
      <c r="G41" s="18">
        <f t="shared" ca="1" si="13"/>
        <v>0</v>
      </c>
      <c r="H41" s="19">
        <f t="shared" ca="1" si="10"/>
        <v>211919450.84</v>
      </c>
      <c r="I41" s="18">
        <f t="shared" ca="1" si="14"/>
        <v>0</v>
      </c>
      <c r="J41" s="18">
        <f t="shared" ca="1" si="14"/>
        <v>211919450.84</v>
      </c>
      <c r="K41" s="19">
        <f t="shared" ca="1" si="11"/>
        <v>5576142.3700000001</v>
      </c>
      <c r="L41" s="18">
        <f t="shared" ca="1" si="15"/>
        <v>0</v>
      </c>
      <c r="M41" s="18">
        <f t="shared" ca="1" si="15"/>
        <v>5576142.3700000001</v>
      </c>
      <c r="N41" s="18">
        <f t="shared" ca="1" si="15"/>
        <v>153923.42000000001</v>
      </c>
      <c r="O41" s="19">
        <f t="shared" ca="1" si="12"/>
        <v>217649516.63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57705929.140000008</v>
      </c>
      <c r="F42" s="18">
        <f t="shared" ca="1" si="13"/>
        <v>0</v>
      </c>
      <c r="G42" s="18">
        <f t="shared" ca="1" si="13"/>
        <v>25135</v>
      </c>
      <c r="H42" s="19">
        <f t="shared" ca="1" si="10"/>
        <v>57680794.140000008</v>
      </c>
      <c r="I42" s="18">
        <f t="shared" ca="1" si="14"/>
        <v>334087.51000000309</v>
      </c>
      <c r="J42" s="18">
        <f t="shared" ca="1" si="14"/>
        <v>57346706.630000003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8">
        <f t="shared" ca="1" si="15"/>
        <v>4576885.8400001004</v>
      </c>
      <c r="O42" s="19">
        <f t="shared" ca="1" si="12"/>
        <v>62282814.980000108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8">
        <f t="shared" ca="1" si="15"/>
        <v>0</v>
      </c>
      <c r="O43" s="19">
        <f t="shared" ca="1" si="12"/>
        <v>0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1190130.2300000002</v>
      </c>
      <c r="F44" s="18">
        <f t="shared" ca="1" si="13"/>
        <v>0</v>
      </c>
      <c r="G44" s="18">
        <f t="shared" ca="1" si="13"/>
        <v>0</v>
      </c>
      <c r="H44" s="19">
        <f t="shared" ca="1" si="10"/>
        <v>1190130.2300000002</v>
      </c>
      <c r="I44" s="18">
        <f t="shared" ca="1" si="14"/>
        <v>89353.2</v>
      </c>
      <c r="J44" s="18">
        <f t="shared" ca="1" si="14"/>
        <v>1100777.0300000003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8">
        <f t="shared" ca="1" si="15"/>
        <v>1104293.4300000058</v>
      </c>
      <c r="O44" s="19">
        <f t="shared" ca="1" si="12"/>
        <v>2294423.6600000057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209992417.58999997</v>
      </c>
      <c r="F45" s="18">
        <f t="shared" ca="1" si="13"/>
        <v>0</v>
      </c>
      <c r="G45" s="18">
        <f t="shared" ca="1" si="13"/>
        <v>29217212.859999999</v>
      </c>
      <c r="H45" s="19">
        <f t="shared" ca="1" si="10"/>
        <v>180775204.72999999</v>
      </c>
      <c r="I45" s="18">
        <f t="shared" ca="1" si="14"/>
        <v>444303.79</v>
      </c>
      <c r="J45" s="18">
        <f t="shared" ca="1" si="14"/>
        <v>180330900.94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8">
        <f t="shared" ca="1" si="15"/>
        <v>83765988.173000008</v>
      </c>
      <c r="O45" s="19">
        <f t="shared" ca="1" si="12"/>
        <v>293758405.76300001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-1356926.2300000018</v>
      </c>
      <c r="F46" s="18">
        <f t="shared" ca="1" si="13"/>
        <v>-31883.38</v>
      </c>
      <c r="G46" s="18">
        <f t="shared" ca="1" si="13"/>
        <v>0</v>
      </c>
      <c r="H46" s="19">
        <f t="shared" ca="1" si="10"/>
        <v>-1079239.850000001</v>
      </c>
      <c r="I46" s="18">
        <f t="shared" ca="1" si="14"/>
        <v>-12278.0000000009</v>
      </c>
      <c r="J46" s="18">
        <f t="shared" ca="1" si="14"/>
        <v>-1066961.8500000001</v>
      </c>
      <c r="K46" s="19">
        <f t="shared" ca="1" si="11"/>
        <v>-245803.00000000099</v>
      </c>
      <c r="L46" s="18">
        <f t="shared" ca="1" si="15"/>
        <v>0</v>
      </c>
      <c r="M46" s="18">
        <f t="shared" ca="1" si="15"/>
        <v>-245803.00000000099</v>
      </c>
      <c r="N46" s="18">
        <f t="shared" ca="1" si="15"/>
        <v>-508.98</v>
      </c>
      <c r="O46" s="19">
        <f t="shared" ca="1" si="12"/>
        <v>-1357435.2100000018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86265.649999999965</v>
      </c>
      <c r="E47" s="19">
        <f t="shared" ca="1" si="9"/>
        <v>-270133.1399999999</v>
      </c>
      <c r="F47" s="18">
        <f t="shared" ca="1" si="13"/>
        <v>0</v>
      </c>
      <c r="G47" s="18">
        <f t="shared" ca="1" si="13"/>
        <v>235030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-505163.1399999999</v>
      </c>
      <c r="L47" s="18">
        <f t="shared" ca="1" si="15"/>
        <v>0</v>
      </c>
      <c r="M47" s="18">
        <f t="shared" ca="1" si="15"/>
        <v>-505163.1399999999</v>
      </c>
      <c r="N47" s="18">
        <f t="shared" ca="1" si="15"/>
        <v>47251862.859995954</v>
      </c>
      <c r="O47" s="19">
        <f t="shared" ca="1" si="12"/>
        <v>47067995.369995952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8">
        <f t="shared" ca="1" si="15"/>
        <v>123364.76999999992</v>
      </c>
      <c r="O48" s="19">
        <f t="shared" ca="1" si="12"/>
        <v>123364.76999999992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0</v>
      </c>
      <c r="E49" s="19">
        <f t="shared" ca="1" si="9"/>
        <v>171598104.97999999</v>
      </c>
      <c r="F49" s="18">
        <f t="shared" ca="1" si="13"/>
        <v>0</v>
      </c>
      <c r="G49" s="18">
        <f t="shared" ca="1" si="13"/>
        <v>0</v>
      </c>
      <c r="H49" s="19">
        <f t="shared" ca="1" si="10"/>
        <v>171598104.97999999</v>
      </c>
      <c r="I49" s="18">
        <f t="shared" ca="1" si="14"/>
        <v>171598104.97999999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8">
        <f t="shared" ca="1" si="15"/>
        <v>104123.55</v>
      </c>
      <c r="O49" s="19">
        <f t="shared" ca="1" si="12"/>
        <v>171702228.53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69621793.430000007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8">
        <f t="shared" ca="1" si="15"/>
        <v>0</v>
      </c>
      <c r="O50" s="19">
        <f t="shared" ca="1" si="12"/>
        <v>69621793.430000007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8">
        <f t="shared" ca="1" si="15"/>
        <v>0</v>
      </c>
      <c r="O51" s="19">
        <f t="shared" ca="1" si="12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3402848685.0999999</v>
      </c>
      <c r="F52" s="18">
        <f t="shared" ca="1" si="13"/>
        <v>0</v>
      </c>
      <c r="G52" s="18">
        <f t="shared" ca="1" si="13"/>
        <v>0</v>
      </c>
      <c r="H52" s="19">
        <f t="shared" ca="1" si="10"/>
        <v>1061670440.6799998</v>
      </c>
      <c r="I52" s="18">
        <f t="shared" ca="1" si="14"/>
        <v>85988118.101619855</v>
      </c>
      <c r="J52" s="18">
        <f t="shared" ca="1" si="14"/>
        <v>975682322.57837999</v>
      </c>
      <c r="K52" s="19">
        <f t="shared" ca="1" si="11"/>
        <v>2341178244.4200001</v>
      </c>
      <c r="L52" s="18">
        <f t="shared" ca="1" si="15"/>
        <v>466211409.54078209</v>
      </c>
      <c r="M52" s="18">
        <f t="shared" ca="1" si="15"/>
        <v>1874966834.8792181</v>
      </c>
      <c r="N52" s="18">
        <f t="shared" ca="1" si="15"/>
        <v>0</v>
      </c>
      <c r="O52" s="19">
        <f t="shared" ca="1" si="12"/>
        <v>3402848685.0999999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22537942448.957031</v>
      </c>
      <c r="F53" s="18">
        <f t="shared" ca="1" si="13"/>
        <v>38253.229999999996</v>
      </c>
      <c r="G53" s="18">
        <f t="shared" ca="1" si="13"/>
        <v>679172.7</v>
      </c>
      <c r="H53" s="19">
        <f t="shared" ca="1" si="10"/>
        <v>6054466406.9542694</v>
      </c>
      <c r="I53" s="18">
        <f t="shared" ca="1" si="14"/>
        <v>90666357.527996421</v>
      </c>
      <c r="J53" s="18">
        <f t="shared" ca="1" si="14"/>
        <v>5963800049.4262733</v>
      </c>
      <c r="K53" s="19">
        <f t="shared" ca="1" si="11"/>
        <v>16482758616.07276</v>
      </c>
      <c r="L53" s="18">
        <f t="shared" ca="1" si="15"/>
        <v>634535402.50500035</v>
      </c>
      <c r="M53" s="18">
        <f t="shared" ca="1" si="15"/>
        <v>15848223213.567759</v>
      </c>
      <c r="N53" s="18">
        <f t="shared" ca="1" si="15"/>
        <v>1610378.1099999999</v>
      </c>
      <c r="O53" s="19">
        <f t="shared" ca="1" si="12"/>
        <v>22539552827.067032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363.48571428571427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8">
        <f t="shared" ca="1" si="15"/>
        <v>0</v>
      </c>
      <c r="O54" s="19">
        <f t="shared" ca="1" si="12"/>
        <v>363.48571428571427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428685114.27999997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67666.539999999994</v>
      </c>
      <c r="G55" s="18">
        <f t="shared" ca="1" si="16"/>
        <v>30321452.25</v>
      </c>
      <c r="H55" s="19">
        <f t="shared" ca="1" si="10"/>
        <v>96278828.290000007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1237896.72</v>
      </c>
      <c r="J55" s="18">
        <f t="shared" ca="1" si="17"/>
        <v>95040931.570000008</v>
      </c>
      <c r="K55" s="19">
        <f t="shared" ca="1" si="11"/>
        <v>302017167.19999999</v>
      </c>
      <c r="L55" s="18">
        <f t="shared" ref="L55:N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45531794.120000005</v>
      </c>
      <c r="M55" s="18">
        <f t="shared" ca="1" si="18"/>
        <v>256485373.07999998</v>
      </c>
      <c r="N55" s="18">
        <f t="shared" ca="1" si="18"/>
        <v>127199245.43231997</v>
      </c>
      <c r="O55" s="19">
        <f t="shared" ca="1" si="12"/>
        <v>555884359.71231997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43077289.479999997</v>
      </c>
      <c r="F56" s="18">
        <f t="shared" ca="1" si="16"/>
        <v>0</v>
      </c>
      <c r="G56" s="18">
        <f t="shared" ca="1" si="16"/>
        <v>0</v>
      </c>
      <c r="H56" s="19">
        <f t="shared" ca="1" si="10"/>
        <v>43077289.479999997</v>
      </c>
      <c r="I56" s="18">
        <f t="shared" ca="1" si="17"/>
        <v>0</v>
      </c>
      <c r="J56" s="18">
        <f t="shared" ca="1" si="17"/>
        <v>43077289.479999997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8">
        <f t="shared" ca="1" si="18"/>
        <v>0</v>
      </c>
      <c r="O56" s="19">
        <f t="shared" ca="1" si="12"/>
        <v>43077289.479999997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8">
        <f t="shared" ca="1" si="18"/>
        <v>0</v>
      </c>
      <c r="O57" s="19">
        <f t="shared" ca="1" si="12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8">
        <f t="shared" ca="1" si="18"/>
        <v>0</v>
      </c>
      <c r="O58" s="19">
        <f t="shared" ca="1" si="12"/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180154177.56110001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180154177.56110001</v>
      </c>
      <c r="L59" s="18">
        <f t="shared" ca="1" si="18"/>
        <v>0</v>
      </c>
      <c r="M59" s="18">
        <f t="shared" ca="1" si="18"/>
        <v>180154177.56110001</v>
      </c>
      <c r="N59" s="18">
        <f t="shared" ca="1" si="18"/>
        <v>0</v>
      </c>
      <c r="O59" s="19">
        <f t="shared" ca="1" si="12"/>
        <v>180154177.56110001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8">
        <f t="shared" ca="1" si="18"/>
        <v>0</v>
      </c>
      <c r="O60" s="19">
        <f t="shared" ca="1" si="12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8">
        <f t="shared" ca="1" si="18"/>
        <v>0</v>
      </c>
      <c r="O61" s="19">
        <f t="shared" ca="1" si="12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8">
        <f t="shared" ca="1" si="18"/>
        <v>0</v>
      </c>
      <c r="O62" s="19">
        <f t="shared" ca="1" si="12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8">
        <f t="shared" ca="1" si="18"/>
        <v>0</v>
      </c>
      <c r="O63" s="19">
        <f t="shared" ca="1" si="12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47173453.289999999</v>
      </c>
      <c r="F64" s="18">
        <f t="shared" ca="1" si="16"/>
        <v>0</v>
      </c>
      <c r="G64" s="18">
        <f t="shared" ca="1" si="16"/>
        <v>0</v>
      </c>
      <c r="H64" s="19">
        <f t="shared" ca="1" si="10"/>
        <v>47173453.289999999</v>
      </c>
      <c r="I64" s="18">
        <f t="shared" ca="1" si="17"/>
        <v>2020556.0499999996</v>
      </c>
      <c r="J64" s="18">
        <f t="shared" ca="1" si="17"/>
        <v>45152897.240000002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8">
        <f t="shared" ca="1" si="18"/>
        <v>0</v>
      </c>
      <c r="O64" s="19">
        <f t="shared" ca="1" si="12"/>
        <v>47173453.289999999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8">
        <f t="shared" ca="1" si="18"/>
        <v>0</v>
      </c>
      <c r="O65" s="19">
        <f t="shared" ca="1" si="12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8">
        <f t="shared" ca="1" si="18"/>
        <v>0</v>
      </c>
      <c r="O66" s="19">
        <f t="shared" ca="1" si="12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462937059.35000002</v>
      </c>
      <c r="F67" s="18">
        <f t="shared" ca="1" si="16"/>
        <v>0</v>
      </c>
      <c r="G67" s="18">
        <f t="shared" ca="1" si="16"/>
        <v>0</v>
      </c>
      <c r="H67" s="19">
        <f t="shared" ca="1" si="10"/>
        <v>462937059.35000002</v>
      </c>
      <c r="I67" s="18">
        <f t="shared" ca="1" si="17"/>
        <v>146528533.76000005</v>
      </c>
      <c r="J67" s="18">
        <f t="shared" ca="1" si="17"/>
        <v>316408525.58999997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8">
        <f t="shared" ca="1" si="18"/>
        <v>0</v>
      </c>
      <c r="O67" s="19">
        <f t="shared" ca="1" si="12"/>
        <v>462937059.35000002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411487925</v>
      </c>
      <c r="F68" s="18">
        <f t="shared" ca="1" si="16"/>
        <v>0</v>
      </c>
      <c r="G68" s="18">
        <f t="shared" ca="1" si="16"/>
        <v>0</v>
      </c>
      <c r="H68" s="19">
        <f t="shared" ca="1" si="10"/>
        <v>411487925</v>
      </c>
      <c r="I68" s="18">
        <f t="shared" ca="1" si="17"/>
        <v>0</v>
      </c>
      <c r="J68" s="18">
        <f t="shared" ca="1" si="17"/>
        <v>411487925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8">
        <f t="shared" ca="1" si="18"/>
        <v>0</v>
      </c>
      <c r="O68" s="19">
        <f t="shared" ca="1" si="12"/>
        <v>411487925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56102021.029999986</v>
      </c>
      <c r="F69" s="18">
        <f t="shared" ca="1" si="16"/>
        <v>0</v>
      </c>
      <c r="G69" s="18">
        <f t="shared" ca="1" si="16"/>
        <v>0</v>
      </c>
      <c r="H69" s="19">
        <f t="shared" ca="1" si="10"/>
        <v>56102021.029999986</v>
      </c>
      <c r="I69" s="18">
        <f t="shared" ca="1" si="17"/>
        <v>930386.16999999981</v>
      </c>
      <c r="J69" s="18">
        <f t="shared" ca="1" si="17"/>
        <v>55171634.859999985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8">
        <f t="shared" ca="1" si="18"/>
        <v>0</v>
      </c>
      <c r="O69" s="19">
        <f t="shared" ca="1" si="12"/>
        <v>56102021.029999986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2066481541.0800049</v>
      </c>
      <c r="F70" s="18">
        <f t="shared" ca="1" si="16"/>
        <v>4395023.5100000007</v>
      </c>
      <c r="G70" s="18">
        <f t="shared" ca="1" si="16"/>
        <v>312800.46999999997</v>
      </c>
      <c r="H70" s="19">
        <f t="shared" ca="1" si="10"/>
        <v>237670610.11000228</v>
      </c>
      <c r="I70" s="18">
        <f t="shared" ca="1" si="17"/>
        <v>3694987.5999999987</v>
      </c>
      <c r="J70" s="18">
        <f t="shared" ca="1" si="17"/>
        <v>233975622.51000229</v>
      </c>
      <c r="K70" s="19">
        <f t="shared" ca="1" si="11"/>
        <v>1824103106.9900026</v>
      </c>
      <c r="L70" s="18">
        <f t="shared" ca="1" si="18"/>
        <v>7572218.0199999996</v>
      </c>
      <c r="M70" s="18">
        <f t="shared" ca="1" si="18"/>
        <v>1816530888.9700027</v>
      </c>
      <c r="N70" s="18">
        <f t="shared" ca="1" si="18"/>
        <v>3093011.7599999956</v>
      </c>
      <c r="O70" s="19">
        <f t="shared" ca="1" si="12"/>
        <v>2069574552.8400049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8788498.6000000015</v>
      </c>
      <c r="F71" s="18">
        <f t="shared" ca="1" si="16"/>
        <v>0</v>
      </c>
      <c r="G71" s="18">
        <f t="shared" ca="1" si="16"/>
        <v>0</v>
      </c>
      <c r="H71" s="19">
        <f t="shared" ca="1" si="10"/>
        <v>8788498.6000000015</v>
      </c>
      <c r="I71" s="18">
        <f t="shared" ca="1" si="17"/>
        <v>620866.97000000009</v>
      </c>
      <c r="J71" s="18">
        <f t="shared" ca="1" si="17"/>
        <v>8167631.6300000018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8">
        <f t="shared" ca="1" si="18"/>
        <v>0</v>
      </c>
      <c r="O71" s="19">
        <f t="shared" ca="1" si="12"/>
        <v>8788498.6000000015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8">
        <f t="shared" ca="1" si="18"/>
        <v>0</v>
      </c>
      <c r="O72" s="19">
        <f t="shared" ca="1" si="12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9">SUMIF($C$7:$C$72,"HD",D$7:D$72)</f>
        <v>246120430.93028975</v>
      </c>
      <c r="E73" s="48">
        <f t="shared" ca="1" si="19"/>
        <v>104142668631.80707</v>
      </c>
      <c r="F73" s="48">
        <f t="shared" ca="1" si="19"/>
        <v>72705169.569999263</v>
      </c>
      <c r="G73" s="48">
        <f t="shared" ca="1" si="19"/>
        <v>118050291.98954986</v>
      </c>
      <c r="H73" s="48">
        <f t="shared" ca="1" si="19"/>
        <v>39314123457.07428</v>
      </c>
      <c r="I73" s="48">
        <f t="shared" ca="1" si="19"/>
        <v>5344580049.5802507</v>
      </c>
      <c r="J73" s="48">
        <f t="shared" ca="1" si="19"/>
        <v>33969543407.494034</v>
      </c>
      <c r="K73" s="48">
        <f t="shared" ca="1" si="19"/>
        <v>64637789713.173248</v>
      </c>
      <c r="L73" s="48">
        <f t="shared" ca="1" si="19"/>
        <v>12089196987.015888</v>
      </c>
      <c r="M73" s="48">
        <f t="shared" ca="1" si="19"/>
        <v>52548592726.157364</v>
      </c>
      <c r="N73" s="48">
        <f t="shared" ca="1" si="19"/>
        <v>789597985.05059993</v>
      </c>
      <c r="O73" s="48">
        <f t="shared" ca="1" si="19"/>
        <v>105178387047.78795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20">SUMIF($C$7:$C$72,"H",D$7:D$72)+SUMIF($C$7:$C$72,"E",D$7:D$72)</f>
        <v>363.48571428571427</v>
      </c>
      <c r="E74" s="48">
        <f t="shared" ca="1" si="20"/>
        <v>3704887079.6711044</v>
      </c>
      <c r="F74" s="48">
        <f t="shared" ca="1" si="20"/>
        <v>4462690.0500000007</v>
      </c>
      <c r="G74" s="48">
        <f t="shared" ca="1" si="20"/>
        <v>30634252.719999999</v>
      </c>
      <c r="H74" s="48">
        <f t="shared" ca="1" si="20"/>
        <v>1363515685.150002</v>
      </c>
      <c r="I74" s="48">
        <f t="shared" ca="1" si="20"/>
        <v>155033227.27000004</v>
      </c>
      <c r="J74" s="48">
        <f t="shared" ca="1" si="20"/>
        <v>1208482457.8800023</v>
      </c>
      <c r="K74" s="48">
        <f t="shared" ca="1" si="20"/>
        <v>2306274451.7511024</v>
      </c>
      <c r="L74" s="48">
        <f t="shared" ca="1" si="20"/>
        <v>53104012.140000001</v>
      </c>
      <c r="M74" s="48">
        <f t="shared" ca="1" si="20"/>
        <v>2253170439.6111026</v>
      </c>
      <c r="N74" s="48">
        <f t="shared" ca="1" si="20"/>
        <v>130292257.19231996</v>
      </c>
      <c r="O74" s="48">
        <f t="shared" ca="1" si="20"/>
        <v>3835179700.3491387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21">D73+D74</f>
        <v>246120794.41600403</v>
      </c>
      <c r="E75" s="48">
        <f t="shared" ca="1" si="21"/>
        <v>107847555711.47818</v>
      </c>
      <c r="F75" s="48">
        <f t="shared" ca="1" si="21"/>
        <v>77167859.61999926</v>
      </c>
      <c r="G75" s="48">
        <f t="shared" ca="1" si="21"/>
        <v>148684544.70954984</v>
      </c>
      <c r="H75" s="48">
        <f t="shared" ca="1" si="21"/>
        <v>40677639142.224281</v>
      </c>
      <c r="I75" s="48">
        <f t="shared" ca="1" si="21"/>
        <v>5499613276.8502512</v>
      </c>
      <c r="J75" s="48">
        <f t="shared" ca="1" si="21"/>
        <v>35178025865.374039</v>
      </c>
      <c r="K75" s="48">
        <f t="shared" ca="1" si="21"/>
        <v>66944064164.924347</v>
      </c>
      <c r="L75" s="48">
        <f t="shared" ca="1" si="21"/>
        <v>12142300999.155888</v>
      </c>
      <c r="M75" s="48">
        <f t="shared" ca="1" si="21"/>
        <v>54801763165.768463</v>
      </c>
      <c r="N75" s="48">
        <f t="shared" ca="1" si="21"/>
        <v>919890242.24291992</v>
      </c>
      <c r="O75" s="48">
        <f t="shared" ca="1" si="21"/>
        <v>109013566748.13708</v>
      </c>
    </row>
  </sheetData>
  <mergeCells count="1">
    <mergeCell ref="E2:G2"/>
  </mergeCells>
  <dataValidations count="2">
    <dataValidation type="list" allowBlank="1" showInputMessage="1" showErrorMessage="1" sqref="B2" xr:uid="{429637FC-D762-4C89-A56E-A58D18C516B5}">
      <formula1>"Toplam,Direkt,Endirekt"</formula1>
    </dataValidation>
    <dataValidation type="list" allowBlank="1" showInputMessage="1" showErrorMessage="1" sqref="C2" xr:uid="{DEC6EDF8-3DFC-41BC-A8FF-74A3AAD759F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D44A-732E-45F7-985A-D9F41C6D385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  <c r="E5" s="76">
        <v>737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  <c r="E6" s="54" t="s">
        <v>28</v>
      </c>
      <c r="F6" s="77" t="s">
        <v>329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22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1599551605.4100001</v>
      </c>
      <c r="E8" s="18">
        <f t="shared" ca="1" si="0"/>
        <v>0</v>
      </c>
      <c r="F8" s="19">
        <f t="shared" ca="1" si="1"/>
        <v>1599551605.4100001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4227353153.8100004</v>
      </c>
      <c r="E9" s="18">
        <f t="shared" ca="1" si="0"/>
        <v>0</v>
      </c>
      <c r="F9" s="19">
        <f t="shared" ca="1" si="1"/>
        <v>4227353153.8100004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6629079112.5097494</v>
      </c>
      <c r="E10" s="18">
        <f t="shared" ca="1" si="0"/>
        <v>0</v>
      </c>
      <c r="F10" s="19">
        <f t="shared" ca="1" si="1"/>
        <v>6629079112.5097494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867473866.42680001</v>
      </c>
      <c r="E11" s="18">
        <f t="shared" ca="1" si="0"/>
        <v>0</v>
      </c>
      <c r="F11" s="19">
        <f t="shared" ca="1" si="1"/>
        <v>867473866.42680001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1828948450.7200003</v>
      </c>
      <c r="E13" s="18">
        <f t="shared" ca="1" si="0"/>
        <v>0</v>
      </c>
      <c r="F13" s="19">
        <f t="shared" ca="1" si="1"/>
        <v>1828948450.7200003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5119400669.8100004</v>
      </c>
      <c r="E14" s="18">
        <f t="shared" ca="1" si="0"/>
        <v>0</v>
      </c>
      <c r="F14" s="19">
        <f t="shared" ca="1" si="1"/>
        <v>5119400669.8100004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3743278</v>
      </c>
      <c r="E17" s="18">
        <f t="shared" ca="1" si="0"/>
        <v>0</v>
      </c>
      <c r="F17" s="19">
        <f t="shared" ca="1" si="1"/>
        <v>3743278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982019423.86999977</v>
      </c>
      <c r="E20" s="18">
        <f t="shared" ca="1" si="0"/>
        <v>0</v>
      </c>
      <c r="F20" s="19">
        <f t="shared" ca="1" si="1"/>
        <v>982019423.86999977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201710481.59</v>
      </c>
      <c r="E21" s="18">
        <f t="shared" ca="1" si="0"/>
        <v>0</v>
      </c>
      <c r="F21" s="19">
        <f t="shared" ca="1" si="1"/>
        <v>201710481.59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6871570451.3200006</v>
      </c>
      <c r="E22" s="18">
        <f t="shared" ca="1" si="0"/>
        <v>0</v>
      </c>
      <c r="F22" s="19">
        <f t="shared" ca="1" si="1"/>
        <v>6871570451.3200006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3667824534.52</v>
      </c>
      <c r="E23" s="18">
        <f t="shared" ca="1" si="2"/>
        <v>0</v>
      </c>
      <c r="F23" s="19">
        <f ca="1">+SUM(D23:E23)</f>
        <v>3667824534.52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718051728.42000008</v>
      </c>
      <c r="E24" s="18">
        <f t="shared" ca="1" si="2"/>
        <v>0</v>
      </c>
      <c r="F24" s="19">
        <f ca="1">+SUM(D24:E24)</f>
        <v>718051728.42000008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208515565.17651093</v>
      </c>
      <c r="E25" s="18">
        <f t="shared" ca="1" si="2"/>
        <v>0</v>
      </c>
      <c r="F25" s="19">
        <f t="shared" ref="F25:F44" ca="1" si="3">+SUM(D25:E25)</f>
        <v>208515565.17651093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706083415.77999997</v>
      </c>
      <c r="E26" s="18">
        <f t="shared" ca="1" si="2"/>
        <v>0</v>
      </c>
      <c r="F26" s="19">
        <f t="shared" ca="1" si="3"/>
        <v>706083415.77999997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1950933189.6199999</v>
      </c>
      <c r="E27" s="18">
        <f t="shared" ca="1" si="2"/>
        <v>0</v>
      </c>
      <c r="F27" s="19">
        <f t="shared" ca="1" si="3"/>
        <v>1950933189.6199999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234301749.69999999</v>
      </c>
      <c r="E28" s="18">
        <f t="shared" ca="1" si="2"/>
        <v>0</v>
      </c>
      <c r="F28" s="19">
        <f t="shared" ca="1" si="3"/>
        <v>234301749.69999999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2205204867.5799999</v>
      </c>
      <c r="E29" s="18">
        <f t="shared" ca="1" si="2"/>
        <v>0</v>
      </c>
      <c r="F29" s="19">
        <f t="shared" ca="1" si="3"/>
        <v>2205204867.5799999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55379359.729999997</v>
      </c>
      <c r="E30" s="18">
        <f t="shared" ca="1" si="2"/>
        <v>0</v>
      </c>
      <c r="F30" s="19">
        <f t="shared" ca="1" si="3"/>
        <v>55379359.729999997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5473419623.9099998</v>
      </c>
      <c r="E31" s="18">
        <f t="shared" ca="1" si="2"/>
        <v>0</v>
      </c>
      <c r="F31" s="19">
        <f t="shared" ca="1" si="3"/>
        <v>5473419623.9099998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1590742692.7599661</v>
      </c>
      <c r="E32" s="18">
        <f t="shared" ca="1" si="2"/>
        <v>0</v>
      </c>
      <c r="F32" s="19">
        <f t="shared" ca="1" si="3"/>
        <v>1590742692.7599661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507697739.17999631</v>
      </c>
      <c r="E33" s="18">
        <f t="shared" ca="1" si="2"/>
        <v>0</v>
      </c>
      <c r="F33" s="19">
        <f t="shared" ca="1" si="3"/>
        <v>507697739.17999631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102983460.85000001</v>
      </c>
      <c r="E34" s="18">
        <f t="shared" ca="1" si="2"/>
        <v>0</v>
      </c>
      <c r="F34" s="19">
        <f t="shared" ca="1" si="3"/>
        <v>102983460.85000001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270814434.68000001</v>
      </c>
      <c r="E35" s="18">
        <f t="shared" ca="1" si="2"/>
        <v>0</v>
      </c>
      <c r="F35" s="19">
        <f t="shared" ca="1" si="3"/>
        <v>270814434.68000001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3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1731632285.1100001</v>
      </c>
      <c r="E37" s="18">
        <f t="shared" ca="1" si="2"/>
        <v>0</v>
      </c>
      <c r="F37" s="19">
        <f t="shared" ca="1" si="3"/>
        <v>1731632285.1100001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778108272.65999997</v>
      </c>
      <c r="E38" s="18">
        <f t="shared" ca="1" si="2"/>
        <v>0</v>
      </c>
      <c r="F38" s="19">
        <f t="shared" ca="1" si="3"/>
        <v>778108272.65999997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1115849162.6400001</v>
      </c>
      <c r="E39" s="18">
        <f t="shared" ca="1" si="4"/>
        <v>0</v>
      </c>
      <c r="F39" s="19">
        <f t="shared" ca="1" si="3"/>
        <v>1115849162.6400001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270775402.39999998</v>
      </c>
      <c r="E40" s="18">
        <f t="shared" ca="1" si="4"/>
        <v>0</v>
      </c>
      <c r="F40" s="19">
        <f t="shared" ca="1" si="3"/>
        <v>270775402.39999998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1326738074.5800016</v>
      </c>
      <c r="E41" s="18">
        <f t="shared" ca="1" si="4"/>
        <v>0</v>
      </c>
      <c r="F41" s="19">
        <f t="shared" ref="F41" ca="1" si="5">+SUM(D41:E41)</f>
        <v>1326738074.5800016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558457163.92999208</v>
      </c>
      <c r="E42" s="18">
        <f t="shared" ca="1" si="4"/>
        <v>0</v>
      </c>
      <c r="F42" s="19">
        <f t="shared" ca="1" si="3"/>
        <v>558457163.92999208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-139272.04</v>
      </c>
      <c r="E43" s="18">
        <f t="shared" ca="1" si="4"/>
        <v>0</v>
      </c>
      <c r="F43" s="19">
        <f t="shared" ca="1" si="3"/>
        <v>-139272.04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15492329.840000169</v>
      </c>
      <c r="E44" s="18">
        <f t="shared" ca="1" si="4"/>
        <v>0</v>
      </c>
      <c r="F44" s="19">
        <f t="shared" ca="1" si="3"/>
        <v>15492329.840000169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2148748805.1199999</v>
      </c>
      <c r="E45" s="18">
        <f t="shared" ca="1" si="4"/>
        <v>0</v>
      </c>
      <c r="F45" s="19">
        <f t="shared" ref="F45:F57" ca="1" si="6">+SUM(D45:E45)</f>
        <v>2148748805.1199999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-3514142.8</v>
      </c>
      <c r="E46" s="18">
        <f t="shared" ca="1" si="4"/>
        <v>0</v>
      </c>
      <c r="F46" s="19">
        <f t="shared" ca="1" si="6"/>
        <v>-3514142.8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1011631.7299999988</v>
      </c>
      <c r="E47" s="18">
        <f t="shared" ca="1" si="4"/>
        <v>0</v>
      </c>
      <c r="F47" s="19">
        <f t="shared" ca="1" si="6"/>
        <v>1011631.7299999988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94709150.949999988</v>
      </c>
      <c r="E48" s="18">
        <f t="shared" ca="1" si="4"/>
        <v>0</v>
      </c>
      <c r="F48" s="19">
        <f t="shared" ca="1" si="6"/>
        <v>94709150.949999988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59995808.689999998</v>
      </c>
      <c r="E49" s="18">
        <f t="shared" ca="1" si="4"/>
        <v>0</v>
      </c>
      <c r="F49" s="19">
        <f t="shared" ref="F49" ca="1" si="7">+SUM(D49:E49)</f>
        <v>59995808.689999998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9">
        <f t="shared" ref="F50:F52" ca="1" si="8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9">
        <f t="shared" ca="1" si="8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9">
        <f t="shared" ca="1" si="8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9">
        <f t="shared" ca="1" si="6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6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6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6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ref="F58" ca="1" si="10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1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1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1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1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1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1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1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1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1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1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1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1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1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1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54120667528.183022</v>
      </c>
      <c r="E73" s="48">
        <f ca="1">SUMIF($C$7:$C$72,"HD",E$7:E$72)</f>
        <v>0</v>
      </c>
      <c r="F73" s="48">
        <f ca="1">SUMIF($C$7:$C$72,"HD",F$7:F$72)</f>
        <v>54120667528.183022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54120667528.183022</v>
      </c>
      <c r="E75" s="48">
        <f ca="1">E73+E74</f>
        <v>0</v>
      </c>
      <c r="F75" s="48">
        <f ca="1">F73+F74</f>
        <v>54120667528.183022</v>
      </c>
    </row>
  </sheetData>
  <mergeCells count="1">
    <mergeCell ref="E2:G2"/>
  </mergeCells>
  <dataValidations count="2">
    <dataValidation type="list" allowBlank="1" showInputMessage="1" showErrorMessage="1" sqref="B2" xr:uid="{DEDED2D8-F9BB-47CD-BA0D-5538025A705D}">
      <formula1>"Toplam,Direkt,Endirekt"</formula1>
    </dataValidation>
    <dataValidation type="list" allowBlank="1" showInputMessage="1" showErrorMessage="1" sqref="C2" xr:uid="{1CD030DD-41D5-4344-9CDF-36EBBDF3896A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8BC11-A10E-47C7-A8CD-CD3483788F1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1599551605.4100001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4227353153.8100004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6629079112.5097494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867473866.42680001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1828948450.7200003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5119400669.8100004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3743278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982019423.86999977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201710481.59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6871570451.3200006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3667824534.52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718051728.42000008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208515565.17651093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706083415.77999997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1950933189.6199999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234301749.69999999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2205204867.5799999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55379359.729999997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5473419623.9099998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1590742692.7599661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507697739.17999631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102983460.85000001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270814434.68000001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1731632285.1100001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778108272.65999997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1115849162.6400001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270775402.39999998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1326738074.5800016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558457163.92999208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-139272.04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15492329.840000169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2148748805.1199999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-3514142.8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1011631.7299999988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94709150.949999988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59995808.689999998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54120667528.183022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54120667528.183022</v>
      </c>
    </row>
  </sheetData>
  <mergeCells count="1">
    <mergeCell ref="E2:G2"/>
  </mergeCells>
  <dataValidations count="2">
    <dataValidation type="list" allowBlank="1" showInputMessage="1" showErrorMessage="1" sqref="B2" xr:uid="{0BBA3163-BA90-4A7F-8E2A-915C03BAE113}">
      <formula1>"Toplam,Direkt,Endirekt"</formula1>
    </dataValidation>
    <dataValidation type="list" allowBlank="1" showInputMessage="1" showErrorMessage="1" sqref="C2" xr:uid="{0A54CCBB-3325-4E13-AC08-D6914B7DE59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7528-7D95-4A83-85D8-22B68F9786AF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713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0</v>
      </c>
    </row>
  </sheetData>
  <mergeCells count="1">
    <mergeCell ref="E2:G2"/>
  </mergeCells>
  <dataValidations count="2">
    <dataValidation type="list" allowBlank="1" showInputMessage="1" showErrorMessage="1" sqref="C2" xr:uid="{0E6BE1CF-A624-47EB-9928-031B3E866972}">
      <formula1>"Toplam,Yurtiçi,Yurtdışı"</formula1>
    </dataValidation>
    <dataValidation type="list" allowBlank="1" showInputMessage="1" showErrorMessage="1" sqref="B2" xr:uid="{1B930F3C-893B-445C-87EF-2E444055B97C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E2C5-BEBE-4867-BAD1-D3A27A4D1E5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32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2157922.2599999998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4962014.75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200329025.89999998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493505.73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6090041.96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-833061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17531931.369999997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1138835576.23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865302.63419800007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13795368.369999999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1001743.79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15263154.18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55413.530000000261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54927.310000000056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1400602867.0141978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1400602867.0141978</v>
      </c>
    </row>
  </sheetData>
  <mergeCells count="1">
    <mergeCell ref="E2:G2"/>
  </mergeCells>
  <dataValidations count="2">
    <dataValidation type="list" allowBlank="1" showInputMessage="1" showErrorMessage="1" sqref="B2" xr:uid="{6D8DC7EA-0DDE-423A-8320-BD32B0D067DA}">
      <formula1>"Toplam,Direkt,Endirekt"</formula1>
    </dataValidation>
    <dataValidation type="list" allowBlank="1" showInputMessage="1" showErrorMessage="1" sqref="C2" xr:uid="{14DCAF47-0B68-4DEB-AB20-68954542B5A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21CA-4DD7-4A3D-BA52-DE853CA682DE}">
  <dimension ref="A1:G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7" ht="15" customHeight="1">
      <c r="A1" s="1" t="s">
        <v>0</v>
      </c>
      <c r="B1" s="2"/>
      <c r="C1" s="2"/>
    </row>
    <row r="2" spans="1:7" ht="15" customHeight="1">
      <c r="A2" s="1" t="s">
        <v>332</v>
      </c>
      <c r="B2" s="4" t="s">
        <v>6</v>
      </c>
      <c r="C2" s="4" t="s">
        <v>6</v>
      </c>
      <c r="E2" s="87" t="s">
        <v>138</v>
      </c>
      <c r="F2" s="88"/>
      <c r="G2" s="89"/>
    </row>
    <row r="3" spans="1:7" ht="15" customHeight="1">
      <c r="A3" s="5" t="s">
        <v>362</v>
      </c>
      <c r="B3" s="2"/>
      <c r="C3" s="2"/>
    </row>
    <row r="4" spans="1:7" ht="22.5" customHeight="1"/>
    <row r="5" spans="1:7" ht="22.5" customHeight="1">
      <c r="D5" s="76">
        <v>712</v>
      </c>
      <c r="E5" s="76">
        <v>738</v>
      </c>
      <c r="F5" s="76">
        <v>739</v>
      </c>
      <c r="G5" s="77"/>
    </row>
    <row r="6" spans="1:7" ht="79.5" customHeight="1">
      <c r="A6" s="53" t="s">
        <v>141</v>
      </c>
      <c r="B6" s="53" t="s">
        <v>142</v>
      </c>
      <c r="C6" s="53" t="s">
        <v>143</v>
      </c>
      <c r="D6" s="54" t="s">
        <v>34</v>
      </c>
      <c r="E6" s="54" t="s">
        <v>35</v>
      </c>
      <c r="F6" s="54" t="s">
        <v>36</v>
      </c>
      <c r="G6" s="77" t="s">
        <v>333</v>
      </c>
    </row>
    <row r="7" spans="1:7" ht="12.75" customHeight="1">
      <c r="A7" s="55" t="s">
        <v>146</v>
      </c>
      <c r="B7" s="17">
        <v>1001</v>
      </c>
      <c r="C7" s="56" t="s">
        <v>147</v>
      </c>
      <c r="D7" s="18">
        <f t="shared" ref="D7:F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9">
        <f t="shared" ref="G7:G40" ca="1" si="1">+SUM(D7:F7)</f>
        <v>0</v>
      </c>
    </row>
    <row r="8" spans="1:7" ht="12.75" customHeight="1">
      <c r="A8" s="55" t="s">
        <v>149</v>
      </c>
      <c r="B8" s="17">
        <v>1003</v>
      </c>
      <c r="C8" s="56" t="s">
        <v>147</v>
      </c>
      <c r="D8" s="18">
        <f t="shared" ca="1" si="0"/>
        <v>89750969.590000004</v>
      </c>
      <c r="E8" s="18">
        <f t="shared" ca="1" si="0"/>
        <v>0</v>
      </c>
      <c r="F8" s="18">
        <f t="shared" ca="1" si="0"/>
        <v>0</v>
      </c>
      <c r="G8" s="19">
        <f t="shared" ca="1" si="1"/>
        <v>89750969.590000004</v>
      </c>
    </row>
    <row r="9" spans="1:7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145241680.40000001</v>
      </c>
      <c r="E9" s="18">
        <f t="shared" ca="1" si="0"/>
        <v>0</v>
      </c>
      <c r="F9" s="18">
        <f t="shared" ca="1" si="0"/>
        <v>0</v>
      </c>
      <c r="G9" s="19">
        <f t="shared" ca="1" si="1"/>
        <v>145241680.40000001</v>
      </c>
    </row>
    <row r="10" spans="1:7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784502206.099998</v>
      </c>
      <c r="E10" s="18">
        <f t="shared" ca="1" si="0"/>
        <v>0</v>
      </c>
      <c r="F10" s="18">
        <f t="shared" ca="1" si="0"/>
        <v>0</v>
      </c>
      <c r="G10" s="19">
        <f t="shared" ca="1" si="1"/>
        <v>784502206.099998</v>
      </c>
    </row>
    <row r="11" spans="1:7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9">
        <f t="shared" ca="1" si="1"/>
        <v>0</v>
      </c>
    </row>
    <row r="12" spans="1:7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9">
        <f t="shared" ca="1" si="1"/>
        <v>0</v>
      </c>
    </row>
    <row r="13" spans="1:7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13610522.300000001</v>
      </c>
      <c r="E13" s="18">
        <f t="shared" ca="1" si="0"/>
        <v>0</v>
      </c>
      <c r="F13" s="18">
        <f t="shared" ca="1" si="0"/>
        <v>0</v>
      </c>
      <c r="G13" s="19">
        <f t="shared" ca="1" si="1"/>
        <v>13610522.300000001</v>
      </c>
    </row>
    <row r="14" spans="1:7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217690272.28</v>
      </c>
      <c r="E14" s="18">
        <f t="shared" ca="1" si="0"/>
        <v>0</v>
      </c>
      <c r="F14" s="18">
        <f t="shared" ca="1" si="0"/>
        <v>0</v>
      </c>
      <c r="G14" s="19">
        <f t="shared" ca="1" si="1"/>
        <v>217690272.28</v>
      </c>
    </row>
    <row r="15" spans="1:7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9">
        <f t="shared" ca="1" si="1"/>
        <v>0</v>
      </c>
    </row>
    <row r="16" spans="1:7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9">
        <f t="shared" ca="1" si="1"/>
        <v>0</v>
      </c>
    </row>
    <row r="17" spans="1:7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19703516</v>
      </c>
      <c r="E17" s="18">
        <f t="shared" ca="1" si="0"/>
        <v>0</v>
      </c>
      <c r="F17" s="18">
        <f t="shared" ca="1" si="0"/>
        <v>0</v>
      </c>
      <c r="G17" s="19">
        <f t="shared" ca="1" si="1"/>
        <v>19703516</v>
      </c>
    </row>
    <row r="18" spans="1:7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138532.54999999999</v>
      </c>
      <c r="E18" s="18">
        <f t="shared" ca="1" si="0"/>
        <v>0</v>
      </c>
      <c r="F18" s="18">
        <f t="shared" ca="1" si="0"/>
        <v>0</v>
      </c>
      <c r="G18" s="19">
        <f t="shared" ca="1" si="1"/>
        <v>138532.54999999999</v>
      </c>
    </row>
    <row r="19" spans="1:7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9">
        <f t="shared" ca="1" si="1"/>
        <v>0</v>
      </c>
    </row>
    <row r="20" spans="1:7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73320766.620000005</v>
      </c>
      <c r="E20" s="18">
        <f t="shared" ca="1" si="0"/>
        <v>0</v>
      </c>
      <c r="F20" s="18">
        <f t="shared" ca="1" si="0"/>
        <v>0</v>
      </c>
      <c r="G20" s="19">
        <f t="shared" ca="1" si="1"/>
        <v>73320766.620000005</v>
      </c>
    </row>
    <row r="21" spans="1:7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105283.58</v>
      </c>
      <c r="E21" s="18">
        <f t="shared" ca="1" si="0"/>
        <v>0</v>
      </c>
      <c r="F21" s="18">
        <f t="shared" ca="1" si="0"/>
        <v>0</v>
      </c>
      <c r="G21" s="19">
        <f t="shared" ca="1" si="1"/>
        <v>105283.58</v>
      </c>
    </row>
    <row r="22" spans="1:7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516935426.74000001</v>
      </c>
      <c r="E22" s="18">
        <f t="shared" ca="1" si="0"/>
        <v>0</v>
      </c>
      <c r="F22" s="18">
        <f t="shared" ca="1" si="0"/>
        <v>0</v>
      </c>
      <c r="G22" s="19">
        <f t="shared" ca="1" si="1"/>
        <v>516935426.74000001</v>
      </c>
    </row>
    <row r="23" spans="1:7" ht="12.75" customHeight="1">
      <c r="A23" s="55" t="s">
        <v>179</v>
      </c>
      <c r="B23" s="17">
        <v>1022</v>
      </c>
      <c r="C23" s="56" t="s">
        <v>147</v>
      </c>
      <c r="D23" s="18">
        <f t="shared" ref="D23:F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44948523.780000001</v>
      </c>
      <c r="E23" s="18">
        <f t="shared" ca="1" si="2"/>
        <v>0</v>
      </c>
      <c r="F23" s="18">
        <f t="shared" ca="1" si="2"/>
        <v>0</v>
      </c>
      <c r="G23" s="19">
        <f t="shared" ca="1" si="1"/>
        <v>44948523.780000001</v>
      </c>
    </row>
    <row r="24" spans="1:7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2051300.2200000002</v>
      </c>
      <c r="E24" s="18">
        <f t="shared" ca="1" si="2"/>
        <v>0</v>
      </c>
      <c r="F24" s="18">
        <f t="shared" ca="1" si="2"/>
        <v>0</v>
      </c>
      <c r="G24" s="19">
        <f t="shared" ca="1" si="1"/>
        <v>2051300.2200000002</v>
      </c>
    </row>
    <row r="25" spans="1:7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1314877.6092940001</v>
      </c>
      <c r="E25" s="18">
        <f t="shared" ca="1" si="2"/>
        <v>0</v>
      </c>
      <c r="F25" s="18">
        <f t="shared" ca="1" si="2"/>
        <v>0</v>
      </c>
      <c r="G25" s="19">
        <f t="shared" ca="1" si="1"/>
        <v>1314877.6092940001</v>
      </c>
    </row>
    <row r="26" spans="1:7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90913004.400000006</v>
      </c>
      <c r="E26" s="18">
        <f t="shared" ca="1" si="2"/>
        <v>0</v>
      </c>
      <c r="F26" s="18">
        <f t="shared" ca="1" si="2"/>
        <v>0</v>
      </c>
      <c r="G26" s="19">
        <f t="shared" ca="1" si="1"/>
        <v>90913004.400000006</v>
      </c>
    </row>
    <row r="27" spans="1:7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9">
        <f t="shared" ca="1" si="1"/>
        <v>0</v>
      </c>
    </row>
    <row r="28" spans="1:7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9">
        <f t="shared" ca="1" si="1"/>
        <v>0</v>
      </c>
    </row>
    <row r="29" spans="1:7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75574026.180000007</v>
      </c>
      <c r="E29" s="18">
        <f t="shared" ca="1" si="2"/>
        <v>0</v>
      </c>
      <c r="F29" s="18">
        <f t="shared" ca="1" si="2"/>
        <v>0</v>
      </c>
      <c r="G29" s="19">
        <f t="shared" ca="1" si="1"/>
        <v>75574026.180000007</v>
      </c>
    </row>
    <row r="30" spans="1:7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231770.33</v>
      </c>
      <c r="E30" s="18">
        <f t="shared" ca="1" si="2"/>
        <v>0</v>
      </c>
      <c r="F30" s="18">
        <f t="shared" ca="1" si="2"/>
        <v>0</v>
      </c>
      <c r="G30" s="19">
        <f t="shared" ca="1" si="1"/>
        <v>231770.33</v>
      </c>
    </row>
    <row r="31" spans="1:7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133165171.48</v>
      </c>
      <c r="E31" s="18">
        <f t="shared" ca="1" si="2"/>
        <v>0</v>
      </c>
      <c r="F31" s="18">
        <f t="shared" ca="1" si="2"/>
        <v>0</v>
      </c>
      <c r="G31" s="19">
        <f t="shared" ca="1" si="1"/>
        <v>133165171.48</v>
      </c>
    </row>
    <row r="32" spans="1:7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102528290.08999994</v>
      </c>
      <c r="E32" s="18">
        <f t="shared" ca="1" si="2"/>
        <v>0</v>
      </c>
      <c r="F32" s="18">
        <f t="shared" ca="1" si="2"/>
        <v>0</v>
      </c>
      <c r="G32" s="19">
        <f t="shared" ca="1" si="1"/>
        <v>102528290.08999994</v>
      </c>
    </row>
    <row r="33" spans="1:7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16000</v>
      </c>
      <c r="E33" s="18">
        <f t="shared" ca="1" si="2"/>
        <v>0</v>
      </c>
      <c r="F33" s="18">
        <f t="shared" ca="1" si="2"/>
        <v>0</v>
      </c>
      <c r="G33" s="19">
        <f t="shared" ca="1" si="1"/>
        <v>16000</v>
      </c>
    </row>
    <row r="34" spans="1:7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21952552.899999999</v>
      </c>
      <c r="E34" s="18">
        <f t="shared" ca="1" si="2"/>
        <v>0</v>
      </c>
      <c r="F34" s="18">
        <f t="shared" ca="1" si="2"/>
        <v>0</v>
      </c>
      <c r="G34" s="19">
        <f t="shared" ca="1" si="1"/>
        <v>21952552.899999999</v>
      </c>
    </row>
    <row r="35" spans="1:7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573082.75</v>
      </c>
      <c r="E35" s="18">
        <f t="shared" ca="1" si="2"/>
        <v>0</v>
      </c>
      <c r="F35" s="18">
        <f t="shared" ca="1" si="2"/>
        <v>0</v>
      </c>
      <c r="G35" s="19">
        <f t="shared" ca="1" si="1"/>
        <v>573082.75</v>
      </c>
    </row>
    <row r="36" spans="1:7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501795719.24000001</v>
      </c>
      <c r="E36" s="18">
        <f t="shared" ca="1" si="2"/>
        <v>0</v>
      </c>
      <c r="F36" s="18">
        <f t="shared" ca="1" si="2"/>
        <v>0</v>
      </c>
      <c r="G36" s="19">
        <f t="shared" ca="1" si="1"/>
        <v>501795719.24000001</v>
      </c>
    </row>
    <row r="37" spans="1:7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8945893.6500000004</v>
      </c>
      <c r="E37" s="18">
        <f t="shared" ca="1" si="2"/>
        <v>0</v>
      </c>
      <c r="F37" s="18">
        <f t="shared" ca="1" si="2"/>
        <v>0</v>
      </c>
      <c r="G37" s="19">
        <f t="shared" ca="1" si="1"/>
        <v>8945893.6500000004</v>
      </c>
    </row>
    <row r="38" spans="1:7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9">
        <f t="shared" ca="1" si="1"/>
        <v>0</v>
      </c>
    </row>
    <row r="39" spans="1:7" ht="12.75" customHeight="1">
      <c r="A39" s="55" t="s">
        <v>211</v>
      </c>
      <c r="B39" s="17">
        <v>1045</v>
      </c>
      <c r="C39" s="56" t="s">
        <v>147</v>
      </c>
      <c r="D39" s="18">
        <f t="shared" ref="D39:F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5315002.790000001</v>
      </c>
      <c r="E39" s="18">
        <f t="shared" ca="1" si="3"/>
        <v>0</v>
      </c>
      <c r="F39" s="18">
        <f t="shared" ca="1" si="3"/>
        <v>0</v>
      </c>
      <c r="G39" s="19">
        <f t="shared" ca="1" si="1"/>
        <v>5315002.790000001</v>
      </c>
    </row>
    <row r="40" spans="1:7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9">
        <f t="shared" ca="1" si="1"/>
        <v>0</v>
      </c>
    </row>
    <row r="41" spans="1:7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527692.91</v>
      </c>
      <c r="E41" s="18">
        <f t="shared" ca="1" si="3"/>
        <v>0</v>
      </c>
      <c r="F41" s="18">
        <f t="shared" ca="1" si="3"/>
        <v>0</v>
      </c>
      <c r="G41" s="19">
        <f t="shared" ref="G41" ca="1" si="4">+SUM(D41:F41)</f>
        <v>527692.91</v>
      </c>
    </row>
    <row r="42" spans="1:7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9">
        <f t="shared" ref="G42:G57" ca="1" si="5">+SUM(D42:F42)</f>
        <v>0</v>
      </c>
    </row>
    <row r="43" spans="1:7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9">
        <f t="shared" ca="1" si="5"/>
        <v>0</v>
      </c>
    </row>
    <row r="44" spans="1:7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276073.5</v>
      </c>
      <c r="E44" s="18">
        <f t="shared" ca="1" si="3"/>
        <v>0</v>
      </c>
      <c r="F44" s="18">
        <f t="shared" ca="1" si="3"/>
        <v>0</v>
      </c>
      <c r="G44" s="19">
        <f t="shared" ca="1" si="5"/>
        <v>276073.5</v>
      </c>
    </row>
    <row r="45" spans="1:7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9">
        <f t="shared" ca="1" si="5"/>
        <v>0</v>
      </c>
    </row>
    <row r="46" spans="1:7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9">
        <f t="shared" ca="1" si="5"/>
        <v>0</v>
      </c>
    </row>
    <row r="47" spans="1:7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9">
        <f t="shared" ca="1" si="5"/>
        <v>0</v>
      </c>
    </row>
    <row r="48" spans="1:7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9">
        <f t="shared" ca="1" si="5"/>
        <v>0</v>
      </c>
    </row>
    <row r="49" spans="1:7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9">
        <f t="shared" ref="G49" ca="1" si="6">+SUM(D49:F49)</f>
        <v>0</v>
      </c>
    </row>
    <row r="50" spans="1:7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9">
        <f t="shared" ref="G50:G52" ca="1" si="7">+SUM(D50:F50)</f>
        <v>0</v>
      </c>
    </row>
    <row r="51" spans="1:7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9">
        <f t="shared" ca="1" si="7"/>
        <v>0</v>
      </c>
    </row>
    <row r="52" spans="1:7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9">
        <f t="shared" ca="1" si="7"/>
        <v>0</v>
      </c>
    </row>
    <row r="53" spans="1:7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9">
        <f t="shared" ca="1" si="5"/>
        <v>0</v>
      </c>
    </row>
    <row r="54" spans="1:7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9">
        <f t="shared" ca="1" si="5"/>
        <v>0</v>
      </c>
    </row>
    <row r="55" spans="1:7" ht="12.75" customHeight="1">
      <c r="A55" s="55" t="s">
        <v>244</v>
      </c>
      <c r="B55" s="17">
        <v>2005</v>
      </c>
      <c r="C55" s="56" t="s">
        <v>242</v>
      </c>
      <c r="D55" s="18">
        <f t="shared" ref="D55:F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9">
        <f t="shared" ca="1" si="5"/>
        <v>0</v>
      </c>
    </row>
    <row r="56" spans="1:7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9">
        <f t="shared" ca="1" si="5"/>
        <v>0</v>
      </c>
    </row>
    <row r="57" spans="1:7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9">
        <f t="shared" ca="1" si="5"/>
        <v>0</v>
      </c>
    </row>
    <row r="58" spans="1:7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9">
        <f t="shared" ref="G58" ca="1" si="9">+SUM(D58:F58)</f>
        <v>0</v>
      </c>
    </row>
    <row r="59" spans="1:7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9">
        <f t="shared" ref="G59:G72" ca="1" si="10">+SUM(D59:F59)</f>
        <v>0</v>
      </c>
    </row>
    <row r="60" spans="1:7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9">
        <f t="shared" ca="1" si="10"/>
        <v>0</v>
      </c>
    </row>
    <row r="61" spans="1:7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9">
        <f t="shared" ca="1" si="10"/>
        <v>0</v>
      </c>
    </row>
    <row r="62" spans="1:7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9">
        <f t="shared" ca="1" si="10"/>
        <v>0</v>
      </c>
    </row>
    <row r="63" spans="1:7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9">
        <f t="shared" ca="1" si="10"/>
        <v>0</v>
      </c>
    </row>
    <row r="64" spans="1:7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9">
        <f t="shared" ca="1" si="10"/>
        <v>0</v>
      </c>
    </row>
    <row r="65" spans="1:7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9">
        <f t="shared" ca="1" si="10"/>
        <v>0</v>
      </c>
    </row>
    <row r="66" spans="1:7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9">
        <f t="shared" ca="1" si="10"/>
        <v>0</v>
      </c>
    </row>
    <row r="67" spans="1:7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9">
        <f t="shared" ca="1" si="10"/>
        <v>0</v>
      </c>
    </row>
    <row r="68" spans="1:7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9">
        <f t="shared" ca="1" si="10"/>
        <v>0</v>
      </c>
    </row>
    <row r="69" spans="1:7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9">
        <f t="shared" ca="1" si="10"/>
        <v>0</v>
      </c>
    </row>
    <row r="70" spans="1:7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9">
        <f t="shared" ca="1" si="10"/>
        <v>0</v>
      </c>
    </row>
    <row r="71" spans="1:7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8">
        <f t="shared" ca="1" si="8"/>
        <v>0</v>
      </c>
      <c r="G71" s="19">
        <f t="shared" ca="1" si="10"/>
        <v>0</v>
      </c>
    </row>
    <row r="72" spans="1:7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8">
        <f t="shared" ca="1" si="8"/>
        <v>0</v>
      </c>
      <c r="G72" s="19">
        <f t="shared" ca="1" si="10"/>
        <v>0</v>
      </c>
    </row>
    <row r="73" spans="1:7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2851128157.9892917</v>
      </c>
      <c r="E73" s="48">
        <f ca="1">SUMIF($C$7:$C$72,"HD",E$7:E$72)</f>
        <v>0</v>
      </c>
      <c r="F73" s="48">
        <f ca="1">SUMIF($C$7:$C$72,"HD",F$7:F$72)</f>
        <v>0</v>
      </c>
      <c r="G73" s="48">
        <f ca="1">SUMIF($C$7:$C$72,"HD",G$7:G$72)</f>
        <v>2851128157.9892917</v>
      </c>
    </row>
    <row r="74" spans="1:7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</row>
    <row r="75" spans="1:7" ht="13.8">
      <c r="A75" s="57" t="s">
        <v>287</v>
      </c>
      <c r="B75" s="47">
        <v>9003</v>
      </c>
      <c r="C75" s="56" t="s">
        <v>288</v>
      </c>
      <c r="D75" s="48">
        <f ca="1">D73+D74</f>
        <v>2851128157.9892917</v>
      </c>
      <c r="E75" s="48">
        <f ca="1">E73+E74</f>
        <v>0</v>
      </c>
      <c r="F75" s="48">
        <f ca="1">F73+F74</f>
        <v>0</v>
      </c>
      <c r="G75" s="48">
        <f ca="1">G73+G74</f>
        <v>2851128157.9892917</v>
      </c>
    </row>
  </sheetData>
  <mergeCells count="1">
    <mergeCell ref="E2:G2"/>
  </mergeCells>
  <dataValidations count="2">
    <dataValidation type="list" allowBlank="1" showInputMessage="1" showErrorMessage="1" sqref="C2" xr:uid="{F02179C7-7C0F-4E2B-9065-5850070EE380}">
      <formula1>"Toplam,Yurtiçi,Yurtdışı"</formula1>
    </dataValidation>
    <dataValidation type="list" allowBlank="1" showInputMessage="1" showErrorMessage="1" sqref="B2" xr:uid="{22726753-6B66-4971-BF56-3403C367F6BA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3DC8-43A3-4405-ADFD-2389B73E0E64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710</v>
      </c>
      <c r="E5" s="76">
        <v>711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38</v>
      </c>
      <c r="E6" s="54" t="s">
        <v>39</v>
      </c>
      <c r="F6" s="77" t="s">
        <v>335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136127805.69</v>
      </c>
      <c r="E7" s="18">
        <f t="shared" ca="1" si="0"/>
        <v>0</v>
      </c>
      <c r="F7" s="19">
        <f t="shared" ref="F7:F40" ca="1" si="1">+SUM(D7:E7)</f>
        <v>136127805.69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235345575.12</v>
      </c>
      <c r="E8" s="18">
        <f t="shared" ca="1" si="0"/>
        <v>0</v>
      </c>
      <c r="F8" s="19">
        <f t="shared" ca="1" si="1"/>
        <v>235345575.12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387945936.62</v>
      </c>
      <c r="E9" s="18">
        <f t="shared" ca="1" si="0"/>
        <v>0</v>
      </c>
      <c r="F9" s="19">
        <f t="shared" ca="1" si="1"/>
        <v>387945936.62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816267415.15000296</v>
      </c>
      <c r="E10" s="18">
        <f t="shared" ca="1" si="0"/>
        <v>430560.61</v>
      </c>
      <c r="F10" s="19">
        <f t="shared" ca="1" si="1"/>
        <v>816697975.76000297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44406.67</v>
      </c>
      <c r="E11" s="18">
        <f t="shared" ca="1" si="0"/>
        <v>0</v>
      </c>
      <c r="F11" s="19">
        <f t="shared" ca="1" si="1"/>
        <v>44406.67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57182207.320000008</v>
      </c>
      <c r="E13" s="18">
        <f t="shared" ca="1" si="0"/>
        <v>0</v>
      </c>
      <c r="F13" s="19">
        <f t="shared" ca="1" si="1"/>
        <v>57182207.320000008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444440708.23000002</v>
      </c>
      <c r="E14" s="18">
        <f t="shared" ca="1" si="0"/>
        <v>0</v>
      </c>
      <c r="F14" s="19">
        <f t="shared" ca="1" si="1"/>
        <v>444440708.23000002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68743318</v>
      </c>
      <c r="E17" s="18">
        <f t="shared" ca="1" si="0"/>
        <v>0</v>
      </c>
      <c r="F17" s="19">
        <f t="shared" ca="1" si="1"/>
        <v>68743318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71270990.409999996</v>
      </c>
      <c r="E18" s="18">
        <f t="shared" ca="1" si="0"/>
        <v>0</v>
      </c>
      <c r="F18" s="19">
        <f t="shared" ca="1" si="1"/>
        <v>71270990.409999996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198690583.91000003</v>
      </c>
      <c r="E20" s="18">
        <f t="shared" ca="1" si="0"/>
        <v>269987.65999999997</v>
      </c>
      <c r="F20" s="19">
        <f t="shared" ca="1" si="1"/>
        <v>198960571.57000002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7522447.4699999997</v>
      </c>
      <c r="E21" s="18">
        <f t="shared" ca="1" si="0"/>
        <v>0</v>
      </c>
      <c r="F21" s="19">
        <f t="shared" ca="1" si="1"/>
        <v>7522447.4699999997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582071985.19999993</v>
      </c>
      <c r="E22" s="18">
        <f t="shared" ca="1" si="0"/>
        <v>0</v>
      </c>
      <c r="F22" s="19">
        <f t="shared" ca="1" si="1"/>
        <v>582071985.19999993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886095257.74000001</v>
      </c>
      <c r="E23" s="18">
        <f t="shared" ca="1" si="2"/>
        <v>0</v>
      </c>
      <c r="F23" s="19">
        <f t="shared" ca="1" si="1"/>
        <v>886095257.74000001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28419470.470000103</v>
      </c>
      <c r="E24" s="18">
        <f t="shared" ca="1" si="2"/>
        <v>0</v>
      </c>
      <c r="F24" s="19">
        <f t="shared" ca="1" si="1"/>
        <v>28419470.470000103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19064492.462719001</v>
      </c>
      <c r="E25" s="18">
        <f t="shared" ca="1" si="2"/>
        <v>0</v>
      </c>
      <c r="F25" s="19">
        <f t="shared" ca="1" si="1"/>
        <v>19064492.462719001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184881440.03</v>
      </c>
      <c r="E26" s="18">
        <f t="shared" ca="1" si="2"/>
        <v>0</v>
      </c>
      <c r="F26" s="19">
        <f t="shared" ca="1" si="1"/>
        <v>184881440.03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19799138.09</v>
      </c>
      <c r="E27" s="18">
        <f t="shared" ca="1" si="2"/>
        <v>674646.73</v>
      </c>
      <c r="F27" s="19">
        <f t="shared" ca="1" si="1"/>
        <v>20473784.82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9356528.0299999993</v>
      </c>
      <c r="E28" s="18">
        <f t="shared" ca="1" si="2"/>
        <v>0</v>
      </c>
      <c r="F28" s="19">
        <f t="shared" ca="1" si="1"/>
        <v>9356528.0299999993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446761168.74599999</v>
      </c>
      <c r="E29" s="18">
        <f t="shared" ca="1" si="2"/>
        <v>0</v>
      </c>
      <c r="F29" s="19">
        <f t="shared" ca="1" si="1"/>
        <v>446761168.74599999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37351673.38000001</v>
      </c>
      <c r="E30" s="18">
        <f t="shared" ca="1" si="2"/>
        <v>0</v>
      </c>
      <c r="F30" s="19">
        <f t="shared" ca="1" si="1"/>
        <v>37351673.38000001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290428106.72000003</v>
      </c>
      <c r="E31" s="18">
        <f t="shared" ca="1" si="2"/>
        <v>0</v>
      </c>
      <c r="F31" s="19">
        <f t="shared" ca="1" si="1"/>
        <v>290428106.72000003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292745122.92000079</v>
      </c>
      <c r="E32" s="18">
        <f t="shared" ca="1" si="2"/>
        <v>0</v>
      </c>
      <c r="F32" s="19">
        <f t="shared" ca="1" si="1"/>
        <v>292745122.92000079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6451733.1299999803</v>
      </c>
      <c r="E33" s="18">
        <f t="shared" ca="1" si="2"/>
        <v>1004527.63</v>
      </c>
      <c r="F33" s="19">
        <f t="shared" ca="1" si="1"/>
        <v>7456260.7599999802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153602071.63999999</v>
      </c>
      <c r="E34" s="18">
        <f t="shared" ca="1" si="2"/>
        <v>0</v>
      </c>
      <c r="F34" s="19">
        <f t="shared" ca="1" si="1"/>
        <v>153602071.63999999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32885241.510000002</v>
      </c>
      <c r="E35" s="18">
        <f t="shared" ca="1" si="2"/>
        <v>0</v>
      </c>
      <c r="F35" s="19">
        <f t="shared" ca="1" si="1"/>
        <v>32885241.510000002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157064556.69999999</v>
      </c>
      <c r="E37" s="18">
        <f t="shared" ca="1" si="2"/>
        <v>876294.17</v>
      </c>
      <c r="F37" s="19">
        <f t="shared" ca="1" si="1"/>
        <v>157940850.86999997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18316511.449999999</v>
      </c>
      <c r="E39" s="18">
        <f t="shared" ca="1" si="3"/>
        <v>0</v>
      </c>
      <c r="F39" s="19">
        <f t="shared" ca="1" si="1"/>
        <v>18316511.449999999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33169677.84</v>
      </c>
      <c r="E40" s="18">
        <f t="shared" ca="1" si="3"/>
        <v>0</v>
      </c>
      <c r="F40" s="19">
        <f t="shared" ca="1" si="1"/>
        <v>33169677.84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3207907.8899999969</v>
      </c>
      <c r="E41" s="18">
        <f t="shared" ca="1" si="3"/>
        <v>0</v>
      </c>
      <c r="F41" s="19">
        <f t="shared" ref="F41" ca="1" si="4">+SUM(D41:E41)</f>
        <v>3207907.8899999969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11475654.800000006</v>
      </c>
      <c r="E42" s="18">
        <f t="shared" ca="1" si="3"/>
        <v>0</v>
      </c>
      <c r="F42" s="19">
        <f t="shared" ref="F42:F57" ca="1" si="5">+SUM(D42:E42)</f>
        <v>11475654.800000006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-153964.91</v>
      </c>
      <c r="E43" s="18">
        <f t="shared" ca="1" si="3"/>
        <v>0</v>
      </c>
      <c r="F43" s="19">
        <f t="shared" ca="1" si="5"/>
        <v>-153964.91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4719117.5099999988</v>
      </c>
      <c r="E44" s="18">
        <f t="shared" ca="1" si="3"/>
        <v>0</v>
      </c>
      <c r="F44" s="19">
        <f t="shared" ca="1" si="5"/>
        <v>4719117.5099999988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5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-374109.28</v>
      </c>
      <c r="E46" s="18">
        <f t="shared" ca="1" si="3"/>
        <v>0</v>
      </c>
      <c r="F46" s="19">
        <f t="shared" ca="1" si="5"/>
        <v>-374109.28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5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512494.17999999988</v>
      </c>
      <c r="E48" s="18">
        <f t="shared" ca="1" si="3"/>
        <v>0</v>
      </c>
      <c r="F48" s="19">
        <f t="shared" ca="1" si="5"/>
        <v>512494.17999999988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861350.18</v>
      </c>
      <c r="E49" s="18">
        <f t="shared" ca="1" si="3"/>
        <v>0</v>
      </c>
      <c r="F49" s="19">
        <f t="shared" ref="F49" ca="1" si="6">+SUM(D49:E49)</f>
        <v>861350.18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5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5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9">
        <f t="shared" ca="1" si="5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9">
        <f t="shared" ca="1" si="5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9">
        <f t="shared" ca="1" si="5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9">
        <f t="shared" ref="F58" ca="1" si="9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5642294021.0187263</v>
      </c>
      <c r="E73" s="48">
        <f ca="1">SUMIF($C$7:$C$72,"HD",E$7:E$72)</f>
        <v>3256016.8</v>
      </c>
      <c r="F73" s="48">
        <f ca="1">SUMIF($C$7:$C$72,"HD",F$7:F$72)</f>
        <v>5645550037.8187265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5642294021.0187263</v>
      </c>
      <c r="E75" s="48">
        <f ca="1">E73+E74</f>
        <v>3256016.8</v>
      </c>
      <c r="F75" s="48">
        <f ca="1">F73+F74</f>
        <v>5645550037.8187265</v>
      </c>
    </row>
  </sheetData>
  <mergeCells count="1">
    <mergeCell ref="E2:G2"/>
  </mergeCells>
  <dataValidations count="2">
    <dataValidation type="list" allowBlank="1" showInputMessage="1" showErrorMessage="1" sqref="B2" xr:uid="{D6FD245B-5924-41D0-BE7C-1F442A6B1653}">
      <formula1>"Toplam,Direkt,Endirekt"</formula1>
    </dataValidation>
    <dataValidation type="list" allowBlank="1" showInputMessage="1" showErrorMessage="1" sqref="C2" xr:uid="{4E97575A-A04A-4F18-ADC8-CCDD5161932C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D5B7-EE38-40F6-A672-2D56FF207EF4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336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703</v>
      </c>
      <c r="I5" s="76">
        <v>740</v>
      </c>
      <c r="J5" s="76">
        <v>741</v>
      </c>
      <c r="K5" s="76">
        <v>742</v>
      </c>
      <c r="L5" s="76">
        <v>743</v>
      </c>
      <c r="M5" s="76">
        <v>744</v>
      </c>
      <c r="N5" s="76">
        <v>761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77" t="s">
        <v>337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9">
        <f ca="1">+E7+F7+G7</f>
        <v>143803630.92000002</v>
      </c>
      <c r="E7" s="18">
        <f t="shared" ref="E7:N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143803630.92000002</v>
      </c>
      <c r="H7" s="18">
        <f t="shared" ca="1" si="0"/>
        <v>0</v>
      </c>
      <c r="I7" s="18">
        <f t="shared" ca="1" si="0"/>
        <v>45325751.899999999</v>
      </c>
      <c r="J7" s="18">
        <f t="shared" ca="1" si="0"/>
        <v>2308474.36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9">
        <f ca="1">D7+SUM(H7:N7)</f>
        <v>191437857.18000001</v>
      </c>
    </row>
    <row r="8" spans="1:15" ht="12.75" customHeight="1">
      <c r="A8" s="55" t="s">
        <v>149</v>
      </c>
      <c r="B8" s="17">
        <v>1003</v>
      </c>
      <c r="C8" s="56" t="s">
        <v>147</v>
      </c>
      <c r="D8" s="19">
        <f t="shared" ref="D8:D22" ca="1" si="1">+E8+F8+G8</f>
        <v>2933609206.1899996</v>
      </c>
      <c r="E8" s="18">
        <f t="shared" ca="1" si="0"/>
        <v>734226151.16999996</v>
      </c>
      <c r="F8" s="18">
        <f t="shared" ca="1" si="0"/>
        <v>1364243508.6600001</v>
      </c>
      <c r="G8" s="18">
        <f t="shared" ca="1" si="0"/>
        <v>835139546.35999942</v>
      </c>
      <c r="H8" s="18">
        <f t="shared" ca="1" si="0"/>
        <v>694154065.13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9">
        <f t="shared" ref="O8:O18" ca="1" si="2">D8+SUM(H8:N8)</f>
        <v>3627763271.3199997</v>
      </c>
    </row>
    <row r="9" spans="1:15" ht="12.75" customHeight="1">
      <c r="A9" s="55" t="s">
        <v>151</v>
      </c>
      <c r="B9" s="17">
        <v>1004</v>
      </c>
      <c r="C9" s="56" t="s">
        <v>147</v>
      </c>
      <c r="D9" s="19">
        <f t="shared" ca="1" si="1"/>
        <v>3596990250.1580009</v>
      </c>
      <c r="E9" s="18">
        <f t="shared" ca="1" si="0"/>
        <v>1026063175.3700005</v>
      </c>
      <c r="F9" s="18">
        <f t="shared" ca="1" si="0"/>
        <v>1417661656.2690003</v>
      </c>
      <c r="G9" s="18">
        <f t="shared" ca="1" si="0"/>
        <v>1153265418.5189998</v>
      </c>
      <c r="H9" s="18">
        <f t="shared" ca="1" si="0"/>
        <v>554873805.21000004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0</v>
      </c>
      <c r="M9" s="18">
        <f t="shared" ca="1" si="0"/>
        <v>0</v>
      </c>
      <c r="N9" s="18">
        <f t="shared" ca="1" si="0"/>
        <v>0</v>
      </c>
      <c r="O9" s="19">
        <f t="shared" ca="1" si="2"/>
        <v>4151864055.368001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9">
        <f t="shared" ca="1" si="1"/>
        <v>6437366178.0300007</v>
      </c>
      <c r="E10" s="18">
        <f t="shared" ca="1" si="0"/>
        <v>1441625186.0544603</v>
      </c>
      <c r="F10" s="18">
        <f t="shared" ca="1" si="0"/>
        <v>2231627500.5062499</v>
      </c>
      <c r="G10" s="18">
        <f t="shared" ca="1" si="0"/>
        <v>2764113491.4692903</v>
      </c>
      <c r="H10" s="18">
        <f t="shared" ca="1" si="0"/>
        <v>712089226.34008896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0</v>
      </c>
      <c r="M10" s="18">
        <f t="shared" ca="1" si="0"/>
        <v>0</v>
      </c>
      <c r="N10" s="18">
        <f t="shared" ca="1" si="0"/>
        <v>0</v>
      </c>
      <c r="O10" s="19">
        <f t="shared" ca="1" si="2"/>
        <v>7149455404.3700895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9">
        <f t="shared" ca="1" si="1"/>
        <v>17971987.169999998</v>
      </c>
      <c r="E11" s="18">
        <f t="shared" ca="1" si="0"/>
        <v>8040570.75</v>
      </c>
      <c r="F11" s="18">
        <f t="shared" ca="1" si="0"/>
        <v>10153623.949999999</v>
      </c>
      <c r="G11" s="18">
        <f t="shared" ca="1" si="0"/>
        <v>-222207.53</v>
      </c>
      <c r="H11" s="18">
        <f t="shared" ca="1" si="0"/>
        <v>249649073.81</v>
      </c>
      <c r="I11" s="18">
        <f t="shared" ca="1" si="0"/>
        <v>66828196.318000004</v>
      </c>
      <c r="J11" s="18">
        <f t="shared" ca="1" si="0"/>
        <v>945376.88</v>
      </c>
      <c r="K11" s="18">
        <f t="shared" ca="1" si="0"/>
        <v>559878.29</v>
      </c>
      <c r="L11" s="18">
        <f t="shared" ca="1" si="0"/>
        <v>0</v>
      </c>
      <c r="M11" s="18">
        <f t="shared" ca="1" si="0"/>
        <v>385163</v>
      </c>
      <c r="N11" s="18">
        <f t="shared" ca="1" si="0"/>
        <v>0</v>
      </c>
      <c r="O11" s="19">
        <f t="shared" ca="1" si="2"/>
        <v>336339675.46800005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9">
        <f t="shared" ca="1" si="1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2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9">
        <f t="shared" ca="1" si="1"/>
        <v>594021459.50999999</v>
      </c>
      <c r="E13" s="18">
        <f t="shared" ca="1" si="0"/>
        <v>41549588.68</v>
      </c>
      <c r="F13" s="18">
        <f t="shared" ca="1" si="0"/>
        <v>294778118.06</v>
      </c>
      <c r="G13" s="18">
        <f t="shared" ca="1" si="0"/>
        <v>257693752.76999998</v>
      </c>
      <c r="H13" s="18">
        <f t="shared" ca="1" si="0"/>
        <v>168155779.46999997</v>
      </c>
      <c r="I13" s="18">
        <f t="shared" ca="1" si="0"/>
        <v>0</v>
      </c>
      <c r="J13" s="18">
        <f t="shared" ca="1" si="0"/>
        <v>32882611.919999998</v>
      </c>
      <c r="K13" s="18">
        <f t="shared" ca="1" si="0"/>
        <v>10448440.08</v>
      </c>
      <c r="L13" s="18">
        <f t="shared" ca="1" si="0"/>
        <v>0</v>
      </c>
      <c r="M13" s="18">
        <f t="shared" ca="1" si="0"/>
        <v>3050279.65</v>
      </c>
      <c r="N13" s="18">
        <f t="shared" ca="1" si="0"/>
        <v>0</v>
      </c>
      <c r="O13" s="19">
        <f t="shared" ca="1" si="2"/>
        <v>808558570.63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9">
        <f t="shared" ca="1" si="1"/>
        <v>9027375871.9899979</v>
      </c>
      <c r="E14" s="18">
        <f t="shared" ca="1" si="0"/>
        <v>1273472877.3999996</v>
      </c>
      <c r="F14" s="18">
        <f t="shared" ca="1" si="0"/>
        <v>1749290108.0115578</v>
      </c>
      <c r="G14" s="18">
        <f t="shared" ca="1" si="0"/>
        <v>6004612886.5784416</v>
      </c>
      <c r="H14" s="18">
        <f t="shared" ca="1" si="0"/>
        <v>580513671.04999995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9">
        <f t="shared" ca="1" si="2"/>
        <v>9607889543.0399971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9">
        <f t="shared" ca="1" si="1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2"/>
        <v>0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9">
        <f t="shared" ca="1" si="1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2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9">
        <f t="shared" ca="1" si="1"/>
        <v>29154218</v>
      </c>
      <c r="E17" s="18">
        <f t="shared" ca="1" si="0"/>
        <v>550084</v>
      </c>
      <c r="F17" s="18">
        <f t="shared" ca="1" si="0"/>
        <v>31306680</v>
      </c>
      <c r="G17" s="18">
        <f t="shared" ca="1" si="0"/>
        <v>-2702546</v>
      </c>
      <c r="H17" s="18">
        <f t="shared" ca="1" si="0"/>
        <v>6452646</v>
      </c>
      <c r="I17" s="18">
        <f t="shared" ca="1" si="0"/>
        <v>583519609</v>
      </c>
      <c r="J17" s="18">
        <f t="shared" ca="1" si="0"/>
        <v>11708839</v>
      </c>
      <c r="K17" s="18">
        <f t="shared" ca="1" si="0"/>
        <v>11416332</v>
      </c>
      <c r="L17" s="18">
        <f t="shared" ca="1" si="0"/>
        <v>0</v>
      </c>
      <c r="M17" s="18">
        <f t="shared" ca="1" si="0"/>
        <v>6905436</v>
      </c>
      <c r="N17" s="18">
        <f t="shared" ca="1" si="0"/>
        <v>0</v>
      </c>
      <c r="O17" s="19">
        <f t="shared" ca="1" si="2"/>
        <v>649157080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9">
        <f t="shared" ca="1" si="1"/>
        <v>62486560.461399987</v>
      </c>
      <c r="E18" s="18">
        <f t="shared" ca="1" si="0"/>
        <v>2321007.1154999998</v>
      </c>
      <c r="F18" s="18">
        <f t="shared" ca="1" si="0"/>
        <v>41111152.727499992</v>
      </c>
      <c r="G18" s="18">
        <f t="shared" ca="1" si="0"/>
        <v>19054400.618399996</v>
      </c>
      <c r="H18" s="18">
        <f t="shared" ca="1" si="0"/>
        <v>5411662.7300000004</v>
      </c>
      <c r="I18" s="18">
        <f t="shared" ca="1" si="0"/>
        <v>275996450.95999998</v>
      </c>
      <c r="J18" s="18">
        <f t="shared" ca="1" si="0"/>
        <v>4311755.28</v>
      </c>
      <c r="K18" s="18">
        <f t="shared" ca="1" si="0"/>
        <v>8633.0299999999988</v>
      </c>
      <c r="L18" s="18">
        <f t="shared" ca="1" si="0"/>
        <v>0</v>
      </c>
      <c r="M18" s="18">
        <f t="shared" ca="1" si="0"/>
        <v>6445012.3700000001</v>
      </c>
      <c r="N18" s="18">
        <f t="shared" ca="1" si="0"/>
        <v>0</v>
      </c>
      <c r="O18" s="19">
        <f t="shared" ca="1" si="2"/>
        <v>354660074.83139992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9">
        <f t="shared" ca="1" si="1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ref="O19:O24" ca="1" si="3">D19+SUM(H19:N19)</f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9">
        <f t="shared" ca="1" si="1"/>
        <v>3289847852.7700005</v>
      </c>
      <c r="E20" s="18">
        <f t="shared" ca="1" si="0"/>
        <v>1020084258.3</v>
      </c>
      <c r="F20" s="18">
        <f t="shared" ca="1" si="0"/>
        <v>1400386771.9200003</v>
      </c>
      <c r="G20" s="18">
        <f t="shared" ca="1" si="0"/>
        <v>869376822.54999995</v>
      </c>
      <c r="H20" s="18">
        <f t="shared" ca="1" si="0"/>
        <v>259511354.76999998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0</v>
      </c>
      <c r="N20" s="18">
        <f t="shared" ca="1" si="0"/>
        <v>0</v>
      </c>
      <c r="O20" s="19">
        <f t="shared" ca="1" si="3"/>
        <v>3549359207.5400004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9">
        <f t="shared" ca="1" si="1"/>
        <v>121436086.33</v>
      </c>
      <c r="E21" s="18">
        <f t="shared" ca="1" si="0"/>
        <v>21594395.539999999</v>
      </c>
      <c r="F21" s="18">
        <f t="shared" ca="1" si="0"/>
        <v>22227561.66</v>
      </c>
      <c r="G21" s="18">
        <f t="shared" ca="1" si="0"/>
        <v>77614129.129999995</v>
      </c>
      <c r="H21" s="18">
        <f t="shared" ca="1" si="0"/>
        <v>62038550.5</v>
      </c>
      <c r="I21" s="18">
        <f t="shared" ca="1" si="0"/>
        <v>0</v>
      </c>
      <c r="J21" s="18">
        <f t="shared" ca="1" si="0"/>
        <v>0</v>
      </c>
      <c r="K21" s="18">
        <f t="shared" ca="1" si="0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9">
        <f t="shared" ca="1" si="3"/>
        <v>183474636.82999998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9">
        <f t="shared" ca="1" si="1"/>
        <v>6989686104.1700001</v>
      </c>
      <c r="E22" s="18">
        <f t="shared" ca="1" si="0"/>
        <v>2063090302.9100001</v>
      </c>
      <c r="F22" s="18">
        <f t="shared" ca="1" si="0"/>
        <v>2700696447.5699992</v>
      </c>
      <c r="G22" s="18">
        <f t="shared" ca="1" si="0"/>
        <v>2225899353.6900001</v>
      </c>
      <c r="H22" s="18">
        <f t="shared" ca="1" si="0"/>
        <v>1396481599.3800001</v>
      </c>
      <c r="I22" s="18">
        <f t="shared" ca="1" si="0"/>
        <v>5742813994.5500002</v>
      </c>
      <c r="J22" s="18">
        <f t="shared" ca="1" si="0"/>
        <v>955607293.05999994</v>
      </c>
      <c r="K22" s="18">
        <f t="shared" ca="1" si="0"/>
        <v>8.3699999999999992</v>
      </c>
      <c r="L22" s="18">
        <f t="shared" ca="1" si="0"/>
        <v>0</v>
      </c>
      <c r="M22" s="18">
        <f t="shared" ca="1" si="0"/>
        <v>9870.07</v>
      </c>
      <c r="N22" s="18">
        <f t="shared" ca="1" si="0"/>
        <v>0</v>
      </c>
      <c r="O22" s="19">
        <f t="shared" ca="1" si="3"/>
        <v>15084598869.599998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2081905926</v>
      </c>
      <c r="E23" s="18">
        <f t="shared" ref="E23:N38" ca="1" si="4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202339024.68000054</v>
      </c>
      <c r="F23" s="18">
        <f t="shared" ca="1" si="4"/>
        <v>968197169.70965004</v>
      </c>
      <c r="G23" s="18">
        <f t="shared" ca="1" si="4"/>
        <v>911369731.61034942</v>
      </c>
      <c r="H23" s="18">
        <f t="shared" ca="1" si="4"/>
        <v>470336864.73000002</v>
      </c>
      <c r="I23" s="18">
        <f t="shared" ca="1" si="4"/>
        <v>254417073.97999999</v>
      </c>
      <c r="J23" s="18">
        <f t="shared" ca="1" si="4"/>
        <v>3315790.32</v>
      </c>
      <c r="K23" s="18">
        <f t="shared" ca="1" si="4"/>
        <v>5910309.3499999996</v>
      </c>
      <c r="L23" s="18">
        <f t="shared" ca="1" si="4"/>
        <v>0</v>
      </c>
      <c r="M23" s="18">
        <f t="shared" ca="1" si="4"/>
        <v>1173290.8600000001</v>
      </c>
      <c r="N23" s="18">
        <f t="shared" ca="1" si="4"/>
        <v>0</v>
      </c>
      <c r="O23" s="19">
        <f t="shared" ca="1" si="3"/>
        <v>2817059255.2400002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258953108.38999987</v>
      </c>
      <c r="E24" s="18">
        <f t="shared" ca="1" si="4"/>
        <v>29675136.269999895</v>
      </c>
      <c r="F24" s="18">
        <f t="shared" ca="1" si="4"/>
        <v>130141034.90999997</v>
      </c>
      <c r="G24" s="18">
        <f t="shared" ca="1" si="4"/>
        <v>99136937.210000008</v>
      </c>
      <c r="H24" s="18">
        <f t="shared" ca="1" si="4"/>
        <v>112235810.43000031</v>
      </c>
      <c r="I24" s="18">
        <f t="shared" ca="1" si="4"/>
        <v>565583802.98000169</v>
      </c>
      <c r="J24" s="18">
        <f t="shared" ca="1" si="4"/>
        <v>11093407.319999991</v>
      </c>
      <c r="K24" s="18">
        <f t="shared" ca="1" si="4"/>
        <v>10402682.529999981</v>
      </c>
      <c r="L24" s="18">
        <f t="shared" ca="1" si="4"/>
        <v>0</v>
      </c>
      <c r="M24" s="18">
        <f t="shared" ca="1" si="4"/>
        <v>0</v>
      </c>
      <c r="N24" s="18">
        <f t="shared" ca="1" si="4"/>
        <v>0</v>
      </c>
      <c r="O24" s="19">
        <f t="shared" ca="1" si="3"/>
        <v>958268811.65000176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5">+E25+F25+G25</f>
        <v>20487529.640000001</v>
      </c>
      <c r="E25" s="18">
        <f t="shared" ca="1" si="4"/>
        <v>6074994.0806550011</v>
      </c>
      <c r="F25" s="18">
        <f t="shared" ca="1" si="4"/>
        <v>9915963.4895059988</v>
      </c>
      <c r="G25" s="18">
        <f t="shared" ca="1" si="4"/>
        <v>4496572.0698389998</v>
      </c>
      <c r="H25" s="18">
        <f t="shared" ca="1" si="4"/>
        <v>34327724.93</v>
      </c>
      <c r="I25" s="18">
        <f t="shared" ca="1" si="4"/>
        <v>70703065.42330499</v>
      </c>
      <c r="J25" s="18">
        <f t="shared" ca="1" si="4"/>
        <v>323568.60474500008</v>
      </c>
      <c r="K25" s="18">
        <f t="shared" ca="1" si="4"/>
        <v>773667.26947599999</v>
      </c>
      <c r="L25" s="18">
        <f t="shared" ca="1" si="4"/>
        <v>0</v>
      </c>
      <c r="M25" s="18">
        <f t="shared" ca="1" si="4"/>
        <v>142873.37620600002</v>
      </c>
      <c r="N25" s="18">
        <f t="shared" ca="1" si="4"/>
        <v>0</v>
      </c>
      <c r="O25" s="19">
        <f t="shared" ref="O25:O36" ca="1" si="6">D25+SUM(H25:N25)</f>
        <v>126758429.24373198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9">
        <f t="shared" ca="1" si="5"/>
        <v>1992338733.0799999</v>
      </c>
      <c r="E26" s="18">
        <f t="shared" ca="1" si="4"/>
        <v>177120844.52113289</v>
      </c>
      <c r="F26" s="18">
        <f t="shared" ca="1" si="4"/>
        <v>1630647574.4004207</v>
      </c>
      <c r="G26" s="18">
        <f t="shared" ca="1" si="4"/>
        <v>184570314.15844631</v>
      </c>
      <c r="H26" s="18">
        <f t="shared" ca="1" si="4"/>
        <v>103583984.89</v>
      </c>
      <c r="I26" s="18">
        <f t="shared" ca="1" si="4"/>
        <v>0</v>
      </c>
      <c r="J26" s="18">
        <f t="shared" ca="1" si="4"/>
        <v>0</v>
      </c>
      <c r="K26" s="18">
        <f t="shared" ca="1" si="4"/>
        <v>0</v>
      </c>
      <c r="L26" s="18">
        <f t="shared" ca="1" si="4"/>
        <v>0</v>
      </c>
      <c r="M26" s="18">
        <f t="shared" ca="1" si="4"/>
        <v>0</v>
      </c>
      <c r="N26" s="18">
        <f t="shared" ca="1" si="4"/>
        <v>0</v>
      </c>
      <c r="O26" s="19">
        <f t="shared" ca="1" si="6"/>
        <v>2095922717.97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9">
        <f t="shared" ca="1" si="5"/>
        <v>446086908.72000003</v>
      </c>
      <c r="E27" s="18">
        <f t="shared" ca="1" si="4"/>
        <v>42900255.100000001</v>
      </c>
      <c r="F27" s="18">
        <f t="shared" ca="1" si="4"/>
        <v>68546872.620000005</v>
      </c>
      <c r="G27" s="18">
        <f t="shared" ca="1" si="4"/>
        <v>334639781</v>
      </c>
      <c r="H27" s="18">
        <f t="shared" ca="1" si="4"/>
        <v>290998609.75</v>
      </c>
      <c r="I27" s="18">
        <f t="shared" ca="1" si="4"/>
        <v>774398426.37</v>
      </c>
      <c r="J27" s="18">
        <f t="shared" ca="1" si="4"/>
        <v>11235855.689999999</v>
      </c>
      <c r="K27" s="18">
        <f t="shared" ca="1" si="4"/>
        <v>2103169.35</v>
      </c>
      <c r="L27" s="18">
        <f t="shared" ca="1" si="4"/>
        <v>0</v>
      </c>
      <c r="M27" s="18">
        <f t="shared" ca="1" si="4"/>
        <v>2180465.6</v>
      </c>
      <c r="N27" s="18">
        <f t="shared" ca="1" si="4"/>
        <v>0</v>
      </c>
      <c r="O27" s="19">
        <f t="shared" ca="1" si="6"/>
        <v>1527003435.4799998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9">
        <f t="shared" ca="1" si="5"/>
        <v>301519280.50999999</v>
      </c>
      <c r="E28" s="18">
        <f t="shared" ca="1" si="4"/>
        <v>2625795.88</v>
      </c>
      <c r="F28" s="18">
        <f t="shared" ca="1" si="4"/>
        <v>226380146.37</v>
      </c>
      <c r="G28" s="18">
        <f t="shared" ca="1" si="4"/>
        <v>72513338.260000005</v>
      </c>
      <c r="H28" s="18">
        <f t="shared" ca="1" si="4"/>
        <v>5046912.47</v>
      </c>
      <c r="I28" s="18">
        <f t="shared" ca="1" si="4"/>
        <v>0</v>
      </c>
      <c r="J28" s="18">
        <f t="shared" ca="1" si="4"/>
        <v>0</v>
      </c>
      <c r="K28" s="18">
        <f t="shared" ca="1" si="4"/>
        <v>0</v>
      </c>
      <c r="L28" s="18">
        <f t="shared" ca="1" si="4"/>
        <v>0</v>
      </c>
      <c r="M28" s="18">
        <f t="shared" ca="1" si="4"/>
        <v>0</v>
      </c>
      <c r="N28" s="18">
        <f t="shared" ca="1" si="4"/>
        <v>0</v>
      </c>
      <c r="O28" s="19">
        <f t="shared" ca="1" si="6"/>
        <v>306566192.98000002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9">
        <f t="shared" ca="1" si="5"/>
        <v>687317789.49019992</v>
      </c>
      <c r="E29" s="18">
        <f t="shared" ca="1" si="4"/>
        <v>72333978.82323283</v>
      </c>
      <c r="F29" s="18">
        <f t="shared" ca="1" si="4"/>
        <v>436937378.64803284</v>
      </c>
      <c r="G29" s="18">
        <f t="shared" ca="1" si="4"/>
        <v>178046432.01893428</v>
      </c>
      <c r="H29" s="18">
        <f t="shared" ca="1" si="4"/>
        <v>382780745.83999997</v>
      </c>
      <c r="I29" s="18">
        <f t="shared" ca="1" si="4"/>
        <v>2006839567.8738</v>
      </c>
      <c r="J29" s="18">
        <f t="shared" ca="1" si="4"/>
        <v>96516354.566799998</v>
      </c>
      <c r="K29" s="18">
        <f t="shared" ca="1" si="4"/>
        <v>199694421.24860001</v>
      </c>
      <c r="L29" s="18">
        <f t="shared" ca="1" si="4"/>
        <v>0</v>
      </c>
      <c r="M29" s="18">
        <f t="shared" ca="1" si="4"/>
        <v>89646671.618699998</v>
      </c>
      <c r="N29" s="18">
        <f t="shared" ca="1" si="4"/>
        <v>0</v>
      </c>
      <c r="O29" s="19">
        <f t="shared" ca="1" si="6"/>
        <v>3462795550.6381001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9">
        <f t="shared" ca="1" si="5"/>
        <v>16774018.770000027</v>
      </c>
      <c r="E30" s="18">
        <f t="shared" ca="1" si="4"/>
        <v>5552083.5900000092</v>
      </c>
      <c r="F30" s="18">
        <f t="shared" ca="1" si="4"/>
        <v>6403038.5900000092</v>
      </c>
      <c r="G30" s="18">
        <f t="shared" ca="1" si="4"/>
        <v>4818896.5900000092</v>
      </c>
      <c r="H30" s="18">
        <f t="shared" ca="1" si="4"/>
        <v>19361085.29999996</v>
      </c>
      <c r="I30" s="18">
        <f t="shared" ca="1" si="4"/>
        <v>54623105.829999991</v>
      </c>
      <c r="J30" s="18">
        <f t="shared" ca="1" si="4"/>
        <v>2104053.3900000006</v>
      </c>
      <c r="K30" s="18">
        <f t="shared" ca="1" si="4"/>
        <v>3581838.4599999972</v>
      </c>
      <c r="L30" s="18">
        <f t="shared" ca="1" si="4"/>
        <v>0</v>
      </c>
      <c r="M30" s="18">
        <f t="shared" ca="1" si="4"/>
        <v>1564168.5100000019</v>
      </c>
      <c r="N30" s="18">
        <f t="shared" ca="1" si="4"/>
        <v>0</v>
      </c>
      <c r="O30" s="19">
        <f t="shared" ca="1" si="6"/>
        <v>98008270.259999976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9">
        <f t="shared" ca="1" si="5"/>
        <v>517185646.57081199</v>
      </c>
      <c r="E31" s="18">
        <f t="shared" ca="1" si="4"/>
        <v>40100095.008953996</v>
      </c>
      <c r="F31" s="18">
        <f t="shared" ca="1" si="4"/>
        <v>119905305.35987701</v>
      </c>
      <c r="G31" s="18">
        <f t="shared" ca="1" si="4"/>
        <v>357180246.20198101</v>
      </c>
      <c r="H31" s="18">
        <f t="shared" ca="1" si="4"/>
        <v>120311218.48</v>
      </c>
      <c r="I31" s="18">
        <f t="shared" ca="1" si="4"/>
        <v>1398511123.715374</v>
      </c>
      <c r="J31" s="18">
        <f t="shared" ca="1" si="4"/>
        <v>33411083.410216</v>
      </c>
      <c r="K31" s="18">
        <f t="shared" ca="1" si="4"/>
        <v>30883415.670216002</v>
      </c>
      <c r="L31" s="18">
        <f t="shared" ca="1" si="4"/>
        <v>0</v>
      </c>
      <c r="M31" s="18">
        <f t="shared" ca="1" si="4"/>
        <v>29760810.020215999</v>
      </c>
      <c r="N31" s="18">
        <f t="shared" ca="1" si="4"/>
        <v>0</v>
      </c>
      <c r="O31" s="19">
        <f t="shared" ca="1" si="6"/>
        <v>2130063297.8668342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9">
        <f t="shared" ca="1" si="5"/>
        <v>320736434.16001034</v>
      </c>
      <c r="E32" s="18">
        <f t="shared" ca="1" si="4"/>
        <v>91553395.42002213</v>
      </c>
      <c r="F32" s="18">
        <f t="shared" ca="1" si="4"/>
        <v>123440828.5200001</v>
      </c>
      <c r="G32" s="18">
        <f t="shared" ca="1" si="4"/>
        <v>105742210.21998811</v>
      </c>
      <c r="H32" s="18">
        <f t="shared" ca="1" si="4"/>
        <v>467207005.13006926</v>
      </c>
      <c r="I32" s="18">
        <f t="shared" ca="1" si="4"/>
        <v>926627751.73001242</v>
      </c>
      <c r="J32" s="18">
        <f t="shared" ca="1" si="4"/>
        <v>66932385.950036973</v>
      </c>
      <c r="K32" s="18">
        <f t="shared" ca="1" si="4"/>
        <v>28611018.120001178</v>
      </c>
      <c r="L32" s="18">
        <f t="shared" ca="1" si="4"/>
        <v>0</v>
      </c>
      <c r="M32" s="18">
        <f t="shared" ca="1" si="4"/>
        <v>42421523.33998879</v>
      </c>
      <c r="N32" s="18">
        <f t="shared" ca="1" si="4"/>
        <v>0</v>
      </c>
      <c r="O32" s="19">
        <f t="shared" ca="1" si="6"/>
        <v>1852536118.4301188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9">
        <f t="shared" ca="1" si="5"/>
        <v>19209785.399999984</v>
      </c>
      <c r="E33" s="18">
        <f t="shared" ca="1" si="4"/>
        <v>4373538.1799999848</v>
      </c>
      <c r="F33" s="18">
        <f t="shared" ca="1" si="4"/>
        <v>126896.36</v>
      </c>
      <c r="G33" s="18">
        <f t="shared" ca="1" si="4"/>
        <v>14709350.859999999</v>
      </c>
      <c r="H33" s="18">
        <f t="shared" ca="1" si="4"/>
        <v>143117339.94999909</v>
      </c>
      <c r="I33" s="18">
        <f t="shared" ca="1" si="4"/>
        <v>25731090.399999823</v>
      </c>
      <c r="J33" s="18">
        <f t="shared" ca="1" si="4"/>
        <v>273306.18999999989</v>
      </c>
      <c r="K33" s="18">
        <f t="shared" ca="1" si="4"/>
        <v>262411.34999999992</v>
      </c>
      <c r="L33" s="18">
        <f t="shared" ca="1" si="4"/>
        <v>0</v>
      </c>
      <c r="M33" s="18">
        <f t="shared" ca="1" si="4"/>
        <v>1157280.5799999973</v>
      </c>
      <c r="N33" s="18">
        <f t="shared" ca="1" si="4"/>
        <v>0</v>
      </c>
      <c r="O33" s="19">
        <f t="shared" ca="1" si="6"/>
        <v>189751213.86999887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9">
        <f t="shared" ca="1" si="5"/>
        <v>109809332.67</v>
      </c>
      <c r="E34" s="18">
        <f t="shared" ca="1" si="4"/>
        <v>20869726.169999998</v>
      </c>
      <c r="F34" s="18">
        <f t="shared" ca="1" si="4"/>
        <v>88939606.5</v>
      </c>
      <c r="G34" s="18">
        <f t="shared" ca="1" si="4"/>
        <v>0</v>
      </c>
      <c r="H34" s="18">
        <f t="shared" ca="1" si="4"/>
        <v>26288842.109999999</v>
      </c>
      <c r="I34" s="18">
        <f t="shared" ca="1" si="4"/>
        <v>522020463.80000007</v>
      </c>
      <c r="J34" s="18">
        <f t="shared" ca="1" si="4"/>
        <v>15798974.330000002</v>
      </c>
      <c r="K34" s="18">
        <f t="shared" ca="1" si="4"/>
        <v>11818347.000000002</v>
      </c>
      <c r="L34" s="18">
        <f t="shared" ca="1" si="4"/>
        <v>0</v>
      </c>
      <c r="M34" s="18">
        <f t="shared" ca="1" si="4"/>
        <v>4359301.62</v>
      </c>
      <c r="N34" s="18">
        <f t="shared" ca="1" si="4"/>
        <v>0</v>
      </c>
      <c r="O34" s="19">
        <f t="shared" ca="1" si="6"/>
        <v>690095261.53000009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9">
        <f t="shared" ca="1" si="5"/>
        <v>27759164.640000001</v>
      </c>
      <c r="E35" s="18">
        <f t="shared" ca="1" si="4"/>
        <v>9792620.8399999999</v>
      </c>
      <c r="F35" s="18">
        <f t="shared" ca="1" si="4"/>
        <v>8453363.8000000007</v>
      </c>
      <c r="G35" s="18">
        <f t="shared" ca="1" si="4"/>
        <v>9513180</v>
      </c>
      <c r="H35" s="18">
        <f t="shared" ca="1" si="4"/>
        <v>25017073.960000001</v>
      </c>
      <c r="I35" s="18">
        <f t="shared" ca="1" si="4"/>
        <v>49254643.539999999</v>
      </c>
      <c r="J35" s="18">
        <f t="shared" ca="1" si="4"/>
        <v>2586522.54</v>
      </c>
      <c r="K35" s="18">
        <f t="shared" ca="1" si="4"/>
        <v>0</v>
      </c>
      <c r="L35" s="18">
        <f t="shared" ca="1" si="4"/>
        <v>0</v>
      </c>
      <c r="M35" s="18">
        <f t="shared" ca="1" si="4"/>
        <v>0</v>
      </c>
      <c r="N35" s="18">
        <f t="shared" ca="1" si="4"/>
        <v>0</v>
      </c>
      <c r="O35" s="19">
        <f t="shared" ca="1" si="6"/>
        <v>104617404.68000001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9">
        <f t="shared" ca="1" si="5"/>
        <v>0</v>
      </c>
      <c r="E36" s="18">
        <f t="shared" ca="1" si="4"/>
        <v>0</v>
      </c>
      <c r="F36" s="18">
        <f t="shared" ca="1" si="4"/>
        <v>0</v>
      </c>
      <c r="G36" s="18">
        <f t="shared" ca="1" si="4"/>
        <v>0</v>
      </c>
      <c r="H36" s="18">
        <f t="shared" ca="1" si="4"/>
        <v>0</v>
      </c>
      <c r="I36" s="18">
        <f t="shared" ca="1" si="4"/>
        <v>0</v>
      </c>
      <c r="J36" s="18">
        <f t="shared" ca="1" si="4"/>
        <v>0</v>
      </c>
      <c r="K36" s="18">
        <f t="shared" ca="1" si="4"/>
        <v>0</v>
      </c>
      <c r="L36" s="18">
        <f t="shared" ca="1" si="4"/>
        <v>0</v>
      </c>
      <c r="M36" s="18">
        <f t="shared" ca="1" si="4"/>
        <v>0</v>
      </c>
      <c r="N36" s="18">
        <f t="shared" ca="1" si="4"/>
        <v>0</v>
      </c>
      <c r="O36" s="19">
        <f t="shared" ca="1" si="6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9">
        <f t="shared" ca="1" si="5"/>
        <v>1591281776.0700021</v>
      </c>
      <c r="E37" s="18">
        <f t="shared" ca="1" si="4"/>
        <v>119215005.79998398</v>
      </c>
      <c r="F37" s="18">
        <f t="shared" ca="1" si="4"/>
        <v>1141232180.9800181</v>
      </c>
      <c r="G37" s="18">
        <f t="shared" ca="1" si="4"/>
        <v>330834589.28999996</v>
      </c>
      <c r="H37" s="18">
        <f t="shared" ca="1" si="4"/>
        <v>40112976.700000003</v>
      </c>
      <c r="I37" s="18">
        <f t="shared" ca="1" si="4"/>
        <v>0</v>
      </c>
      <c r="J37" s="18">
        <f t="shared" ca="1" si="4"/>
        <v>0</v>
      </c>
      <c r="K37" s="18">
        <f t="shared" ca="1" si="4"/>
        <v>0</v>
      </c>
      <c r="L37" s="18">
        <f t="shared" ca="1" si="4"/>
        <v>0</v>
      </c>
      <c r="M37" s="18">
        <f t="shared" ca="1" si="4"/>
        <v>0</v>
      </c>
      <c r="N37" s="18">
        <f t="shared" ca="1" si="4"/>
        <v>0</v>
      </c>
      <c r="O37" s="19">
        <f t="shared" ref="O37:O44" ca="1" si="7">D37+SUM(H37:N37)</f>
        <v>1631394752.7700021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9">
        <f t="shared" ca="1" si="5"/>
        <v>138462875.85000002</v>
      </c>
      <c r="E38" s="18">
        <f t="shared" ca="1" si="4"/>
        <v>119517514.36000001</v>
      </c>
      <c r="F38" s="18">
        <f t="shared" ca="1" si="4"/>
        <v>18945361.489999998</v>
      </c>
      <c r="G38" s="18">
        <f t="shared" ca="1" si="4"/>
        <v>0</v>
      </c>
      <c r="H38" s="18">
        <f t="shared" ca="1" si="4"/>
        <v>244296145.72</v>
      </c>
      <c r="I38" s="18">
        <f t="shared" ca="1" si="4"/>
        <v>0</v>
      </c>
      <c r="J38" s="18">
        <f t="shared" ca="1" si="4"/>
        <v>0</v>
      </c>
      <c r="K38" s="18">
        <f t="shared" ca="1" si="4"/>
        <v>0</v>
      </c>
      <c r="L38" s="18">
        <f t="shared" ca="1" si="4"/>
        <v>0</v>
      </c>
      <c r="M38" s="18">
        <f t="shared" ca="1" si="4"/>
        <v>0</v>
      </c>
      <c r="N38" s="18">
        <f t="shared" ca="1" si="4"/>
        <v>0</v>
      </c>
      <c r="O38" s="19">
        <f t="shared" ca="1" si="7"/>
        <v>382759021.57000005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9">
        <f t="shared" ca="1" si="5"/>
        <v>30429437.339999996</v>
      </c>
      <c r="E39" s="18">
        <f t="shared" ref="E39:N54" ca="1" si="8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3121266.82</v>
      </c>
      <c r="F39" s="18">
        <f t="shared" ca="1" si="8"/>
        <v>16640621.1</v>
      </c>
      <c r="G39" s="18">
        <f t="shared" ca="1" si="8"/>
        <v>10667549.42</v>
      </c>
      <c r="H39" s="18">
        <f t="shared" ca="1" si="8"/>
        <v>80858683.75999999</v>
      </c>
      <c r="I39" s="18">
        <f t="shared" ca="1" si="8"/>
        <v>91556242.88000001</v>
      </c>
      <c r="J39" s="18">
        <f t="shared" ca="1" si="8"/>
        <v>1161429.2299999991</v>
      </c>
      <c r="K39" s="18">
        <f t="shared" ca="1" si="8"/>
        <v>0</v>
      </c>
      <c r="L39" s="18">
        <f t="shared" ca="1" si="8"/>
        <v>0</v>
      </c>
      <c r="M39" s="18">
        <f t="shared" ca="1" si="8"/>
        <v>1161958.0500000007</v>
      </c>
      <c r="N39" s="18">
        <f t="shared" ca="1" si="8"/>
        <v>0</v>
      </c>
      <c r="O39" s="19">
        <f t="shared" ca="1" si="7"/>
        <v>205167751.25999999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9">
        <f t="shared" ca="1" si="5"/>
        <v>11587503.210000001</v>
      </c>
      <c r="E40" s="18">
        <f t="shared" ca="1" si="8"/>
        <v>1284856.3700000001</v>
      </c>
      <c r="F40" s="18">
        <f t="shared" ca="1" si="8"/>
        <v>5625677.7699999996</v>
      </c>
      <c r="G40" s="18">
        <f t="shared" ca="1" si="8"/>
        <v>4676969.07</v>
      </c>
      <c r="H40" s="18">
        <f t="shared" ca="1" si="8"/>
        <v>15187800.390000001</v>
      </c>
      <c r="I40" s="18">
        <f t="shared" ca="1" si="8"/>
        <v>66169417.839999996</v>
      </c>
      <c r="J40" s="18">
        <f t="shared" ca="1" si="8"/>
        <v>1423959.47</v>
      </c>
      <c r="K40" s="18">
        <f t="shared" ca="1" si="8"/>
        <v>0</v>
      </c>
      <c r="L40" s="18">
        <f t="shared" ca="1" si="8"/>
        <v>0</v>
      </c>
      <c r="M40" s="18">
        <f t="shared" ca="1" si="8"/>
        <v>0</v>
      </c>
      <c r="N40" s="18">
        <f t="shared" ca="1" si="8"/>
        <v>0</v>
      </c>
      <c r="O40" s="19">
        <f t="shared" ca="1" si="7"/>
        <v>94368680.909999996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9">
        <f t="shared" ca="1" si="5"/>
        <v>85291071.789997682</v>
      </c>
      <c r="E41" s="18">
        <f t="shared" ca="1" si="8"/>
        <v>39919207.919997163</v>
      </c>
      <c r="F41" s="18">
        <f t="shared" ca="1" si="8"/>
        <v>17446813.230000023</v>
      </c>
      <c r="G41" s="18">
        <f t="shared" ca="1" si="8"/>
        <v>27925050.640000496</v>
      </c>
      <c r="H41" s="18">
        <f t="shared" ca="1" si="8"/>
        <v>74824289.059998959</v>
      </c>
      <c r="I41" s="18">
        <f t="shared" ca="1" si="8"/>
        <v>626733901.19999373</v>
      </c>
      <c r="J41" s="18">
        <f t="shared" ca="1" si="8"/>
        <v>29804415.77000095</v>
      </c>
      <c r="K41" s="18">
        <f t="shared" ca="1" si="8"/>
        <v>11532122.470000006</v>
      </c>
      <c r="L41" s="18">
        <f t="shared" ca="1" si="8"/>
        <v>0</v>
      </c>
      <c r="M41" s="18">
        <f t="shared" ca="1" si="8"/>
        <v>267148890.87997231</v>
      </c>
      <c r="N41" s="18">
        <f t="shared" ca="1" si="8"/>
        <v>0</v>
      </c>
      <c r="O41" s="19">
        <f t="shared" ref="O41" ca="1" si="9">D41+SUM(H41:N41)</f>
        <v>1095334691.1699636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9">
        <f t="shared" ca="1" si="5"/>
        <v>6564156.5199999828</v>
      </c>
      <c r="E42" s="18">
        <f t="shared" ca="1" si="8"/>
        <v>4053124.3899999852</v>
      </c>
      <c r="F42" s="18">
        <f t="shared" ca="1" si="8"/>
        <v>0</v>
      </c>
      <c r="G42" s="18">
        <f t="shared" ca="1" si="8"/>
        <v>2511032.1299999971</v>
      </c>
      <c r="H42" s="18">
        <f t="shared" ca="1" si="8"/>
        <v>37103903.809999958</v>
      </c>
      <c r="I42" s="18">
        <f t="shared" ca="1" si="8"/>
        <v>32362126.140000015</v>
      </c>
      <c r="J42" s="18">
        <f t="shared" ca="1" si="8"/>
        <v>519675.2300000008</v>
      </c>
      <c r="K42" s="18">
        <f t="shared" ca="1" si="8"/>
        <v>434844.78000000038</v>
      </c>
      <c r="L42" s="18">
        <f t="shared" ca="1" si="8"/>
        <v>0</v>
      </c>
      <c r="M42" s="18">
        <f t="shared" ca="1" si="8"/>
        <v>445523.54000000062</v>
      </c>
      <c r="N42" s="18">
        <f t="shared" ca="1" si="8"/>
        <v>0</v>
      </c>
      <c r="O42" s="19">
        <f t="shared" ca="1" si="7"/>
        <v>77430230.019999966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9">
        <f t="shared" ca="1" si="5"/>
        <v>-1509612.84</v>
      </c>
      <c r="E43" s="18">
        <f t="shared" ca="1" si="8"/>
        <v>-60323.61</v>
      </c>
      <c r="F43" s="18">
        <f t="shared" ca="1" si="8"/>
        <v>-1449289.23</v>
      </c>
      <c r="G43" s="18">
        <f t="shared" ca="1" si="8"/>
        <v>0</v>
      </c>
      <c r="H43" s="18">
        <f t="shared" ca="1" si="8"/>
        <v>0</v>
      </c>
      <c r="I43" s="18">
        <f t="shared" ca="1" si="8"/>
        <v>-1692073.8</v>
      </c>
      <c r="J43" s="18">
        <f t="shared" ca="1" si="8"/>
        <v>-346243.39999999997</v>
      </c>
      <c r="K43" s="18">
        <f t="shared" ca="1" si="8"/>
        <v>-942.71</v>
      </c>
      <c r="L43" s="18">
        <f t="shared" ca="1" si="8"/>
        <v>0</v>
      </c>
      <c r="M43" s="18">
        <f t="shared" ca="1" si="8"/>
        <v>-942.71</v>
      </c>
      <c r="N43" s="18">
        <f t="shared" ca="1" si="8"/>
        <v>0</v>
      </c>
      <c r="O43" s="19">
        <f t="shared" ca="1" si="7"/>
        <v>-3549815.46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9">
        <f t="shared" ca="1" si="5"/>
        <v>913229.00000000012</v>
      </c>
      <c r="E44" s="18">
        <f t="shared" ca="1" si="8"/>
        <v>79363.119999999981</v>
      </c>
      <c r="F44" s="18">
        <f t="shared" ca="1" si="8"/>
        <v>0</v>
      </c>
      <c r="G44" s="18">
        <f t="shared" ca="1" si="8"/>
        <v>833865.88000000012</v>
      </c>
      <c r="H44" s="18">
        <f t="shared" ca="1" si="8"/>
        <v>1467088.9700000016</v>
      </c>
      <c r="I44" s="18">
        <f t="shared" ca="1" si="8"/>
        <v>15356654.020000011</v>
      </c>
      <c r="J44" s="18">
        <f t="shared" ca="1" si="8"/>
        <v>236022.84000000014</v>
      </c>
      <c r="K44" s="18">
        <f t="shared" ca="1" si="8"/>
        <v>112660.01000000002</v>
      </c>
      <c r="L44" s="18">
        <f t="shared" ca="1" si="8"/>
        <v>0</v>
      </c>
      <c r="M44" s="18">
        <f t="shared" ca="1" si="8"/>
        <v>42746.660000000025</v>
      </c>
      <c r="N44" s="18">
        <f t="shared" ca="1" si="8"/>
        <v>0</v>
      </c>
      <c r="O44" s="19">
        <f t="shared" ca="1" si="7"/>
        <v>18128401.500000015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9">
        <f t="shared" ca="1" si="5"/>
        <v>7562330.3200000003</v>
      </c>
      <c r="E45" s="18">
        <f t="shared" ca="1" si="8"/>
        <v>7562330.3200000003</v>
      </c>
      <c r="F45" s="18">
        <f t="shared" ca="1" si="8"/>
        <v>0</v>
      </c>
      <c r="G45" s="18">
        <f t="shared" ca="1" si="8"/>
        <v>0</v>
      </c>
      <c r="H45" s="18">
        <f t="shared" ca="1" si="8"/>
        <v>156083826.70999998</v>
      </c>
      <c r="I45" s="18">
        <f t="shared" ca="1" si="8"/>
        <v>53292906.689999998</v>
      </c>
      <c r="J45" s="18">
        <f t="shared" ca="1" si="8"/>
        <v>308713.67000000004</v>
      </c>
      <c r="K45" s="18">
        <f t="shared" ca="1" si="8"/>
        <v>923303.26</v>
      </c>
      <c r="L45" s="18">
        <f t="shared" ca="1" si="8"/>
        <v>0</v>
      </c>
      <c r="M45" s="18">
        <f t="shared" ca="1" si="8"/>
        <v>435187.91</v>
      </c>
      <c r="N45" s="18">
        <f t="shared" ca="1" si="8"/>
        <v>0</v>
      </c>
      <c r="O45" s="19">
        <f t="shared" ref="O45:O57" ca="1" si="10">D45+SUM(H45:N45)</f>
        <v>218606268.55999994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9">
        <f t="shared" ca="1" si="5"/>
        <v>-40954.04</v>
      </c>
      <c r="E46" s="18">
        <f t="shared" ca="1" si="8"/>
        <v>-15079.24</v>
      </c>
      <c r="F46" s="18">
        <f t="shared" ca="1" si="8"/>
        <v>-25874.799999999999</v>
      </c>
      <c r="G46" s="18">
        <f t="shared" ca="1" si="8"/>
        <v>0</v>
      </c>
      <c r="H46" s="18">
        <f t="shared" ca="1" si="8"/>
        <v>194.18</v>
      </c>
      <c r="I46" s="18">
        <f t="shared" ca="1" si="8"/>
        <v>-349825.93</v>
      </c>
      <c r="J46" s="18">
        <f t="shared" ca="1" si="8"/>
        <v>-5965.6</v>
      </c>
      <c r="K46" s="18">
        <f t="shared" ca="1" si="8"/>
        <v>-16267.77</v>
      </c>
      <c r="L46" s="18">
        <f t="shared" ca="1" si="8"/>
        <v>0</v>
      </c>
      <c r="M46" s="18">
        <f t="shared" ca="1" si="8"/>
        <v>-5422.59</v>
      </c>
      <c r="N46" s="18">
        <f t="shared" ca="1" si="8"/>
        <v>0</v>
      </c>
      <c r="O46" s="19">
        <f t="shared" ca="1" si="10"/>
        <v>-418241.75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9">
        <f t="shared" ca="1" si="5"/>
        <v>74763.630000000034</v>
      </c>
      <c r="E47" s="18">
        <f t="shared" ca="1" si="8"/>
        <v>0</v>
      </c>
      <c r="F47" s="18">
        <f t="shared" ca="1" si="8"/>
        <v>36296.630000000034</v>
      </c>
      <c r="G47" s="18">
        <f t="shared" ca="1" si="8"/>
        <v>38467</v>
      </c>
      <c r="H47" s="18">
        <f t="shared" ca="1" si="8"/>
        <v>3276675.3900000006</v>
      </c>
      <c r="I47" s="18">
        <f t="shared" ca="1" si="8"/>
        <v>95850</v>
      </c>
      <c r="J47" s="18">
        <f t="shared" ca="1" si="8"/>
        <v>7095.9999999999891</v>
      </c>
      <c r="K47" s="18">
        <f t="shared" ca="1" si="8"/>
        <v>0</v>
      </c>
      <c r="L47" s="18">
        <f t="shared" ca="1" si="8"/>
        <v>0</v>
      </c>
      <c r="M47" s="18">
        <f t="shared" ca="1" si="8"/>
        <v>2146.0000000000027</v>
      </c>
      <c r="N47" s="18">
        <f t="shared" ca="1" si="8"/>
        <v>0</v>
      </c>
      <c r="O47" s="19">
        <f t="shared" ca="1" si="10"/>
        <v>3456531.0200000005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9">
        <f t="shared" ca="1" si="5"/>
        <v>15073123.299999999</v>
      </c>
      <c r="E48" s="18">
        <f t="shared" ca="1" si="8"/>
        <v>10206064.58</v>
      </c>
      <c r="F48" s="18">
        <f t="shared" ca="1" si="8"/>
        <v>3201577.1999999988</v>
      </c>
      <c r="G48" s="18">
        <f t="shared" ca="1" si="8"/>
        <v>1665481.5199999993</v>
      </c>
      <c r="H48" s="18">
        <f t="shared" ca="1" si="8"/>
        <v>12361346.58999997</v>
      </c>
      <c r="I48" s="18">
        <f t="shared" ca="1" si="8"/>
        <v>30063956.830000024</v>
      </c>
      <c r="J48" s="18">
        <f t="shared" ca="1" si="8"/>
        <v>491172.33</v>
      </c>
      <c r="K48" s="18">
        <f t="shared" ca="1" si="8"/>
        <v>2090074.25</v>
      </c>
      <c r="L48" s="18">
        <f t="shared" ca="1" si="8"/>
        <v>0</v>
      </c>
      <c r="M48" s="18">
        <f t="shared" ca="1" si="8"/>
        <v>363609.15000000014</v>
      </c>
      <c r="N48" s="18">
        <f t="shared" ca="1" si="8"/>
        <v>0</v>
      </c>
      <c r="O48" s="19">
        <f t="shared" ca="1" si="10"/>
        <v>60443282.449999988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9">
        <f t="shared" ca="1" si="5"/>
        <v>3349749.49</v>
      </c>
      <c r="E49" s="18">
        <f t="shared" ca="1" si="8"/>
        <v>537006.18000000005</v>
      </c>
      <c r="F49" s="18">
        <f t="shared" ca="1" si="8"/>
        <v>2812743.31</v>
      </c>
      <c r="G49" s="18">
        <f t="shared" ca="1" si="8"/>
        <v>0</v>
      </c>
      <c r="H49" s="18">
        <f t="shared" ca="1" si="8"/>
        <v>27803769.52</v>
      </c>
      <c r="I49" s="18">
        <f t="shared" ca="1" si="8"/>
        <v>3416434.72</v>
      </c>
      <c r="J49" s="18">
        <f t="shared" ca="1" si="8"/>
        <v>549868.79</v>
      </c>
      <c r="K49" s="18">
        <f t="shared" ca="1" si="8"/>
        <v>414178.2</v>
      </c>
      <c r="L49" s="18">
        <f t="shared" ca="1" si="8"/>
        <v>0</v>
      </c>
      <c r="M49" s="18">
        <f t="shared" ca="1" si="8"/>
        <v>366304.77</v>
      </c>
      <c r="N49" s="18">
        <f t="shared" ca="1" si="8"/>
        <v>0</v>
      </c>
      <c r="O49" s="19">
        <f t="shared" ref="O49:O52" ca="1" si="11">D49+SUM(H49:N49)</f>
        <v>35900305.489999995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9">
        <f t="shared" ca="1" si="5"/>
        <v>0</v>
      </c>
      <c r="E50" s="18">
        <f t="shared" ca="1" si="8"/>
        <v>0</v>
      </c>
      <c r="F50" s="18">
        <f t="shared" ca="1" si="8"/>
        <v>0</v>
      </c>
      <c r="G50" s="18">
        <f t="shared" ca="1" si="8"/>
        <v>0</v>
      </c>
      <c r="H50" s="18">
        <f t="shared" ca="1" si="8"/>
        <v>67556.53</v>
      </c>
      <c r="I50" s="18">
        <f t="shared" ca="1" si="8"/>
        <v>0</v>
      </c>
      <c r="J50" s="18">
        <f t="shared" ca="1" si="8"/>
        <v>0</v>
      </c>
      <c r="K50" s="18">
        <f t="shared" ca="1" si="8"/>
        <v>0</v>
      </c>
      <c r="L50" s="18">
        <f t="shared" ca="1" si="8"/>
        <v>0</v>
      </c>
      <c r="M50" s="18">
        <f t="shared" ca="1" si="8"/>
        <v>0</v>
      </c>
      <c r="N50" s="18">
        <f t="shared" ca="1" si="8"/>
        <v>0</v>
      </c>
      <c r="O50" s="19">
        <f t="shared" ca="1" si="11"/>
        <v>67556.53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9">
        <f t="shared" ca="1" si="5"/>
        <v>0</v>
      </c>
      <c r="E51" s="18">
        <f t="shared" ca="1" si="8"/>
        <v>0</v>
      </c>
      <c r="F51" s="18">
        <f t="shared" ca="1" si="8"/>
        <v>0</v>
      </c>
      <c r="G51" s="18">
        <f t="shared" ca="1" si="8"/>
        <v>0</v>
      </c>
      <c r="H51" s="18">
        <f t="shared" ca="1" si="8"/>
        <v>0</v>
      </c>
      <c r="I51" s="18">
        <f t="shared" ca="1" si="8"/>
        <v>0</v>
      </c>
      <c r="J51" s="18">
        <f t="shared" ca="1" si="8"/>
        <v>0</v>
      </c>
      <c r="K51" s="18">
        <f t="shared" ca="1" si="8"/>
        <v>0</v>
      </c>
      <c r="L51" s="18">
        <f t="shared" ca="1" si="8"/>
        <v>0</v>
      </c>
      <c r="M51" s="18">
        <f t="shared" ca="1" si="8"/>
        <v>0</v>
      </c>
      <c r="N51" s="18">
        <f t="shared" ca="1" si="8"/>
        <v>0</v>
      </c>
      <c r="O51" s="19">
        <f t="shared" ca="1" si="11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9">
        <f t="shared" ca="1" si="5"/>
        <v>0</v>
      </c>
      <c r="E52" s="18">
        <f t="shared" ca="1" si="8"/>
        <v>0</v>
      </c>
      <c r="F52" s="18">
        <f t="shared" ca="1" si="8"/>
        <v>0</v>
      </c>
      <c r="G52" s="18">
        <f t="shared" ca="1" si="8"/>
        <v>0</v>
      </c>
      <c r="H52" s="18">
        <f t="shared" ca="1" si="8"/>
        <v>0</v>
      </c>
      <c r="I52" s="18">
        <f t="shared" ca="1" si="8"/>
        <v>0</v>
      </c>
      <c r="J52" s="18">
        <f t="shared" ca="1" si="8"/>
        <v>0</v>
      </c>
      <c r="K52" s="18">
        <f t="shared" ca="1" si="8"/>
        <v>0</v>
      </c>
      <c r="L52" s="18">
        <f t="shared" ca="1" si="8"/>
        <v>0</v>
      </c>
      <c r="M52" s="18">
        <f t="shared" ca="1" si="8"/>
        <v>0</v>
      </c>
      <c r="N52" s="18">
        <f t="shared" ca="1" si="8"/>
        <v>0</v>
      </c>
      <c r="O52" s="19">
        <f t="shared" ca="1" si="11"/>
        <v>0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9">
        <f t="shared" ca="1" si="5"/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9">
        <f t="shared" ca="1" si="10"/>
        <v>0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9">
        <f t="shared" ca="1" si="5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9">
        <f t="shared" ca="1" si="10"/>
        <v>0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9">
        <f t="shared" ca="1" si="5"/>
        <v>0</v>
      </c>
      <c r="E55" s="18">
        <f t="shared" ref="E55:N70" ca="1" si="12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12"/>
        <v>0</v>
      </c>
      <c r="G55" s="18">
        <f t="shared" ca="1" si="12"/>
        <v>0</v>
      </c>
      <c r="H55" s="18">
        <f t="shared" ca="1" si="12"/>
        <v>0</v>
      </c>
      <c r="I55" s="18">
        <f t="shared" ca="1" si="12"/>
        <v>0</v>
      </c>
      <c r="J55" s="18">
        <f t="shared" ca="1" si="12"/>
        <v>0</v>
      </c>
      <c r="K55" s="18">
        <f t="shared" ca="1" si="12"/>
        <v>0</v>
      </c>
      <c r="L55" s="18">
        <f t="shared" ca="1" si="12"/>
        <v>0</v>
      </c>
      <c r="M55" s="18">
        <f t="shared" ca="1" si="12"/>
        <v>0</v>
      </c>
      <c r="N55" s="18">
        <f t="shared" ca="1" si="12"/>
        <v>0</v>
      </c>
      <c r="O55" s="19">
        <f t="shared" ca="1" si="10"/>
        <v>0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9">
        <f t="shared" ca="1" si="5"/>
        <v>0</v>
      </c>
      <c r="E56" s="18">
        <f t="shared" ca="1" si="12"/>
        <v>0</v>
      </c>
      <c r="F56" s="18">
        <f t="shared" ca="1" si="12"/>
        <v>0</v>
      </c>
      <c r="G56" s="18">
        <f t="shared" ca="1" si="12"/>
        <v>0</v>
      </c>
      <c r="H56" s="18">
        <f t="shared" ca="1" si="12"/>
        <v>0</v>
      </c>
      <c r="I56" s="18">
        <f t="shared" ca="1" si="12"/>
        <v>0</v>
      </c>
      <c r="J56" s="18">
        <f t="shared" ca="1" si="12"/>
        <v>0</v>
      </c>
      <c r="K56" s="18">
        <f t="shared" ca="1" si="12"/>
        <v>0</v>
      </c>
      <c r="L56" s="18">
        <f t="shared" ca="1" si="12"/>
        <v>0</v>
      </c>
      <c r="M56" s="18">
        <f t="shared" ca="1" si="12"/>
        <v>0</v>
      </c>
      <c r="N56" s="18">
        <f t="shared" ca="1" si="12"/>
        <v>0</v>
      </c>
      <c r="O56" s="19">
        <f t="shared" ca="1" si="10"/>
        <v>0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9">
        <f t="shared" ca="1" si="5"/>
        <v>0</v>
      </c>
      <c r="E57" s="18">
        <f t="shared" ca="1" si="12"/>
        <v>0</v>
      </c>
      <c r="F57" s="18">
        <f t="shared" ca="1" si="12"/>
        <v>0</v>
      </c>
      <c r="G57" s="18">
        <f t="shared" ca="1" si="12"/>
        <v>0</v>
      </c>
      <c r="H57" s="18">
        <f t="shared" ca="1" si="12"/>
        <v>0</v>
      </c>
      <c r="I57" s="18">
        <f t="shared" ca="1" si="12"/>
        <v>0</v>
      </c>
      <c r="J57" s="18">
        <f t="shared" ca="1" si="12"/>
        <v>0</v>
      </c>
      <c r="K57" s="18">
        <f t="shared" ca="1" si="12"/>
        <v>0</v>
      </c>
      <c r="L57" s="18">
        <f t="shared" ca="1" si="12"/>
        <v>0</v>
      </c>
      <c r="M57" s="18">
        <f t="shared" ca="1" si="12"/>
        <v>0</v>
      </c>
      <c r="N57" s="18">
        <f t="shared" ca="1" si="12"/>
        <v>0</v>
      </c>
      <c r="O57" s="19">
        <f t="shared" ca="1" si="10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9">
        <f t="shared" ca="1" si="5"/>
        <v>0</v>
      </c>
      <c r="E58" s="18">
        <f t="shared" ca="1" si="12"/>
        <v>0</v>
      </c>
      <c r="F58" s="18">
        <f t="shared" ca="1" si="12"/>
        <v>0</v>
      </c>
      <c r="G58" s="18">
        <f t="shared" ca="1" si="12"/>
        <v>0</v>
      </c>
      <c r="H58" s="18">
        <f t="shared" ca="1" si="12"/>
        <v>0</v>
      </c>
      <c r="I58" s="18">
        <f t="shared" ca="1" si="12"/>
        <v>0</v>
      </c>
      <c r="J58" s="18">
        <f t="shared" ca="1" si="12"/>
        <v>0</v>
      </c>
      <c r="K58" s="18">
        <f t="shared" ca="1" si="12"/>
        <v>0</v>
      </c>
      <c r="L58" s="18">
        <f t="shared" ca="1" si="12"/>
        <v>0</v>
      </c>
      <c r="M58" s="18">
        <f t="shared" ca="1" si="12"/>
        <v>0</v>
      </c>
      <c r="N58" s="18">
        <f t="shared" ca="1" si="12"/>
        <v>0</v>
      </c>
      <c r="O58" s="19">
        <f t="shared" ref="O58:O72" ca="1" si="13">D58+SUM(H58:N58)</f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9">
        <f t="shared" ca="1" si="5"/>
        <v>0</v>
      </c>
      <c r="E59" s="18">
        <f t="shared" ca="1" si="12"/>
        <v>0</v>
      </c>
      <c r="F59" s="18">
        <f t="shared" ca="1" si="12"/>
        <v>0</v>
      </c>
      <c r="G59" s="18">
        <f t="shared" ca="1" si="12"/>
        <v>0</v>
      </c>
      <c r="H59" s="18">
        <f t="shared" ca="1" si="12"/>
        <v>0</v>
      </c>
      <c r="I59" s="18">
        <f t="shared" ca="1" si="12"/>
        <v>0</v>
      </c>
      <c r="J59" s="18">
        <f t="shared" ca="1" si="12"/>
        <v>0</v>
      </c>
      <c r="K59" s="18">
        <f t="shared" ca="1" si="12"/>
        <v>0</v>
      </c>
      <c r="L59" s="18">
        <f t="shared" ca="1" si="12"/>
        <v>0</v>
      </c>
      <c r="M59" s="18">
        <f t="shared" ca="1" si="12"/>
        <v>0</v>
      </c>
      <c r="N59" s="18">
        <f t="shared" ca="1" si="12"/>
        <v>0</v>
      </c>
      <c r="O59" s="19">
        <f t="shared" ca="1" si="13"/>
        <v>0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9">
        <f t="shared" ca="1" si="5"/>
        <v>0</v>
      </c>
      <c r="E60" s="18">
        <f t="shared" ca="1" si="12"/>
        <v>0</v>
      </c>
      <c r="F60" s="18">
        <f t="shared" ca="1" si="12"/>
        <v>0</v>
      </c>
      <c r="G60" s="18">
        <f t="shared" ca="1" si="12"/>
        <v>0</v>
      </c>
      <c r="H60" s="18">
        <f t="shared" ca="1" si="12"/>
        <v>0</v>
      </c>
      <c r="I60" s="18">
        <f t="shared" ca="1" si="12"/>
        <v>0</v>
      </c>
      <c r="J60" s="18">
        <f t="shared" ca="1" si="12"/>
        <v>0</v>
      </c>
      <c r="K60" s="18">
        <f t="shared" ca="1" si="12"/>
        <v>0</v>
      </c>
      <c r="L60" s="18">
        <f t="shared" ca="1" si="12"/>
        <v>0</v>
      </c>
      <c r="M60" s="18">
        <f t="shared" ca="1" si="12"/>
        <v>0</v>
      </c>
      <c r="N60" s="18">
        <f t="shared" ca="1" si="12"/>
        <v>0</v>
      </c>
      <c r="O60" s="19">
        <f t="shared" ca="1" si="13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9">
        <f t="shared" ca="1" si="5"/>
        <v>0</v>
      </c>
      <c r="E61" s="18">
        <f t="shared" ca="1" si="12"/>
        <v>0</v>
      </c>
      <c r="F61" s="18">
        <f t="shared" ca="1" si="12"/>
        <v>0</v>
      </c>
      <c r="G61" s="18">
        <f t="shared" ca="1" si="12"/>
        <v>0</v>
      </c>
      <c r="H61" s="18">
        <f t="shared" ca="1" si="12"/>
        <v>0</v>
      </c>
      <c r="I61" s="18">
        <f t="shared" ca="1" si="12"/>
        <v>0</v>
      </c>
      <c r="J61" s="18">
        <f t="shared" ca="1" si="12"/>
        <v>0</v>
      </c>
      <c r="K61" s="18">
        <f t="shared" ca="1" si="12"/>
        <v>0</v>
      </c>
      <c r="L61" s="18">
        <f t="shared" ca="1" si="12"/>
        <v>0</v>
      </c>
      <c r="M61" s="18">
        <f t="shared" ca="1" si="12"/>
        <v>0</v>
      </c>
      <c r="N61" s="18">
        <f t="shared" ca="1" si="12"/>
        <v>0</v>
      </c>
      <c r="O61" s="19">
        <f t="shared" ca="1" si="13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9">
        <f t="shared" ca="1" si="5"/>
        <v>0</v>
      </c>
      <c r="E62" s="18">
        <f t="shared" ca="1" si="12"/>
        <v>0</v>
      </c>
      <c r="F62" s="18">
        <f t="shared" ca="1" si="12"/>
        <v>0</v>
      </c>
      <c r="G62" s="18">
        <f t="shared" ca="1" si="12"/>
        <v>0</v>
      </c>
      <c r="H62" s="18">
        <f t="shared" ca="1" si="12"/>
        <v>0</v>
      </c>
      <c r="I62" s="18">
        <f t="shared" ca="1" si="12"/>
        <v>0</v>
      </c>
      <c r="J62" s="18">
        <f t="shared" ca="1" si="12"/>
        <v>0</v>
      </c>
      <c r="K62" s="18">
        <f t="shared" ca="1" si="12"/>
        <v>0</v>
      </c>
      <c r="L62" s="18">
        <f t="shared" ca="1" si="12"/>
        <v>0</v>
      </c>
      <c r="M62" s="18">
        <f t="shared" ca="1" si="12"/>
        <v>0</v>
      </c>
      <c r="N62" s="18">
        <f t="shared" ca="1" si="12"/>
        <v>0</v>
      </c>
      <c r="O62" s="19">
        <f t="shared" ca="1" si="13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9">
        <f t="shared" ca="1" si="5"/>
        <v>0</v>
      </c>
      <c r="E63" s="18">
        <f t="shared" ca="1" si="12"/>
        <v>0</v>
      </c>
      <c r="F63" s="18">
        <f t="shared" ca="1" si="12"/>
        <v>0</v>
      </c>
      <c r="G63" s="18">
        <f t="shared" ca="1" si="12"/>
        <v>0</v>
      </c>
      <c r="H63" s="18">
        <f t="shared" ca="1" si="12"/>
        <v>0</v>
      </c>
      <c r="I63" s="18">
        <f t="shared" ca="1" si="12"/>
        <v>0</v>
      </c>
      <c r="J63" s="18">
        <f t="shared" ca="1" si="12"/>
        <v>0</v>
      </c>
      <c r="K63" s="18">
        <f t="shared" ca="1" si="12"/>
        <v>0</v>
      </c>
      <c r="L63" s="18">
        <f t="shared" ca="1" si="12"/>
        <v>0</v>
      </c>
      <c r="M63" s="18">
        <f t="shared" ca="1" si="12"/>
        <v>0</v>
      </c>
      <c r="N63" s="18">
        <f t="shared" ca="1" si="12"/>
        <v>0</v>
      </c>
      <c r="O63" s="19">
        <f t="shared" ca="1" si="13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9">
        <f t="shared" ca="1" si="5"/>
        <v>0</v>
      </c>
      <c r="E64" s="18">
        <f t="shared" ca="1" si="12"/>
        <v>0</v>
      </c>
      <c r="F64" s="18">
        <f t="shared" ca="1" si="12"/>
        <v>0</v>
      </c>
      <c r="G64" s="18">
        <f t="shared" ca="1" si="12"/>
        <v>0</v>
      </c>
      <c r="H64" s="18">
        <f t="shared" ca="1" si="12"/>
        <v>0</v>
      </c>
      <c r="I64" s="18">
        <f t="shared" ca="1" si="12"/>
        <v>0</v>
      </c>
      <c r="J64" s="18">
        <f t="shared" ca="1" si="12"/>
        <v>0</v>
      </c>
      <c r="K64" s="18">
        <f t="shared" ca="1" si="12"/>
        <v>0</v>
      </c>
      <c r="L64" s="18">
        <f t="shared" ca="1" si="12"/>
        <v>0</v>
      </c>
      <c r="M64" s="18">
        <f t="shared" ca="1" si="12"/>
        <v>0</v>
      </c>
      <c r="N64" s="18">
        <f t="shared" ca="1" si="12"/>
        <v>0</v>
      </c>
      <c r="O64" s="19">
        <f t="shared" ca="1" si="13"/>
        <v>0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9">
        <f t="shared" ca="1" si="5"/>
        <v>0</v>
      </c>
      <c r="E65" s="18">
        <f t="shared" ca="1" si="12"/>
        <v>0</v>
      </c>
      <c r="F65" s="18">
        <f t="shared" ca="1" si="12"/>
        <v>0</v>
      </c>
      <c r="G65" s="18">
        <f t="shared" ca="1" si="12"/>
        <v>0</v>
      </c>
      <c r="H65" s="18">
        <f t="shared" ca="1" si="12"/>
        <v>0</v>
      </c>
      <c r="I65" s="18">
        <f t="shared" ca="1" si="12"/>
        <v>0</v>
      </c>
      <c r="J65" s="18">
        <f t="shared" ca="1" si="12"/>
        <v>0</v>
      </c>
      <c r="K65" s="18">
        <f t="shared" ca="1" si="12"/>
        <v>0</v>
      </c>
      <c r="L65" s="18">
        <f t="shared" ca="1" si="12"/>
        <v>0</v>
      </c>
      <c r="M65" s="18">
        <f t="shared" ca="1" si="12"/>
        <v>0</v>
      </c>
      <c r="N65" s="18">
        <f t="shared" ca="1" si="12"/>
        <v>0</v>
      </c>
      <c r="O65" s="19">
        <f t="shared" ca="1" si="13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9">
        <f t="shared" ca="1" si="5"/>
        <v>0</v>
      </c>
      <c r="E66" s="18">
        <f t="shared" ca="1" si="12"/>
        <v>0</v>
      </c>
      <c r="F66" s="18">
        <f t="shared" ca="1" si="12"/>
        <v>0</v>
      </c>
      <c r="G66" s="18">
        <f t="shared" ca="1" si="12"/>
        <v>0</v>
      </c>
      <c r="H66" s="18">
        <f t="shared" ca="1" si="12"/>
        <v>0</v>
      </c>
      <c r="I66" s="18">
        <f t="shared" ca="1" si="12"/>
        <v>0</v>
      </c>
      <c r="J66" s="18">
        <f t="shared" ca="1" si="12"/>
        <v>0</v>
      </c>
      <c r="K66" s="18">
        <f t="shared" ca="1" si="12"/>
        <v>0</v>
      </c>
      <c r="L66" s="18">
        <f t="shared" ca="1" si="12"/>
        <v>0</v>
      </c>
      <c r="M66" s="18">
        <f t="shared" ca="1" si="12"/>
        <v>0</v>
      </c>
      <c r="N66" s="18">
        <f t="shared" ca="1" si="12"/>
        <v>0</v>
      </c>
      <c r="O66" s="19">
        <f t="shared" ca="1" si="13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9">
        <f t="shared" ca="1" si="5"/>
        <v>0</v>
      </c>
      <c r="E67" s="18">
        <f t="shared" ca="1" si="12"/>
        <v>0</v>
      </c>
      <c r="F67" s="18">
        <f t="shared" ca="1" si="12"/>
        <v>0</v>
      </c>
      <c r="G67" s="18">
        <f t="shared" ca="1" si="12"/>
        <v>0</v>
      </c>
      <c r="H67" s="18">
        <f t="shared" ca="1" si="12"/>
        <v>0</v>
      </c>
      <c r="I67" s="18">
        <f t="shared" ca="1" si="12"/>
        <v>0</v>
      </c>
      <c r="J67" s="18">
        <f t="shared" ca="1" si="12"/>
        <v>0</v>
      </c>
      <c r="K67" s="18">
        <f t="shared" ca="1" si="12"/>
        <v>0</v>
      </c>
      <c r="L67" s="18">
        <f t="shared" ca="1" si="12"/>
        <v>0</v>
      </c>
      <c r="M67" s="18">
        <f t="shared" ca="1" si="12"/>
        <v>0</v>
      </c>
      <c r="N67" s="18">
        <f t="shared" ca="1" si="12"/>
        <v>0</v>
      </c>
      <c r="O67" s="19">
        <f t="shared" ca="1" si="13"/>
        <v>0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9">
        <f t="shared" ca="1" si="5"/>
        <v>0</v>
      </c>
      <c r="E68" s="18">
        <f t="shared" ca="1" si="12"/>
        <v>0</v>
      </c>
      <c r="F68" s="18">
        <f t="shared" ca="1" si="12"/>
        <v>0</v>
      </c>
      <c r="G68" s="18">
        <f t="shared" ca="1" si="12"/>
        <v>0</v>
      </c>
      <c r="H68" s="18">
        <f t="shared" ca="1" si="12"/>
        <v>0</v>
      </c>
      <c r="I68" s="18">
        <f t="shared" ca="1" si="12"/>
        <v>0</v>
      </c>
      <c r="J68" s="18">
        <f t="shared" ca="1" si="12"/>
        <v>0</v>
      </c>
      <c r="K68" s="18">
        <f t="shared" ca="1" si="12"/>
        <v>0</v>
      </c>
      <c r="L68" s="18">
        <f t="shared" ca="1" si="12"/>
        <v>0</v>
      </c>
      <c r="M68" s="18">
        <f t="shared" ca="1" si="12"/>
        <v>0</v>
      </c>
      <c r="N68" s="18">
        <f t="shared" ca="1" si="12"/>
        <v>0</v>
      </c>
      <c r="O68" s="19">
        <f t="shared" ca="1" si="13"/>
        <v>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9">
        <f t="shared" ca="1" si="5"/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9">
        <f t="shared" ca="1" si="13"/>
        <v>0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9">
        <f t="shared" ca="1" si="5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9">
        <f t="shared" ca="1" si="13"/>
        <v>0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9">
        <f t="shared" ca="1" si="5"/>
        <v>0</v>
      </c>
      <c r="E71" s="18">
        <f t="shared" ref="E71:N72" ca="1" si="14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14"/>
        <v>0</v>
      </c>
      <c r="G71" s="18">
        <f t="shared" ca="1" si="14"/>
        <v>0</v>
      </c>
      <c r="H71" s="18">
        <f t="shared" ca="1" si="14"/>
        <v>0</v>
      </c>
      <c r="I71" s="18">
        <f t="shared" ca="1" si="14"/>
        <v>0</v>
      </c>
      <c r="J71" s="18">
        <f t="shared" ca="1" si="14"/>
        <v>0</v>
      </c>
      <c r="K71" s="18">
        <f t="shared" ca="1" si="14"/>
        <v>0</v>
      </c>
      <c r="L71" s="18">
        <f t="shared" ca="1" si="14"/>
        <v>0</v>
      </c>
      <c r="M71" s="18">
        <f t="shared" ca="1" si="14"/>
        <v>0</v>
      </c>
      <c r="N71" s="18">
        <f t="shared" ca="1" si="14"/>
        <v>0</v>
      </c>
      <c r="O71" s="19">
        <f t="shared" ca="1" si="13"/>
        <v>0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9">
        <f t="shared" ca="1" si="5"/>
        <v>0</v>
      </c>
      <c r="E72" s="18">
        <f t="shared" ca="1" si="14"/>
        <v>0</v>
      </c>
      <c r="F72" s="18">
        <f t="shared" ca="1" si="14"/>
        <v>0</v>
      </c>
      <c r="G72" s="18">
        <f t="shared" ca="1" si="14"/>
        <v>0</v>
      </c>
      <c r="H72" s="18">
        <f t="shared" ca="1" si="14"/>
        <v>0</v>
      </c>
      <c r="I72" s="18">
        <f t="shared" ca="1" si="14"/>
        <v>0</v>
      </c>
      <c r="J72" s="18">
        <f t="shared" ca="1" si="14"/>
        <v>0</v>
      </c>
      <c r="K72" s="18">
        <f t="shared" ca="1" si="14"/>
        <v>0</v>
      </c>
      <c r="L72" s="18">
        <f t="shared" ca="1" si="14"/>
        <v>0</v>
      </c>
      <c r="M72" s="18">
        <f t="shared" ca="1" si="14"/>
        <v>0</v>
      </c>
      <c r="N72" s="18">
        <f t="shared" ca="1" si="14"/>
        <v>0</v>
      </c>
      <c r="O72" s="19">
        <f t="shared" ca="1" si="13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5">SUMIF($C$7:$C$72,"HD",D$7:D$72)</f>
        <v>41932872513.380409</v>
      </c>
      <c r="E73" s="48">
        <f t="shared" ca="1" si="15"/>
        <v>8643349422.8639374</v>
      </c>
      <c r="F73" s="48">
        <f t="shared" ca="1" si="15"/>
        <v>16285984416.291815</v>
      </c>
      <c r="G73" s="48">
        <f t="shared" ca="1" si="15"/>
        <v>17003538674.224667</v>
      </c>
      <c r="H73" s="48">
        <f t="shared" ca="1" si="15"/>
        <v>7583388909.6901579</v>
      </c>
      <c r="I73" s="48">
        <f t="shared" ca="1" si="15"/>
        <v>14280199708.960485</v>
      </c>
      <c r="J73" s="48">
        <f t="shared" ca="1" si="15"/>
        <v>1285505797.141799</v>
      </c>
      <c r="K73" s="48">
        <f t="shared" ca="1" si="15"/>
        <v>331964544.60829324</v>
      </c>
      <c r="L73" s="48">
        <f t="shared" ca="1" si="15"/>
        <v>0</v>
      </c>
      <c r="M73" s="48">
        <f t="shared" ca="1" si="15"/>
        <v>459162148.27508318</v>
      </c>
      <c r="N73" s="48">
        <f t="shared" ca="1" si="15"/>
        <v>0</v>
      </c>
      <c r="O73" s="48">
        <f t="shared" ca="1" si="15"/>
        <v>65873093622.056236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16">SUMIF($C$7:$C$72,"H",D$7:D$72)+SUMIF($C$7:$C$72,"E",D$7:D$72)</f>
        <v>0</v>
      </c>
      <c r="E74" s="48">
        <f t="shared" ca="1" si="16"/>
        <v>0</v>
      </c>
      <c r="F74" s="48">
        <f t="shared" ca="1" si="16"/>
        <v>0</v>
      </c>
      <c r="G74" s="48">
        <f t="shared" ca="1" si="16"/>
        <v>0</v>
      </c>
      <c r="H74" s="48">
        <f t="shared" ca="1" si="16"/>
        <v>0</v>
      </c>
      <c r="I74" s="48">
        <f t="shared" ca="1" si="16"/>
        <v>0</v>
      </c>
      <c r="J74" s="48">
        <f t="shared" ca="1" si="16"/>
        <v>0</v>
      </c>
      <c r="K74" s="48">
        <f t="shared" ca="1" si="16"/>
        <v>0</v>
      </c>
      <c r="L74" s="48">
        <f t="shared" ca="1" si="16"/>
        <v>0</v>
      </c>
      <c r="M74" s="48">
        <f t="shared" ca="1" si="16"/>
        <v>0</v>
      </c>
      <c r="N74" s="48">
        <f t="shared" ca="1" si="16"/>
        <v>0</v>
      </c>
      <c r="O74" s="48">
        <f t="shared" ca="1" si="16"/>
        <v>0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17">D73+D74</f>
        <v>41932872513.380409</v>
      </c>
      <c r="E75" s="48">
        <f t="shared" ca="1" si="17"/>
        <v>8643349422.8639374</v>
      </c>
      <c r="F75" s="48">
        <f t="shared" ca="1" si="17"/>
        <v>16285984416.291815</v>
      </c>
      <c r="G75" s="48">
        <f t="shared" ca="1" si="17"/>
        <v>17003538674.224667</v>
      </c>
      <c r="H75" s="48">
        <f t="shared" ca="1" si="17"/>
        <v>7583388909.6901579</v>
      </c>
      <c r="I75" s="48">
        <f t="shared" ca="1" si="17"/>
        <v>14280199708.960485</v>
      </c>
      <c r="J75" s="48">
        <f t="shared" ca="1" si="17"/>
        <v>1285505797.141799</v>
      </c>
      <c r="K75" s="48">
        <f t="shared" ca="1" si="17"/>
        <v>331964544.60829324</v>
      </c>
      <c r="L75" s="48">
        <f t="shared" ca="1" si="17"/>
        <v>0</v>
      </c>
      <c r="M75" s="48">
        <f t="shared" ca="1" si="17"/>
        <v>459162148.27508318</v>
      </c>
      <c r="N75" s="48">
        <f t="shared" ca="1" si="17"/>
        <v>0</v>
      </c>
      <c r="O75" s="48">
        <f t="shared" ca="1" si="17"/>
        <v>65873093622.056236</v>
      </c>
    </row>
  </sheetData>
  <mergeCells count="1">
    <mergeCell ref="E2:G2"/>
  </mergeCells>
  <dataValidations count="2">
    <dataValidation type="list" allowBlank="1" showInputMessage="1" showErrorMessage="1" sqref="B2" xr:uid="{4D63D164-90C2-4E26-91F4-4034F976EA00}">
      <formula1>"Toplam,Direkt,Endirekt"</formula1>
    </dataValidation>
    <dataValidation type="list" allowBlank="1" showInputMessage="1" showErrorMessage="1" sqref="C2" xr:uid="{6E75E68B-F834-4D9D-A146-64AE7CD9B40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19B0-F09D-4A46-A214-CE9408335F86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2" ht="15" customHeight="1">
      <c r="A1" s="1" t="s">
        <v>0</v>
      </c>
      <c r="B1" s="2"/>
      <c r="C1" s="2"/>
    </row>
    <row r="2" spans="1:22" ht="15" customHeight="1">
      <c r="A2" s="1" t="s">
        <v>338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2" ht="15" customHeight="1">
      <c r="A3" s="5" t="s">
        <v>362</v>
      </c>
      <c r="B3" s="2"/>
      <c r="C3" s="2"/>
    </row>
    <row r="4" spans="1:22" ht="22.5" customHeight="1"/>
    <row r="5" spans="1:22" ht="22.5" customHeight="1">
      <c r="D5" s="76">
        <v>723</v>
      </c>
      <c r="E5" s="76">
        <v>724</v>
      </c>
      <c r="F5" s="76">
        <v>765</v>
      </c>
      <c r="G5" s="76">
        <v>766</v>
      </c>
      <c r="H5" s="76">
        <v>767</v>
      </c>
      <c r="I5" s="76">
        <v>768</v>
      </c>
      <c r="J5" s="76">
        <v>772</v>
      </c>
      <c r="K5" s="76">
        <v>773</v>
      </c>
      <c r="L5" s="76">
        <v>774</v>
      </c>
      <c r="M5" s="76">
        <v>775</v>
      </c>
      <c r="N5" s="76">
        <v>776</v>
      </c>
      <c r="O5" s="76">
        <v>777</v>
      </c>
      <c r="P5" s="76">
        <v>778</v>
      </c>
      <c r="Q5" s="76">
        <v>779</v>
      </c>
      <c r="R5" s="76">
        <v>780</v>
      </c>
      <c r="S5" s="76">
        <v>781</v>
      </c>
      <c r="T5" s="76">
        <v>782</v>
      </c>
      <c r="U5" s="76">
        <v>783</v>
      </c>
      <c r="V5" s="77"/>
    </row>
    <row r="6" spans="1:22" ht="79.5" customHeight="1">
      <c r="A6" s="53" t="s">
        <v>141</v>
      </c>
      <c r="B6" s="53" t="s">
        <v>142</v>
      </c>
      <c r="C6" s="53" t="s">
        <v>143</v>
      </c>
      <c r="D6" s="54" t="s">
        <v>53</v>
      </c>
      <c r="E6" s="54" t="s">
        <v>54</v>
      </c>
      <c r="F6" s="54" t="s">
        <v>55</v>
      </c>
      <c r="G6" s="54" t="s">
        <v>56</v>
      </c>
      <c r="H6" s="54" t="s">
        <v>57</v>
      </c>
      <c r="I6" s="54" t="s">
        <v>58</v>
      </c>
      <c r="J6" s="54" t="s">
        <v>59</v>
      </c>
      <c r="K6" s="54" t="s">
        <v>60</v>
      </c>
      <c r="L6" s="54" t="s">
        <v>61</v>
      </c>
      <c r="M6" s="54" t="s">
        <v>62</v>
      </c>
      <c r="N6" s="54" t="s">
        <v>63</v>
      </c>
      <c r="O6" s="54" t="s">
        <v>64</v>
      </c>
      <c r="P6" s="54" t="s">
        <v>65</v>
      </c>
      <c r="Q6" s="54" t="s">
        <v>66</v>
      </c>
      <c r="R6" s="54" t="s">
        <v>67</v>
      </c>
      <c r="S6" s="54" t="s">
        <v>68</v>
      </c>
      <c r="T6" s="54" t="s">
        <v>69</v>
      </c>
      <c r="U6" s="54" t="s">
        <v>70</v>
      </c>
      <c r="V6" s="77" t="s">
        <v>339</v>
      </c>
    </row>
    <row r="7" spans="1:22" ht="12.75" customHeight="1">
      <c r="A7" s="55" t="s">
        <v>146</v>
      </c>
      <c r="B7" s="17">
        <v>1001</v>
      </c>
      <c r="C7" s="56" t="s">
        <v>147</v>
      </c>
      <c r="D7" s="18">
        <f t="shared" ref="D7:U21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172206.25</v>
      </c>
      <c r="E7" s="18">
        <f t="shared" ca="1" si="0"/>
        <v>0</v>
      </c>
      <c r="F7" s="18">
        <f t="shared" ca="1" si="0"/>
        <v>64287199.490000002</v>
      </c>
      <c r="G7" s="18">
        <f t="shared" ca="1" si="0"/>
        <v>0</v>
      </c>
      <c r="H7" s="18">
        <f t="shared" ca="1" si="0"/>
        <v>30796629.699999999</v>
      </c>
      <c r="I7" s="18">
        <f t="shared" ca="1" si="0"/>
        <v>843175.4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ca="1" si="0"/>
        <v>0</v>
      </c>
      <c r="U7" s="18">
        <f t="shared" ca="1" si="0"/>
        <v>0</v>
      </c>
      <c r="V7" s="19">
        <f t="shared" ref="V7:V57" ca="1" si="1">+SUM(D7:U7)</f>
        <v>96099210.840000004</v>
      </c>
    </row>
    <row r="8" spans="1:2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29831475.82</v>
      </c>
      <c r="E8" s="18">
        <f t="shared" ca="1" si="0"/>
        <v>155469164.87</v>
      </c>
      <c r="F8" s="18">
        <f t="shared" ca="1" si="0"/>
        <v>1480744482.6299982</v>
      </c>
      <c r="G8" s="18">
        <f t="shared" ca="1" si="0"/>
        <v>6257661.5800000001</v>
      </c>
      <c r="H8" s="18">
        <f t="shared" ca="1" si="0"/>
        <v>267895945.59999999</v>
      </c>
      <c r="I8" s="18">
        <f t="shared" ca="1" si="0"/>
        <v>116380094.64</v>
      </c>
      <c r="J8" s="18">
        <f t="shared" ca="1" si="0"/>
        <v>0</v>
      </c>
      <c r="K8" s="18">
        <f t="shared" ca="1" si="0"/>
        <v>12574.53</v>
      </c>
      <c r="L8" s="18">
        <f t="shared" ca="1" si="0"/>
        <v>0</v>
      </c>
      <c r="M8" s="18">
        <f t="shared" ca="1" si="0"/>
        <v>0</v>
      </c>
      <c r="N8" s="18">
        <f t="shared" ca="1" si="0"/>
        <v>2040558.9000000001</v>
      </c>
      <c r="O8" s="18">
        <f t="shared" ca="1" si="0"/>
        <v>204904298.47999999</v>
      </c>
      <c r="P8" s="18">
        <f t="shared" ca="1" si="0"/>
        <v>-1787.42</v>
      </c>
      <c r="Q8" s="18">
        <f t="shared" ca="1" si="0"/>
        <v>4333575.96</v>
      </c>
      <c r="R8" s="18">
        <f t="shared" ca="1" si="0"/>
        <v>642289.39</v>
      </c>
      <c r="S8" s="18">
        <f t="shared" ca="1" si="0"/>
        <v>0</v>
      </c>
      <c r="T8" s="18">
        <f t="shared" ca="1" si="0"/>
        <v>1094418.67</v>
      </c>
      <c r="U8" s="18">
        <f t="shared" ca="1" si="0"/>
        <v>455935.73</v>
      </c>
      <c r="V8" s="19">
        <f t="shared" ca="1" si="1"/>
        <v>2270060689.3799982</v>
      </c>
    </row>
    <row r="9" spans="1:2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2766430.35</v>
      </c>
      <c r="E9" s="18">
        <f t="shared" ca="1" si="0"/>
        <v>137066679.03</v>
      </c>
      <c r="F9" s="18">
        <f t="shared" ca="1" si="0"/>
        <v>558812734.95000005</v>
      </c>
      <c r="G9" s="18">
        <f t="shared" ca="1" si="0"/>
        <v>108659987.94</v>
      </c>
      <c r="H9" s="18">
        <f t="shared" ca="1" si="0"/>
        <v>51534046.200000003</v>
      </c>
      <c r="I9" s="18">
        <f t="shared" ca="1" si="0"/>
        <v>116070566.66</v>
      </c>
      <c r="J9" s="18">
        <f t="shared" ca="1" si="0"/>
        <v>0</v>
      </c>
      <c r="K9" s="18">
        <f t="shared" ca="1" si="0"/>
        <v>2492.3000000000002</v>
      </c>
      <c r="L9" s="18">
        <f t="shared" ca="1" si="0"/>
        <v>0</v>
      </c>
      <c r="M9" s="18">
        <f t="shared" ca="1" si="0"/>
        <v>0</v>
      </c>
      <c r="N9" s="18">
        <f t="shared" ca="1" si="0"/>
        <v>2406963.98</v>
      </c>
      <c r="O9" s="18">
        <f t="shared" ca="1" si="0"/>
        <v>58696027.700000003</v>
      </c>
      <c r="P9" s="18">
        <f t="shared" ca="1" si="0"/>
        <v>29600332.789999999</v>
      </c>
      <c r="Q9" s="18">
        <f t="shared" ca="1" si="0"/>
        <v>61220935.100000001</v>
      </c>
      <c r="R9" s="18">
        <f t="shared" ca="1" si="0"/>
        <v>0</v>
      </c>
      <c r="S9" s="18">
        <f t="shared" ca="1" si="0"/>
        <v>0</v>
      </c>
      <c r="T9" s="18">
        <f t="shared" ca="1" si="0"/>
        <v>0</v>
      </c>
      <c r="U9" s="18">
        <f t="shared" ca="1" si="0"/>
        <v>33969.79</v>
      </c>
      <c r="V9" s="19">
        <f t="shared" ca="1" si="1"/>
        <v>1126871166.79</v>
      </c>
    </row>
    <row r="10" spans="1:2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48188331.820015602</v>
      </c>
      <c r="E10" s="18">
        <f t="shared" ca="1" si="0"/>
        <v>81185735.179999709</v>
      </c>
      <c r="F10" s="18">
        <f t="shared" ca="1" si="0"/>
        <v>700300807.83995605</v>
      </c>
      <c r="G10" s="18">
        <f t="shared" ca="1" si="0"/>
        <v>34973713.68</v>
      </c>
      <c r="H10" s="18">
        <f t="shared" ca="1" si="0"/>
        <v>214495107.20000002</v>
      </c>
      <c r="I10" s="18">
        <f t="shared" ca="1" si="0"/>
        <v>166293174.38998601</v>
      </c>
      <c r="J10" s="18">
        <f t="shared" ca="1" si="0"/>
        <v>0</v>
      </c>
      <c r="K10" s="18">
        <f t="shared" ca="1" si="0"/>
        <v>1532878.95</v>
      </c>
      <c r="L10" s="18">
        <f t="shared" ca="1" si="0"/>
        <v>0</v>
      </c>
      <c r="M10" s="18">
        <f t="shared" ca="1" si="0"/>
        <v>22485844.050000001</v>
      </c>
      <c r="N10" s="18">
        <f t="shared" ca="1" si="0"/>
        <v>42950868.710000001</v>
      </c>
      <c r="O10" s="18">
        <f t="shared" ca="1" si="0"/>
        <v>2041254951.53001</v>
      </c>
      <c r="P10" s="18">
        <f t="shared" ca="1" si="0"/>
        <v>264502839.50999999</v>
      </c>
      <c r="Q10" s="18">
        <f t="shared" ca="1" si="0"/>
        <v>227014165.28999999</v>
      </c>
      <c r="R10" s="18">
        <f t="shared" ca="1" si="0"/>
        <v>992309.98000000103</v>
      </c>
      <c r="S10" s="18">
        <f t="shared" ca="1" si="0"/>
        <v>0</v>
      </c>
      <c r="T10" s="18">
        <f t="shared" ca="1" si="0"/>
        <v>3561864.96</v>
      </c>
      <c r="U10" s="18">
        <f t="shared" ca="1" si="0"/>
        <v>28855826.460000001</v>
      </c>
      <c r="V10" s="19">
        <f t="shared" ca="1" si="1"/>
        <v>3878588419.5499673</v>
      </c>
    </row>
    <row r="11" spans="1:2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570077.89</v>
      </c>
      <c r="F11" s="18">
        <f t="shared" ca="1" si="0"/>
        <v>1699575.62</v>
      </c>
      <c r="G11" s="18">
        <f t="shared" ca="1" si="0"/>
        <v>1097398.72</v>
      </c>
      <c r="H11" s="18">
        <f t="shared" ca="1" si="0"/>
        <v>102142.96</v>
      </c>
      <c r="I11" s="18">
        <f t="shared" ca="1" si="0"/>
        <v>1451439.16</v>
      </c>
      <c r="J11" s="18">
        <f t="shared" ca="1" si="0"/>
        <v>0</v>
      </c>
      <c r="K11" s="18">
        <f t="shared" ca="1" si="0"/>
        <v>697558.78</v>
      </c>
      <c r="L11" s="18">
        <f t="shared" ca="1" si="0"/>
        <v>0</v>
      </c>
      <c r="M11" s="18">
        <f t="shared" ca="1" si="0"/>
        <v>0</v>
      </c>
      <c r="N11" s="18">
        <f t="shared" ca="1" si="0"/>
        <v>8687931.6400000006</v>
      </c>
      <c r="O11" s="18">
        <f t="shared" ca="1" si="0"/>
        <v>1284459848.21</v>
      </c>
      <c r="P11" s="18">
        <f t="shared" ca="1" si="0"/>
        <v>1085797.3400000001</v>
      </c>
      <c r="Q11" s="18">
        <f t="shared" ca="1" si="0"/>
        <v>88249072.310000002</v>
      </c>
      <c r="R11" s="18">
        <f t="shared" ca="1" si="0"/>
        <v>0</v>
      </c>
      <c r="S11" s="18">
        <f t="shared" ca="1" si="0"/>
        <v>0</v>
      </c>
      <c r="T11" s="18">
        <f t="shared" ca="1" si="0"/>
        <v>21261075.510000002</v>
      </c>
      <c r="U11" s="18">
        <f t="shared" ca="1" si="0"/>
        <v>10856152.810000001</v>
      </c>
      <c r="V11" s="19">
        <f t="shared" ca="1" si="1"/>
        <v>1420218070.9499998</v>
      </c>
    </row>
    <row r="12" spans="1:2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0"/>
        <v>0</v>
      </c>
      <c r="U12" s="18">
        <f t="shared" ca="1" si="0"/>
        <v>0</v>
      </c>
      <c r="V12" s="19">
        <f t="shared" ca="1" si="1"/>
        <v>0</v>
      </c>
    </row>
    <row r="13" spans="1:2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659225.37000000011</v>
      </c>
      <c r="E13" s="18">
        <f t="shared" ca="1" si="0"/>
        <v>2394030.92</v>
      </c>
      <c r="F13" s="18">
        <f t="shared" ca="1" si="0"/>
        <v>70864704.289999992</v>
      </c>
      <c r="G13" s="18">
        <f t="shared" ca="1" si="0"/>
        <v>2333665.7000000002</v>
      </c>
      <c r="H13" s="18">
        <f t="shared" ca="1" si="0"/>
        <v>95881874.989999995</v>
      </c>
      <c r="I13" s="18">
        <f t="shared" ca="1" si="0"/>
        <v>23627282.420000002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8">
        <f t="shared" ca="1" si="0"/>
        <v>0</v>
      </c>
      <c r="S13" s="18">
        <f t="shared" ca="1" si="0"/>
        <v>0</v>
      </c>
      <c r="T13" s="18">
        <f t="shared" ca="1" si="0"/>
        <v>0</v>
      </c>
      <c r="U13" s="18">
        <f t="shared" ca="1" si="0"/>
        <v>0</v>
      </c>
      <c r="V13" s="19">
        <f t="shared" ca="1" si="1"/>
        <v>195760783.69</v>
      </c>
    </row>
    <row r="14" spans="1:2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29662592.25</v>
      </c>
      <c r="E14" s="18">
        <f t="shared" ca="1" si="0"/>
        <v>129374696.3</v>
      </c>
      <c r="F14" s="18">
        <f t="shared" ca="1" si="0"/>
        <v>368363157.97000003</v>
      </c>
      <c r="G14" s="18">
        <f t="shared" ca="1" si="0"/>
        <v>156876866.5</v>
      </c>
      <c r="H14" s="18">
        <f t="shared" ca="1" si="0"/>
        <v>303071877.19999999</v>
      </c>
      <c r="I14" s="18">
        <f t="shared" ca="1" si="0"/>
        <v>518903146.31999999</v>
      </c>
      <c r="J14" s="18">
        <f t="shared" ca="1" si="0"/>
        <v>0</v>
      </c>
      <c r="K14" s="18">
        <f t="shared" ca="1" si="0"/>
        <v>845088.99</v>
      </c>
      <c r="L14" s="18">
        <f t="shared" ca="1" si="0"/>
        <v>0</v>
      </c>
      <c r="M14" s="18">
        <f t="shared" ca="1" si="0"/>
        <v>0</v>
      </c>
      <c r="N14" s="18">
        <f t="shared" ca="1" si="0"/>
        <v>13446140.399999999</v>
      </c>
      <c r="O14" s="18">
        <f t="shared" ca="1" si="0"/>
        <v>1637045555.03</v>
      </c>
      <c r="P14" s="18">
        <f t="shared" ca="1" si="0"/>
        <v>4134249.4</v>
      </c>
      <c r="Q14" s="18">
        <f t="shared" ca="1" si="0"/>
        <v>82454098.359999999</v>
      </c>
      <c r="R14" s="18">
        <f t="shared" ca="1" si="0"/>
        <v>100465.52</v>
      </c>
      <c r="S14" s="18">
        <f t="shared" ca="1" si="0"/>
        <v>0</v>
      </c>
      <c r="T14" s="18">
        <f t="shared" ca="1" si="0"/>
        <v>1688262.03</v>
      </c>
      <c r="U14" s="18">
        <f t="shared" ca="1" si="0"/>
        <v>13041366.68</v>
      </c>
      <c r="V14" s="19">
        <f t="shared" ca="1" si="1"/>
        <v>3259007562.9500003</v>
      </c>
    </row>
    <row r="15" spans="1:2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2729666.8267139029</v>
      </c>
      <c r="F15" s="18">
        <f t="shared" ca="1" si="0"/>
        <v>78630502.190000832</v>
      </c>
      <c r="G15" s="18">
        <f t="shared" ca="1" si="0"/>
        <v>0</v>
      </c>
      <c r="H15" s="18">
        <f t="shared" ca="1" si="0"/>
        <v>0</v>
      </c>
      <c r="I15" s="18">
        <f t="shared" ca="1" si="0"/>
        <v>2218064282.2414289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0"/>
        <v>0</v>
      </c>
      <c r="U15" s="18">
        <f t="shared" ca="1" si="0"/>
        <v>0</v>
      </c>
      <c r="V15" s="19">
        <f t="shared" ca="1" si="1"/>
        <v>2299424451.2581434</v>
      </c>
    </row>
    <row r="16" spans="1:2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0"/>
        <v>0</v>
      </c>
      <c r="U16" s="18">
        <f t="shared" ca="1" si="0"/>
        <v>0</v>
      </c>
      <c r="V16" s="19">
        <f t="shared" ca="1" si="1"/>
        <v>0</v>
      </c>
    </row>
    <row r="17" spans="1:2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1302488</v>
      </c>
      <c r="E17" s="18">
        <f t="shared" ca="1" si="0"/>
        <v>1130008</v>
      </c>
      <c r="F17" s="18">
        <f t="shared" ca="1" si="0"/>
        <v>29421279</v>
      </c>
      <c r="G17" s="18">
        <f t="shared" ca="1" si="0"/>
        <v>2838192</v>
      </c>
      <c r="H17" s="18">
        <f t="shared" ca="1" si="0"/>
        <v>235692454</v>
      </c>
      <c r="I17" s="18">
        <f t="shared" ca="1" si="0"/>
        <v>22304437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0</v>
      </c>
      <c r="P17" s="18">
        <f t="shared" ca="1" si="0"/>
        <v>0</v>
      </c>
      <c r="Q17" s="18">
        <f t="shared" ca="1" si="0"/>
        <v>0</v>
      </c>
      <c r="R17" s="18">
        <f t="shared" ca="1" si="0"/>
        <v>0</v>
      </c>
      <c r="S17" s="18">
        <f t="shared" ca="1" si="0"/>
        <v>0</v>
      </c>
      <c r="T17" s="18">
        <f t="shared" ca="1" si="0"/>
        <v>0</v>
      </c>
      <c r="U17" s="18">
        <f t="shared" ca="1" si="0"/>
        <v>0</v>
      </c>
      <c r="V17" s="19">
        <f t="shared" ca="1" si="1"/>
        <v>292688858</v>
      </c>
    </row>
    <row r="18" spans="1:2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1234024.94</v>
      </c>
      <c r="E18" s="18">
        <f t="shared" ca="1" si="0"/>
        <v>2871638.41</v>
      </c>
      <c r="F18" s="18">
        <f t="shared" ca="1" si="0"/>
        <v>133753102.25</v>
      </c>
      <c r="G18" s="18">
        <f t="shared" ca="1" si="0"/>
        <v>32479159.419999998</v>
      </c>
      <c r="H18" s="18">
        <f t="shared" ca="1" si="0"/>
        <v>221313777.31999999</v>
      </c>
      <c r="I18" s="18">
        <f t="shared" ca="1" si="0"/>
        <v>10682540.65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0</v>
      </c>
      <c r="P18" s="18">
        <f t="shared" ca="1" si="0"/>
        <v>0</v>
      </c>
      <c r="Q18" s="18">
        <f t="shared" ca="1" si="0"/>
        <v>0</v>
      </c>
      <c r="R18" s="18">
        <f t="shared" ca="1" si="0"/>
        <v>0</v>
      </c>
      <c r="S18" s="18">
        <f t="shared" ca="1" si="0"/>
        <v>0</v>
      </c>
      <c r="T18" s="18">
        <f t="shared" ca="1" si="0"/>
        <v>0</v>
      </c>
      <c r="U18" s="18">
        <f t="shared" ca="1" si="0"/>
        <v>0</v>
      </c>
      <c r="V18" s="19">
        <f t="shared" ca="1" si="1"/>
        <v>402334242.98999995</v>
      </c>
    </row>
    <row r="19" spans="1:2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0"/>
        <v>0</v>
      </c>
      <c r="U19" s="18">
        <f t="shared" ca="1" si="0"/>
        <v>0</v>
      </c>
      <c r="V19" s="19">
        <f t="shared" ca="1" si="1"/>
        <v>0</v>
      </c>
    </row>
    <row r="20" spans="1:2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42630508.979999997</v>
      </c>
      <c r="E20" s="18">
        <f t="shared" ca="1" si="0"/>
        <v>395173917.63</v>
      </c>
      <c r="F20" s="18">
        <f t="shared" ca="1" si="0"/>
        <v>233868757.09</v>
      </c>
      <c r="G20" s="18">
        <f t="shared" ca="1" si="0"/>
        <v>49323076.259999998</v>
      </c>
      <c r="H20" s="18">
        <f t="shared" ca="1" si="0"/>
        <v>75989755.75</v>
      </c>
      <c r="I20" s="18">
        <f t="shared" ca="1" si="0"/>
        <v>86595957.149999991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129265417.58</v>
      </c>
      <c r="N20" s="18">
        <f t="shared" ca="1" si="0"/>
        <v>1108349.4399999999</v>
      </c>
      <c r="O20" s="18">
        <f t="shared" ca="1" si="0"/>
        <v>427260820.67000002</v>
      </c>
      <c r="P20" s="18">
        <f t="shared" ca="1" si="0"/>
        <v>0</v>
      </c>
      <c r="Q20" s="18">
        <f t="shared" ca="1" si="0"/>
        <v>20792769.800000001</v>
      </c>
      <c r="R20" s="18">
        <f t="shared" ca="1" si="0"/>
        <v>0</v>
      </c>
      <c r="S20" s="18">
        <f t="shared" ca="1" si="0"/>
        <v>0</v>
      </c>
      <c r="T20" s="18">
        <f t="shared" ca="1" si="0"/>
        <v>7726774.6699999999</v>
      </c>
      <c r="U20" s="18">
        <f t="shared" ca="1" si="0"/>
        <v>0</v>
      </c>
      <c r="V20" s="19">
        <f t="shared" ca="1" si="1"/>
        <v>1469736105.0200002</v>
      </c>
    </row>
    <row r="21" spans="1:2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407976.79</v>
      </c>
      <c r="E21" s="18">
        <f t="shared" ca="1" si="0"/>
        <v>499460.69</v>
      </c>
      <c r="F21" s="18">
        <f t="shared" ca="1" si="0"/>
        <v>5253338.21</v>
      </c>
      <c r="G21" s="18">
        <f t="shared" ref="G21:U36" ca="1" si="2">IFERROR(IF($C$2="Yurtiçi",INDIRECT("'"&amp;$B$2&amp;"'!"&amp;ADDRESS(MATCH($B21,INDIRECT("'"&amp;$B$2&amp;"'!$B$1:$B$1095"),0),MATCH(G$5,INDIRECT("'"&amp;$B$2&amp;"'!5:5"),0))),IF($C$2="Yurtdışı",INDIRECT("'"&amp;$B$2&amp;"'!"&amp;ADDRESS(MATCH($B21,INDIRECT("'"&amp;$B$2&amp;"'!$B$1:$B$1095"),0),MATCH(G$5,INDIRECT("'"&amp;$B$2&amp;"'!5:5"),0)+1)),INDIRECT("'"&amp;$B$2&amp;"'!"&amp;ADDRESS(MATCH($B21,INDIRECT("'"&amp;$B$2&amp;"'!$B$1:$B$1095"),0),MATCH(G$5,INDIRECT("'"&amp;$B$2&amp;"'!5:5"),0)))+INDIRECT("'"&amp;$B$2&amp;"'!"&amp;ADDRESS(MATCH($B21,INDIRECT("'"&amp;$B$2&amp;"'!$B$1:$B$1095"),0),MATCH(G$5,INDIRECT("'"&amp;$B$2&amp;"'!5:5"),0)+1)))),0)</f>
        <v>537164.13</v>
      </c>
      <c r="H21" s="18">
        <f t="shared" ca="1" si="2"/>
        <v>3884122.59</v>
      </c>
      <c r="I21" s="18">
        <f t="shared" ca="1" si="2"/>
        <v>2230268.5299999998</v>
      </c>
      <c r="J21" s="18">
        <f t="shared" ca="1" si="2"/>
        <v>0</v>
      </c>
      <c r="K21" s="18">
        <f t="shared" ca="1" si="2"/>
        <v>0</v>
      </c>
      <c r="L21" s="18">
        <f t="shared" ca="1" si="2"/>
        <v>0</v>
      </c>
      <c r="M21" s="18">
        <f t="shared" ca="1" si="2"/>
        <v>0</v>
      </c>
      <c r="N21" s="18">
        <f t="shared" ca="1" si="2"/>
        <v>734499.28</v>
      </c>
      <c r="O21" s="18">
        <f t="shared" ca="1" si="2"/>
        <v>17338658.899999999</v>
      </c>
      <c r="P21" s="18">
        <f t="shared" ca="1" si="2"/>
        <v>0</v>
      </c>
      <c r="Q21" s="18">
        <f t="shared" ca="1" si="2"/>
        <v>68153.81</v>
      </c>
      <c r="R21" s="18">
        <f t="shared" ca="1" si="2"/>
        <v>0</v>
      </c>
      <c r="S21" s="18">
        <f t="shared" ca="1" si="2"/>
        <v>0</v>
      </c>
      <c r="T21" s="18">
        <f t="shared" ca="1" si="2"/>
        <v>0</v>
      </c>
      <c r="U21" s="18">
        <f t="shared" ca="1" si="2"/>
        <v>0</v>
      </c>
      <c r="V21" s="19">
        <f t="shared" ca="1" si="1"/>
        <v>30953642.929999996</v>
      </c>
    </row>
    <row r="22" spans="1:22" ht="12.75" customHeight="1">
      <c r="A22" s="55" t="s">
        <v>177</v>
      </c>
      <c r="B22" s="17">
        <v>1020</v>
      </c>
      <c r="C22" s="56" t="s">
        <v>147</v>
      </c>
      <c r="D22" s="18">
        <f t="shared" ref="D22:S37" ca="1" si="3">IFERROR(IF($C$2="Yurtiçi",INDIRECT("'"&amp;$B$2&amp;"'!"&amp;ADDRESS(MATCH($B22,INDIRECT("'"&amp;$B$2&amp;"'!$B$1:$B$1095"),0),MATCH(D$5,INDIRECT("'"&amp;$B$2&amp;"'!5:5"),0))),IF($C$2="Yurtdışı",INDIRECT("'"&amp;$B$2&amp;"'!"&amp;ADDRESS(MATCH($B22,INDIRECT("'"&amp;$B$2&amp;"'!$B$1:$B$1095"),0),MATCH(D$5,INDIRECT("'"&amp;$B$2&amp;"'!5:5"),0)+1)),INDIRECT("'"&amp;$B$2&amp;"'!"&amp;ADDRESS(MATCH($B22,INDIRECT("'"&amp;$B$2&amp;"'!$B$1:$B$1095"),0),MATCH(D$5,INDIRECT("'"&amp;$B$2&amp;"'!5:5"),0)))+INDIRECT("'"&amp;$B$2&amp;"'!"&amp;ADDRESS(MATCH($B22,INDIRECT("'"&amp;$B$2&amp;"'!$B$1:$B$1095"),0),MATCH(D$5,INDIRECT("'"&amp;$B$2&amp;"'!5:5"),0)+1)))),0)</f>
        <v>-48.62</v>
      </c>
      <c r="E22" s="18">
        <f t="shared" ca="1" si="3"/>
        <v>197214468.66</v>
      </c>
      <c r="F22" s="18">
        <f t="shared" ca="1" si="3"/>
        <v>683562031.5</v>
      </c>
      <c r="G22" s="18">
        <f t="shared" ca="1" si="3"/>
        <v>67355905.090000004</v>
      </c>
      <c r="H22" s="18">
        <f t="shared" ca="1" si="3"/>
        <v>1854003569.72</v>
      </c>
      <c r="I22" s="18">
        <f t="shared" ca="1" si="3"/>
        <v>575781048.01999998</v>
      </c>
      <c r="J22" s="18">
        <f t="shared" ca="1" si="3"/>
        <v>0</v>
      </c>
      <c r="K22" s="18">
        <f t="shared" ca="1" si="3"/>
        <v>70841163.109999985</v>
      </c>
      <c r="L22" s="18">
        <f t="shared" ca="1" si="3"/>
        <v>0</v>
      </c>
      <c r="M22" s="18">
        <f t="shared" ca="1" si="3"/>
        <v>0</v>
      </c>
      <c r="N22" s="18">
        <f t="shared" ca="1" si="3"/>
        <v>585562284.45000005</v>
      </c>
      <c r="O22" s="18">
        <f t="shared" ca="1" si="2"/>
        <v>14025283725.910002</v>
      </c>
      <c r="P22" s="18">
        <f t="shared" ca="1" si="2"/>
        <v>70633988.680000007</v>
      </c>
      <c r="Q22" s="18">
        <f t="shared" ca="1" si="2"/>
        <v>5677536398.4499998</v>
      </c>
      <c r="R22" s="18">
        <f t="shared" ca="1" si="2"/>
        <v>960584.34000000008</v>
      </c>
      <c r="S22" s="18">
        <f t="shared" ca="1" si="2"/>
        <v>0</v>
      </c>
      <c r="T22" s="18">
        <f t="shared" ca="1" si="2"/>
        <v>78113225.900000006</v>
      </c>
      <c r="U22" s="18">
        <f t="shared" ca="1" si="2"/>
        <v>990950440.71000004</v>
      </c>
      <c r="V22" s="19">
        <f t="shared" ca="1" si="1"/>
        <v>24877798785.920006</v>
      </c>
    </row>
    <row r="23" spans="1:22" ht="12.75" customHeight="1">
      <c r="A23" s="55" t="s">
        <v>179</v>
      </c>
      <c r="B23" s="17">
        <v>1022</v>
      </c>
      <c r="C23" s="56" t="s">
        <v>147</v>
      </c>
      <c r="D23" s="18">
        <f t="shared" ca="1" si="3"/>
        <v>1999470.32</v>
      </c>
      <c r="E23" s="18">
        <f t="shared" ca="1" si="3"/>
        <v>7811342.7800000003</v>
      </c>
      <c r="F23" s="18">
        <f t="shared" ca="1" si="3"/>
        <v>180362728.69</v>
      </c>
      <c r="G23" s="18">
        <f t="shared" ca="1" si="3"/>
        <v>24748494.57</v>
      </c>
      <c r="H23" s="18">
        <f t="shared" ca="1" si="3"/>
        <v>63015793.539999999</v>
      </c>
      <c r="I23" s="18">
        <f t="shared" ca="1" si="3"/>
        <v>94306601.260000005</v>
      </c>
      <c r="J23" s="18">
        <f t="shared" ca="1" si="3"/>
        <v>0</v>
      </c>
      <c r="K23" s="18">
        <f t="shared" ca="1" si="3"/>
        <v>42343.65</v>
      </c>
      <c r="L23" s="18">
        <f t="shared" ca="1" si="3"/>
        <v>0</v>
      </c>
      <c r="M23" s="18">
        <f t="shared" ca="1" si="3"/>
        <v>0</v>
      </c>
      <c r="N23" s="18">
        <f t="shared" ca="1" si="3"/>
        <v>10948603.890000001</v>
      </c>
      <c r="O23" s="18">
        <f t="shared" ca="1" si="2"/>
        <v>2300650154.3899999</v>
      </c>
      <c r="P23" s="18">
        <f t="shared" ca="1" si="2"/>
        <v>391059.9</v>
      </c>
      <c r="Q23" s="18">
        <f t="shared" ca="1" si="2"/>
        <v>48158772.810000002</v>
      </c>
      <c r="R23" s="18">
        <f t="shared" ca="1" si="2"/>
        <v>0</v>
      </c>
      <c r="S23" s="18">
        <f t="shared" ca="1" si="2"/>
        <v>0</v>
      </c>
      <c r="T23" s="18">
        <f t="shared" ca="1" si="2"/>
        <v>9529155.1899999995</v>
      </c>
      <c r="U23" s="18">
        <f t="shared" ca="1" si="2"/>
        <v>1218517.02</v>
      </c>
      <c r="V23" s="19">
        <f t="shared" ca="1" si="1"/>
        <v>2743183038.0099998</v>
      </c>
    </row>
    <row r="24" spans="1:22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3768852.4400000339</v>
      </c>
      <c r="E24" s="18">
        <f t="shared" ca="1" si="3"/>
        <v>7984075.4100000001</v>
      </c>
      <c r="F24" s="18">
        <f t="shared" ca="1" si="3"/>
        <v>168888535.25999972</v>
      </c>
      <c r="G24" s="18">
        <f t="shared" ca="1" si="3"/>
        <v>0</v>
      </c>
      <c r="H24" s="18">
        <f t="shared" ca="1" si="3"/>
        <v>28512903.160000011</v>
      </c>
      <c r="I24" s="18">
        <f t="shared" ca="1" si="3"/>
        <v>27183184.59000003</v>
      </c>
      <c r="J24" s="18">
        <f t="shared" ca="1" si="3"/>
        <v>0</v>
      </c>
      <c r="K24" s="18">
        <f t="shared" ca="1" si="3"/>
        <v>5346240.5184499994</v>
      </c>
      <c r="L24" s="18">
        <f t="shared" ca="1" si="3"/>
        <v>0</v>
      </c>
      <c r="M24" s="18">
        <f t="shared" ca="1" si="3"/>
        <v>0</v>
      </c>
      <c r="N24" s="18">
        <f t="shared" ca="1" si="3"/>
        <v>59445246.402899995</v>
      </c>
      <c r="O24" s="18">
        <f t="shared" ca="1" si="2"/>
        <v>4907931797.6684904</v>
      </c>
      <c r="P24" s="18">
        <f t="shared" ca="1" si="2"/>
        <v>7025930.5790500008</v>
      </c>
      <c r="Q24" s="18">
        <f t="shared" ca="1" si="2"/>
        <v>584382232.75759912</v>
      </c>
      <c r="R24" s="18">
        <f t="shared" ca="1" si="2"/>
        <v>0</v>
      </c>
      <c r="S24" s="18">
        <f t="shared" ca="1" si="2"/>
        <v>0</v>
      </c>
      <c r="T24" s="18">
        <f t="shared" ca="1" si="2"/>
        <v>17667126.498350002</v>
      </c>
      <c r="U24" s="18">
        <f t="shared" ca="1" si="2"/>
        <v>108591048.41225001</v>
      </c>
      <c r="V24" s="19">
        <f t="shared" ca="1" si="1"/>
        <v>5926727173.6970892</v>
      </c>
    </row>
    <row r="25" spans="1:22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287537.50057199999</v>
      </c>
      <c r="E25" s="18">
        <f t="shared" ca="1" si="3"/>
        <v>271432.97851599997</v>
      </c>
      <c r="F25" s="18">
        <f t="shared" ca="1" si="3"/>
        <v>5123866.1658900008</v>
      </c>
      <c r="G25" s="18">
        <f t="shared" ca="1" si="3"/>
        <v>453096.74689900002</v>
      </c>
      <c r="H25" s="18">
        <f t="shared" ca="1" si="3"/>
        <v>12919705.387102</v>
      </c>
      <c r="I25" s="18">
        <f t="shared" ca="1" si="3"/>
        <v>3589772.2878350005</v>
      </c>
      <c r="J25" s="18">
        <f t="shared" ca="1" si="3"/>
        <v>0</v>
      </c>
      <c r="K25" s="18">
        <f t="shared" ca="1" si="3"/>
        <v>87477.47</v>
      </c>
      <c r="L25" s="18">
        <f t="shared" ca="1" si="3"/>
        <v>0</v>
      </c>
      <c r="M25" s="18">
        <f t="shared" ca="1" si="3"/>
        <v>0</v>
      </c>
      <c r="N25" s="18">
        <f t="shared" ca="1" si="3"/>
        <v>67196.09</v>
      </c>
      <c r="O25" s="18">
        <f t="shared" ca="1" si="2"/>
        <v>488125582.06999999</v>
      </c>
      <c r="P25" s="18">
        <f t="shared" ca="1" si="2"/>
        <v>0</v>
      </c>
      <c r="Q25" s="18">
        <f t="shared" ca="1" si="2"/>
        <v>10566959.369999999</v>
      </c>
      <c r="R25" s="18">
        <f t="shared" ca="1" si="2"/>
        <v>7955</v>
      </c>
      <c r="S25" s="18">
        <f t="shared" ca="1" si="2"/>
        <v>0</v>
      </c>
      <c r="T25" s="18">
        <f t="shared" ca="1" si="2"/>
        <v>0</v>
      </c>
      <c r="U25" s="18">
        <f t="shared" ca="1" si="2"/>
        <v>111623.57</v>
      </c>
      <c r="V25" s="19">
        <f t="shared" ca="1" si="1"/>
        <v>521612204.636814</v>
      </c>
    </row>
    <row r="26" spans="1:22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6854700.9299999997</v>
      </c>
      <c r="E26" s="18">
        <f t="shared" ca="1" si="3"/>
        <v>28933652.760000002</v>
      </c>
      <c r="F26" s="18">
        <f t="shared" ca="1" si="3"/>
        <v>181976141.91999999</v>
      </c>
      <c r="G26" s="18">
        <f t="shared" ca="1" si="3"/>
        <v>41059556.869999997</v>
      </c>
      <c r="H26" s="18">
        <f t="shared" ca="1" si="3"/>
        <v>173039780.34</v>
      </c>
      <c r="I26" s="18">
        <f t="shared" ca="1" si="3"/>
        <v>161154487.37</v>
      </c>
      <c r="J26" s="18">
        <f t="shared" ca="1" si="3"/>
        <v>0</v>
      </c>
      <c r="K26" s="18">
        <f t="shared" ca="1" si="3"/>
        <v>0</v>
      </c>
      <c r="L26" s="18">
        <f t="shared" ca="1" si="3"/>
        <v>0</v>
      </c>
      <c r="M26" s="18">
        <f t="shared" ca="1" si="3"/>
        <v>0</v>
      </c>
      <c r="N26" s="18">
        <f t="shared" ca="1" si="3"/>
        <v>780380.34</v>
      </c>
      <c r="O26" s="18">
        <f t="shared" ca="1" si="2"/>
        <v>29469175.640000001</v>
      </c>
      <c r="P26" s="18">
        <f t="shared" ca="1" si="2"/>
        <v>0</v>
      </c>
      <c r="Q26" s="18">
        <f t="shared" ca="1" si="2"/>
        <v>2147551.98</v>
      </c>
      <c r="R26" s="18">
        <f t="shared" ca="1" si="2"/>
        <v>0</v>
      </c>
      <c r="S26" s="18">
        <f t="shared" ca="1" si="2"/>
        <v>0</v>
      </c>
      <c r="T26" s="18">
        <f t="shared" ca="1" si="2"/>
        <v>0</v>
      </c>
      <c r="U26" s="18">
        <f t="shared" ca="1" si="2"/>
        <v>0</v>
      </c>
      <c r="V26" s="19">
        <f t="shared" ca="1" si="1"/>
        <v>625415428.1500001</v>
      </c>
    </row>
    <row r="27" spans="1:22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4429869</v>
      </c>
      <c r="E27" s="18">
        <f t="shared" ca="1" si="3"/>
        <v>18448605.32</v>
      </c>
      <c r="F27" s="18">
        <f t="shared" ca="1" si="3"/>
        <v>303675142.08999997</v>
      </c>
      <c r="G27" s="18">
        <f t="shared" ca="1" si="3"/>
        <v>2342924.4900000002</v>
      </c>
      <c r="H27" s="18">
        <f t="shared" ca="1" si="3"/>
        <v>56346340.159999996</v>
      </c>
      <c r="I27" s="18">
        <f t="shared" ca="1" si="3"/>
        <v>231715402.63</v>
      </c>
      <c r="J27" s="18">
        <f t="shared" ca="1" si="3"/>
        <v>0</v>
      </c>
      <c r="K27" s="18">
        <f t="shared" ca="1" si="3"/>
        <v>693388.48</v>
      </c>
      <c r="L27" s="18">
        <f t="shared" ca="1" si="3"/>
        <v>0</v>
      </c>
      <c r="M27" s="18">
        <f t="shared" ca="1" si="3"/>
        <v>0</v>
      </c>
      <c r="N27" s="18">
        <f t="shared" ca="1" si="3"/>
        <v>14473619.859999999</v>
      </c>
      <c r="O27" s="18">
        <f t="shared" ca="1" si="2"/>
        <v>1245210834.8199999</v>
      </c>
      <c r="P27" s="18">
        <f t="shared" ca="1" si="2"/>
        <v>1496960.59</v>
      </c>
      <c r="Q27" s="18">
        <f t="shared" ca="1" si="2"/>
        <v>83668010.180000007</v>
      </c>
      <c r="R27" s="18">
        <f t="shared" ca="1" si="2"/>
        <v>0</v>
      </c>
      <c r="S27" s="18">
        <f t="shared" ca="1" si="2"/>
        <v>0</v>
      </c>
      <c r="T27" s="18">
        <f t="shared" ca="1" si="2"/>
        <v>1211324.0900000001</v>
      </c>
      <c r="U27" s="18">
        <f t="shared" ca="1" si="2"/>
        <v>10177546.869999999</v>
      </c>
      <c r="V27" s="19">
        <f t="shared" ca="1" si="1"/>
        <v>1973889968.5799997</v>
      </c>
    </row>
    <row r="28" spans="1:22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1312286.57</v>
      </c>
      <c r="E28" s="18">
        <f t="shared" ca="1" si="3"/>
        <v>158532.32999999999</v>
      </c>
      <c r="F28" s="18">
        <f t="shared" ca="1" si="3"/>
        <v>2887740.02</v>
      </c>
      <c r="G28" s="18">
        <f t="shared" ca="1" si="3"/>
        <v>30326.07</v>
      </c>
      <c r="H28" s="18">
        <f t="shared" ca="1" si="3"/>
        <v>2034957.75</v>
      </c>
      <c r="I28" s="18">
        <f t="shared" ca="1" si="3"/>
        <v>6112813.6100000003</v>
      </c>
      <c r="J28" s="18">
        <f t="shared" ca="1" si="3"/>
        <v>0</v>
      </c>
      <c r="K28" s="18">
        <f t="shared" ca="1" si="3"/>
        <v>0</v>
      </c>
      <c r="L28" s="18">
        <f t="shared" ca="1" si="3"/>
        <v>0</v>
      </c>
      <c r="M28" s="18">
        <f t="shared" ca="1" si="3"/>
        <v>0</v>
      </c>
      <c r="N28" s="18">
        <f t="shared" ca="1" si="3"/>
        <v>0</v>
      </c>
      <c r="O28" s="18">
        <f t="shared" ca="1" si="2"/>
        <v>0</v>
      </c>
      <c r="P28" s="18">
        <f t="shared" ca="1" si="2"/>
        <v>0</v>
      </c>
      <c r="Q28" s="18">
        <f t="shared" ca="1" si="2"/>
        <v>0</v>
      </c>
      <c r="R28" s="18">
        <f t="shared" ca="1" si="2"/>
        <v>0</v>
      </c>
      <c r="S28" s="18">
        <f t="shared" ca="1" si="2"/>
        <v>0</v>
      </c>
      <c r="T28" s="18">
        <f t="shared" ca="1" si="2"/>
        <v>0</v>
      </c>
      <c r="U28" s="18">
        <f t="shared" ca="1" si="2"/>
        <v>0</v>
      </c>
      <c r="V28" s="19">
        <f t="shared" ca="1" si="1"/>
        <v>12536656.350000001</v>
      </c>
    </row>
    <row r="29" spans="1:22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7020824.0039999997</v>
      </c>
      <c r="E29" s="18">
        <f t="shared" ca="1" si="3"/>
        <v>37594668.405799992</v>
      </c>
      <c r="F29" s="18">
        <f t="shared" ca="1" si="3"/>
        <v>316245904.40530002</v>
      </c>
      <c r="G29" s="18">
        <f t="shared" ca="1" si="3"/>
        <v>60807028.819800004</v>
      </c>
      <c r="H29" s="18">
        <f t="shared" ca="1" si="3"/>
        <v>407243916.49000001</v>
      </c>
      <c r="I29" s="18">
        <f t="shared" ca="1" si="3"/>
        <v>95434947.995499998</v>
      </c>
      <c r="J29" s="18">
        <f t="shared" ca="1" si="3"/>
        <v>0</v>
      </c>
      <c r="K29" s="18">
        <f t="shared" ca="1" si="3"/>
        <v>659826.71</v>
      </c>
      <c r="L29" s="18">
        <f t="shared" ca="1" si="3"/>
        <v>0</v>
      </c>
      <c r="M29" s="18">
        <f t="shared" ca="1" si="3"/>
        <v>0</v>
      </c>
      <c r="N29" s="18">
        <f t="shared" ca="1" si="3"/>
        <v>13268294.949999999</v>
      </c>
      <c r="O29" s="18">
        <f t="shared" ca="1" si="2"/>
        <v>2181491884.4200001</v>
      </c>
      <c r="P29" s="18">
        <f t="shared" ca="1" si="2"/>
        <v>1088042.8799999999</v>
      </c>
      <c r="Q29" s="18">
        <f t="shared" ca="1" si="2"/>
        <v>9595469.9700000007</v>
      </c>
      <c r="R29" s="18">
        <f t="shared" ca="1" si="2"/>
        <v>0</v>
      </c>
      <c r="S29" s="18">
        <f t="shared" ca="1" si="2"/>
        <v>1358703.9</v>
      </c>
      <c r="T29" s="18">
        <f t="shared" ca="1" si="2"/>
        <v>76685601.710000008</v>
      </c>
      <c r="U29" s="18">
        <f t="shared" ca="1" si="2"/>
        <v>9889500.8100000005</v>
      </c>
      <c r="V29" s="19">
        <f t="shared" ca="1" si="1"/>
        <v>3218384615.4704003</v>
      </c>
    </row>
    <row r="30" spans="1:22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712721.09000000043</v>
      </c>
      <c r="E30" s="18">
        <f t="shared" ca="1" si="3"/>
        <v>3137920.0099998894</v>
      </c>
      <c r="F30" s="18">
        <f t="shared" ca="1" si="3"/>
        <v>4188537.8200000003</v>
      </c>
      <c r="G30" s="18">
        <f t="shared" ca="1" si="3"/>
        <v>379118.91000000003</v>
      </c>
      <c r="H30" s="18">
        <f t="shared" ca="1" si="3"/>
        <v>11484018.560000002</v>
      </c>
      <c r="I30" s="18">
        <f t="shared" ca="1" si="3"/>
        <v>6084084.809999967</v>
      </c>
      <c r="J30" s="18">
        <f t="shared" ca="1" si="3"/>
        <v>0</v>
      </c>
      <c r="K30" s="18">
        <f t="shared" ca="1" si="3"/>
        <v>0</v>
      </c>
      <c r="L30" s="18">
        <f t="shared" ca="1" si="3"/>
        <v>0</v>
      </c>
      <c r="M30" s="18">
        <f t="shared" ca="1" si="3"/>
        <v>0</v>
      </c>
      <c r="N30" s="18">
        <f t="shared" ca="1" si="3"/>
        <v>81611747.630000055</v>
      </c>
      <c r="O30" s="18">
        <f t="shared" ca="1" si="2"/>
        <v>0</v>
      </c>
      <c r="P30" s="18">
        <f t="shared" ca="1" si="2"/>
        <v>0</v>
      </c>
      <c r="Q30" s="18">
        <f t="shared" ca="1" si="2"/>
        <v>0</v>
      </c>
      <c r="R30" s="18">
        <f t="shared" ca="1" si="2"/>
        <v>0</v>
      </c>
      <c r="S30" s="18">
        <f t="shared" ca="1" si="2"/>
        <v>0</v>
      </c>
      <c r="T30" s="18">
        <f t="shared" ca="1" si="2"/>
        <v>0</v>
      </c>
      <c r="U30" s="18">
        <f t="shared" ca="1" si="2"/>
        <v>0</v>
      </c>
      <c r="V30" s="19">
        <f t="shared" ca="1" si="1"/>
        <v>107598148.82999992</v>
      </c>
    </row>
    <row r="31" spans="1:22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10862824.160073999</v>
      </c>
      <c r="E31" s="18">
        <f t="shared" ca="1" si="3"/>
        <v>61540342.468915001</v>
      </c>
      <c r="F31" s="18">
        <f t="shared" ca="1" si="3"/>
        <v>193328571.61000001</v>
      </c>
      <c r="G31" s="18">
        <f t="shared" ca="1" si="3"/>
        <v>72272106.760000005</v>
      </c>
      <c r="H31" s="18">
        <f t="shared" ca="1" si="3"/>
        <v>144766337.31355402</v>
      </c>
      <c r="I31" s="18">
        <f t="shared" ca="1" si="3"/>
        <v>96907322.160176009</v>
      </c>
      <c r="J31" s="18">
        <f t="shared" ca="1" si="3"/>
        <v>0</v>
      </c>
      <c r="K31" s="18">
        <f t="shared" ca="1" si="3"/>
        <v>0</v>
      </c>
      <c r="L31" s="18">
        <f t="shared" ca="1" si="3"/>
        <v>0</v>
      </c>
      <c r="M31" s="18">
        <f t="shared" ca="1" si="3"/>
        <v>0</v>
      </c>
      <c r="N31" s="18">
        <f t="shared" ca="1" si="3"/>
        <v>7364374.9699999997</v>
      </c>
      <c r="O31" s="18">
        <f t="shared" ca="1" si="2"/>
        <v>444974860.92000002</v>
      </c>
      <c r="P31" s="18">
        <f t="shared" ca="1" si="2"/>
        <v>0</v>
      </c>
      <c r="Q31" s="18">
        <f t="shared" ca="1" si="2"/>
        <v>4015057.73</v>
      </c>
      <c r="R31" s="18">
        <f t="shared" ca="1" si="2"/>
        <v>0</v>
      </c>
      <c r="S31" s="18">
        <f t="shared" ca="1" si="2"/>
        <v>0</v>
      </c>
      <c r="T31" s="18">
        <f t="shared" ca="1" si="2"/>
        <v>0</v>
      </c>
      <c r="U31" s="18">
        <f t="shared" ca="1" si="2"/>
        <v>486367.12</v>
      </c>
      <c r="V31" s="19">
        <f t="shared" ca="1" si="1"/>
        <v>1036518165.2127191</v>
      </c>
    </row>
    <row r="32" spans="1:22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3489046.9599998966</v>
      </c>
      <c r="E32" s="18">
        <f t="shared" ca="1" si="3"/>
        <v>29488128.480002005</v>
      </c>
      <c r="F32" s="18">
        <f t="shared" ca="1" si="3"/>
        <v>38453264.469999701</v>
      </c>
      <c r="G32" s="18">
        <f t="shared" ca="1" si="3"/>
        <v>476556.33000000013</v>
      </c>
      <c r="H32" s="18">
        <f t="shared" ca="1" si="3"/>
        <v>7950481.2000000011</v>
      </c>
      <c r="I32" s="18">
        <f t="shared" ca="1" si="3"/>
        <v>34708160.219999745</v>
      </c>
      <c r="J32" s="18">
        <f t="shared" ca="1" si="3"/>
        <v>0</v>
      </c>
      <c r="K32" s="18">
        <f t="shared" ca="1" si="3"/>
        <v>712936.94000000006</v>
      </c>
      <c r="L32" s="18">
        <f t="shared" ca="1" si="3"/>
        <v>0</v>
      </c>
      <c r="M32" s="18">
        <f t="shared" ca="1" si="3"/>
        <v>0</v>
      </c>
      <c r="N32" s="18">
        <f t="shared" ca="1" si="3"/>
        <v>23263490.199999988</v>
      </c>
      <c r="O32" s="18">
        <f t="shared" ca="1" si="2"/>
        <v>1200350716.0600028</v>
      </c>
      <c r="P32" s="18">
        <f t="shared" ca="1" si="2"/>
        <v>1088638.68</v>
      </c>
      <c r="Q32" s="18">
        <f t="shared" ca="1" si="2"/>
        <v>74132215.680000007</v>
      </c>
      <c r="R32" s="18">
        <f t="shared" ca="1" si="2"/>
        <v>0</v>
      </c>
      <c r="S32" s="18">
        <f t="shared" ca="1" si="2"/>
        <v>0</v>
      </c>
      <c r="T32" s="18">
        <f t="shared" ca="1" si="2"/>
        <v>2623805.91</v>
      </c>
      <c r="U32" s="18">
        <f t="shared" ca="1" si="2"/>
        <v>10587641.17</v>
      </c>
      <c r="V32" s="19">
        <f t="shared" ca="1" si="1"/>
        <v>1427325082.3000045</v>
      </c>
    </row>
    <row r="33" spans="1:22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52633.269999999953</v>
      </c>
      <c r="E33" s="18">
        <f t="shared" ca="1" si="3"/>
        <v>214338.36999999994</v>
      </c>
      <c r="F33" s="18">
        <f t="shared" ca="1" si="3"/>
        <v>440115.74999999948</v>
      </c>
      <c r="G33" s="18">
        <f t="shared" ca="1" si="3"/>
        <v>0</v>
      </c>
      <c r="H33" s="18">
        <f t="shared" ca="1" si="3"/>
        <v>38928.799999999988</v>
      </c>
      <c r="I33" s="18">
        <f t="shared" ca="1" si="3"/>
        <v>158199.12000000005</v>
      </c>
      <c r="J33" s="18">
        <f t="shared" ca="1" si="3"/>
        <v>0</v>
      </c>
      <c r="K33" s="18">
        <f t="shared" ca="1" si="3"/>
        <v>0</v>
      </c>
      <c r="L33" s="18">
        <f t="shared" ca="1" si="3"/>
        <v>0</v>
      </c>
      <c r="M33" s="18">
        <f t="shared" ca="1" si="3"/>
        <v>0</v>
      </c>
      <c r="N33" s="18">
        <f t="shared" ca="1" si="3"/>
        <v>49952.46</v>
      </c>
      <c r="O33" s="18">
        <f t="shared" ca="1" si="2"/>
        <v>236407637.63000014</v>
      </c>
      <c r="P33" s="18">
        <f t="shared" ca="1" si="2"/>
        <v>0</v>
      </c>
      <c r="Q33" s="18">
        <f t="shared" ca="1" si="2"/>
        <v>2336090.19</v>
      </c>
      <c r="R33" s="18">
        <f t="shared" ca="1" si="2"/>
        <v>0</v>
      </c>
      <c r="S33" s="18">
        <f t="shared" ca="1" si="2"/>
        <v>0</v>
      </c>
      <c r="T33" s="18">
        <f t="shared" ca="1" si="2"/>
        <v>0</v>
      </c>
      <c r="U33" s="18">
        <f t="shared" ca="1" si="2"/>
        <v>0</v>
      </c>
      <c r="V33" s="19">
        <f t="shared" ca="1" si="1"/>
        <v>239697895.59000015</v>
      </c>
    </row>
    <row r="34" spans="1:22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4566205.5</v>
      </c>
      <c r="E34" s="18">
        <f t="shared" ca="1" si="3"/>
        <v>18606694.239999998</v>
      </c>
      <c r="F34" s="18">
        <f t="shared" ca="1" si="3"/>
        <v>12817552.09</v>
      </c>
      <c r="G34" s="18">
        <f t="shared" ca="1" si="3"/>
        <v>660527.75</v>
      </c>
      <c r="H34" s="18">
        <f t="shared" ca="1" si="3"/>
        <v>1982905.6099999999</v>
      </c>
      <c r="I34" s="18">
        <f t="shared" ca="1" si="3"/>
        <v>1077353645.54</v>
      </c>
      <c r="J34" s="18">
        <f t="shared" ca="1" si="3"/>
        <v>0</v>
      </c>
      <c r="K34" s="18">
        <f t="shared" ca="1" si="3"/>
        <v>0</v>
      </c>
      <c r="L34" s="18">
        <f t="shared" ca="1" si="3"/>
        <v>0</v>
      </c>
      <c r="M34" s="18">
        <f t="shared" ca="1" si="3"/>
        <v>0</v>
      </c>
      <c r="N34" s="18">
        <f t="shared" ca="1" si="3"/>
        <v>0</v>
      </c>
      <c r="O34" s="18">
        <f t="shared" ca="1" si="2"/>
        <v>0</v>
      </c>
      <c r="P34" s="18">
        <f t="shared" ca="1" si="2"/>
        <v>0</v>
      </c>
      <c r="Q34" s="18">
        <f t="shared" ca="1" si="2"/>
        <v>0</v>
      </c>
      <c r="R34" s="18">
        <f t="shared" ca="1" si="2"/>
        <v>0</v>
      </c>
      <c r="S34" s="18">
        <f t="shared" ca="1" si="2"/>
        <v>0</v>
      </c>
      <c r="T34" s="18">
        <f t="shared" ca="1" si="2"/>
        <v>0</v>
      </c>
      <c r="U34" s="18">
        <f t="shared" ca="1" si="2"/>
        <v>0</v>
      </c>
      <c r="V34" s="19">
        <f t="shared" ca="1" si="1"/>
        <v>1115987530.73</v>
      </c>
    </row>
    <row r="35" spans="1:22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618118.82999999996</v>
      </c>
      <c r="E35" s="18">
        <f t="shared" ca="1" si="3"/>
        <v>1842891.5500000003</v>
      </c>
      <c r="F35" s="18">
        <f t="shared" ca="1" si="3"/>
        <v>29744204.980000004</v>
      </c>
      <c r="G35" s="18">
        <f t="shared" ca="1" si="3"/>
        <v>4479.43</v>
      </c>
      <c r="H35" s="18">
        <f t="shared" ca="1" si="3"/>
        <v>16759180.279999999</v>
      </c>
      <c r="I35" s="18">
        <f t="shared" ca="1" si="3"/>
        <v>4671237.4300000006</v>
      </c>
      <c r="J35" s="18">
        <f t="shared" ca="1" si="3"/>
        <v>0</v>
      </c>
      <c r="K35" s="18">
        <f t="shared" ca="1" si="3"/>
        <v>0</v>
      </c>
      <c r="L35" s="18">
        <f t="shared" ca="1" si="3"/>
        <v>0</v>
      </c>
      <c r="M35" s="18">
        <f t="shared" ca="1" si="3"/>
        <v>0</v>
      </c>
      <c r="N35" s="18">
        <f t="shared" ca="1" si="3"/>
        <v>0</v>
      </c>
      <c r="O35" s="18">
        <f t="shared" ca="1" si="2"/>
        <v>0</v>
      </c>
      <c r="P35" s="18">
        <f t="shared" ca="1" si="2"/>
        <v>0</v>
      </c>
      <c r="Q35" s="18">
        <f t="shared" ca="1" si="2"/>
        <v>0</v>
      </c>
      <c r="R35" s="18">
        <f t="shared" ca="1" si="2"/>
        <v>0</v>
      </c>
      <c r="S35" s="18">
        <f t="shared" ca="1" si="2"/>
        <v>0</v>
      </c>
      <c r="T35" s="18">
        <f t="shared" ca="1" si="2"/>
        <v>0</v>
      </c>
      <c r="U35" s="18">
        <f t="shared" ca="1" si="2"/>
        <v>0</v>
      </c>
      <c r="V35" s="19">
        <f t="shared" ca="1" si="1"/>
        <v>53640112.5</v>
      </c>
    </row>
    <row r="36" spans="1:22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2"/>
        <v>0</v>
      </c>
      <c r="P36" s="18">
        <f t="shared" ca="1" si="2"/>
        <v>0</v>
      </c>
      <c r="Q36" s="18">
        <f t="shared" ca="1" si="2"/>
        <v>0</v>
      </c>
      <c r="R36" s="18">
        <f t="shared" ca="1" si="2"/>
        <v>0</v>
      </c>
      <c r="S36" s="18">
        <f t="shared" ca="1" si="2"/>
        <v>0</v>
      </c>
      <c r="T36" s="18">
        <f t="shared" ca="1" si="2"/>
        <v>0</v>
      </c>
      <c r="U36" s="18">
        <f t="shared" ca="1" si="2"/>
        <v>0</v>
      </c>
      <c r="V36" s="19">
        <f t="shared" ca="1" si="1"/>
        <v>0</v>
      </c>
    </row>
    <row r="37" spans="1:22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5701914.9100000001</v>
      </c>
      <c r="E37" s="18">
        <f t="shared" ca="1" si="3"/>
        <v>21858993.18</v>
      </c>
      <c r="F37" s="18">
        <f t="shared" ca="1" si="3"/>
        <v>466415470.35000002</v>
      </c>
      <c r="G37" s="18">
        <f t="shared" ca="1" si="3"/>
        <v>6571038.75</v>
      </c>
      <c r="H37" s="18">
        <f t="shared" ca="1" si="3"/>
        <v>17612104.289999999</v>
      </c>
      <c r="I37" s="18">
        <f t="shared" ca="1" si="3"/>
        <v>51511979.649999999</v>
      </c>
      <c r="J37" s="18">
        <f t="shared" ca="1" si="3"/>
        <v>0</v>
      </c>
      <c r="K37" s="18">
        <f t="shared" ca="1" si="3"/>
        <v>0</v>
      </c>
      <c r="L37" s="18">
        <f t="shared" ca="1" si="3"/>
        <v>0</v>
      </c>
      <c r="M37" s="18">
        <f t="shared" ca="1" si="3"/>
        <v>0</v>
      </c>
      <c r="N37" s="18">
        <f t="shared" ca="1" si="3"/>
        <v>440312.78</v>
      </c>
      <c r="O37" s="18">
        <f t="shared" ca="1" si="3"/>
        <v>89052963.489999995</v>
      </c>
      <c r="P37" s="18">
        <f t="shared" ca="1" si="3"/>
        <v>0</v>
      </c>
      <c r="Q37" s="18">
        <f t="shared" ca="1" si="3"/>
        <v>149372.89000000001</v>
      </c>
      <c r="R37" s="18">
        <f t="shared" ca="1" si="3"/>
        <v>3720779.73</v>
      </c>
      <c r="S37" s="18">
        <f t="shared" ca="1" si="3"/>
        <v>0</v>
      </c>
      <c r="T37" s="18">
        <f t="shared" ref="T37:U52" ca="1" si="4">IFERROR(IF($C$2="Yurtiçi",INDIRECT("'"&amp;$B$2&amp;"'!"&amp;ADDRESS(MATCH($B37,INDIRECT("'"&amp;$B$2&amp;"'!$B$1:$B$1095"),0),MATCH(T$5,INDIRECT("'"&amp;$B$2&amp;"'!5:5"),0))),IF($C$2="Yurtdışı",INDIRECT("'"&amp;$B$2&amp;"'!"&amp;ADDRESS(MATCH($B37,INDIRECT("'"&amp;$B$2&amp;"'!$B$1:$B$1095"),0),MATCH(T$5,INDIRECT("'"&amp;$B$2&amp;"'!5:5"),0)+1)),INDIRECT("'"&amp;$B$2&amp;"'!"&amp;ADDRESS(MATCH($B37,INDIRECT("'"&amp;$B$2&amp;"'!$B$1:$B$1095"),0),MATCH(T$5,INDIRECT("'"&amp;$B$2&amp;"'!5:5"),0)))+INDIRECT("'"&amp;$B$2&amp;"'!"&amp;ADDRESS(MATCH($B37,INDIRECT("'"&amp;$B$2&amp;"'!$B$1:$B$1095"),0),MATCH(T$5,INDIRECT("'"&amp;$B$2&amp;"'!5:5"),0)+1)))),0)</f>
        <v>0</v>
      </c>
      <c r="U37" s="18">
        <f t="shared" ca="1" si="4"/>
        <v>0</v>
      </c>
      <c r="V37" s="19">
        <f t="shared" ca="1" si="1"/>
        <v>663034930.01999998</v>
      </c>
    </row>
    <row r="38" spans="1:22" ht="12.75" customHeight="1">
      <c r="A38" s="55" t="s">
        <v>209</v>
      </c>
      <c r="B38" s="17">
        <v>1044</v>
      </c>
      <c r="C38" s="56" t="s">
        <v>147</v>
      </c>
      <c r="D38" s="18">
        <f t="shared" ref="D38:T52" ca="1" si="5">IFERROR(IF($C$2="Yurtiçi",INDIRECT("'"&amp;$B$2&amp;"'!"&amp;ADDRESS(MATCH($B38,INDIRECT("'"&amp;$B$2&amp;"'!$B$1:$B$1095"),0),MATCH(D$5,INDIRECT("'"&amp;$B$2&amp;"'!5:5"),0))),IF($C$2="Yurtdışı",INDIRECT("'"&amp;$B$2&amp;"'!"&amp;ADDRESS(MATCH($B38,INDIRECT("'"&amp;$B$2&amp;"'!$B$1:$B$1095"),0),MATCH(D$5,INDIRECT("'"&amp;$B$2&amp;"'!5:5"),0)+1)),INDIRECT("'"&amp;$B$2&amp;"'!"&amp;ADDRESS(MATCH($B38,INDIRECT("'"&amp;$B$2&amp;"'!$B$1:$B$1095"),0),MATCH(D$5,INDIRECT("'"&amp;$B$2&amp;"'!5:5"),0)))+INDIRECT("'"&amp;$B$2&amp;"'!"&amp;ADDRESS(MATCH($B38,INDIRECT("'"&amp;$B$2&amp;"'!$B$1:$B$1095"),0),MATCH(D$5,INDIRECT("'"&amp;$B$2&amp;"'!5:5"),0)+1)))),0)</f>
        <v>5427660.3300000001</v>
      </c>
      <c r="E38" s="18">
        <f t="shared" ca="1" si="5"/>
        <v>5299867.33</v>
      </c>
      <c r="F38" s="18">
        <f t="shared" ca="1" si="5"/>
        <v>163517.43</v>
      </c>
      <c r="G38" s="18">
        <f t="shared" ca="1" si="5"/>
        <v>0</v>
      </c>
      <c r="H38" s="18">
        <f t="shared" ca="1" si="5"/>
        <v>0</v>
      </c>
      <c r="I38" s="18">
        <f t="shared" ca="1" si="5"/>
        <v>2417816.96</v>
      </c>
      <c r="J38" s="18">
        <f t="shared" ca="1" si="5"/>
        <v>0</v>
      </c>
      <c r="K38" s="18">
        <f t="shared" ca="1" si="5"/>
        <v>0</v>
      </c>
      <c r="L38" s="18">
        <f t="shared" ca="1" si="5"/>
        <v>0</v>
      </c>
      <c r="M38" s="18">
        <f t="shared" ca="1" si="5"/>
        <v>0</v>
      </c>
      <c r="N38" s="18">
        <f t="shared" ca="1" si="5"/>
        <v>0</v>
      </c>
      <c r="O38" s="18">
        <f t="shared" ca="1" si="5"/>
        <v>0</v>
      </c>
      <c r="P38" s="18">
        <f t="shared" ca="1" si="5"/>
        <v>0</v>
      </c>
      <c r="Q38" s="18">
        <f t="shared" ca="1" si="5"/>
        <v>0</v>
      </c>
      <c r="R38" s="18">
        <f t="shared" ca="1" si="5"/>
        <v>0</v>
      </c>
      <c r="S38" s="18">
        <f t="shared" ca="1" si="5"/>
        <v>0</v>
      </c>
      <c r="T38" s="18">
        <f t="shared" ca="1" si="5"/>
        <v>0</v>
      </c>
      <c r="U38" s="18">
        <f t="shared" ca="1" si="4"/>
        <v>0</v>
      </c>
      <c r="V38" s="19">
        <f t="shared" ca="1" si="1"/>
        <v>13308862.050000001</v>
      </c>
    </row>
    <row r="39" spans="1:22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408036.74</v>
      </c>
      <c r="E39" s="18">
        <f t="shared" ca="1" si="5"/>
        <v>1561755.84</v>
      </c>
      <c r="F39" s="18">
        <f t="shared" ca="1" si="5"/>
        <v>72709131.629999995</v>
      </c>
      <c r="G39" s="18">
        <f t="shared" ca="1" si="5"/>
        <v>12175383.139999999</v>
      </c>
      <c r="H39" s="18">
        <f t="shared" ca="1" si="5"/>
        <v>48987228.399999999</v>
      </c>
      <c r="I39" s="18">
        <f t="shared" ca="1" si="5"/>
        <v>5876159.1899999995</v>
      </c>
      <c r="J39" s="18">
        <f t="shared" ca="1" si="5"/>
        <v>0</v>
      </c>
      <c r="K39" s="18">
        <f t="shared" ca="1" si="5"/>
        <v>0</v>
      </c>
      <c r="L39" s="18">
        <f t="shared" ca="1" si="5"/>
        <v>0</v>
      </c>
      <c r="M39" s="18">
        <f t="shared" ca="1" si="5"/>
        <v>0</v>
      </c>
      <c r="N39" s="18">
        <f t="shared" ca="1" si="5"/>
        <v>50037.350000000006</v>
      </c>
      <c r="O39" s="18">
        <f t="shared" ca="1" si="5"/>
        <v>31777087.900000002</v>
      </c>
      <c r="P39" s="18">
        <f t="shared" ca="1" si="5"/>
        <v>0</v>
      </c>
      <c r="Q39" s="18">
        <f t="shared" ca="1" si="5"/>
        <v>5875648.25</v>
      </c>
      <c r="R39" s="18">
        <f t="shared" ca="1" si="5"/>
        <v>0</v>
      </c>
      <c r="S39" s="18">
        <f t="shared" ca="1" si="5"/>
        <v>0</v>
      </c>
      <c r="T39" s="18">
        <f t="shared" ca="1" si="5"/>
        <v>0</v>
      </c>
      <c r="U39" s="18">
        <f t="shared" ca="1" si="4"/>
        <v>-5506.2</v>
      </c>
      <c r="V39" s="19">
        <f t="shared" ca="1" si="1"/>
        <v>179414962.24000001</v>
      </c>
    </row>
    <row r="40" spans="1:22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208659.07</v>
      </c>
      <c r="E40" s="18">
        <f t="shared" ca="1" si="5"/>
        <v>226393.34</v>
      </c>
      <c r="F40" s="18">
        <f t="shared" ca="1" si="5"/>
        <v>1067161.25</v>
      </c>
      <c r="G40" s="18">
        <f t="shared" ca="1" si="5"/>
        <v>0</v>
      </c>
      <c r="H40" s="18">
        <f t="shared" ca="1" si="5"/>
        <v>1584986.33</v>
      </c>
      <c r="I40" s="18">
        <f t="shared" ca="1" si="5"/>
        <v>596767.82999999996</v>
      </c>
      <c r="J40" s="18">
        <f t="shared" ca="1" si="5"/>
        <v>0</v>
      </c>
      <c r="K40" s="18">
        <f t="shared" ca="1" si="5"/>
        <v>0</v>
      </c>
      <c r="L40" s="18">
        <f t="shared" ca="1" si="5"/>
        <v>0</v>
      </c>
      <c r="M40" s="18">
        <f t="shared" ca="1" si="5"/>
        <v>0</v>
      </c>
      <c r="N40" s="18">
        <f t="shared" ca="1" si="5"/>
        <v>0</v>
      </c>
      <c r="O40" s="18">
        <f t="shared" ca="1" si="5"/>
        <v>0</v>
      </c>
      <c r="P40" s="18">
        <f t="shared" ca="1" si="5"/>
        <v>0</v>
      </c>
      <c r="Q40" s="18">
        <f t="shared" ca="1" si="5"/>
        <v>0</v>
      </c>
      <c r="R40" s="18">
        <f t="shared" ca="1" si="5"/>
        <v>0</v>
      </c>
      <c r="S40" s="18">
        <f t="shared" ca="1" si="5"/>
        <v>0</v>
      </c>
      <c r="T40" s="18">
        <f t="shared" ca="1" si="5"/>
        <v>0</v>
      </c>
      <c r="U40" s="18">
        <f t="shared" ca="1" si="4"/>
        <v>0</v>
      </c>
      <c r="V40" s="19">
        <f t="shared" ca="1" si="1"/>
        <v>3683967.8200000003</v>
      </c>
    </row>
    <row r="41" spans="1:22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2575525.2399999942</v>
      </c>
      <c r="E41" s="18">
        <f t="shared" ca="1" si="5"/>
        <v>4802930.9199998779</v>
      </c>
      <c r="F41" s="18">
        <f t="shared" ca="1" si="5"/>
        <v>65011311.320000015</v>
      </c>
      <c r="G41" s="18">
        <f t="shared" ca="1" si="5"/>
        <v>0</v>
      </c>
      <c r="H41" s="18">
        <f t="shared" ca="1" si="5"/>
        <v>647202.09000000008</v>
      </c>
      <c r="I41" s="18">
        <f t="shared" ca="1" si="5"/>
        <v>52376276.340000011</v>
      </c>
      <c r="J41" s="18">
        <f t="shared" ca="1" si="5"/>
        <v>0</v>
      </c>
      <c r="K41" s="18">
        <f t="shared" ca="1" si="5"/>
        <v>1524840.9</v>
      </c>
      <c r="L41" s="18">
        <f t="shared" ca="1" si="5"/>
        <v>0</v>
      </c>
      <c r="M41" s="18">
        <f t="shared" ca="1" si="5"/>
        <v>0</v>
      </c>
      <c r="N41" s="18">
        <f t="shared" ca="1" si="5"/>
        <v>27923591.129999999</v>
      </c>
      <c r="O41" s="18">
        <f t="shared" ca="1" si="5"/>
        <v>1297488906.7200027</v>
      </c>
      <c r="P41" s="18">
        <f t="shared" ca="1" si="5"/>
        <v>3453502.18</v>
      </c>
      <c r="Q41" s="18">
        <f t="shared" ca="1" si="5"/>
        <v>213231649.92000002</v>
      </c>
      <c r="R41" s="18">
        <f t="shared" ca="1" si="5"/>
        <v>0</v>
      </c>
      <c r="S41" s="18">
        <f t="shared" ca="1" si="5"/>
        <v>0</v>
      </c>
      <c r="T41" s="18">
        <f t="shared" ca="1" si="5"/>
        <v>4169936.5700000003</v>
      </c>
      <c r="U41" s="18">
        <f t="shared" ca="1" si="4"/>
        <v>65245357.370000005</v>
      </c>
      <c r="V41" s="19">
        <f t="shared" ca="1" si="1"/>
        <v>1738451030.7000027</v>
      </c>
    </row>
    <row r="42" spans="1:22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846679.80000000179</v>
      </c>
      <c r="E42" s="18">
        <f t="shared" ca="1" si="5"/>
        <v>813474.21999999974</v>
      </c>
      <c r="F42" s="18">
        <f t="shared" ca="1" si="5"/>
        <v>344831.25999999896</v>
      </c>
      <c r="G42" s="18">
        <f t="shared" ca="1" si="5"/>
        <v>0</v>
      </c>
      <c r="H42" s="18">
        <f t="shared" ca="1" si="5"/>
        <v>313.37</v>
      </c>
      <c r="I42" s="18">
        <f t="shared" ca="1" si="5"/>
        <v>527259.8400000002</v>
      </c>
      <c r="J42" s="18">
        <f t="shared" ca="1" si="5"/>
        <v>0</v>
      </c>
      <c r="K42" s="18">
        <f t="shared" ca="1" si="5"/>
        <v>-269.29000000000002</v>
      </c>
      <c r="L42" s="18">
        <f t="shared" ca="1" si="5"/>
        <v>0</v>
      </c>
      <c r="M42" s="18">
        <f t="shared" ca="1" si="5"/>
        <v>0</v>
      </c>
      <c r="N42" s="18">
        <f t="shared" ca="1" si="5"/>
        <v>726383.60000000009</v>
      </c>
      <c r="O42" s="18">
        <f t="shared" ca="1" si="5"/>
        <v>143517160.66000012</v>
      </c>
      <c r="P42" s="18">
        <f t="shared" ca="1" si="5"/>
        <v>0</v>
      </c>
      <c r="Q42" s="18">
        <f t="shared" ca="1" si="5"/>
        <v>5516565.1999999974</v>
      </c>
      <c r="R42" s="18">
        <f t="shared" ca="1" si="5"/>
        <v>0</v>
      </c>
      <c r="S42" s="18">
        <f t="shared" ca="1" si="5"/>
        <v>0</v>
      </c>
      <c r="T42" s="18">
        <f t="shared" ca="1" si="5"/>
        <v>0</v>
      </c>
      <c r="U42" s="18">
        <f t="shared" ca="1" si="4"/>
        <v>115385.5</v>
      </c>
      <c r="V42" s="19">
        <f t="shared" ca="1" si="1"/>
        <v>152407784.16000012</v>
      </c>
    </row>
    <row r="43" spans="1:22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-204.24</v>
      </c>
      <c r="E43" s="18">
        <f t="shared" ca="1" si="5"/>
        <v>-371897.05</v>
      </c>
      <c r="F43" s="18">
        <f t="shared" ca="1" si="5"/>
        <v>-47559.799999999996</v>
      </c>
      <c r="G43" s="18">
        <f t="shared" ca="1" si="5"/>
        <v>0</v>
      </c>
      <c r="H43" s="18">
        <f t="shared" ca="1" si="5"/>
        <v>0</v>
      </c>
      <c r="I43" s="18">
        <f t="shared" ca="1" si="5"/>
        <v>-5191.84</v>
      </c>
      <c r="J43" s="18">
        <f t="shared" ca="1" si="5"/>
        <v>0</v>
      </c>
      <c r="K43" s="18">
        <f t="shared" ca="1" si="5"/>
        <v>0</v>
      </c>
      <c r="L43" s="18">
        <f t="shared" ca="1" si="5"/>
        <v>0</v>
      </c>
      <c r="M43" s="18">
        <f t="shared" ca="1" si="5"/>
        <v>0</v>
      </c>
      <c r="N43" s="18">
        <f t="shared" ca="1" si="5"/>
        <v>0</v>
      </c>
      <c r="O43" s="18">
        <f t="shared" ca="1" si="5"/>
        <v>0</v>
      </c>
      <c r="P43" s="18">
        <f t="shared" ca="1" si="5"/>
        <v>0</v>
      </c>
      <c r="Q43" s="18">
        <f t="shared" ca="1" si="5"/>
        <v>0</v>
      </c>
      <c r="R43" s="18">
        <f t="shared" ca="1" si="5"/>
        <v>0</v>
      </c>
      <c r="S43" s="18">
        <f t="shared" ca="1" si="5"/>
        <v>0</v>
      </c>
      <c r="T43" s="18">
        <f t="shared" ca="1" si="5"/>
        <v>0</v>
      </c>
      <c r="U43" s="18">
        <f t="shared" ca="1" si="4"/>
        <v>0</v>
      </c>
      <c r="V43" s="19">
        <f t="shared" ca="1" si="1"/>
        <v>-424852.93</v>
      </c>
    </row>
    <row r="44" spans="1:22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14000.990000000007</v>
      </c>
      <c r="E44" s="18">
        <f t="shared" ca="1" si="5"/>
        <v>262650.66000000003</v>
      </c>
      <c r="F44" s="18">
        <f t="shared" ca="1" si="5"/>
        <v>5998714.7300000004</v>
      </c>
      <c r="G44" s="18">
        <f t="shared" ca="1" si="5"/>
        <v>152126.26999999999</v>
      </c>
      <c r="H44" s="18">
        <f t="shared" ca="1" si="5"/>
        <v>1095406.7399999998</v>
      </c>
      <c r="I44" s="18">
        <f t="shared" ca="1" si="5"/>
        <v>59638.67</v>
      </c>
      <c r="J44" s="18">
        <f t="shared" ca="1" si="5"/>
        <v>0</v>
      </c>
      <c r="K44" s="18">
        <f t="shared" ca="1" si="5"/>
        <v>0</v>
      </c>
      <c r="L44" s="18">
        <f t="shared" ca="1" si="5"/>
        <v>0</v>
      </c>
      <c r="M44" s="18">
        <f t="shared" ca="1" si="5"/>
        <v>0</v>
      </c>
      <c r="N44" s="18">
        <f t="shared" ca="1" si="5"/>
        <v>0</v>
      </c>
      <c r="O44" s="18">
        <f t="shared" ca="1" si="5"/>
        <v>0</v>
      </c>
      <c r="P44" s="18">
        <f t="shared" ca="1" si="5"/>
        <v>0</v>
      </c>
      <c r="Q44" s="18">
        <f t="shared" ca="1" si="5"/>
        <v>0</v>
      </c>
      <c r="R44" s="18">
        <f t="shared" ca="1" si="5"/>
        <v>0</v>
      </c>
      <c r="S44" s="18">
        <f t="shared" ca="1" si="5"/>
        <v>0</v>
      </c>
      <c r="T44" s="18">
        <f t="shared" ca="1" si="5"/>
        <v>0</v>
      </c>
      <c r="U44" s="18">
        <f t="shared" ca="1" si="4"/>
        <v>0</v>
      </c>
      <c r="V44" s="19">
        <f t="shared" ca="1" si="1"/>
        <v>7582538.0600000005</v>
      </c>
    </row>
    <row r="45" spans="1:22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65771.420000000013</v>
      </c>
      <c r="E45" s="18">
        <f t="shared" ca="1" si="5"/>
        <v>1012679.6900000001</v>
      </c>
      <c r="F45" s="18">
        <f t="shared" ca="1" si="5"/>
        <v>18009.29</v>
      </c>
      <c r="G45" s="18">
        <f t="shared" ca="1" si="5"/>
        <v>0</v>
      </c>
      <c r="H45" s="18">
        <f t="shared" ca="1" si="5"/>
        <v>0</v>
      </c>
      <c r="I45" s="18">
        <f t="shared" ca="1" si="5"/>
        <v>5786.1900000000005</v>
      </c>
      <c r="J45" s="18">
        <f t="shared" ca="1" si="5"/>
        <v>0</v>
      </c>
      <c r="K45" s="18">
        <f t="shared" ca="1" si="5"/>
        <v>0</v>
      </c>
      <c r="L45" s="18">
        <f t="shared" ca="1" si="5"/>
        <v>0</v>
      </c>
      <c r="M45" s="18">
        <f t="shared" ca="1" si="5"/>
        <v>0</v>
      </c>
      <c r="N45" s="18">
        <f t="shared" ca="1" si="5"/>
        <v>0</v>
      </c>
      <c r="O45" s="18">
        <f t="shared" ca="1" si="5"/>
        <v>0</v>
      </c>
      <c r="P45" s="18">
        <f t="shared" ca="1" si="5"/>
        <v>0</v>
      </c>
      <c r="Q45" s="18">
        <f t="shared" ca="1" si="5"/>
        <v>0</v>
      </c>
      <c r="R45" s="18">
        <f t="shared" ca="1" si="5"/>
        <v>0</v>
      </c>
      <c r="S45" s="18">
        <f t="shared" ca="1" si="5"/>
        <v>0</v>
      </c>
      <c r="T45" s="18">
        <f t="shared" ca="1" si="5"/>
        <v>0</v>
      </c>
      <c r="U45" s="18">
        <f t="shared" ca="1" si="4"/>
        <v>0</v>
      </c>
      <c r="V45" s="19">
        <f t="shared" ca="1" si="1"/>
        <v>1102246.5900000001</v>
      </c>
    </row>
    <row r="46" spans="1:22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-8613.7900000000009</v>
      </c>
      <c r="E46" s="18">
        <f t="shared" ca="1" si="5"/>
        <v>-18418.509999999998</v>
      </c>
      <c r="F46" s="18">
        <f t="shared" ca="1" si="5"/>
        <v>-4635.87</v>
      </c>
      <c r="G46" s="18">
        <f t="shared" ca="1" si="5"/>
        <v>0</v>
      </c>
      <c r="H46" s="18">
        <f t="shared" ca="1" si="5"/>
        <v>83080.69</v>
      </c>
      <c r="I46" s="18">
        <f t="shared" ca="1" si="5"/>
        <v>-53383</v>
      </c>
      <c r="J46" s="18">
        <f t="shared" ca="1" si="5"/>
        <v>0</v>
      </c>
      <c r="K46" s="18">
        <f t="shared" ca="1" si="5"/>
        <v>0</v>
      </c>
      <c r="L46" s="18">
        <f t="shared" ca="1" si="5"/>
        <v>0</v>
      </c>
      <c r="M46" s="18">
        <f t="shared" ca="1" si="5"/>
        <v>0</v>
      </c>
      <c r="N46" s="18">
        <f t="shared" ca="1" si="5"/>
        <v>0</v>
      </c>
      <c r="O46" s="18">
        <f t="shared" ca="1" si="5"/>
        <v>0</v>
      </c>
      <c r="P46" s="18">
        <f t="shared" ca="1" si="5"/>
        <v>0</v>
      </c>
      <c r="Q46" s="18">
        <f t="shared" ca="1" si="5"/>
        <v>-565.19000000000005</v>
      </c>
      <c r="R46" s="18">
        <f t="shared" ca="1" si="5"/>
        <v>0</v>
      </c>
      <c r="S46" s="18">
        <f t="shared" ca="1" si="5"/>
        <v>0</v>
      </c>
      <c r="T46" s="18">
        <f t="shared" ca="1" si="5"/>
        <v>0</v>
      </c>
      <c r="U46" s="18">
        <f t="shared" ca="1" si="4"/>
        <v>0</v>
      </c>
      <c r="V46" s="19">
        <f t="shared" ca="1" si="1"/>
        <v>-2535.669999999996</v>
      </c>
    </row>
    <row r="47" spans="1:22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4107.17</v>
      </c>
      <c r="E47" s="18">
        <f t="shared" ca="1" si="5"/>
        <v>8454.31</v>
      </c>
      <c r="F47" s="18">
        <f t="shared" ca="1" si="5"/>
        <v>0</v>
      </c>
      <c r="G47" s="18">
        <f t="shared" ca="1" si="5"/>
        <v>0</v>
      </c>
      <c r="H47" s="18">
        <f t="shared" ca="1" si="5"/>
        <v>0</v>
      </c>
      <c r="I47" s="18">
        <f t="shared" ca="1" si="5"/>
        <v>0</v>
      </c>
      <c r="J47" s="18">
        <f t="shared" ca="1" si="5"/>
        <v>0</v>
      </c>
      <c r="K47" s="18">
        <f t="shared" ca="1" si="5"/>
        <v>0</v>
      </c>
      <c r="L47" s="18">
        <f t="shared" ca="1" si="5"/>
        <v>0</v>
      </c>
      <c r="M47" s="18">
        <f t="shared" ca="1" si="5"/>
        <v>0</v>
      </c>
      <c r="N47" s="18">
        <f t="shared" ca="1" si="5"/>
        <v>0</v>
      </c>
      <c r="O47" s="18">
        <f t="shared" ca="1" si="5"/>
        <v>0</v>
      </c>
      <c r="P47" s="18">
        <f t="shared" ca="1" si="5"/>
        <v>0</v>
      </c>
      <c r="Q47" s="18">
        <f t="shared" ca="1" si="5"/>
        <v>0</v>
      </c>
      <c r="R47" s="18">
        <f t="shared" ca="1" si="5"/>
        <v>0</v>
      </c>
      <c r="S47" s="18">
        <f t="shared" ca="1" si="5"/>
        <v>0</v>
      </c>
      <c r="T47" s="18">
        <f t="shared" ca="1" si="5"/>
        <v>0</v>
      </c>
      <c r="U47" s="18">
        <f t="shared" ca="1" si="4"/>
        <v>0</v>
      </c>
      <c r="V47" s="19">
        <f t="shared" ca="1" si="1"/>
        <v>12561.48</v>
      </c>
    </row>
    <row r="48" spans="1:22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468947.47000000929</v>
      </c>
      <c r="E48" s="18">
        <f t="shared" ca="1" si="5"/>
        <v>1396987.6500000008</v>
      </c>
      <c r="F48" s="18">
        <f t="shared" ca="1" si="5"/>
        <v>61668711.279999927</v>
      </c>
      <c r="G48" s="18">
        <f t="shared" ca="1" si="5"/>
        <v>75360.009999999995</v>
      </c>
      <c r="H48" s="18">
        <f t="shared" ca="1" si="5"/>
        <v>590161.49</v>
      </c>
      <c r="I48" s="18">
        <f t="shared" ca="1" si="5"/>
        <v>7627180.0500000315</v>
      </c>
      <c r="J48" s="18">
        <f t="shared" ca="1" si="5"/>
        <v>0</v>
      </c>
      <c r="K48" s="18">
        <f t="shared" ca="1" si="5"/>
        <v>0</v>
      </c>
      <c r="L48" s="18">
        <f t="shared" ca="1" si="5"/>
        <v>0</v>
      </c>
      <c r="M48" s="18">
        <f t="shared" ca="1" si="5"/>
        <v>0</v>
      </c>
      <c r="N48" s="18">
        <f t="shared" ca="1" si="5"/>
        <v>0</v>
      </c>
      <c r="O48" s="18">
        <f t="shared" ca="1" si="5"/>
        <v>0</v>
      </c>
      <c r="P48" s="18">
        <f t="shared" ca="1" si="5"/>
        <v>0</v>
      </c>
      <c r="Q48" s="18">
        <f t="shared" ca="1" si="5"/>
        <v>0</v>
      </c>
      <c r="R48" s="18">
        <f t="shared" ca="1" si="5"/>
        <v>0</v>
      </c>
      <c r="S48" s="18">
        <f t="shared" ca="1" si="5"/>
        <v>0</v>
      </c>
      <c r="T48" s="18">
        <f t="shared" ca="1" si="5"/>
        <v>0</v>
      </c>
      <c r="U48" s="18">
        <f t="shared" ca="1" si="4"/>
        <v>0</v>
      </c>
      <c r="V48" s="19">
        <f t="shared" ca="1" si="1"/>
        <v>71827347.949999973</v>
      </c>
    </row>
    <row r="49" spans="1:22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39734423.450000003</v>
      </c>
      <c r="E49" s="18">
        <f t="shared" ca="1" si="5"/>
        <v>3348269.87</v>
      </c>
      <c r="F49" s="18">
        <f t="shared" ca="1" si="5"/>
        <v>461744.76</v>
      </c>
      <c r="G49" s="18">
        <f t="shared" ca="1" si="5"/>
        <v>0</v>
      </c>
      <c r="H49" s="18">
        <f t="shared" ca="1" si="5"/>
        <v>11966.52</v>
      </c>
      <c r="I49" s="18">
        <f t="shared" ca="1" si="5"/>
        <v>283138650.14999998</v>
      </c>
      <c r="J49" s="18">
        <f t="shared" ca="1" si="5"/>
        <v>0</v>
      </c>
      <c r="K49" s="18">
        <f t="shared" ca="1" si="5"/>
        <v>0</v>
      </c>
      <c r="L49" s="18">
        <f t="shared" ca="1" si="5"/>
        <v>0</v>
      </c>
      <c r="M49" s="18">
        <f t="shared" ca="1" si="5"/>
        <v>0</v>
      </c>
      <c r="N49" s="18">
        <f t="shared" ca="1" si="5"/>
        <v>0</v>
      </c>
      <c r="O49" s="18">
        <f t="shared" ca="1" si="5"/>
        <v>0</v>
      </c>
      <c r="P49" s="18">
        <f t="shared" ca="1" si="5"/>
        <v>0</v>
      </c>
      <c r="Q49" s="18">
        <f t="shared" ca="1" si="5"/>
        <v>0</v>
      </c>
      <c r="R49" s="18">
        <f t="shared" ca="1" si="5"/>
        <v>795923.54</v>
      </c>
      <c r="S49" s="18">
        <f t="shared" ca="1" si="5"/>
        <v>0</v>
      </c>
      <c r="T49" s="18">
        <f t="shared" ca="1" si="5"/>
        <v>0</v>
      </c>
      <c r="U49" s="18">
        <f t="shared" ca="1" si="4"/>
        <v>0</v>
      </c>
      <c r="V49" s="19">
        <f t="shared" ref="V49" ca="1" si="6">+SUM(D49:U49)</f>
        <v>327490978.29000002</v>
      </c>
    </row>
    <row r="50" spans="1:22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8">
        <f t="shared" ca="1" si="5"/>
        <v>0</v>
      </c>
      <c r="I50" s="18">
        <f t="shared" ca="1" si="5"/>
        <v>299288715.56999999</v>
      </c>
      <c r="J50" s="18">
        <f t="shared" ca="1" si="5"/>
        <v>0</v>
      </c>
      <c r="K50" s="18">
        <f t="shared" ca="1" si="5"/>
        <v>0</v>
      </c>
      <c r="L50" s="18">
        <f t="shared" ca="1" si="5"/>
        <v>0</v>
      </c>
      <c r="M50" s="18">
        <f t="shared" ca="1" si="5"/>
        <v>0</v>
      </c>
      <c r="N50" s="18">
        <f t="shared" ca="1" si="5"/>
        <v>0</v>
      </c>
      <c r="O50" s="18">
        <f t="shared" ca="1" si="5"/>
        <v>0</v>
      </c>
      <c r="P50" s="18">
        <f t="shared" ca="1" si="5"/>
        <v>0</v>
      </c>
      <c r="Q50" s="18">
        <f t="shared" ca="1" si="5"/>
        <v>0</v>
      </c>
      <c r="R50" s="18">
        <f t="shared" ca="1" si="5"/>
        <v>0</v>
      </c>
      <c r="S50" s="18">
        <f t="shared" ca="1" si="5"/>
        <v>0</v>
      </c>
      <c r="T50" s="18">
        <f t="shared" ca="1" si="5"/>
        <v>0</v>
      </c>
      <c r="U50" s="18">
        <f t="shared" ca="1" si="4"/>
        <v>0</v>
      </c>
      <c r="V50" s="19">
        <f t="shared" ref="V50:V52" ca="1" si="7">+SUM(D50:U50)</f>
        <v>299288715.56999999</v>
      </c>
    </row>
    <row r="51" spans="1:22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8">
        <f t="shared" ca="1" si="5"/>
        <v>0</v>
      </c>
      <c r="I51" s="18">
        <f t="shared" ca="1" si="5"/>
        <v>0</v>
      </c>
      <c r="J51" s="18">
        <f t="shared" ca="1" si="5"/>
        <v>0</v>
      </c>
      <c r="K51" s="18">
        <f t="shared" ca="1" si="5"/>
        <v>0</v>
      </c>
      <c r="L51" s="18">
        <f t="shared" ca="1" si="5"/>
        <v>0</v>
      </c>
      <c r="M51" s="18">
        <f t="shared" ca="1" si="5"/>
        <v>0</v>
      </c>
      <c r="N51" s="18">
        <f t="shared" ca="1" si="5"/>
        <v>0</v>
      </c>
      <c r="O51" s="18">
        <f t="shared" ca="1" si="5"/>
        <v>0</v>
      </c>
      <c r="P51" s="18">
        <f t="shared" ca="1" si="5"/>
        <v>0</v>
      </c>
      <c r="Q51" s="18">
        <f t="shared" ca="1" si="5"/>
        <v>0</v>
      </c>
      <c r="R51" s="18">
        <f t="shared" ca="1" si="5"/>
        <v>0</v>
      </c>
      <c r="S51" s="18">
        <f t="shared" ca="1" si="5"/>
        <v>0</v>
      </c>
      <c r="T51" s="18">
        <f t="shared" ca="1" si="5"/>
        <v>0</v>
      </c>
      <c r="U51" s="18">
        <f t="shared" ca="1" si="4"/>
        <v>0</v>
      </c>
      <c r="V51" s="19">
        <f t="shared" ca="1" si="7"/>
        <v>0</v>
      </c>
    </row>
    <row r="52" spans="1:22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8">
        <f t="shared" ca="1" si="5"/>
        <v>0</v>
      </c>
      <c r="I52" s="18">
        <f t="shared" ca="1" si="5"/>
        <v>0</v>
      </c>
      <c r="J52" s="18">
        <f t="shared" ca="1" si="5"/>
        <v>0</v>
      </c>
      <c r="K52" s="18">
        <f t="shared" ca="1" si="5"/>
        <v>0</v>
      </c>
      <c r="L52" s="18">
        <f t="shared" ca="1" si="5"/>
        <v>0</v>
      </c>
      <c r="M52" s="18">
        <f t="shared" ca="1" si="5"/>
        <v>0</v>
      </c>
      <c r="N52" s="18">
        <f t="shared" ca="1" si="5"/>
        <v>0</v>
      </c>
      <c r="O52" s="18">
        <f t="shared" ca="1" si="5"/>
        <v>0</v>
      </c>
      <c r="P52" s="18">
        <f t="shared" ca="1" si="5"/>
        <v>0</v>
      </c>
      <c r="Q52" s="18">
        <f t="shared" ca="1" si="5"/>
        <v>0</v>
      </c>
      <c r="R52" s="18">
        <f t="shared" ca="1" si="5"/>
        <v>0</v>
      </c>
      <c r="S52" s="18">
        <f t="shared" ca="1" si="5"/>
        <v>0</v>
      </c>
      <c r="T52" s="18">
        <f t="shared" ca="1" si="5"/>
        <v>0</v>
      </c>
      <c r="U52" s="18">
        <f t="shared" ca="1" si="4"/>
        <v>0</v>
      </c>
      <c r="V52" s="19">
        <f t="shared" ca="1" si="7"/>
        <v>0</v>
      </c>
    </row>
    <row r="53" spans="1:22" ht="12.75" customHeight="1">
      <c r="A53" s="55" t="s">
        <v>239</v>
      </c>
      <c r="B53" s="17">
        <v>2001</v>
      </c>
      <c r="C53" s="56" t="s">
        <v>147</v>
      </c>
      <c r="D53" s="18">
        <f t="shared" ref="D53:S68" ca="1" si="8">IFERROR(IF($C$2="Yurtiçi",INDIRECT("'"&amp;$B$2&amp;"'!"&amp;ADDRESS(MATCH($B53,INDIRECT("'"&amp;$B$2&amp;"'!$B$1:$B$1095"),0),MATCH(D$5,INDIRECT("'"&amp;$B$2&amp;"'!5:5"),0))),IF($C$2="Yurtdışı",INDIRECT("'"&amp;$B$2&amp;"'!"&amp;ADDRESS(MATCH($B53,INDIRECT("'"&amp;$B$2&amp;"'!$B$1:$B$1095"),0),MATCH(D$5,INDIRECT("'"&amp;$B$2&amp;"'!5:5"),0)+1)),INDIRECT("'"&amp;$B$2&amp;"'!"&amp;ADDRESS(MATCH($B53,INDIRECT("'"&amp;$B$2&amp;"'!$B$1:$B$1095"),0),MATCH(D$5,INDIRECT("'"&amp;$B$2&amp;"'!5:5"),0)))+INDIRECT("'"&amp;$B$2&amp;"'!"&amp;ADDRESS(MATCH($B53,INDIRECT("'"&amp;$B$2&amp;"'!$B$1:$B$1095"),0),MATCH(D$5,INDIRECT("'"&amp;$B$2&amp;"'!5:5"),0)+1)))),0)</f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8">
        <f t="shared" ca="1" si="8"/>
        <v>0</v>
      </c>
      <c r="P53" s="18">
        <f t="shared" ca="1" si="8"/>
        <v>0</v>
      </c>
      <c r="Q53" s="18">
        <f t="shared" ca="1" si="8"/>
        <v>0</v>
      </c>
      <c r="R53" s="18">
        <f t="shared" ca="1" si="8"/>
        <v>0</v>
      </c>
      <c r="S53" s="18">
        <f t="shared" ca="1" si="8"/>
        <v>0</v>
      </c>
      <c r="T53" s="18">
        <f t="shared" ref="O53:U68" ca="1" si="9">IFERROR(IF($C$2="Yurtiçi",INDIRECT("'"&amp;$B$2&amp;"'!"&amp;ADDRESS(MATCH($B53,INDIRECT("'"&amp;$B$2&amp;"'!$B$1:$B$1095"),0),MATCH(T$5,INDIRECT("'"&amp;$B$2&amp;"'!5:5"),0))),IF($C$2="Yurtdışı",INDIRECT("'"&amp;$B$2&amp;"'!"&amp;ADDRESS(MATCH($B53,INDIRECT("'"&amp;$B$2&amp;"'!$B$1:$B$1095"),0),MATCH(T$5,INDIRECT("'"&amp;$B$2&amp;"'!5:5"),0)+1)),INDIRECT("'"&amp;$B$2&amp;"'!"&amp;ADDRESS(MATCH($B53,INDIRECT("'"&amp;$B$2&amp;"'!$B$1:$B$1095"),0),MATCH(T$5,INDIRECT("'"&amp;$B$2&amp;"'!5:5"),0)))+INDIRECT("'"&amp;$B$2&amp;"'!"&amp;ADDRESS(MATCH($B53,INDIRECT("'"&amp;$B$2&amp;"'!$B$1:$B$1095"),0),MATCH(T$5,INDIRECT("'"&amp;$B$2&amp;"'!5:5"),0)+1)))),0)</f>
        <v>0</v>
      </c>
      <c r="U53" s="18">
        <f t="shared" ca="1" si="9"/>
        <v>0</v>
      </c>
      <c r="V53" s="19">
        <f t="shared" ca="1" si="1"/>
        <v>0</v>
      </c>
    </row>
    <row r="54" spans="1:22" ht="12.75" customHeight="1">
      <c r="A54" s="55" t="s">
        <v>241</v>
      </c>
      <c r="B54" s="17">
        <v>2002</v>
      </c>
      <c r="C54" s="56" t="s">
        <v>242</v>
      </c>
      <c r="D54" s="18">
        <f t="shared" ca="1" si="8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8">
        <f t="shared" ca="1" si="9"/>
        <v>0</v>
      </c>
      <c r="P54" s="18">
        <f t="shared" ca="1" si="9"/>
        <v>0</v>
      </c>
      <c r="Q54" s="18">
        <f t="shared" ca="1" si="9"/>
        <v>0</v>
      </c>
      <c r="R54" s="18">
        <f t="shared" ca="1" si="9"/>
        <v>0</v>
      </c>
      <c r="S54" s="18">
        <f t="shared" ca="1" si="9"/>
        <v>0</v>
      </c>
      <c r="T54" s="18">
        <f t="shared" ca="1" si="9"/>
        <v>0</v>
      </c>
      <c r="U54" s="18">
        <f t="shared" ca="1" si="9"/>
        <v>0</v>
      </c>
      <c r="V54" s="19">
        <f t="shared" ca="1" si="1"/>
        <v>0</v>
      </c>
    </row>
    <row r="55" spans="1:22" ht="12.75" customHeight="1">
      <c r="A55" s="55" t="s">
        <v>244</v>
      </c>
      <c r="B55" s="17">
        <v>2005</v>
      </c>
      <c r="C55" s="56" t="s">
        <v>242</v>
      </c>
      <c r="D55" s="18">
        <f t="shared" ca="1" si="8"/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8">
        <f t="shared" ca="1" si="8"/>
        <v>0</v>
      </c>
      <c r="N55" s="18">
        <f t="shared" ca="1" si="8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8">
        <f t="shared" ca="1" si="9"/>
        <v>0</v>
      </c>
      <c r="S55" s="18">
        <f t="shared" ca="1" si="9"/>
        <v>0</v>
      </c>
      <c r="T55" s="18">
        <f t="shared" ca="1" si="9"/>
        <v>0</v>
      </c>
      <c r="U55" s="18">
        <f t="shared" ca="1" si="9"/>
        <v>0</v>
      </c>
      <c r="V55" s="19">
        <f t="shared" ca="1" si="1"/>
        <v>0</v>
      </c>
    </row>
    <row r="56" spans="1:22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8">
        <f t="shared" ca="1" si="8"/>
        <v>0</v>
      </c>
      <c r="N56" s="18">
        <f t="shared" ca="1" si="8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8">
        <f t="shared" ca="1" si="9"/>
        <v>0</v>
      </c>
      <c r="S56" s="18">
        <f t="shared" ca="1" si="9"/>
        <v>0</v>
      </c>
      <c r="T56" s="18">
        <f t="shared" ca="1" si="9"/>
        <v>0</v>
      </c>
      <c r="U56" s="18">
        <f t="shared" ca="1" si="9"/>
        <v>0</v>
      </c>
      <c r="V56" s="19">
        <f t="shared" ca="1" si="1"/>
        <v>0</v>
      </c>
    </row>
    <row r="57" spans="1:22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8">
        <f t="shared" ca="1" si="8"/>
        <v>0</v>
      </c>
      <c r="N57" s="18">
        <f t="shared" ca="1" si="8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8">
        <f t="shared" ca="1" si="9"/>
        <v>0</v>
      </c>
      <c r="S57" s="18">
        <f t="shared" ca="1" si="9"/>
        <v>0</v>
      </c>
      <c r="T57" s="18">
        <f t="shared" ca="1" si="9"/>
        <v>0</v>
      </c>
      <c r="U57" s="18">
        <f t="shared" ca="1" si="9"/>
        <v>0</v>
      </c>
      <c r="V57" s="19">
        <f t="shared" ca="1" si="1"/>
        <v>0</v>
      </c>
    </row>
    <row r="58" spans="1:22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8">
        <f t="shared" ca="1" si="8"/>
        <v>0</v>
      </c>
      <c r="N58" s="18">
        <f t="shared" ca="1" si="8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8">
        <f t="shared" ca="1" si="9"/>
        <v>0</v>
      </c>
      <c r="S58" s="18">
        <f t="shared" ca="1" si="9"/>
        <v>0</v>
      </c>
      <c r="T58" s="18">
        <f t="shared" ca="1" si="9"/>
        <v>0</v>
      </c>
      <c r="U58" s="18">
        <f t="shared" ca="1" si="9"/>
        <v>0</v>
      </c>
      <c r="V58" s="19">
        <f t="shared" ref="V58" ca="1" si="10">+SUM(D58:U58)</f>
        <v>0</v>
      </c>
    </row>
    <row r="59" spans="1:22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8">
        <f t="shared" ca="1" si="8"/>
        <v>0</v>
      </c>
      <c r="N59" s="18">
        <f t="shared" ca="1" si="8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8">
        <f t="shared" ca="1" si="9"/>
        <v>0</v>
      </c>
      <c r="S59" s="18">
        <f t="shared" ca="1" si="9"/>
        <v>0</v>
      </c>
      <c r="T59" s="18">
        <f t="shared" ca="1" si="9"/>
        <v>0</v>
      </c>
      <c r="U59" s="18">
        <f t="shared" ca="1" si="9"/>
        <v>0</v>
      </c>
      <c r="V59" s="19">
        <f t="shared" ref="V59:V72" ca="1" si="11">+SUM(D59:U59)</f>
        <v>0</v>
      </c>
    </row>
    <row r="60" spans="1:22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8">
        <f t="shared" ca="1" si="8"/>
        <v>0</v>
      </c>
      <c r="N60" s="18">
        <f t="shared" ca="1" si="8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8">
        <f t="shared" ca="1" si="9"/>
        <v>0</v>
      </c>
      <c r="S60" s="18">
        <f t="shared" ca="1" si="9"/>
        <v>0</v>
      </c>
      <c r="T60" s="18">
        <f t="shared" ca="1" si="9"/>
        <v>0</v>
      </c>
      <c r="U60" s="18">
        <f t="shared" ca="1" si="9"/>
        <v>0</v>
      </c>
      <c r="V60" s="19">
        <f t="shared" ca="1" si="11"/>
        <v>0</v>
      </c>
    </row>
    <row r="61" spans="1:22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8">
        <f t="shared" ca="1" si="8"/>
        <v>0</v>
      </c>
      <c r="N61" s="18">
        <f t="shared" ca="1" si="8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8">
        <f t="shared" ca="1" si="9"/>
        <v>0</v>
      </c>
      <c r="S61" s="18">
        <f t="shared" ca="1" si="9"/>
        <v>0</v>
      </c>
      <c r="T61" s="18">
        <f t="shared" ca="1" si="9"/>
        <v>0</v>
      </c>
      <c r="U61" s="18">
        <f t="shared" ca="1" si="9"/>
        <v>0</v>
      </c>
      <c r="V61" s="19">
        <f t="shared" ca="1" si="11"/>
        <v>0</v>
      </c>
    </row>
    <row r="62" spans="1:22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8">
        <f t="shared" ca="1" si="8"/>
        <v>0</v>
      </c>
      <c r="N62" s="18">
        <f t="shared" ca="1" si="8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8">
        <f t="shared" ca="1" si="9"/>
        <v>0</v>
      </c>
      <c r="S62" s="18">
        <f t="shared" ca="1" si="9"/>
        <v>0</v>
      </c>
      <c r="T62" s="18">
        <f t="shared" ca="1" si="9"/>
        <v>0</v>
      </c>
      <c r="U62" s="18">
        <f t="shared" ca="1" si="9"/>
        <v>0</v>
      </c>
      <c r="V62" s="19">
        <f t="shared" ca="1" si="11"/>
        <v>0</v>
      </c>
    </row>
    <row r="63" spans="1:22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8">
        <f t="shared" ca="1" si="8"/>
        <v>0</v>
      </c>
      <c r="N63" s="18">
        <f t="shared" ca="1" si="8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8">
        <f t="shared" ca="1" si="9"/>
        <v>0</v>
      </c>
      <c r="S63" s="18">
        <f t="shared" ca="1" si="9"/>
        <v>0</v>
      </c>
      <c r="T63" s="18">
        <f t="shared" ca="1" si="9"/>
        <v>0</v>
      </c>
      <c r="U63" s="18">
        <f t="shared" ca="1" si="9"/>
        <v>0</v>
      </c>
      <c r="V63" s="19">
        <f t="shared" ca="1" si="11"/>
        <v>0</v>
      </c>
    </row>
    <row r="64" spans="1:22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8">
        <f t="shared" ca="1" si="8"/>
        <v>0</v>
      </c>
      <c r="N64" s="18">
        <f t="shared" ca="1" si="8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8">
        <f t="shared" ca="1" si="9"/>
        <v>0</v>
      </c>
      <c r="S64" s="18">
        <f t="shared" ca="1" si="9"/>
        <v>0</v>
      </c>
      <c r="T64" s="18">
        <f t="shared" ca="1" si="9"/>
        <v>0</v>
      </c>
      <c r="U64" s="18">
        <f t="shared" ca="1" si="9"/>
        <v>0</v>
      </c>
      <c r="V64" s="19">
        <f t="shared" ca="1" si="11"/>
        <v>0</v>
      </c>
    </row>
    <row r="65" spans="1:22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8">
        <f t="shared" ca="1" si="8"/>
        <v>0</v>
      </c>
      <c r="N65" s="18">
        <f t="shared" ca="1" si="8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8">
        <f t="shared" ca="1" si="9"/>
        <v>0</v>
      </c>
      <c r="S65" s="18">
        <f t="shared" ca="1" si="9"/>
        <v>0</v>
      </c>
      <c r="T65" s="18">
        <f t="shared" ca="1" si="9"/>
        <v>0</v>
      </c>
      <c r="U65" s="18">
        <f t="shared" ca="1" si="9"/>
        <v>0</v>
      </c>
      <c r="V65" s="19">
        <f t="shared" ca="1" si="11"/>
        <v>0</v>
      </c>
    </row>
    <row r="66" spans="1:22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8">
        <f t="shared" ca="1" si="8"/>
        <v>0</v>
      </c>
      <c r="N66" s="18">
        <f t="shared" ca="1" si="8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8">
        <f t="shared" ca="1" si="9"/>
        <v>0</v>
      </c>
      <c r="S66" s="18">
        <f t="shared" ca="1" si="9"/>
        <v>0</v>
      </c>
      <c r="T66" s="18">
        <f t="shared" ca="1" si="9"/>
        <v>0</v>
      </c>
      <c r="U66" s="18">
        <f t="shared" ca="1" si="9"/>
        <v>0</v>
      </c>
      <c r="V66" s="19">
        <f t="shared" ca="1" si="11"/>
        <v>0</v>
      </c>
    </row>
    <row r="67" spans="1:22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8">
        <f t="shared" ca="1" si="8"/>
        <v>0</v>
      </c>
      <c r="N67" s="18">
        <f t="shared" ca="1" si="8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8">
        <f t="shared" ca="1" si="9"/>
        <v>0</v>
      </c>
      <c r="S67" s="18">
        <f t="shared" ca="1" si="9"/>
        <v>0</v>
      </c>
      <c r="T67" s="18">
        <f t="shared" ca="1" si="9"/>
        <v>0</v>
      </c>
      <c r="U67" s="18">
        <f t="shared" ca="1" si="9"/>
        <v>0</v>
      </c>
      <c r="V67" s="19">
        <f t="shared" ca="1" si="11"/>
        <v>0</v>
      </c>
    </row>
    <row r="68" spans="1:22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8">
        <f t="shared" ca="1" si="8"/>
        <v>0</v>
      </c>
      <c r="N68" s="18">
        <f t="shared" ca="1" si="8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8">
        <f t="shared" ca="1" si="9"/>
        <v>0</v>
      </c>
      <c r="S68" s="18">
        <f t="shared" ca="1" si="9"/>
        <v>0</v>
      </c>
      <c r="T68" s="18">
        <f t="shared" ca="1" si="9"/>
        <v>0</v>
      </c>
      <c r="U68" s="18">
        <f t="shared" ca="1" si="9"/>
        <v>0</v>
      </c>
      <c r="V68" s="19">
        <f t="shared" ca="1" si="11"/>
        <v>0</v>
      </c>
    </row>
    <row r="69" spans="1:22" ht="12.75" customHeight="1">
      <c r="A69" s="55" t="s">
        <v>273</v>
      </c>
      <c r="B69" s="17">
        <v>3012</v>
      </c>
      <c r="C69" s="56" t="s">
        <v>247</v>
      </c>
      <c r="D69" s="18">
        <f t="shared" ref="D69:S72" ca="1" si="12">IFERROR(IF($C$2="Yurtiçi",INDIRECT("'"&amp;$B$2&amp;"'!"&amp;ADDRESS(MATCH($B69,INDIRECT("'"&amp;$B$2&amp;"'!$B$1:$B$1095"),0),MATCH(D$5,INDIRECT("'"&amp;$B$2&amp;"'!5:5"),0))),IF($C$2="Yurtdışı",INDIRECT("'"&amp;$B$2&amp;"'!"&amp;ADDRESS(MATCH($B69,INDIRECT("'"&amp;$B$2&amp;"'!$B$1:$B$1095"),0),MATCH(D$5,INDIRECT("'"&amp;$B$2&amp;"'!5:5"),0)+1)),INDIRECT("'"&amp;$B$2&amp;"'!"&amp;ADDRESS(MATCH($B69,INDIRECT("'"&amp;$B$2&amp;"'!$B$1:$B$1095"),0),MATCH(D$5,INDIRECT("'"&amp;$B$2&amp;"'!5:5"),0)))+INDIRECT("'"&amp;$B$2&amp;"'!"&amp;ADDRESS(MATCH($B69,INDIRECT("'"&amp;$B$2&amp;"'!$B$1:$B$1095"),0),MATCH(D$5,INDIRECT("'"&amp;$B$2&amp;"'!5:5"),0)+1)))),0)</f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8">
        <f t="shared" ca="1" si="12"/>
        <v>0</v>
      </c>
      <c r="P69" s="18">
        <f t="shared" ca="1" si="12"/>
        <v>0</v>
      </c>
      <c r="Q69" s="18">
        <f t="shared" ca="1" si="12"/>
        <v>0</v>
      </c>
      <c r="R69" s="18">
        <f t="shared" ca="1" si="12"/>
        <v>0</v>
      </c>
      <c r="S69" s="18">
        <f t="shared" ca="1" si="12"/>
        <v>0</v>
      </c>
      <c r="T69" s="18">
        <f t="shared" ref="O69:U72" ca="1" si="13">IFERROR(IF($C$2="Yurtiçi",INDIRECT("'"&amp;$B$2&amp;"'!"&amp;ADDRESS(MATCH($B69,INDIRECT("'"&amp;$B$2&amp;"'!$B$1:$B$1095"),0),MATCH(T$5,INDIRECT("'"&amp;$B$2&amp;"'!5:5"),0))),IF($C$2="Yurtdışı",INDIRECT("'"&amp;$B$2&amp;"'!"&amp;ADDRESS(MATCH($B69,INDIRECT("'"&amp;$B$2&amp;"'!$B$1:$B$1095"),0),MATCH(T$5,INDIRECT("'"&amp;$B$2&amp;"'!5:5"),0)+1)),INDIRECT("'"&amp;$B$2&amp;"'!"&amp;ADDRESS(MATCH($B69,INDIRECT("'"&amp;$B$2&amp;"'!$B$1:$B$1095"),0),MATCH(T$5,INDIRECT("'"&amp;$B$2&amp;"'!5:5"),0)))+INDIRECT("'"&amp;$B$2&amp;"'!"&amp;ADDRESS(MATCH($B69,INDIRECT("'"&amp;$B$2&amp;"'!$B$1:$B$1095"),0),MATCH(T$5,INDIRECT("'"&amp;$B$2&amp;"'!5:5"),0)+1)))),0)</f>
        <v>0</v>
      </c>
      <c r="U69" s="18">
        <f t="shared" ca="1" si="13"/>
        <v>0</v>
      </c>
      <c r="V69" s="19">
        <f t="shared" ca="1" si="11"/>
        <v>0</v>
      </c>
    </row>
    <row r="70" spans="1:22" ht="12.75" customHeight="1">
      <c r="A70" s="55" t="s">
        <v>275</v>
      </c>
      <c r="B70" s="17">
        <v>3016</v>
      </c>
      <c r="C70" s="56" t="s">
        <v>247</v>
      </c>
      <c r="D70" s="18">
        <f t="shared" ca="1" si="12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8">
        <f t="shared" ca="1" si="13"/>
        <v>0</v>
      </c>
      <c r="P70" s="18">
        <f t="shared" ca="1" si="13"/>
        <v>0</v>
      </c>
      <c r="Q70" s="18">
        <f t="shared" ca="1" si="13"/>
        <v>0</v>
      </c>
      <c r="R70" s="18">
        <f t="shared" ca="1" si="13"/>
        <v>0</v>
      </c>
      <c r="S70" s="18">
        <f t="shared" ca="1" si="13"/>
        <v>0</v>
      </c>
      <c r="T70" s="18">
        <f t="shared" ca="1" si="13"/>
        <v>0</v>
      </c>
      <c r="U70" s="18">
        <f t="shared" ca="1" si="13"/>
        <v>0</v>
      </c>
      <c r="V70" s="19">
        <f t="shared" ca="1" si="11"/>
        <v>0</v>
      </c>
    </row>
    <row r="71" spans="1:22" ht="12.75" customHeight="1">
      <c r="A71" s="55" t="s">
        <v>277</v>
      </c>
      <c r="B71" s="17">
        <v>3017</v>
      </c>
      <c r="C71" s="56" t="s">
        <v>247</v>
      </c>
      <c r="D71" s="18">
        <f t="shared" ca="1" si="12"/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3"/>
        <v>0</v>
      </c>
      <c r="P71" s="18">
        <f t="shared" ca="1" si="13"/>
        <v>0</v>
      </c>
      <c r="Q71" s="18">
        <f t="shared" ca="1" si="13"/>
        <v>0</v>
      </c>
      <c r="R71" s="18">
        <f t="shared" ca="1" si="13"/>
        <v>0</v>
      </c>
      <c r="S71" s="18">
        <f t="shared" ca="1" si="13"/>
        <v>0</v>
      </c>
      <c r="T71" s="18">
        <f t="shared" ca="1" si="13"/>
        <v>0</v>
      </c>
      <c r="U71" s="18">
        <f t="shared" ca="1" si="13"/>
        <v>0</v>
      </c>
      <c r="V71" s="19">
        <f t="shared" ca="1" si="11"/>
        <v>0</v>
      </c>
    </row>
    <row r="72" spans="1:2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3"/>
        <v>0</v>
      </c>
      <c r="P72" s="18">
        <f t="shared" ca="1" si="13"/>
        <v>0</v>
      </c>
      <c r="Q72" s="18">
        <f t="shared" ca="1" si="13"/>
        <v>0</v>
      </c>
      <c r="R72" s="18">
        <f t="shared" ca="1" si="13"/>
        <v>0</v>
      </c>
      <c r="S72" s="18">
        <f t="shared" ca="1" si="13"/>
        <v>0</v>
      </c>
      <c r="T72" s="18">
        <f t="shared" ca="1" si="13"/>
        <v>0</v>
      </c>
      <c r="U72" s="18">
        <f t="shared" ca="1" si="13"/>
        <v>0</v>
      </c>
      <c r="V72" s="19">
        <f t="shared" ca="1" si="11"/>
        <v>0</v>
      </c>
    </row>
    <row r="73" spans="1:22" ht="13.8">
      <c r="A73" s="57" t="s">
        <v>281</v>
      </c>
      <c r="B73" s="47">
        <v>9000</v>
      </c>
      <c r="C73" s="56" t="s">
        <v>282</v>
      </c>
      <c r="D73" s="48">
        <f t="shared" ref="D73:V73" ca="1" si="14">SUMIF($C$7:$C$72,"HD",D$7:D$72)</f>
        <v>258277211.08466148</v>
      </c>
      <c r="E73" s="48">
        <f t="shared" ca="1" si="14"/>
        <v>1361914310.9599464</v>
      </c>
      <c r="F73" s="48">
        <f t="shared" ca="1" si="14"/>
        <v>6521500385.9311428</v>
      </c>
      <c r="G73" s="48">
        <f t="shared" ca="1" si="14"/>
        <v>684940915.93669891</v>
      </c>
      <c r="H73" s="48">
        <f t="shared" ca="1" si="14"/>
        <v>4351369001.7406559</v>
      </c>
      <c r="I73" s="48">
        <f t="shared" ca="1" si="14"/>
        <v>6401974927.2049246</v>
      </c>
      <c r="J73" s="48">
        <f t="shared" ca="1" si="14"/>
        <v>0</v>
      </c>
      <c r="K73" s="48">
        <f t="shared" ca="1" si="14"/>
        <v>82998542.038449988</v>
      </c>
      <c r="L73" s="48">
        <f t="shared" ca="1" si="14"/>
        <v>0</v>
      </c>
      <c r="M73" s="48">
        <f t="shared" ca="1" si="14"/>
        <v>151751261.63</v>
      </c>
      <c r="N73" s="48">
        <f t="shared" ca="1" si="14"/>
        <v>897350828.45290029</v>
      </c>
      <c r="O73" s="48">
        <f t="shared" ca="1" si="14"/>
        <v>34292692648.818504</v>
      </c>
      <c r="P73" s="48">
        <f t="shared" ca="1" si="14"/>
        <v>384499555.10904992</v>
      </c>
      <c r="Q73" s="48">
        <f t="shared" ca="1" si="14"/>
        <v>7205444200.8175993</v>
      </c>
      <c r="R73" s="48">
        <f t="shared" ca="1" si="14"/>
        <v>7220307.5000000009</v>
      </c>
      <c r="S73" s="48">
        <f t="shared" ca="1" si="14"/>
        <v>1358703.9</v>
      </c>
      <c r="T73" s="48">
        <f t="shared" ca="1" si="14"/>
        <v>225332571.70835</v>
      </c>
      <c r="U73" s="48">
        <f t="shared" ca="1" si="14"/>
        <v>1250611173.8222499</v>
      </c>
      <c r="V73" s="48">
        <f t="shared" ca="1" si="14"/>
        <v>64079236546.655144</v>
      </c>
    </row>
    <row r="74" spans="1:22" ht="13.8">
      <c r="A74" s="57" t="s">
        <v>284</v>
      </c>
      <c r="B74" s="47">
        <v>9001</v>
      </c>
      <c r="C74" s="56" t="s">
        <v>285</v>
      </c>
      <c r="D74" s="48">
        <f t="shared" ref="D74:V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0</v>
      </c>
      <c r="H74" s="48">
        <f t="shared" ca="1" si="15"/>
        <v>0</v>
      </c>
      <c r="I74" s="48">
        <f t="shared" ca="1" si="15"/>
        <v>0</v>
      </c>
      <c r="J74" s="48">
        <f t="shared" ca="1" si="15"/>
        <v>0</v>
      </c>
      <c r="K74" s="48">
        <f t="shared" ca="1" si="15"/>
        <v>0</v>
      </c>
      <c r="L74" s="48">
        <f t="shared" ca="1" si="15"/>
        <v>0</v>
      </c>
      <c r="M74" s="48">
        <f t="shared" ca="1" si="15"/>
        <v>0</v>
      </c>
      <c r="N74" s="48">
        <f t="shared" ca="1" si="15"/>
        <v>0</v>
      </c>
      <c r="O74" s="48">
        <f t="shared" ca="1" si="15"/>
        <v>0</v>
      </c>
      <c r="P74" s="48">
        <f t="shared" ca="1" si="15"/>
        <v>0</v>
      </c>
      <c r="Q74" s="48">
        <f t="shared" ca="1" si="15"/>
        <v>0</v>
      </c>
      <c r="R74" s="48">
        <f t="shared" ca="1" si="15"/>
        <v>0</v>
      </c>
      <c r="S74" s="48">
        <f t="shared" ca="1" si="15"/>
        <v>0</v>
      </c>
      <c r="T74" s="48">
        <f t="shared" ca="1" si="15"/>
        <v>0</v>
      </c>
      <c r="U74" s="48">
        <f t="shared" ca="1" si="15"/>
        <v>0</v>
      </c>
      <c r="V74" s="48">
        <f t="shared" ca="1" si="15"/>
        <v>0</v>
      </c>
    </row>
    <row r="75" spans="1:22" ht="13.8">
      <c r="A75" s="57" t="s">
        <v>287</v>
      </c>
      <c r="B75" s="47">
        <v>9003</v>
      </c>
      <c r="C75" s="56" t="s">
        <v>288</v>
      </c>
      <c r="D75" s="48">
        <f t="shared" ref="D75:V75" ca="1" si="16">D73+D74</f>
        <v>258277211.08466148</v>
      </c>
      <c r="E75" s="48">
        <f t="shared" ca="1" si="16"/>
        <v>1361914310.9599464</v>
      </c>
      <c r="F75" s="48">
        <f t="shared" ca="1" si="16"/>
        <v>6521500385.9311428</v>
      </c>
      <c r="G75" s="48">
        <f t="shared" ca="1" si="16"/>
        <v>684940915.93669891</v>
      </c>
      <c r="H75" s="48">
        <f t="shared" ca="1" si="16"/>
        <v>4351369001.7406559</v>
      </c>
      <c r="I75" s="48">
        <f t="shared" ca="1" si="16"/>
        <v>6401974927.2049246</v>
      </c>
      <c r="J75" s="48">
        <f t="shared" ca="1" si="16"/>
        <v>0</v>
      </c>
      <c r="K75" s="48">
        <f t="shared" ca="1" si="16"/>
        <v>82998542.038449988</v>
      </c>
      <c r="L75" s="48">
        <f t="shared" ca="1" si="16"/>
        <v>0</v>
      </c>
      <c r="M75" s="48">
        <f t="shared" ca="1" si="16"/>
        <v>151751261.63</v>
      </c>
      <c r="N75" s="48">
        <f t="shared" ca="1" si="16"/>
        <v>897350828.45290029</v>
      </c>
      <c r="O75" s="48">
        <f t="shared" ca="1" si="16"/>
        <v>34292692648.818504</v>
      </c>
      <c r="P75" s="48">
        <f t="shared" ca="1" si="16"/>
        <v>384499555.10904992</v>
      </c>
      <c r="Q75" s="48">
        <f t="shared" ca="1" si="16"/>
        <v>7205444200.8175993</v>
      </c>
      <c r="R75" s="48">
        <f t="shared" ca="1" si="16"/>
        <v>7220307.5000000009</v>
      </c>
      <c r="S75" s="48">
        <f t="shared" ca="1" si="16"/>
        <v>1358703.9</v>
      </c>
      <c r="T75" s="48">
        <f t="shared" ca="1" si="16"/>
        <v>225332571.70835</v>
      </c>
      <c r="U75" s="48">
        <f t="shared" ca="1" si="16"/>
        <v>1250611173.8222499</v>
      </c>
      <c r="V75" s="48">
        <f t="shared" ca="1" si="16"/>
        <v>64079236546.655144</v>
      </c>
    </row>
  </sheetData>
  <mergeCells count="1">
    <mergeCell ref="E2:G2"/>
  </mergeCells>
  <dataValidations count="2">
    <dataValidation type="list" allowBlank="1" showInputMessage="1" showErrorMessage="1" sqref="B2" xr:uid="{5E86B3AC-04BE-4D2E-9BDE-692E761567A2}">
      <formula1>"Toplam,Direkt,Endirekt"</formula1>
    </dataValidation>
    <dataValidation type="list" allowBlank="1" showInputMessage="1" showErrorMessage="1" sqref="C2" xr:uid="{6BF65746-06FE-4D93-958A-5F6B607040D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21A8-2E0A-43BB-B694-2315758CD2C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714</v>
      </c>
      <c r="E5" s="76">
        <v>715</v>
      </c>
      <c r="F5" s="76">
        <v>903</v>
      </c>
      <c r="G5" s="76">
        <v>716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72</v>
      </c>
      <c r="E6" s="54" t="s">
        <v>73</v>
      </c>
      <c r="F6" s="54" t="s">
        <v>74</v>
      </c>
      <c r="G6" s="54" t="s">
        <v>75</v>
      </c>
      <c r="H6" s="77" t="s">
        <v>341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F7" s="18">
        <f t="shared" ca="1" si="0"/>
        <v>0</v>
      </c>
      <c r="G7" s="18">
        <f t="shared" ca="1" si="0"/>
        <v>0</v>
      </c>
      <c r="H7" s="19">
        <f t="shared" ref="H7:H57" ca="1" si="1">+SUM(D7:G7)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ref="E8:E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2246019819.5</v>
      </c>
      <c r="F8" s="18">
        <f t="shared" ca="1" si="0"/>
        <v>0</v>
      </c>
      <c r="G8" s="18">
        <f t="shared" ca="1" si="0"/>
        <v>421214680.80000001</v>
      </c>
      <c r="H8" s="19">
        <f t="shared" ca="1" si="1"/>
        <v>2667234500.3000002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2"/>
        <v>5542461291.5300007</v>
      </c>
      <c r="F9" s="18">
        <f t="shared" ca="1" si="0"/>
        <v>102428835.95</v>
      </c>
      <c r="G9" s="18">
        <f t="shared" ca="1" si="0"/>
        <v>692237637.5999999</v>
      </c>
      <c r="H9" s="19">
        <f t="shared" ca="1" si="1"/>
        <v>6337127765.0799999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2"/>
        <v>3603963418.6682701</v>
      </c>
      <c r="F10" s="18">
        <f t="shared" ca="1" si="0"/>
        <v>351101725.26999998</v>
      </c>
      <c r="G10" s="18">
        <f t="shared" ca="1" si="0"/>
        <v>865752940.91010213</v>
      </c>
      <c r="H10" s="19">
        <f t="shared" ca="1" si="1"/>
        <v>4820818084.8483725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2"/>
        <v>4113069144.6199999</v>
      </c>
      <c r="F11" s="18">
        <f t="shared" ca="1" si="0"/>
        <v>15517412.42</v>
      </c>
      <c r="G11" s="18">
        <f t="shared" ca="1" si="0"/>
        <v>214854215.68020001</v>
      </c>
      <c r="H11" s="19">
        <f t="shared" ca="1" si="1"/>
        <v>4343440772.7201996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2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2"/>
        <v>5308782150.0322199</v>
      </c>
      <c r="F13" s="18">
        <f t="shared" ca="1" si="0"/>
        <v>5255234.7694591004</v>
      </c>
      <c r="G13" s="18">
        <f t="shared" ca="1" si="0"/>
        <v>209824032.13</v>
      </c>
      <c r="H13" s="19">
        <f t="shared" ca="1" si="1"/>
        <v>5523861416.9316788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2"/>
        <v>6687896998.0900002</v>
      </c>
      <c r="F14" s="18">
        <f t="shared" ca="1" si="0"/>
        <v>85575884.930000007</v>
      </c>
      <c r="G14" s="18">
        <f t="shared" ca="1" si="0"/>
        <v>655774951.60000014</v>
      </c>
      <c r="H14" s="19">
        <f t="shared" ca="1" si="1"/>
        <v>7429247834.6200008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2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2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2"/>
        <v>2473342828.4699998</v>
      </c>
      <c r="F17" s="18">
        <f t="shared" ca="1" si="0"/>
        <v>0</v>
      </c>
      <c r="G17" s="18">
        <f t="shared" ca="1" si="0"/>
        <v>50802316.32</v>
      </c>
      <c r="H17" s="19">
        <f t="shared" ca="1" si="1"/>
        <v>2524145144.79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2"/>
        <v>0</v>
      </c>
      <c r="F18" s="18">
        <f t="shared" ca="1" si="0"/>
        <v>0</v>
      </c>
      <c r="G18" s="18">
        <f t="shared" ca="1" si="0"/>
        <v>0</v>
      </c>
      <c r="H18" s="19">
        <f t="shared" ca="1" si="1"/>
        <v>0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2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2"/>
        <v>439253880.86000001</v>
      </c>
      <c r="F20" s="18">
        <f t="shared" ca="1" si="0"/>
        <v>4644195.6100000003</v>
      </c>
      <c r="G20" s="18">
        <f t="shared" ca="1" si="0"/>
        <v>190331292.99000004</v>
      </c>
      <c r="H20" s="19">
        <f t="shared" ca="1" si="1"/>
        <v>634229369.46000004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2"/>
        <v>1819863183.5800002</v>
      </c>
      <c r="F21" s="18">
        <f t="shared" ca="1" si="0"/>
        <v>3192713.700000003</v>
      </c>
      <c r="G21" s="18">
        <f t="shared" ca="1" si="0"/>
        <v>14002064.979999999</v>
      </c>
      <c r="H21" s="19">
        <f t="shared" ca="1" si="1"/>
        <v>1837057962.2600002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2"/>
        <v>4312941485.6800003</v>
      </c>
      <c r="F22" s="18">
        <f t="shared" ca="1" si="0"/>
        <v>485981294.85000002</v>
      </c>
      <c r="G22" s="18">
        <f t="shared" ca="1" si="0"/>
        <v>482035605.31999999</v>
      </c>
      <c r="H22" s="19">
        <f t="shared" ca="1" si="1"/>
        <v>5280958385.8500004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5433179060.7299995</v>
      </c>
      <c r="F23" s="18">
        <f t="shared" ref="F23:G38" ca="1" si="4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103750613.14</v>
      </c>
      <c r="G23" s="18">
        <f t="shared" ca="1" si="4"/>
        <v>1004285769.02</v>
      </c>
      <c r="H23" s="19">
        <f t="shared" ca="1" si="1"/>
        <v>6541215442.8899994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0</v>
      </c>
      <c r="E24" s="18">
        <f t="shared" ca="1" si="2"/>
        <v>1538960368.4353251</v>
      </c>
      <c r="F24" s="18">
        <f t="shared" ca="1" si="4"/>
        <v>5276867.4500000011</v>
      </c>
      <c r="G24" s="18">
        <f t="shared" ca="1" si="4"/>
        <v>119537540.53000012</v>
      </c>
      <c r="H24" s="19">
        <f t="shared" ca="1" si="1"/>
        <v>1663774776.4153254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2"/>
        <v>255519015.70999989</v>
      </c>
      <c r="F25" s="18">
        <f t="shared" ca="1" si="4"/>
        <v>17624523.903437</v>
      </c>
      <c r="G25" s="18">
        <f t="shared" ca="1" si="4"/>
        <v>86876264.354365006</v>
      </c>
      <c r="H25" s="19">
        <f t="shared" ca="1" si="1"/>
        <v>360019803.96780187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2"/>
        <v>1779773005.1460941</v>
      </c>
      <c r="F26" s="18">
        <f t="shared" ca="1" si="4"/>
        <v>19169772.103906009</v>
      </c>
      <c r="G26" s="18">
        <f t="shared" ca="1" si="4"/>
        <v>160136665.91999999</v>
      </c>
      <c r="H26" s="19">
        <f t="shared" ca="1" si="1"/>
        <v>1959079443.1700001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2"/>
        <v>4801010238.6900005</v>
      </c>
      <c r="F27" s="18">
        <f t="shared" ca="1" si="4"/>
        <v>4173632.42</v>
      </c>
      <c r="G27" s="18">
        <f t="shared" ca="1" si="4"/>
        <v>350146435.81</v>
      </c>
      <c r="H27" s="19">
        <f t="shared" ca="1" si="1"/>
        <v>5155330306.920001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2"/>
        <v>0</v>
      </c>
      <c r="F28" s="18">
        <f t="shared" ca="1" si="4"/>
        <v>0</v>
      </c>
      <c r="G28" s="18">
        <f t="shared" ca="1" si="4"/>
        <v>30097486.989999998</v>
      </c>
      <c r="H28" s="19">
        <f t="shared" ca="1" si="1"/>
        <v>30097486.989999998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0</v>
      </c>
      <c r="E29" s="18">
        <f t="shared" ca="1" si="2"/>
        <v>3259339237.8800001</v>
      </c>
      <c r="F29" s="18">
        <f t="shared" ca="1" si="4"/>
        <v>2474793.15</v>
      </c>
      <c r="G29" s="18">
        <f t="shared" ca="1" si="4"/>
        <v>216649097.97</v>
      </c>
      <c r="H29" s="19">
        <f t="shared" ca="1" si="1"/>
        <v>3478463129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2"/>
        <v>1133130351.6127191</v>
      </c>
      <c r="F30" s="18">
        <f t="shared" ca="1" si="4"/>
        <v>982728.00999999954</v>
      </c>
      <c r="G30" s="18">
        <f t="shared" ca="1" si="4"/>
        <v>37559412.32999897</v>
      </c>
      <c r="H30" s="19">
        <f t="shared" ca="1" si="1"/>
        <v>1171672491.952718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2"/>
        <v>7005366551.0251274</v>
      </c>
      <c r="F31" s="18">
        <f t="shared" ca="1" si="4"/>
        <v>66303038.47501</v>
      </c>
      <c r="G31" s="18">
        <f t="shared" ca="1" si="4"/>
        <v>480188693.80000007</v>
      </c>
      <c r="H31" s="19">
        <f t="shared" ca="1" si="1"/>
        <v>7551858283.3001375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0</v>
      </c>
      <c r="E32" s="18">
        <f t="shared" ca="1" si="2"/>
        <v>6272883819.6823254</v>
      </c>
      <c r="F32" s="18">
        <f t="shared" ca="1" si="4"/>
        <v>29871094.540000044</v>
      </c>
      <c r="G32" s="18">
        <f t="shared" ca="1" si="4"/>
        <v>256377406.53002146</v>
      </c>
      <c r="H32" s="19">
        <f t="shared" ca="1" si="1"/>
        <v>6559132320.752347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2"/>
        <v>1359474899.9199708</v>
      </c>
      <c r="F33" s="18">
        <f t="shared" ca="1" si="4"/>
        <v>4237319.5600000005</v>
      </c>
      <c r="G33" s="18">
        <f t="shared" ca="1" si="4"/>
        <v>20082889.789999247</v>
      </c>
      <c r="H33" s="19">
        <f t="shared" ca="1" si="1"/>
        <v>1383795109.2699699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2"/>
        <v>324957.69</v>
      </c>
      <c r="F34" s="18">
        <f t="shared" ca="1" si="4"/>
        <v>0</v>
      </c>
      <c r="G34" s="18">
        <f t="shared" ca="1" si="4"/>
        <v>10222956.969999999</v>
      </c>
      <c r="H34" s="19">
        <f t="shared" ca="1" si="1"/>
        <v>10547914.659999998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0</v>
      </c>
      <c r="E35" s="18">
        <f t="shared" ca="1" si="2"/>
        <v>491257826.63</v>
      </c>
      <c r="F35" s="18">
        <f t="shared" ca="1" si="4"/>
        <v>5631834.5800000001</v>
      </c>
      <c r="G35" s="18">
        <f t="shared" ca="1" si="4"/>
        <v>42524726.280000001</v>
      </c>
      <c r="H35" s="19">
        <f t="shared" ca="1" si="1"/>
        <v>539414387.49000001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2"/>
        <v>0</v>
      </c>
      <c r="F36" s="18">
        <f t="shared" ca="1" si="4"/>
        <v>0</v>
      </c>
      <c r="G36" s="18">
        <f t="shared" ca="1" si="4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2"/>
        <v>3601043951.5500002</v>
      </c>
      <c r="F37" s="18">
        <f t="shared" ca="1" si="4"/>
        <v>0</v>
      </c>
      <c r="G37" s="18">
        <f t="shared" ca="1" si="4"/>
        <v>218234454.53999999</v>
      </c>
      <c r="H37" s="19">
        <f t="shared" ca="1" si="1"/>
        <v>3819278406.0900002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2"/>
        <v>3951247438.71</v>
      </c>
      <c r="F38" s="18">
        <f t="shared" ca="1" si="4"/>
        <v>4236893.47</v>
      </c>
      <c r="G38" s="18">
        <f t="shared" ca="1" si="4"/>
        <v>134944686.12</v>
      </c>
      <c r="H38" s="19">
        <f t="shared" ca="1" si="1"/>
        <v>4090429018.2999997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3"/>
        <v>0</v>
      </c>
      <c r="E39" s="18">
        <f t="shared" ca="1" si="2"/>
        <v>9601366598.5699997</v>
      </c>
      <c r="F39" s="18">
        <f t="shared" ref="F39:G54" ca="1" si="5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4483465.16</v>
      </c>
      <c r="G39" s="18">
        <f t="shared" ca="1" si="5"/>
        <v>352998692.55999994</v>
      </c>
      <c r="H39" s="19">
        <f t="shared" ca="1" si="1"/>
        <v>9958848756.289999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2"/>
        <v>0</v>
      </c>
      <c r="F40" s="18">
        <f t="shared" ca="1" si="5"/>
        <v>0</v>
      </c>
      <c r="G40" s="18">
        <f t="shared" ca="1" si="5"/>
        <v>55083365.409999996</v>
      </c>
      <c r="H40" s="19">
        <f t="shared" ca="1" si="1"/>
        <v>55083365.409999996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2"/>
        <v>2277886305.7603498</v>
      </c>
      <c r="F41" s="18">
        <f t="shared" ca="1" si="5"/>
        <v>26408514.329999998</v>
      </c>
      <c r="G41" s="18">
        <f t="shared" ca="1" si="5"/>
        <v>148364054.07999995</v>
      </c>
      <c r="H41" s="19">
        <f t="shared" ca="1" si="1"/>
        <v>2452658874.1703496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2"/>
        <v>869930355.4996742</v>
      </c>
      <c r="F42" s="18">
        <f t="shared" ca="1" si="5"/>
        <v>35737390.799999945</v>
      </c>
      <c r="G42" s="18">
        <f t="shared" ca="1" si="5"/>
        <v>166503455.67000479</v>
      </c>
      <c r="H42" s="19">
        <f t="shared" ca="1" si="1"/>
        <v>1072171201.9696789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2"/>
        <v>0</v>
      </c>
      <c r="F43" s="18">
        <f t="shared" ca="1" si="5"/>
        <v>0</v>
      </c>
      <c r="G43" s="18">
        <f t="shared" ca="1" si="5"/>
        <v>-3901.2599999999998</v>
      </c>
      <c r="H43" s="19">
        <f t="shared" ca="1" si="1"/>
        <v>-3901.2599999999998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2"/>
        <v>0</v>
      </c>
      <c r="F44" s="18">
        <f t="shared" ca="1" si="5"/>
        <v>0</v>
      </c>
      <c r="G44" s="18">
        <f t="shared" ca="1" si="5"/>
        <v>3353761.3999999948</v>
      </c>
      <c r="H44" s="19">
        <f t="shared" ca="1" si="1"/>
        <v>3353761.3999999948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2"/>
        <v>6154558273.0000029</v>
      </c>
      <c r="F45" s="18">
        <f t="shared" ca="1" si="5"/>
        <v>3495026</v>
      </c>
      <c r="G45" s="18">
        <f t="shared" ca="1" si="5"/>
        <v>124532310.44</v>
      </c>
      <c r="H45" s="19">
        <f t="shared" ca="1" si="1"/>
        <v>6282585609.4400024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2"/>
        <v>0</v>
      </c>
      <c r="F46" s="18">
        <f t="shared" ca="1" si="5"/>
        <v>0</v>
      </c>
      <c r="G46" s="18">
        <f t="shared" ca="1" si="5"/>
        <v>-571952.43000000005</v>
      </c>
      <c r="H46" s="19">
        <f t="shared" ca="1" si="1"/>
        <v>-571952.43000000005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2"/>
        <v>1344577423.609967</v>
      </c>
      <c r="F47" s="18">
        <f t="shared" ca="1" si="5"/>
        <v>3194845.1774819996</v>
      </c>
      <c r="G47" s="18">
        <f t="shared" ca="1" si="5"/>
        <v>4216489.0100000612</v>
      </c>
      <c r="H47" s="19">
        <f t="shared" ca="1" si="1"/>
        <v>1351988757.7974489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2"/>
        <v>0</v>
      </c>
      <c r="F48" s="18">
        <f t="shared" ca="1" si="5"/>
        <v>0</v>
      </c>
      <c r="G48" s="18">
        <f t="shared" ca="1" si="5"/>
        <v>7786067.6100000003</v>
      </c>
      <c r="H48" s="19">
        <f t="shared" ca="1" si="1"/>
        <v>7786067.6100000003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2"/>
        <v>0</v>
      </c>
      <c r="F49" s="18">
        <f t="shared" ca="1" si="5"/>
        <v>0</v>
      </c>
      <c r="G49" s="18">
        <f t="shared" ca="1" si="5"/>
        <v>0</v>
      </c>
      <c r="H49" s="19">
        <f t="shared" ref="H49" ca="1" si="6">+SUM(D49:G49)</f>
        <v>0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2"/>
        <v>0</v>
      </c>
      <c r="F50" s="18">
        <f t="shared" ca="1" si="5"/>
        <v>0</v>
      </c>
      <c r="G50" s="18">
        <f t="shared" ca="1" si="5"/>
        <v>0</v>
      </c>
      <c r="H50" s="19">
        <f t="shared" ref="H50:H52" ca="1" si="7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2"/>
        <v>0</v>
      </c>
      <c r="F51" s="18">
        <f t="shared" ca="1" si="5"/>
        <v>0</v>
      </c>
      <c r="G51" s="18">
        <f t="shared" ca="1" si="5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2"/>
        <v>0</v>
      </c>
      <c r="F52" s="18">
        <f t="shared" ca="1" si="5"/>
        <v>0</v>
      </c>
      <c r="G52" s="18">
        <f t="shared" ca="1" si="5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2"/>
        <v>0</v>
      </c>
      <c r="F53" s="18">
        <f t="shared" ca="1" si="5"/>
        <v>0</v>
      </c>
      <c r="G53" s="18">
        <f t="shared" ca="1" si="5"/>
        <v>0</v>
      </c>
      <c r="H53" s="19">
        <f t="shared" ca="1" si="1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2"/>
        <v>0</v>
      </c>
      <c r="F54" s="18">
        <f t="shared" ca="1" si="5"/>
        <v>0</v>
      </c>
      <c r="G54" s="18">
        <f t="shared" ca="1" si="5"/>
        <v>0</v>
      </c>
      <c r="H54" s="19">
        <f t="shared" ca="1" si="1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3"/>
        <v>0</v>
      </c>
      <c r="E55" s="18">
        <f t="shared" ca="1" si="2"/>
        <v>0</v>
      </c>
      <c r="F55" s="18">
        <f t="shared" ref="F55:G72" ca="1" si="8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8"/>
        <v>0</v>
      </c>
      <c r="H55" s="19">
        <f t="shared" ca="1" si="1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3"/>
        <v>0</v>
      </c>
      <c r="E56" s="18">
        <f t="shared" ca="1" si="2"/>
        <v>0</v>
      </c>
      <c r="F56" s="18">
        <f t="shared" ca="1" si="8"/>
        <v>0</v>
      </c>
      <c r="G56" s="18">
        <f t="shared" ca="1" si="8"/>
        <v>0</v>
      </c>
      <c r="H56" s="19">
        <f t="shared" ca="1" si="1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3"/>
        <v>0</v>
      </c>
      <c r="E57" s="18">
        <f t="shared" ca="1" si="2"/>
        <v>0</v>
      </c>
      <c r="F57" s="18">
        <f t="shared" ca="1" si="8"/>
        <v>0</v>
      </c>
      <c r="G57" s="18">
        <f t="shared" ca="1" si="8"/>
        <v>0</v>
      </c>
      <c r="H57" s="19">
        <f t="shared" ca="1" si="1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3"/>
        <v>0</v>
      </c>
      <c r="E58" s="18">
        <f t="shared" ca="1" si="2"/>
        <v>0</v>
      </c>
      <c r="F58" s="18">
        <f t="shared" ca="1" si="8"/>
        <v>0</v>
      </c>
      <c r="G58" s="18">
        <f t="shared" ca="1" si="8"/>
        <v>0</v>
      </c>
      <c r="H58" s="19">
        <f t="shared" ref="H58" ca="1" si="9">+SUM(D58:G58)</f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3"/>
        <v>0</v>
      </c>
      <c r="E59" s="18">
        <f t="shared" ca="1" si="2"/>
        <v>0</v>
      </c>
      <c r="F59" s="18">
        <f t="shared" ca="1" si="8"/>
        <v>0</v>
      </c>
      <c r="G59" s="18">
        <f t="shared" ca="1" si="8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3"/>
        <v>0</v>
      </c>
      <c r="E60" s="18">
        <f t="shared" ca="1" si="2"/>
        <v>0</v>
      </c>
      <c r="F60" s="18">
        <f t="shared" ca="1" si="8"/>
        <v>0</v>
      </c>
      <c r="G60" s="18">
        <f t="shared" ca="1" si="8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3"/>
        <v>0</v>
      </c>
      <c r="E61" s="18">
        <f t="shared" ca="1" si="2"/>
        <v>0</v>
      </c>
      <c r="F61" s="18">
        <f t="shared" ca="1" si="8"/>
        <v>0</v>
      </c>
      <c r="G61" s="18">
        <f t="shared" ca="1" si="8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3"/>
        <v>0</v>
      </c>
      <c r="E62" s="18">
        <f t="shared" ca="1" si="2"/>
        <v>0</v>
      </c>
      <c r="F62" s="18">
        <f t="shared" ca="1" si="8"/>
        <v>0</v>
      </c>
      <c r="G62" s="18">
        <f t="shared" ca="1" si="8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3"/>
        <v>0</v>
      </c>
      <c r="E63" s="18">
        <f t="shared" ca="1" si="2"/>
        <v>0</v>
      </c>
      <c r="F63" s="18">
        <f t="shared" ca="1" si="8"/>
        <v>0</v>
      </c>
      <c r="G63" s="18">
        <f t="shared" ca="1" si="8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3"/>
        <v>0</v>
      </c>
      <c r="E64" s="18">
        <f t="shared" ca="1" si="2"/>
        <v>0</v>
      </c>
      <c r="F64" s="18">
        <f t="shared" ca="1" si="8"/>
        <v>0</v>
      </c>
      <c r="G64" s="18">
        <f t="shared" ca="1" si="8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3"/>
        <v>0</v>
      </c>
      <c r="E65" s="18">
        <f t="shared" ca="1" si="2"/>
        <v>0</v>
      </c>
      <c r="F65" s="18">
        <f t="shared" ca="1" si="8"/>
        <v>0</v>
      </c>
      <c r="G65" s="18">
        <f t="shared" ca="1" si="8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3"/>
        <v>0</v>
      </c>
      <c r="E66" s="18">
        <f t="shared" ca="1" si="2"/>
        <v>0</v>
      </c>
      <c r="F66" s="18">
        <f t="shared" ca="1" si="8"/>
        <v>0</v>
      </c>
      <c r="G66" s="18">
        <f t="shared" ca="1" si="8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3"/>
        <v>0</v>
      </c>
      <c r="E67" s="18">
        <f t="shared" ca="1" si="2"/>
        <v>0</v>
      </c>
      <c r="F67" s="18">
        <f t="shared" ca="1" si="8"/>
        <v>0</v>
      </c>
      <c r="G67" s="18">
        <f t="shared" ca="1" si="8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3"/>
        <v>0</v>
      </c>
      <c r="E68" s="18">
        <f t="shared" ca="1" si="2"/>
        <v>0</v>
      </c>
      <c r="F68" s="18">
        <f t="shared" ca="1" si="8"/>
        <v>0</v>
      </c>
      <c r="G68" s="18">
        <f t="shared" ca="1" si="8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3"/>
        <v>0</v>
      </c>
      <c r="E69" s="18">
        <f t="shared" ca="1" si="2"/>
        <v>0</v>
      </c>
      <c r="F69" s="18">
        <f t="shared" ca="1" si="8"/>
        <v>0</v>
      </c>
      <c r="G69" s="18">
        <f t="shared" ca="1" si="8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3"/>
        <v>0</v>
      </c>
      <c r="E70" s="18">
        <f t="shared" ca="1" si="2"/>
        <v>0</v>
      </c>
      <c r="F70" s="18">
        <f t="shared" ca="1" si="8"/>
        <v>0</v>
      </c>
      <c r="G70" s="18">
        <f t="shared" ca="1" si="8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3"/>
        <v>0</v>
      </c>
      <c r="E71" s="18">
        <f t="shared" ca="1" si="2"/>
        <v>0</v>
      </c>
      <c r="F71" s="18">
        <f t="shared" ca="1" si="8"/>
        <v>0</v>
      </c>
      <c r="G71" s="18">
        <f t="shared" ca="1" si="8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3"/>
        <v>0</v>
      </c>
      <c r="E72" s="18">
        <f t="shared" ref="E72" ca="1" si="11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F72" s="18">
        <f t="shared" ca="1" si="8"/>
        <v>0</v>
      </c>
      <c r="G72" s="18">
        <f t="shared" ca="1" si="8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97678423880.88208</v>
      </c>
      <c r="F73" s="48">
        <f ca="1">SUMIF($C$7:$C$72,"HD",F$7:F$72)</f>
        <v>1390749649.769294</v>
      </c>
      <c r="G73" s="48">
        <f ca="1">SUMIF($C$7:$C$72,"HD",G$7:G$72)</f>
        <v>7826956567.7746916</v>
      </c>
      <c r="H73" s="48">
        <f ca="1">SUMIF($C$7:$C$72,"HD",H$7:H$72)</f>
        <v>106896130098.42606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0</v>
      </c>
      <c r="E75" s="48">
        <f ca="1">E73+E74</f>
        <v>97678423880.88208</v>
      </c>
      <c r="F75" s="48">
        <f ca="1">F73+F74</f>
        <v>1390749649.769294</v>
      </c>
      <c r="G75" s="48">
        <f ca="1">G73+G74</f>
        <v>7826956567.7746916</v>
      </c>
      <c r="H75" s="48">
        <f ca="1">H73+H74</f>
        <v>106896130098.42606</v>
      </c>
    </row>
  </sheetData>
  <mergeCells count="1">
    <mergeCell ref="E2:G2"/>
  </mergeCells>
  <dataValidations count="2">
    <dataValidation type="list" allowBlank="1" showInputMessage="1" showErrorMessage="1" sqref="C2" xr:uid="{CB50F5D4-54FD-4776-8079-5693F00A6176}">
      <formula1>"Toplam,Yurtiçi,Yurtdışı"</formula1>
    </dataValidation>
    <dataValidation type="list" allowBlank="1" showInputMessage="1" showErrorMessage="1" sqref="B2" xr:uid="{85000D68-B671-470F-BDF7-3D352C5F6259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0265-E9FF-4DC2-8D20-F5A1D013B02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715</v>
      </c>
      <c r="E5" s="76">
        <v>903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73</v>
      </c>
      <c r="E6" s="54" t="s">
        <v>74</v>
      </c>
      <c r="F6" s="77" t="s">
        <v>343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E7" s="18">
        <f t="shared" ref="E7:E70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ref="D8:D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2246019819.5</v>
      </c>
      <c r="E8" s="18">
        <f t="shared" ca="1" si="0"/>
        <v>0</v>
      </c>
      <c r="F8" s="19">
        <f t="shared" ca="1" si="1"/>
        <v>2246019819.5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2"/>
        <v>5542461291.5300007</v>
      </c>
      <c r="E9" s="18">
        <f t="shared" ca="1" si="0"/>
        <v>102428835.95</v>
      </c>
      <c r="F9" s="19">
        <f t="shared" ca="1" si="1"/>
        <v>5644890127.4800005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2"/>
        <v>3603963418.6682701</v>
      </c>
      <c r="E10" s="18">
        <f t="shared" ca="1" si="0"/>
        <v>351101725.26999998</v>
      </c>
      <c r="F10" s="19">
        <f t="shared" ca="1" si="1"/>
        <v>3955065143.9382701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2"/>
        <v>4113069144.6199999</v>
      </c>
      <c r="E11" s="18">
        <f t="shared" ca="1" si="0"/>
        <v>15517412.42</v>
      </c>
      <c r="F11" s="19">
        <f t="shared" ca="1" si="1"/>
        <v>4128586557.04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2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2"/>
        <v>5308782150.0322199</v>
      </c>
      <c r="E13" s="18">
        <f t="shared" ca="1" si="0"/>
        <v>5255234.7694591004</v>
      </c>
      <c r="F13" s="19">
        <f t="shared" ca="1" si="1"/>
        <v>5314037384.8016787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2"/>
        <v>6687896998.0900002</v>
      </c>
      <c r="E14" s="18">
        <f t="shared" ca="1" si="0"/>
        <v>85575884.930000007</v>
      </c>
      <c r="F14" s="19">
        <f t="shared" ca="1" si="1"/>
        <v>6773472883.0200005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2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2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2"/>
        <v>2473342828.4699998</v>
      </c>
      <c r="E17" s="18">
        <f t="shared" ca="1" si="0"/>
        <v>0</v>
      </c>
      <c r="F17" s="19">
        <f t="shared" ca="1" si="1"/>
        <v>2473342828.4699998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2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2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2"/>
        <v>439253880.86000001</v>
      </c>
      <c r="E20" s="18">
        <f t="shared" ca="1" si="0"/>
        <v>4644195.6100000003</v>
      </c>
      <c r="F20" s="19">
        <f t="shared" ca="1" si="1"/>
        <v>443898076.47000003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2"/>
        <v>1819863183.5800002</v>
      </c>
      <c r="E21" s="18">
        <f t="shared" ca="1" si="0"/>
        <v>3192713.700000003</v>
      </c>
      <c r="F21" s="19">
        <f t="shared" ca="1" si="1"/>
        <v>1823055897.2800002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2"/>
        <v>4312941485.6800003</v>
      </c>
      <c r="E22" s="18">
        <f t="shared" ca="1" si="0"/>
        <v>485981294.85000002</v>
      </c>
      <c r="F22" s="19">
        <f t="shared" ca="1" si="1"/>
        <v>4798922780.5300007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ca="1" si="2"/>
        <v>5433179060.7299995</v>
      </c>
      <c r="E23" s="18">
        <f t="shared" ca="1" si="0"/>
        <v>103750613.14</v>
      </c>
      <c r="F23" s="19">
        <f t="shared" ca="1" si="1"/>
        <v>5536929673.8699999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1538960368.4353251</v>
      </c>
      <c r="E24" s="18">
        <f t="shared" ca="1" si="0"/>
        <v>5276867.4500000011</v>
      </c>
      <c r="F24" s="19">
        <f t="shared" ca="1" si="1"/>
        <v>1544237235.8853252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255519015.70999989</v>
      </c>
      <c r="E25" s="18">
        <f t="shared" ca="1" si="0"/>
        <v>17624523.903437</v>
      </c>
      <c r="F25" s="19">
        <f t="shared" ca="1" si="1"/>
        <v>273143539.61343688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1779773005.1460941</v>
      </c>
      <c r="E26" s="18">
        <f t="shared" ca="1" si="0"/>
        <v>19169772.103906009</v>
      </c>
      <c r="F26" s="19">
        <f t="shared" ca="1" si="1"/>
        <v>1798942777.25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4801010238.6900005</v>
      </c>
      <c r="E27" s="18">
        <f t="shared" ca="1" si="0"/>
        <v>4173632.42</v>
      </c>
      <c r="F27" s="19">
        <f t="shared" ca="1" si="1"/>
        <v>4805183871.1100006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0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3259339237.8800001</v>
      </c>
      <c r="E29" s="18">
        <f t="shared" ca="1" si="0"/>
        <v>2474793.15</v>
      </c>
      <c r="F29" s="19">
        <f t="shared" ca="1" si="1"/>
        <v>3261814031.0300002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1133130351.6127191</v>
      </c>
      <c r="E30" s="18">
        <f t="shared" ca="1" si="0"/>
        <v>982728.00999999954</v>
      </c>
      <c r="F30" s="19">
        <f t="shared" ca="1" si="1"/>
        <v>1134113079.622719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7005366551.0251274</v>
      </c>
      <c r="E31" s="18">
        <f t="shared" ca="1" si="0"/>
        <v>66303038.47501</v>
      </c>
      <c r="F31" s="19">
        <f t="shared" ca="1" si="1"/>
        <v>7071669589.5001373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6272883819.6823254</v>
      </c>
      <c r="E32" s="18">
        <f t="shared" ca="1" si="0"/>
        <v>29871094.540000044</v>
      </c>
      <c r="F32" s="19">
        <f t="shared" ca="1" si="1"/>
        <v>6302754914.2223253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1359474899.9199708</v>
      </c>
      <c r="E33" s="18">
        <f t="shared" ca="1" si="0"/>
        <v>4237319.5600000005</v>
      </c>
      <c r="F33" s="19">
        <f t="shared" ca="1" si="1"/>
        <v>1363712219.4799707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324957.69</v>
      </c>
      <c r="E34" s="18">
        <f t="shared" ca="1" si="0"/>
        <v>0</v>
      </c>
      <c r="F34" s="19">
        <f t="shared" ca="1" si="1"/>
        <v>324957.69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491257826.63</v>
      </c>
      <c r="E35" s="18">
        <f t="shared" ca="1" si="0"/>
        <v>5631834.5800000001</v>
      </c>
      <c r="F35" s="19">
        <f t="shared" ca="1" si="1"/>
        <v>496889661.20999998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0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3601043951.5500002</v>
      </c>
      <c r="E37" s="18">
        <f t="shared" ca="1" si="0"/>
        <v>0</v>
      </c>
      <c r="F37" s="19">
        <f t="shared" ca="1" si="1"/>
        <v>3601043951.5500002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3951247438.71</v>
      </c>
      <c r="E38" s="18">
        <f t="shared" ca="1" si="0"/>
        <v>4236893.47</v>
      </c>
      <c r="F38" s="19">
        <f t="shared" ca="1" si="1"/>
        <v>3955484332.1799998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9601366598.5699997</v>
      </c>
      <c r="E39" s="18">
        <f t="shared" ca="1" si="0"/>
        <v>4483465.16</v>
      </c>
      <c r="F39" s="19">
        <f t="shared" ca="1" si="1"/>
        <v>9605850063.7299995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0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2277886305.7603498</v>
      </c>
      <c r="E41" s="18">
        <f t="shared" ca="1" si="0"/>
        <v>26408514.329999998</v>
      </c>
      <c r="F41" s="19">
        <f t="shared" ref="F41" ca="1" si="3">+SUM(D41:E41)</f>
        <v>2304294820.0903497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2"/>
        <v>869930355.4996742</v>
      </c>
      <c r="E42" s="18">
        <f t="shared" ca="1" si="0"/>
        <v>35737390.799999945</v>
      </c>
      <c r="F42" s="19">
        <f t="shared" ref="F42:F57" ca="1" si="4">+SUM(D42:E42)</f>
        <v>905667746.29967415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2"/>
        <v>0</v>
      </c>
      <c r="E43" s="18">
        <f t="shared" ca="1" si="0"/>
        <v>0</v>
      </c>
      <c r="F43" s="19">
        <f t="shared" ca="1" si="4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2"/>
        <v>0</v>
      </c>
      <c r="E44" s="18">
        <f t="shared" ca="1" si="0"/>
        <v>0</v>
      </c>
      <c r="F44" s="19">
        <f t="shared" ca="1" si="4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2"/>
        <v>6154558273.0000029</v>
      </c>
      <c r="E45" s="18">
        <f t="shared" ca="1" si="0"/>
        <v>3495026</v>
      </c>
      <c r="F45" s="19">
        <f t="shared" ca="1" si="4"/>
        <v>6158053299.0000029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2"/>
        <v>0</v>
      </c>
      <c r="E46" s="18">
        <f t="shared" ca="1" si="0"/>
        <v>0</v>
      </c>
      <c r="F46" s="19">
        <f t="shared" ca="1" si="4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2"/>
        <v>1344577423.609967</v>
      </c>
      <c r="E47" s="18">
        <f t="shared" ca="1" si="0"/>
        <v>3194845.1774819996</v>
      </c>
      <c r="F47" s="19">
        <f t="shared" ca="1" si="4"/>
        <v>1347772268.7874489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2"/>
        <v>0</v>
      </c>
      <c r="E48" s="18">
        <f t="shared" ca="1" si="0"/>
        <v>0</v>
      </c>
      <c r="F48" s="19">
        <f t="shared" ca="1" si="4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2"/>
        <v>0</v>
      </c>
      <c r="E49" s="18">
        <f t="shared" ca="1" si="0"/>
        <v>0</v>
      </c>
      <c r="F49" s="19">
        <f t="shared" ref="F49" ca="1" si="5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2"/>
        <v>0</v>
      </c>
      <c r="E50" s="18">
        <f t="shared" ca="1" si="0"/>
        <v>0</v>
      </c>
      <c r="F50" s="19">
        <f t="shared" ref="F50:F53" ca="1" si="6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2"/>
        <v>0</v>
      </c>
      <c r="E51" s="18">
        <f t="shared" ca="1" si="0"/>
        <v>0</v>
      </c>
      <c r="F51" s="19">
        <f t="shared" ca="1" si="6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2"/>
        <v>0</v>
      </c>
      <c r="E52" s="18">
        <f t="shared" ca="1" si="0"/>
        <v>0</v>
      </c>
      <c r="F52" s="19">
        <f t="shared" ca="1" si="6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2"/>
        <v>0</v>
      </c>
      <c r="E53" s="18">
        <f t="shared" ca="1" si="0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2"/>
        <v>0</v>
      </c>
      <c r="E54" s="18">
        <f t="shared" ca="1" si="0"/>
        <v>0</v>
      </c>
      <c r="F54" s="19">
        <f t="shared" ca="1" si="4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ca="1" si="2"/>
        <v>0</v>
      </c>
      <c r="E55" s="18">
        <f t="shared" ca="1" si="0"/>
        <v>0</v>
      </c>
      <c r="F55" s="19">
        <f t="shared" ca="1" si="4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2"/>
        <v>0</v>
      </c>
      <c r="E56" s="18">
        <f t="shared" ca="1" si="0"/>
        <v>0</v>
      </c>
      <c r="F56" s="19">
        <f t="shared" ca="1" si="4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2"/>
        <v>0</v>
      </c>
      <c r="E57" s="18">
        <f t="shared" ca="1" si="0"/>
        <v>0</v>
      </c>
      <c r="F57" s="19">
        <f t="shared" ca="1" si="4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2"/>
        <v>0</v>
      </c>
      <c r="E58" s="18">
        <f t="shared" ca="1" si="0"/>
        <v>0</v>
      </c>
      <c r="F58" s="19">
        <f t="shared" ref="F58" ca="1" si="7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2"/>
        <v>0</v>
      </c>
      <c r="E59" s="18">
        <f t="shared" ca="1" si="0"/>
        <v>0</v>
      </c>
      <c r="F59" s="19">
        <f t="shared" ref="F59:F72" ca="1" si="8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2"/>
        <v>0</v>
      </c>
      <c r="E60" s="18">
        <f t="shared" ca="1" si="0"/>
        <v>0</v>
      </c>
      <c r="F60" s="19">
        <f t="shared" ca="1" si="8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2"/>
        <v>0</v>
      </c>
      <c r="E61" s="18">
        <f t="shared" ca="1" si="0"/>
        <v>0</v>
      </c>
      <c r="F61" s="19">
        <f t="shared" ca="1" si="8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2"/>
        <v>0</v>
      </c>
      <c r="E62" s="18">
        <f t="shared" ca="1" si="0"/>
        <v>0</v>
      </c>
      <c r="F62" s="19">
        <f t="shared" ca="1" si="8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2"/>
        <v>0</v>
      </c>
      <c r="E63" s="18">
        <f t="shared" ca="1" si="0"/>
        <v>0</v>
      </c>
      <c r="F63" s="19">
        <f t="shared" ca="1" si="8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2"/>
        <v>0</v>
      </c>
      <c r="E64" s="18">
        <f t="shared" ca="1" si="0"/>
        <v>0</v>
      </c>
      <c r="F64" s="19">
        <f t="shared" ca="1" si="8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2"/>
        <v>0</v>
      </c>
      <c r="E65" s="18">
        <f t="shared" ca="1" si="0"/>
        <v>0</v>
      </c>
      <c r="F65" s="19">
        <f t="shared" ca="1" si="8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2"/>
        <v>0</v>
      </c>
      <c r="E66" s="18">
        <f t="shared" ca="1" si="0"/>
        <v>0</v>
      </c>
      <c r="F66" s="19">
        <f t="shared" ca="1" si="8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2"/>
        <v>0</v>
      </c>
      <c r="E67" s="18">
        <f t="shared" ca="1" si="0"/>
        <v>0</v>
      </c>
      <c r="F67" s="19">
        <f t="shared" ca="1" si="8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2"/>
        <v>0</v>
      </c>
      <c r="E68" s="18">
        <f t="shared" ca="1" si="0"/>
        <v>0</v>
      </c>
      <c r="F68" s="19">
        <f t="shared" ca="1" si="8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2"/>
        <v>0</v>
      </c>
      <c r="E69" s="18">
        <f t="shared" ca="1" si="0"/>
        <v>0</v>
      </c>
      <c r="F69" s="19">
        <f t="shared" ca="1" si="8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2"/>
        <v>0</v>
      </c>
      <c r="E70" s="18">
        <f t="shared" ca="1" si="0"/>
        <v>0</v>
      </c>
      <c r="F70" s="19">
        <f t="shared" ca="1" si="8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2"/>
        <v>0</v>
      </c>
      <c r="E71" s="18">
        <f t="shared" ref="E71:E72" ca="1" si="9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9">
        <f t="shared" ca="1" si="8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ref="D72" ca="1" si="10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E72" s="18">
        <f t="shared" ca="1" si="9"/>
        <v>0</v>
      </c>
      <c r="F72" s="19">
        <f t="shared" ca="1" si="8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97678423880.88208</v>
      </c>
      <c r="E73" s="48">
        <f ca="1">SUMIF($C$7:$C$72,"HD",E$7:E$72)</f>
        <v>1390749649.769294</v>
      </c>
      <c r="F73" s="48">
        <f ca="1">SUMIF($C$7:$C$72,"HD",F$7:F$72)</f>
        <v>99069173530.651321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97678423880.88208</v>
      </c>
      <c r="E75" s="48">
        <f ca="1">E73+E74</f>
        <v>1390749649.769294</v>
      </c>
      <c r="F75" s="48">
        <f ca="1">F73+F74</f>
        <v>99069173530.651321</v>
      </c>
    </row>
  </sheetData>
  <mergeCells count="1">
    <mergeCell ref="E2:G2"/>
  </mergeCells>
  <dataValidations count="2">
    <dataValidation type="list" allowBlank="1" showInputMessage="1" showErrorMessage="1" sqref="C2" xr:uid="{92322DBC-1B30-4D2B-B399-C59180F0B5E3}">
      <formula1>"Toplam,Yurtiçi,Yurtdışı"</formula1>
    </dataValidation>
    <dataValidation type="list" allowBlank="1" showInputMessage="1" showErrorMessage="1" sqref="B2" xr:uid="{265F4BC3-6820-411E-92E6-FB4086F8B02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4934-ABB0-4D90-A015-4A94CB8C5FE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728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23173498.899999999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5742638.0099999998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132296407.74000001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772637.19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1630117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6930833.5500000007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1075333191.4000001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-126089.785802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48910.51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19827273.789999999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3622397.4299999997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27659312.199999999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347117.80999999959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1996783.76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1299255029.5041983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1299255029.5041983</v>
      </c>
    </row>
  </sheetData>
  <mergeCells count="1">
    <mergeCell ref="E2:G2"/>
  </mergeCells>
  <dataValidations count="2">
    <dataValidation type="list" allowBlank="1" showInputMessage="1" showErrorMessage="1" sqref="C2" xr:uid="{EEDCA856-DB41-473E-8517-883E6234861F}">
      <formula1>"Toplam,Yurtiçi,Yurtdışı"</formula1>
    </dataValidation>
    <dataValidation type="list" allowBlank="1" showInputMessage="1" showErrorMessage="1" sqref="B2" xr:uid="{46DD021C-7831-4E6A-9830-29A46FC2CC47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CE44-312F-4DD0-8B37-B01D7F47E33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345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735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735998.82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14020.08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858550135.29000008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859300154.19000006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859300154.19000006</v>
      </c>
    </row>
  </sheetData>
  <mergeCells count="1">
    <mergeCell ref="E2:G2"/>
  </mergeCells>
  <dataValidations count="2">
    <dataValidation type="list" allowBlank="1" showInputMessage="1" showErrorMessage="1" sqref="B2" xr:uid="{9AA9A0C5-6A69-49D4-9041-518D1FB0062A}">
      <formula1>"Toplam,Direkt,Endirekt"</formula1>
    </dataValidation>
    <dataValidation type="list" allowBlank="1" showInputMessage="1" showErrorMessage="1" sqref="C2" xr:uid="{CC147541-7AE4-40A2-ACEB-9ED02594DC1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C3B0-568A-4B36-BA8A-85475523CFA7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8" ht="15" customHeight="1">
      <c r="A1" s="1" t="s">
        <v>0</v>
      </c>
      <c r="B1" s="2"/>
      <c r="C1" s="2"/>
    </row>
    <row r="2" spans="1:18" ht="15" customHeight="1">
      <c r="A2" s="1" t="s">
        <v>346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8" ht="15" customHeight="1">
      <c r="A3" s="5" t="s">
        <v>362</v>
      </c>
      <c r="B3" s="2"/>
      <c r="C3" s="2"/>
    </row>
    <row r="4" spans="1:18" ht="22.5" customHeight="1"/>
    <row r="5" spans="1:18" ht="22.5" customHeight="1">
      <c r="D5" s="76">
        <v>719</v>
      </c>
      <c r="E5" s="76">
        <v>720</v>
      </c>
      <c r="F5" s="76">
        <v>721</v>
      </c>
      <c r="G5" s="76">
        <v>722</v>
      </c>
      <c r="H5" s="76">
        <v>725</v>
      </c>
      <c r="I5" s="76">
        <v>726</v>
      </c>
      <c r="J5" s="76">
        <v>730</v>
      </c>
      <c r="K5" s="76">
        <v>731</v>
      </c>
      <c r="L5" s="76">
        <v>732</v>
      </c>
      <c r="M5" s="76">
        <v>733</v>
      </c>
      <c r="N5" s="76">
        <v>734</v>
      </c>
      <c r="O5" s="76">
        <v>769</v>
      </c>
      <c r="P5" s="76">
        <v>770</v>
      </c>
      <c r="Q5" s="76">
        <v>771</v>
      </c>
      <c r="R5" s="77"/>
    </row>
    <row r="6" spans="1:18" ht="79.5" customHeight="1">
      <c r="A6" s="53" t="s">
        <v>141</v>
      </c>
      <c r="B6" s="53" t="s">
        <v>142</v>
      </c>
      <c r="C6" s="53" t="s">
        <v>143</v>
      </c>
      <c r="D6" s="54" t="s">
        <v>81</v>
      </c>
      <c r="E6" s="54" t="s">
        <v>82</v>
      </c>
      <c r="F6" s="54" t="s">
        <v>83</v>
      </c>
      <c r="G6" s="54" t="s">
        <v>84</v>
      </c>
      <c r="H6" s="54" t="s">
        <v>85</v>
      </c>
      <c r="I6" s="54" t="s">
        <v>86</v>
      </c>
      <c r="J6" s="54" t="s">
        <v>87</v>
      </c>
      <c r="K6" s="54" t="s">
        <v>88</v>
      </c>
      <c r="L6" s="54" t="s">
        <v>89</v>
      </c>
      <c r="M6" s="54" t="s">
        <v>90</v>
      </c>
      <c r="N6" s="54" t="s">
        <v>91</v>
      </c>
      <c r="O6" s="54" t="s">
        <v>92</v>
      </c>
      <c r="P6" s="54" t="s">
        <v>93</v>
      </c>
      <c r="Q6" s="54" t="s">
        <v>94</v>
      </c>
      <c r="R6" s="77" t="s">
        <v>347</v>
      </c>
    </row>
    <row r="7" spans="1:18" ht="12.75" customHeight="1">
      <c r="A7" s="55" t="s">
        <v>146</v>
      </c>
      <c r="B7" s="17">
        <v>1001</v>
      </c>
      <c r="C7" s="56" t="s">
        <v>147</v>
      </c>
      <c r="D7" s="18">
        <f t="shared" ref="D7:Q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77258256.219999999</v>
      </c>
      <c r="E7" s="18">
        <f t="shared" ca="1" si="0"/>
        <v>271769765.26000005</v>
      </c>
      <c r="F7" s="18">
        <f t="shared" ca="1" si="0"/>
        <v>0</v>
      </c>
      <c r="G7" s="18">
        <f t="shared" ca="1" si="0"/>
        <v>6906051.1399999997</v>
      </c>
      <c r="H7" s="18">
        <f t="shared" ca="1" si="0"/>
        <v>0</v>
      </c>
      <c r="I7" s="18">
        <f t="shared" ca="1" si="0"/>
        <v>0</v>
      </c>
      <c r="J7" s="18">
        <f t="shared" ca="1" si="0"/>
        <v>1305723.6399999999</v>
      </c>
      <c r="K7" s="18">
        <f t="shared" ca="1" si="0"/>
        <v>0</v>
      </c>
      <c r="L7" s="18">
        <f t="shared" ca="1" si="0"/>
        <v>0</v>
      </c>
      <c r="M7" s="18">
        <f t="shared" ca="1" si="0"/>
        <v>84371517.730000019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9">
        <f ca="1">+SUM(D7:Q7)</f>
        <v>441611313.99000001</v>
      </c>
    </row>
    <row r="8" spans="1:1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46092748.579999998</v>
      </c>
      <c r="E8" s="18">
        <f t="shared" ca="1" si="0"/>
        <v>213262189.65000001</v>
      </c>
      <c r="F8" s="18">
        <f t="shared" ca="1" si="0"/>
        <v>53849.579999999609</v>
      </c>
      <c r="G8" s="18">
        <f t="shared" ca="1" si="0"/>
        <v>0</v>
      </c>
      <c r="H8" s="18">
        <f t="shared" ca="1" si="0"/>
        <v>0</v>
      </c>
      <c r="I8" s="18">
        <f t="shared" ca="1" si="0"/>
        <v>15421022.09</v>
      </c>
      <c r="J8" s="18">
        <f t="shared" ca="1" si="0"/>
        <v>2482895.58</v>
      </c>
      <c r="K8" s="18">
        <f t="shared" ca="1" si="0"/>
        <v>449805.2</v>
      </c>
      <c r="L8" s="18">
        <f t="shared" ca="1" si="0"/>
        <v>0</v>
      </c>
      <c r="M8" s="18">
        <f t="shared" ca="1" si="0"/>
        <v>115381164.20999999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59083177.380000003</v>
      </c>
      <c r="R8" s="19">
        <f t="shared" ref="R8:R18" ca="1" si="1">+SUM(D8:Q8)</f>
        <v>452226852.26999998</v>
      </c>
    </row>
    <row r="9" spans="1:1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103130253.29000001</v>
      </c>
      <c r="E9" s="18">
        <f t="shared" ca="1" si="0"/>
        <v>97136111.840000004</v>
      </c>
      <c r="F9" s="18">
        <f t="shared" ca="1" si="0"/>
        <v>122594.89</v>
      </c>
      <c r="G9" s="18">
        <f t="shared" ca="1" si="0"/>
        <v>0</v>
      </c>
      <c r="H9" s="18">
        <f t="shared" ca="1" si="0"/>
        <v>0</v>
      </c>
      <c r="I9" s="18">
        <f t="shared" ca="1" si="0"/>
        <v>58741791.780000001</v>
      </c>
      <c r="J9" s="18">
        <f t="shared" ca="1" si="0"/>
        <v>11619741.039999999</v>
      </c>
      <c r="K9" s="18">
        <f t="shared" ca="1" si="0"/>
        <v>851844.46</v>
      </c>
      <c r="L9" s="18">
        <f t="shared" ca="1" si="0"/>
        <v>0</v>
      </c>
      <c r="M9" s="18">
        <f t="shared" ca="1" si="0"/>
        <v>18160780.120000001</v>
      </c>
      <c r="N9" s="18">
        <f t="shared" ca="1" si="0"/>
        <v>122526.04</v>
      </c>
      <c r="O9" s="18">
        <f t="shared" ca="1" si="0"/>
        <v>0</v>
      </c>
      <c r="P9" s="18">
        <f t="shared" ca="1" si="0"/>
        <v>0</v>
      </c>
      <c r="Q9" s="18">
        <f t="shared" ca="1" si="0"/>
        <v>90157748.739999995</v>
      </c>
      <c r="R9" s="19">
        <f t="shared" ca="1" si="1"/>
        <v>380043392.19999999</v>
      </c>
    </row>
    <row r="10" spans="1:1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318020467.48000002</v>
      </c>
      <c r="E10" s="18">
        <f t="shared" ca="1" si="0"/>
        <v>454665248.61981702</v>
      </c>
      <c r="F10" s="18">
        <f t="shared" ca="1" si="0"/>
        <v>413529.02999999997</v>
      </c>
      <c r="G10" s="18">
        <f t="shared" ca="1" si="0"/>
        <v>0</v>
      </c>
      <c r="H10" s="18">
        <f t="shared" ca="1" si="0"/>
        <v>19990803.600000001</v>
      </c>
      <c r="I10" s="18">
        <f t="shared" ca="1" si="0"/>
        <v>48932157.469999902</v>
      </c>
      <c r="J10" s="18">
        <f t="shared" ca="1" si="0"/>
        <v>43806852.93</v>
      </c>
      <c r="K10" s="18">
        <f t="shared" ca="1" si="0"/>
        <v>12716856.6499999</v>
      </c>
      <c r="L10" s="18">
        <f t="shared" ca="1" si="0"/>
        <v>0</v>
      </c>
      <c r="M10" s="18">
        <f t="shared" ca="1" si="0"/>
        <v>165521404.31000102</v>
      </c>
      <c r="N10" s="18">
        <f t="shared" ca="1" si="0"/>
        <v>9531820.9399999995</v>
      </c>
      <c r="O10" s="18">
        <f t="shared" ca="1" si="0"/>
        <v>0</v>
      </c>
      <c r="P10" s="18">
        <f t="shared" ca="1" si="0"/>
        <v>0</v>
      </c>
      <c r="Q10" s="18">
        <f t="shared" ca="1" si="0"/>
        <v>114513762.15000001</v>
      </c>
      <c r="R10" s="19">
        <f t="shared" ca="1" si="1"/>
        <v>1188112903.1798179</v>
      </c>
    </row>
    <row r="11" spans="1:1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321765.77</v>
      </c>
      <c r="E11" s="18">
        <f t="shared" ca="1" si="0"/>
        <v>7633369.4900000002</v>
      </c>
      <c r="F11" s="18">
        <f t="shared" ca="1" si="0"/>
        <v>552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1177201.5</v>
      </c>
      <c r="K11" s="18">
        <f t="shared" ca="1" si="0"/>
        <v>184402.01</v>
      </c>
      <c r="L11" s="18">
        <f t="shared" ca="1" si="0"/>
        <v>0</v>
      </c>
      <c r="M11" s="18">
        <f t="shared" ca="1" si="0"/>
        <v>4165752.45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9">
        <f t="shared" ca="1" si="1"/>
        <v>13483043.219999999</v>
      </c>
    </row>
    <row r="12" spans="1:1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9">
        <f t="shared" ca="1" si="1"/>
        <v>0</v>
      </c>
    </row>
    <row r="13" spans="1:1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38726054.090000004</v>
      </c>
      <c r="E13" s="18">
        <f t="shared" ca="1" si="0"/>
        <v>43918167.490000002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174770.38999999998</v>
      </c>
      <c r="J13" s="18">
        <f t="shared" ca="1" si="0"/>
        <v>909450.16</v>
      </c>
      <c r="K13" s="18">
        <f t="shared" ca="1" si="0"/>
        <v>9749.0300000000007</v>
      </c>
      <c r="L13" s="18">
        <f t="shared" ca="1" si="0"/>
        <v>0</v>
      </c>
      <c r="M13" s="18">
        <f t="shared" ca="1" si="0"/>
        <v>236655008.69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9">
        <f t="shared" ca="1" si="1"/>
        <v>320393199.85000002</v>
      </c>
    </row>
    <row r="14" spans="1:1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262339236.46000001</v>
      </c>
      <c r="E14" s="18">
        <f t="shared" ca="1" si="0"/>
        <v>257009669.38</v>
      </c>
      <c r="F14" s="18">
        <f t="shared" ca="1" si="0"/>
        <v>10536.08</v>
      </c>
      <c r="G14" s="18">
        <f t="shared" ca="1" si="0"/>
        <v>0</v>
      </c>
      <c r="H14" s="18">
        <f t="shared" ca="1" si="0"/>
        <v>126157.19</v>
      </c>
      <c r="I14" s="18">
        <f t="shared" ca="1" si="0"/>
        <v>5972078.4900000002</v>
      </c>
      <c r="J14" s="18">
        <f t="shared" ca="1" si="0"/>
        <v>5102213.42</v>
      </c>
      <c r="K14" s="18">
        <f t="shared" ca="1" si="0"/>
        <v>287733.63</v>
      </c>
      <c r="L14" s="18">
        <f t="shared" ca="1" si="0"/>
        <v>0</v>
      </c>
      <c r="M14" s="18">
        <f t="shared" ca="1" si="0"/>
        <v>32266418.02</v>
      </c>
      <c r="N14" s="18">
        <f t="shared" ca="1" si="0"/>
        <v>131061.9</v>
      </c>
      <c r="O14" s="18">
        <f t="shared" ca="1" si="0"/>
        <v>0</v>
      </c>
      <c r="P14" s="18">
        <f t="shared" ca="1" si="0"/>
        <v>0</v>
      </c>
      <c r="Q14" s="18">
        <f t="shared" ca="1" si="0"/>
        <v>556469609.20000005</v>
      </c>
      <c r="R14" s="19">
        <f t="shared" ca="1" si="1"/>
        <v>1119714713.77</v>
      </c>
    </row>
    <row r="15" spans="1:1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2494084.5727467053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637298.35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9">
        <f t="shared" ca="1" si="1"/>
        <v>3131382.9227467054</v>
      </c>
    </row>
    <row r="16" spans="1:1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9">
        <f t="shared" ca="1" si="1"/>
        <v>0</v>
      </c>
    </row>
    <row r="17" spans="1:1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67826472</v>
      </c>
      <c r="E17" s="18">
        <f t="shared" ca="1" si="0"/>
        <v>26506538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961069</v>
      </c>
      <c r="J17" s="18">
        <f t="shared" ca="1" si="0"/>
        <v>1290423</v>
      </c>
      <c r="K17" s="18">
        <f t="shared" ca="1" si="0"/>
        <v>745</v>
      </c>
      <c r="L17" s="18">
        <f t="shared" ca="1" si="0"/>
        <v>0</v>
      </c>
      <c r="M17" s="18">
        <f t="shared" ca="1" si="0"/>
        <v>5773990</v>
      </c>
      <c r="N17" s="18">
        <f t="shared" ca="1" si="0"/>
        <v>0</v>
      </c>
      <c r="O17" s="18">
        <f t="shared" ca="1" si="0"/>
        <v>0</v>
      </c>
      <c r="P17" s="18">
        <f t="shared" ca="1" si="0"/>
        <v>0</v>
      </c>
      <c r="Q17" s="18">
        <f t="shared" ca="1" si="0"/>
        <v>18047693</v>
      </c>
      <c r="R17" s="19">
        <f t="shared" ca="1" si="1"/>
        <v>120406930</v>
      </c>
    </row>
    <row r="18" spans="1:1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45384121.139999993</v>
      </c>
      <c r="E18" s="18">
        <f t="shared" ca="1" si="0"/>
        <v>44543291.829999998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8527243.4000000004</v>
      </c>
      <c r="J18" s="18">
        <f t="shared" ca="1" si="0"/>
        <v>682940.5</v>
      </c>
      <c r="K18" s="18">
        <f t="shared" ca="1" si="0"/>
        <v>1238292.6200000001</v>
      </c>
      <c r="L18" s="18">
        <f t="shared" ca="1" si="0"/>
        <v>0</v>
      </c>
      <c r="M18" s="18">
        <f t="shared" ca="1" si="0"/>
        <v>21252976.91</v>
      </c>
      <c r="N18" s="18">
        <f t="shared" ca="1" si="0"/>
        <v>284788.78999999998</v>
      </c>
      <c r="O18" s="18">
        <f t="shared" ca="1" si="0"/>
        <v>0</v>
      </c>
      <c r="P18" s="18">
        <f t="shared" ca="1" si="0"/>
        <v>0</v>
      </c>
      <c r="Q18" s="18">
        <f t="shared" ca="1" si="0"/>
        <v>48876067.539999999</v>
      </c>
      <c r="R18" s="19">
        <f t="shared" ca="1" si="1"/>
        <v>170789722.73000002</v>
      </c>
    </row>
    <row r="19" spans="1:1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9">
        <f t="shared" ref="R19:R40" ca="1" si="2">+SUM(D19:Q19)</f>
        <v>0</v>
      </c>
    </row>
    <row r="20" spans="1:1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94351377.61999999</v>
      </c>
      <c r="E20" s="18">
        <f t="shared" ca="1" si="0"/>
        <v>97439384.13000001</v>
      </c>
      <c r="F20" s="18">
        <f t="shared" ca="1" si="0"/>
        <v>0</v>
      </c>
      <c r="G20" s="18">
        <f t="shared" ca="1" si="0"/>
        <v>117086</v>
      </c>
      <c r="H20" s="18">
        <f t="shared" ca="1" si="0"/>
        <v>0</v>
      </c>
      <c r="I20" s="18">
        <f t="shared" ca="1" si="0"/>
        <v>1920873</v>
      </c>
      <c r="J20" s="18">
        <f t="shared" ca="1" si="0"/>
        <v>1149206.0900000001</v>
      </c>
      <c r="K20" s="18">
        <f t="shared" ca="1" si="0"/>
        <v>0</v>
      </c>
      <c r="L20" s="18">
        <f t="shared" ca="1" si="0"/>
        <v>0</v>
      </c>
      <c r="M20" s="18">
        <f t="shared" ca="1" si="0"/>
        <v>2478031.92</v>
      </c>
      <c r="N20" s="18">
        <f t="shared" ca="1" si="0"/>
        <v>220605.6</v>
      </c>
      <c r="O20" s="18">
        <f t="shared" ca="1" si="0"/>
        <v>0</v>
      </c>
      <c r="P20" s="18">
        <f t="shared" ca="1" si="0"/>
        <v>0</v>
      </c>
      <c r="Q20" s="18">
        <f t="shared" ca="1" si="0"/>
        <v>0</v>
      </c>
      <c r="R20" s="19">
        <f t="shared" ca="1" si="2"/>
        <v>197676564.35999998</v>
      </c>
    </row>
    <row r="21" spans="1:1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7868366.1900000004</v>
      </c>
      <c r="E21" s="18">
        <f t="shared" ca="1" si="0"/>
        <v>31533192.449999999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464843.68</v>
      </c>
      <c r="J21" s="18">
        <f t="shared" ca="1" si="0"/>
        <v>785697.09</v>
      </c>
      <c r="K21" s="18">
        <f t="shared" ca="1" si="0"/>
        <v>5000</v>
      </c>
      <c r="L21" s="18">
        <f t="shared" ca="1" si="0"/>
        <v>0</v>
      </c>
      <c r="M21" s="18">
        <f t="shared" ca="1" si="0"/>
        <v>14882342.699999999</v>
      </c>
      <c r="N21" s="18">
        <f t="shared" ca="1" si="0"/>
        <v>0</v>
      </c>
      <c r="O21" s="18">
        <f t="shared" ca="1" si="0"/>
        <v>0</v>
      </c>
      <c r="P21" s="18">
        <f t="shared" ca="1" si="0"/>
        <v>0</v>
      </c>
      <c r="Q21" s="18">
        <f t="shared" ca="1" si="0"/>
        <v>0</v>
      </c>
      <c r="R21" s="19">
        <f t="shared" ca="1" si="2"/>
        <v>55539442.109999999</v>
      </c>
    </row>
    <row r="22" spans="1:1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258576170.06999999</v>
      </c>
      <c r="E22" s="18">
        <f t="shared" ca="1" si="0"/>
        <v>493650735.20999998</v>
      </c>
      <c r="F22" s="18">
        <f t="shared" ca="1" si="0"/>
        <v>0</v>
      </c>
      <c r="G22" s="18">
        <f t="shared" ca="1" si="0"/>
        <v>0</v>
      </c>
      <c r="H22" s="18">
        <f t="shared" ca="1" si="0"/>
        <v>527805.86</v>
      </c>
      <c r="I22" s="18">
        <f t="shared" ca="1" si="0"/>
        <v>39547281.259999998</v>
      </c>
      <c r="J22" s="18">
        <f t="shared" ca="1" si="0"/>
        <v>77335003.370000005</v>
      </c>
      <c r="K22" s="18">
        <f t="shared" ca="1" si="0"/>
        <v>3179492.98</v>
      </c>
      <c r="L22" s="18">
        <f t="shared" ca="1" si="0"/>
        <v>0</v>
      </c>
      <c r="M22" s="18">
        <f t="shared" ca="1" si="0"/>
        <v>327461796.20999998</v>
      </c>
      <c r="N22" s="18">
        <f t="shared" ca="1" si="0"/>
        <v>22941771.039999999</v>
      </c>
      <c r="O22" s="18">
        <f t="shared" ca="1" si="0"/>
        <v>0</v>
      </c>
      <c r="P22" s="18">
        <f t="shared" ca="1" si="0"/>
        <v>0</v>
      </c>
      <c r="Q22" s="18">
        <f t="shared" ca="1" si="0"/>
        <v>0</v>
      </c>
      <c r="R22" s="19">
        <f t="shared" ca="1" si="2"/>
        <v>1223220056</v>
      </c>
    </row>
    <row r="23" spans="1:18" ht="12.75" customHeight="1">
      <c r="A23" s="55" t="s">
        <v>179</v>
      </c>
      <c r="B23" s="17">
        <v>1022</v>
      </c>
      <c r="C23" s="56" t="s">
        <v>147</v>
      </c>
      <c r="D23" s="18">
        <f t="shared" ref="D23:Q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149382710.99000001</v>
      </c>
      <c r="E23" s="18">
        <f t="shared" ca="1" si="3"/>
        <v>139335249.99000001</v>
      </c>
      <c r="F23" s="18">
        <f t="shared" ca="1" si="3"/>
        <v>0</v>
      </c>
      <c r="G23" s="18">
        <f t="shared" ca="1" si="3"/>
        <v>0</v>
      </c>
      <c r="H23" s="18">
        <f t="shared" ca="1" si="3"/>
        <v>157468.75</v>
      </c>
      <c r="I23" s="18">
        <f t="shared" ca="1" si="3"/>
        <v>9619189.9700000007</v>
      </c>
      <c r="J23" s="18">
        <f t="shared" ca="1" si="3"/>
        <v>1409790.76</v>
      </c>
      <c r="K23" s="18">
        <f t="shared" ca="1" si="3"/>
        <v>2341517.0499999998</v>
      </c>
      <c r="L23" s="18">
        <f t="shared" ca="1" si="3"/>
        <v>0</v>
      </c>
      <c r="M23" s="18">
        <f t="shared" ca="1" si="3"/>
        <v>1562581.48</v>
      </c>
      <c r="N23" s="18">
        <f t="shared" ca="1" si="3"/>
        <v>0</v>
      </c>
      <c r="O23" s="18">
        <f t="shared" ca="1" si="3"/>
        <v>0</v>
      </c>
      <c r="P23" s="18">
        <f t="shared" ca="1" si="3"/>
        <v>0</v>
      </c>
      <c r="Q23" s="18">
        <f t="shared" ca="1" si="3"/>
        <v>10094723.060000001</v>
      </c>
      <c r="R23" s="19">
        <f t="shared" ca="1" si="2"/>
        <v>313903232.05000007</v>
      </c>
    </row>
    <row r="24" spans="1:1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9428750.540000001</v>
      </c>
      <c r="E24" s="18">
        <f t="shared" ca="1" si="3"/>
        <v>15516318.870000523</v>
      </c>
      <c r="F24" s="18">
        <f t="shared" ca="1" si="3"/>
        <v>0</v>
      </c>
      <c r="G24" s="18">
        <f t="shared" ca="1" si="3"/>
        <v>0</v>
      </c>
      <c r="H24" s="18">
        <f t="shared" ca="1" si="3"/>
        <v>0</v>
      </c>
      <c r="I24" s="18">
        <f t="shared" ca="1" si="3"/>
        <v>-1275352.76</v>
      </c>
      <c r="J24" s="18">
        <f t="shared" ca="1" si="3"/>
        <v>2549444.6459649801</v>
      </c>
      <c r="K24" s="18">
        <f t="shared" ca="1" si="3"/>
        <v>39391.83</v>
      </c>
      <c r="L24" s="18">
        <f t="shared" ca="1" si="3"/>
        <v>0</v>
      </c>
      <c r="M24" s="18">
        <f t="shared" ca="1" si="3"/>
        <v>7344956.6699999999</v>
      </c>
      <c r="N24" s="18">
        <f t="shared" ca="1" si="3"/>
        <v>26190.48</v>
      </c>
      <c r="O24" s="18">
        <f t="shared" ca="1" si="3"/>
        <v>0</v>
      </c>
      <c r="P24" s="18">
        <f t="shared" ca="1" si="3"/>
        <v>0</v>
      </c>
      <c r="Q24" s="18">
        <f t="shared" ca="1" si="3"/>
        <v>0</v>
      </c>
      <c r="R24" s="19">
        <f t="shared" ca="1" si="2"/>
        <v>33629700.275965497</v>
      </c>
    </row>
    <row r="25" spans="1:1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4163877.2963670003</v>
      </c>
      <c r="E25" s="18">
        <f t="shared" ca="1" si="3"/>
        <v>6313815.1551070018</v>
      </c>
      <c r="F25" s="18">
        <f t="shared" ca="1" si="3"/>
        <v>0</v>
      </c>
      <c r="G25" s="18">
        <f t="shared" ca="1" si="3"/>
        <v>0</v>
      </c>
      <c r="H25" s="18">
        <f t="shared" ca="1" si="3"/>
        <v>0</v>
      </c>
      <c r="I25" s="18">
        <f t="shared" ca="1" si="3"/>
        <v>0</v>
      </c>
      <c r="J25" s="18">
        <f t="shared" ca="1" si="3"/>
        <v>1326479.0400000003</v>
      </c>
      <c r="K25" s="18">
        <f t="shared" ca="1" si="3"/>
        <v>5395.5</v>
      </c>
      <c r="L25" s="18">
        <f t="shared" ca="1" si="3"/>
        <v>0</v>
      </c>
      <c r="M25" s="18">
        <f t="shared" ca="1" si="3"/>
        <v>1879600.74</v>
      </c>
      <c r="N25" s="18">
        <f t="shared" ca="1" si="3"/>
        <v>0</v>
      </c>
      <c r="O25" s="18">
        <f t="shared" ca="1" si="3"/>
        <v>0</v>
      </c>
      <c r="P25" s="18">
        <f t="shared" ca="1" si="3"/>
        <v>0</v>
      </c>
      <c r="Q25" s="18">
        <f t="shared" ca="1" si="3"/>
        <v>259339.73</v>
      </c>
      <c r="R25" s="19">
        <f t="shared" ca="1" si="2"/>
        <v>13948507.461474003</v>
      </c>
    </row>
    <row r="26" spans="1:1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74086471.370000005</v>
      </c>
      <c r="E26" s="18">
        <f t="shared" ca="1" si="3"/>
        <v>50318865.049999997</v>
      </c>
      <c r="F26" s="18">
        <f t="shared" ca="1" si="3"/>
        <v>0</v>
      </c>
      <c r="G26" s="18">
        <f t="shared" ca="1" si="3"/>
        <v>0</v>
      </c>
      <c r="H26" s="18">
        <f t="shared" ca="1" si="3"/>
        <v>0</v>
      </c>
      <c r="I26" s="18">
        <f t="shared" ca="1" si="3"/>
        <v>1221443.6299999999</v>
      </c>
      <c r="J26" s="18">
        <f t="shared" ca="1" si="3"/>
        <v>1324059.9000000001</v>
      </c>
      <c r="K26" s="18">
        <f t="shared" ca="1" si="3"/>
        <v>60714.17</v>
      </c>
      <c r="L26" s="18">
        <f t="shared" ca="1" si="3"/>
        <v>0</v>
      </c>
      <c r="M26" s="18">
        <f t="shared" ca="1" si="3"/>
        <v>15113608.92</v>
      </c>
      <c r="N26" s="18">
        <f t="shared" ca="1" si="3"/>
        <v>47152.36</v>
      </c>
      <c r="O26" s="18">
        <f t="shared" ca="1" si="3"/>
        <v>0</v>
      </c>
      <c r="P26" s="18">
        <f t="shared" ca="1" si="3"/>
        <v>0</v>
      </c>
      <c r="Q26" s="18">
        <f t="shared" ca="1" si="3"/>
        <v>0</v>
      </c>
      <c r="R26" s="19">
        <f t="shared" ca="1" si="2"/>
        <v>142172315.40000001</v>
      </c>
    </row>
    <row r="27" spans="1:1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74670026.129999995</v>
      </c>
      <c r="E27" s="18">
        <f t="shared" ca="1" si="3"/>
        <v>283239650.06999999</v>
      </c>
      <c r="F27" s="18">
        <f t="shared" ca="1" si="3"/>
        <v>0</v>
      </c>
      <c r="G27" s="18">
        <f t="shared" ca="1" si="3"/>
        <v>0</v>
      </c>
      <c r="H27" s="18">
        <f t="shared" ca="1" si="3"/>
        <v>0</v>
      </c>
      <c r="I27" s="18">
        <f t="shared" ca="1" si="3"/>
        <v>6183937.1100000003</v>
      </c>
      <c r="J27" s="18">
        <f t="shared" ca="1" si="3"/>
        <v>979428.35</v>
      </c>
      <c r="K27" s="18">
        <f t="shared" ca="1" si="3"/>
        <v>36979.93</v>
      </c>
      <c r="L27" s="18">
        <f t="shared" ca="1" si="3"/>
        <v>0</v>
      </c>
      <c r="M27" s="18">
        <f t="shared" ca="1" si="3"/>
        <v>19349062.59</v>
      </c>
      <c r="N27" s="18">
        <f t="shared" ca="1" si="3"/>
        <v>0</v>
      </c>
      <c r="O27" s="18">
        <f t="shared" ca="1" si="3"/>
        <v>0</v>
      </c>
      <c r="P27" s="18">
        <f t="shared" ca="1" si="3"/>
        <v>0</v>
      </c>
      <c r="Q27" s="18">
        <f t="shared" ca="1" si="3"/>
        <v>0</v>
      </c>
      <c r="R27" s="19">
        <f t="shared" ca="1" si="2"/>
        <v>384459084.18000001</v>
      </c>
    </row>
    <row r="28" spans="1:1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8140242.7199999997</v>
      </c>
      <c r="E28" s="18">
        <f t="shared" ca="1" si="3"/>
        <v>25849055.920000002</v>
      </c>
      <c r="F28" s="18">
        <f t="shared" ca="1" si="3"/>
        <v>0</v>
      </c>
      <c r="G28" s="18">
        <f t="shared" ca="1" si="3"/>
        <v>0</v>
      </c>
      <c r="H28" s="18">
        <f t="shared" ca="1" si="3"/>
        <v>0</v>
      </c>
      <c r="I28" s="18">
        <f t="shared" ca="1" si="3"/>
        <v>0</v>
      </c>
      <c r="J28" s="18">
        <f t="shared" ca="1" si="3"/>
        <v>979428.35</v>
      </c>
      <c r="K28" s="18">
        <f t="shared" ca="1" si="3"/>
        <v>0</v>
      </c>
      <c r="L28" s="18">
        <f t="shared" ca="1" si="3"/>
        <v>0</v>
      </c>
      <c r="M28" s="18">
        <f t="shared" ca="1" si="3"/>
        <v>74318.100000000006</v>
      </c>
      <c r="N28" s="18">
        <f t="shared" ca="1" si="3"/>
        <v>0</v>
      </c>
      <c r="O28" s="18">
        <f t="shared" ca="1" si="3"/>
        <v>0</v>
      </c>
      <c r="P28" s="18">
        <f t="shared" ca="1" si="3"/>
        <v>0</v>
      </c>
      <c r="Q28" s="18">
        <f t="shared" ca="1" si="3"/>
        <v>0</v>
      </c>
      <c r="R28" s="19">
        <f t="shared" ca="1" si="2"/>
        <v>35043045.090000004</v>
      </c>
    </row>
    <row r="29" spans="1:1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90910397.9859</v>
      </c>
      <c r="E29" s="18">
        <f t="shared" ca="1" si="3"/>
        <v>240141432.17829999</v>
      </c>
      <c r="F29" s="18">
        <f t="shared" ca="1" si="3"/>
        <v>9707.16</v>
      </c>
      <c r="G29" s="18">
        <f t="shared" ca="1" si="3"/>
        <v>0</v>
      </c>
      <c r="H29" s="18">
        <f t="shared" ca="1" si="3"/>
        <v>0</v>
      </c>
      <c r="I29" s="18">
        <f t="shared" ca="1" si="3"/>
        <v>7368808.0499999998</v>
      </c>
      <c r="J29" s="18">
        <f t="shared" ca="1" si="3"/>
        <v>3347743.92</v>
      </c>
      <c r="K29" s="18">
        <f t="shared" ca="1" si="3"/>
        <v>334853.19</v>
      </c>
      <c r="L29" s="18">
        <f t="shared" ca="1" si="3"/>
        <v>0</v>
      </c>
      <c r="M29" s="18">
        <f t="shared" ca="1" si="3"/>
        <v>1023431.12</v>
      </c>
      <c r="N29" s="18">
        <f t="shared" ca="1" si="3"/>
        <v>2339584.23</v>
      </c>
      <c r="O29" s="18">
        <f t="shared" ca="1" si="3"/>
        <v>0</v>
      </c>
      <c r="P29" s="18">
        <f t="shared" ca="1" si="3"/>
        <v>0</v>
      </c>
      <c r="Q29" s="18">
        <f t="shared" ca="1" si="3"/>
        <v>72838351.109999999</v>
      </c>
      <c r="R29" s="19">
        <f t="shared" ca="1" si="2"/>
        <v>418314308.9442001</v>
      </c>
    </row>
    <row r="30" spans="1:1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5619035.0600000089</v>
      </c>
      <c r="E30" s="18">
        <f t="shared" ca="1" si="3"/>
        <v>10538789.749999888</v>
      </c>
      <c r="F30" s="18">
        <f t="shared" ca="1" si="3"/>
        <v>0</v>
      </c>
      <c r="G30" s="18">
        <f t="shared" ca="1" si="3"/>
        <v>0</v>
      </c>
      <c r="H30" s="18">
        <f t="shared" ca="1" si="3"/>
        <v>0</v>
      </c>
      <c r="I30" s="18">
        <f t="shared" ca="1" si="3"/>
        <v>116945.32</v>
      </c>
      <c r="J30" s="18">
        <f t="shared" ca="1" si="3"/>
        <v>637290.12</v>
      </c>
      <c r="K30" s="18">
        <f t="shared" ca="1" si="3"/>
        <v>219454.06999999998</v>
      </c>
      <c r="L30" s="18">
        <f t="shared" ca="1" si="3"/>
        <v>0</v>
      </c>
      <c r="M30" s="18">
        <f t="shared" ca="1" si="3"/>
        <v>32226.17</v>
      </c>
      <c r="N30" s="18">
        <f t="shared" ca="1" si="3"/>
        <v>0</v>
      </c>
      <c r="O30" s="18">
        <f t="shared" ca="1" si="3"/>
        <v>0</v>
      </c>
      <c r="P30" s="18">
        <f t="shared" ca="1" si="3"/>
        <v>0</v>
      </c>
      <c r="Q30" s="18">
        <f t="shared" ca="1" si="3"/>
        <v>0</v>
      </c>
      <c r="R30" s="19">
        <f t="shared" ca="1" si="2"/>
        <v>17163740.489999902</v>
      </c>
    </row>
    <row r="31" spans="1:1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74472423.139634997</v>
      </c>
      <c r="E31" s="18">
        <f t="shared" ca="1" si="3"/>
        <v>30118444.98959</v>
      </c>
      <c r="F31" s="18">
        <f t="shared" ca="1" si="3"/>
        <v>0</v>
      </c>
      <c r="G31" s="18">
        <f t="shared" ca="1" si="3"/>
        <v>0</v>
      </c>
      <c r="H31" s="18">
        <f t="shared" ca="1" si="3"/>
        <v>0</v>
      </c>
      <c r="I31" s="18">
        <f t="shared" ca="1" si="3"/>
        <v>10032378.050000001</v>
      </c>
      <c r="J31" s="18">
        <f t="shared" ca="1" si="3"/>
        <v>4849885.08</v>
      </c>
      <c r="K31" s="18">
        <f t="shared" ca="1" si="3"/>
        <v>12015448.039999999</v>
      </c>
      <c r="L31" s="18">
        <f t="shared" ca="1" si="3"/>
        <v>0</v>
      </c>
      <c r="M31" s="18">
        <f t="shared" ca="1" si="3"/>
        <v>57530158.63000001</v>
      </c>
      <c r="N31" s="18">
        <f t="shared" ca="1" si="3"/>
        <v>664309.52</v>
      </c>
      <c r="O31" s="18">
        <f t="shared" ca="1" si="3"/>
        <v>0</v>
      </c>
      <c r="P31" s="18">
        <f t="shared" ca="1" si="3"/>
        <v>0</v>
      </c>
      <c r="Q31" s="18">
        <f t="shared" ca="1" si="3"/>
        <v>30385322.460000001</v>
      </c>
      <c r="R31" s="19">
        <f t="shared" ca="1" si="2"/>
        <v>220068369.90922505</v>
      </c>
    </row>
    <row r="32" spans="1:1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27240647.650000006</v>
      </c>
      <c r="E32" s="18">
        <f t="shared" ca="1" si="3"/>
        <v>153384418.75000003</v>
      </c>
      <c r="F32" s="18">
        <f t="shared" ca="1" si="3"/>
        <v>321446.56999999995</v>
      </c>
      <c r="G32" s="18">
        <f t="shared" ca="1" si="3"/>
        <v>0</v>
      </c>
      <c r="H32" s="18">
        <f t="shared" ca="1" si="3"/>
        <v>0</v>
      </c>
      <c r="I32" s="18">
        <f t="shared" ca="1" si="3"/>
        <v>1476094.2600000002</v>
      </c>
      <c r="J32" s="18">
        <f t="shared" ca="1" si="3"/>
        <v>1053734.4099999999</v>
      </c>
      <c r="K32" s="18">
        <f t="shared" ca="1" si="3"/>
        <v>753549.08999999939</v>
      </c>
      <c r="L32" s="18">
        <f t="shared" ca="1" si="3"/>
        <v>0</v>
      </c>
      <c r="M32" s="18">
        <f t="shared" ca="1" si="3"/>
        <v>26190.449999999997</v>
      </c>
      <c r="N32" s="18">
        <f t="shared" ca="1" si="3"/>
        <v>36215</v>
      </c>
      <c r="O32" s="18">
        <f t="shared" ca="1" si="3"/>
        <v>0</v>
      </c>
      <c r="P32" s="18">
        <f t="shared" ca="1" si="3"/>
        <v>0</v>
      </c>
      <c r="Q32" s="18">
        <f t="shared" ca="1" si="3"/>
        <v>0</v>
      </c>
      <c r="R32" s="19">
        <f t="shared" ca="1" si="2"/>
        <v>184292296.18000001</v>
      </c>
    </row>
    <row r="33" spans="1:1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515964.50999999966</v>
      </c>
      <c r="E33" s="18">
        <f t="shared" ca="1" si="3"/>
        <v>40847353.540002465</v>
      </c>
      <c r="F33" s="18">
        <f t="shared" ca="1" si="3"/>
        <v>280</v>
      </c>
      <c r="G33" s="18">
        <f t="shared" ca="1" si="3"/>
        <v>0</v>
      </c>
      <c r="H33" s="18">
        <f t="shared" ca="1" si="3"/>
        <v>0</v>
      </c>
      <c r="I33" s="18">
        <f t="shared" ca="1" si="3"/>
        <v>0</v>
      </c>
      <c r="J33" s="18">
        <f t="shared" ca="1" si="3"/>
        <v>1428542.94</v>
      </c>
      <c r="K33" s="18">
        <f t="shared" ca="1" si="3"/>
        <v>30706.77</v>
      </c>
      <c r="L33" s="18">
        <f t="shared" ca="1" si="3"/>
        <v>0</v>
      </c>
      <c r="M33" s="18">
        <f t="shared" ca="1" si="3"/>
        <v>2586004.7299999981</v>
      </c>
      <c r="N33" s="18">
        <f t="shared" ca="1" si="3"/>
        <v>0</v>
      </c>
      <c r="O33" s="18">
        <f t="shared" ca="1" si="3"/>
        <v>0</v>
      </c>
      <c r="P33" s="18">
        <f t="shared" ca="1" si="3"/>
        <v>0</v>
      </c>
      <c r="Q33" s="18">
        <f t="shared" ca="1" si="3"/>
        <v>0</v>
      </c>
      <c r="R33" s="19">
        <f t="shared" ca="1" si="2"/>
        <v>45408852.490002461</v>
      </c>
    </row>
    <row r="34" spans="1:1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121491988.19999999</v>
      </c>
      <c r="E34" s="18">
        <f t="shared" ca="1" si="3"/>
        <v>20416220.619999997</v>
      </c>
      <c r="F34" s="18">
        <f t="shared" ca="1" si="3"/>
        <v>0</v>
      </c>
      <c r="G34" s="18">
        <f t="shared" ca="1" si="3"/>
        <v>0</v>
      </c>
      <c r="H34" s="18">
        <f t="shared" ca="1" si="3"/>
        <v>0</v>
      </c>
      <c r="I34" s="18">
        <f t="shared" ca="1" si="3"/>
        <v>-442415.21</v>
      </c>
      <c r="J34" s="18">
        <f t="shared" ca="1" si="3"/>
        <v>1403632.89</v>
      </c>
      <c r="K34" s="18">
        <f t="shared" ca="1" si="3"/>
        <v>8811.11</v>
      </c>
      <c r="L34" s="18">
        <f t="shared" ca="1" si="3"/>
        <v>0</v>
      </c>
      <c r="M34" s="18">
        <f t="shared" ca="1" si="3"/>
        <v>165298211.75999996</v>
      </c>
      <c r="N34" s="18">
        <f t="shared" ca="1" si="3"/>
        <v>7422899.4700000007</v>
      </c>
      <c r="O34" s="18">
        <f t="shared" ca="1" si="3"/>
        <v>0</v>
      </c>
      <c r="P34" s="18">
        <f t="shared" ca="1" si="3"/>
        <v>0</v>
      </c>
      <c r="Q34" s="18">
        <f t="shared" ca="1" si="3"/>
        <v>34199156.730000004</v>
      </c>
      <c r="R34" s="19">
        <f t="shared" ca="1" si="2"/>
        <v>349798505.56999999</v>
      </c>
    </row>
    <row r="35" spans="1:1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19454728.850000001</v>
      </c>
      <c r="E35" s="18">
        <f t="shared" ca="1" si="3"/>
        <v>9446109.4499999993</v>
      </c>
      <c r="F35" s="18">
        <f t="shared" ca="1" si="3"/>
        <v>0</v>
      </c>
      <c r="G35" s="18">
        <f t="shared" ca="1" si="3"/>
        <v>0</v>
      </c>
      <c r="H35" s="18">
        <f t="shared" ca="1" si="3"/>
        <v>0</v>
      </c>
      <c r="I35" s="18">
        <f t="shared" ca="1" si="3"/>
        <v>105001.75</v>
      </c>
      <c r="J35" s="18">
        <f t="shared" ca="1" si="3"/>
        <v>2222196.3199999998</v>
      </c>
      <c r="K35" s="18">
        <f t="shared" ca="1" si="3"/>
        <v>141903.15</v>
      </c>
      <c r="L35" s="18">
        <f t="shared" ca="1" si="3"/>
        <v>0</v>
      </c>
      <c r="M35" s="18">
        <f t="shared" ca="1" si="3"/>
        <v>5142776.59</v>
      </c>
      <c r="N35" s="18">
        <f t="shared" ca="1" si="3"/>
        <v>0</v>
      </c>
      <c r="O35" s="18">
        <f t="shared" ca="1" si="3"/>
        <v>0</v>
      </c>
      <c r="P35" s="18">
        <f t="shared" ca="1" si="3"/>
        <v>0</v>
      </c>
      <c r="Q35" s="18">
        <f t="shared" ca="1" si="3"/>
        <v>0</v>
      </c>
      <c r="R35" s="19">
        <f t="shared" ca="1" si="2"/>
        <v>36512716.109999999</v>
      </c>
    </row>
    <row r="36" spans="1:1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3"/>
        <v>0</v>
      </c>
      <c r="P36" s="18">
        <f t="shared" ca="1" si="3"/>
        <v>0</v>
      </c>
      <c r="Q36" s="18">
        <f t="shared" ca="1" si="3"/>
        <v>0</v>
      </c>
      <c r="R36" s="19">
        <f t="shared" ca="1" si="2"/>
        <v>0</v>
      </c>
    </row>
    <row r="37" spans="1:1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48277421.649999999</v>
      </c>
      <c r="E37" s="18">
        <f t="shared" ca="1" si="3"/>
        <v>147117921.65000001</v>
      </c>
      <c r="F37" s="18">
        <f t="shared" ca="1" si="3"/>
        <v>0</v>
      </c>
      <c r="G37" s="18">
        <f t="shared" ca="1" si="3"/>
        <v>0</v>
      </c>
      <c r="H37" s="18">
        <f t="shared" ca="1" si="3"/>
        <v>6584040</v>
      </c>
      <c r="I37" s="18">
        <f t="shared" ca="1" si="3"/>
        <v>6690838.9000000004</v>
      </c>
      <c r="J37" s="18">
        <f t="shared" ca="1" si="3"/>
        <v>1641602.43</v>
      </c>
      <c r="K37" s="18">
        <f t="shared" ca="1" si="3"/>
        <v>736437.88</v>
      </c>
      <c r="L37" s="18">
        <f t="shared" ca="1" si="3"/>
        <v>0</v>
      </c>
      <c r="M37" s="18">
        <f t="shared" ca="1" si="3"/>
        <v>81002931.609999999</v>
      </c>
      <c r="N37" s="18">
        <f t="shared" ca="1" si="3"/>
        <v>0</v>
      </c>
      <c r="O37" s="18">
        <f t="shared" ca="1" si="3"/>
        <v>0</v>
      </c>
      <c r="P37" s="18">
        <f t="shared" ca="1" si="3"/>
        <v>0</v>
      </c>
      <c r="Q37" s="18">
        <f t="shared" ca="1" si="3"/>
        <v>84299934.939999998</v>
      </c>
      <c r="R37" s="19">
        <f t="shared" ca="1" si="2"/>
        <v>376351129.06</v>
      </c>
    </row>
    <row r="38" spans="1:1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371887.97</v>
      </c>
      <c r="E38" s="18">
        <f t="shared" ca="1" si="3"/>
        <v>837483.47</v>
      </c>
      <c r="F38" s="18">
        <f t="shared" ca="1" si="3"/>
        <v>0</v>
      </c>
      <c r="G38" s="18">
        <f t="shared" ca="1" si="3"/>
        <v>0</v>
      </c>
      <c r="H38" s="18">
        <f t="shared" ca="1" si="3"/>
        <v>0</v>
      </c>
      <c r="I38" s="18">
        <f t="shared" ca="1" si="3"/>
        <v>0</v>
      </c>
      <c r="J38" s="18">
        <f t="shared" ca="1" si="3"/>
        <v>1070665.17</v>
      </c>
      <c r="K38" s="18">
        <f t="shared" ca="1" si="3"/>
        <v>0</v>
      </c>
      <c r="L38" s="18">
        <f t="shared" ca="1" si="3"/>
        <v>0</v>
      </c>
      <c r="M38" s="18">
        <f t="shared" ca="1" si="3"/>
        <v>0</v>
      </c>
      <c r="N38" s="18">
        <f t="shared" ca="1" si="3"/>
        <v>0</v>
      </c>
      <c r="O38" s="18">
        <f t="shared" ca="1" si="3"/>
        <v>0</v>
      </c>
      <c r="P38" s="18">
        <f t="shared" ca="1" si="3"/>
        <v>0</v>
      </c>
      <c r="Q38" s="18">
        <f t="shared" ca="1" si="3"/>
        <v>0</v>
      </c>
      <c r="R38" s="19">
        <f t="shared" ca="1" si="2"/>
        <v>2280036.61</v>
      </c>
    </row>
    <row r="39" spans="1:18" ht="12.75" customHeight="1">
      <c r="A39" s="55" t="s">
        <v>211</v>
      </c>
      <c r="B39" s="17">
        <v>1045</v>
      </c>
      <c r="C39" s="56" t="s">
        <v>147</v>
      </c>
      <c r="D39" s="18">
        <f t="shared" ref="D39:Q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29348674.540000003</v>
      </c>
      <c r="E39" s="18">
        <f t="shared" ca="1" si="4"/>
        <v>13910697.98</v>
      </c>
      <c r="F39" s="18">
        <f t="shared" ca="1" si="4"/>
        <v>0</v>
      </c>
      <c r="G39" s="18">
        <f t="shared" ca="1" si="4"/>
        <v>0</v>
      </c>
      <c r="H39" s="18">
        <f t="shared" ca="1" si="4"/>
        <v>0</v>
      </c>
      <c r="I39" s="18">
        <f t="shared" ca="1" si="4"/>
        <v>835035.33000000007</v>
      </c>
      <c r="J39" s="18">
        <f t="shared" ca="1" si="4"/>
        <v>5462301.2899999991</v>
      </c>
      <c r="K39" s="18">
        <f t="shared" ca="1" si="4"/>
        <v>92099.790000000008</v>
      </c>
      <c r="L39" s="18">
        <f t="shared" ca="1" si="4"/>
        <v>0</v>
      </c>
      <c r="M39" s="18">
        <f t="shared" ca="1" si="4"/>
        <v>919051.26</v>
      </c>
      <c r="N39" s="18">
        <f t="shared" ca="1" si="4"/>
        <v>0</v>
      </c>
      <c r="O39" s="18">
        <f t="shared" ca="1" si="4"/>
        <v>0</v>
      </c>
      <c r="P39" s="18">
        <f t="shared" ca="1" si="4"/>
        <v>0</v>
      </c>
      <c r="Q39" s="18">
        <f t="shared" ca="1" si="4"/>
        <v>0</v>
      </c>
      <c r="R39" s="19">
        <f t="shared" ca="1" si="2"/>
        <v>50567860.189999998</v>
      </c>
    </row>
    <row r="40" spans="1:18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8">
        <f t="shared" ca="1" si="4"/>
        <v>0</v>
      </c>
      <c r="M40" s="18">
        <f t="shared" ca="1" si="4"/>
        <v>0</v>
      </c>
      <c r="N40" s="18">
        <f t="shared" ca="1" si="4"/>
        <v>0</v>
      </c>
      <c r="O40" s="18">
        <f t="shared" ca="1" si="4"/>
        <v>0</v>
      </c>
      <c r="P40" s="18">
        <f t="shared" ca="1" si="4"/>
        <v>0</v>
      </c>
      <c r="Q40" s="18">
        <f t="shared" ca="1" si="4"/>
        <v>0</v>
      </c>
      <c r="R40" s="19">
        <f t="shared" ca="1" si="2"/>
        <v>0</v>
      </c>
    </row>
    <row r="41" spans="1:18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5182986.8799999962</v>
      </c>
      <c r="E41" s="18">
        <f t="shared" ca="1" si="4"/>
        <v>4353695.7699985206</v>
      </c>
      <c r="F41" s="18">
        <f t="shared" ca="1" si="4"/>
        <v>0</v>
      </c>
      <c r="G41" s="18">
        <f t="shared" ca="1" si="4"/>
        <v>0</v>
      </c>
      <c r="H41" s="18">
        <f t="shared" ca="1" si="4"/>
        <v>0</v>
      </c>
      <c r="I41" s="18">
        <f t="shared" ca="1" si="4"/>
        <v>0</v>
      </c>
      <c r="J41" s="18">
        <f t="shared" ca="1" si="4"/>
        <v>1344215.18</v>
      </c>
      <c r="K41" s="18">
        <f t="shared" ca="1" si="4"/>
        <v>0</v>
      </c>
      <c r="L41" s="18">
        <f t="shared" ca="1" si="4"/>
        <v>0</v>
      </c>
      <c r="M41" s="18">
        <f t="shared" ca="1" si="4"/>
        <v>26313.90000000002</v>
      </c>
      <c r="N41" s="18">
        <f t="shared" ca="1" si="4"/>
        <v>0</v>
      </c>
      <c r="O41" s="18">
        <f t="shared" ca="1" si="4"/>
        <v>0</v>
      </c>
      <c r="P41" s="18">
        <f t="shared" ca="1" si="4"/>
        <v>0</v>
      </c>
      <c r="Q41" s="18">
        <f t="shared" ca="1" si="4"/>
        <v>26313.90000000002</v>
      </c>
      <c r="R41" s="19">
        <f t="shared" ref="R41" ca="1" si="5">+SUM(D41:Q41)</f>
        <v>10933525.629998516</v>
      </c>
    </row>
    <row r="42" spans="1:18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275307.86</v>
      </c>
      <c r="E42" s="18">
        <f t="shared" ca="1" si="4"/>
        <v>1248525.6599999985</v>
      </c>
      <c r="F42" s="18">
        <f t="shared" ca="1" si="4"/>
        <v>0</v>
      </c>
      <c r="G42" s="18">
        <f t="shared" ca="1" si="4"/>
        <v>0</v>
      </c>
      <c r="H42" s="18">
        <f t="shared" ca="1" si="4"/>
        <v>0</v>
      </c>
      <c r="I42" s="18">
        <f t="shared" ca="1" si="4"/>
        <v>0</v>
      </c>
      <c r="J42" s="18">
        <f t="shared" ca="1" si="4"/>
        <v>1177993.58</v>
      </c>
      <c r="K42" s="18">
        <f t="shared" ca="1" si="4"/>
        <v>0</v>
      </c>
      <c r="L42" s="18">
        <f t="shared" ca="1" si="4"/>
        <v>0</v>
      </c>
      <c r="M42" s="18">
        <f t="shared" ca="1" si="4"/>
        <v>0</v>
      </c>
      <c r="N42" s="18">
        <f t="shared" ca="1" si="4"/>
        <v>0</v>
      </c>
      <c r="O42" s="18">
        <f t="shared" ca="1" si="4"/>
        <v>0</v>
      </c>
      <c r="P42" s="18">
        <f t="shared" ca="1" si="4"/>
        <v>0</v>
      </c>
      <c r="Q42" s="18">
        <f t="shared" ca="1" si="4"/>
        <v>0</v>
      </c>
      <c r="R42" s="19">
        <f t="shared" ref="R42:R57" ca="1" si="6">+SUM(D42:Q42)</f>
        <v>2701827.0999999987</v>
      </c>
    </row>
    <row r="43" spans="1:18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-63297.789999999994</v>
      </c>
      <c r="E43" s="18">
        <f t="shared" ca="1" si="4"/>
        <v>-71854.880000000005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374897.59</v>
      </c>
      <c r="K43" s="18">
        <f t="shared" ca="1" si="4"/>
        <v>0</v>
      </c>
      <c r="L43" s="18">
        <f t="shared" ca="1" si="4"/>
        <v>0</v>
      </c>
      <c r="M43" s="18">
        <f t="shared" ca="1" si="4"/>
        <v>-47367.08</v>
      </c>
      <c r="N43" s="18">
        <f t="shared" ca="1" si="4"/>
        <v>0</v>
      </c>
      <c r="O43" s="18">
        <f t="shared" ca="1" si="4"/>
        <v>0</v>
      </c>
      <c r="P43" s="18">
        <f t="shared" ca="1" si="4"/>
        <v>0</v>
      </c>
      <c r="Q43" s="18">
        <f t="shared" ca="1" si="4"/>
        <v>0</v>
      </c>
      <c r="R43" s="19">
        <f t="shared" ca="1" si="6"/>
        <v>192377.84000000003</v>
      </c>
    </row>
    <row r="44" spans="1:18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1768049.12</v>
      </c>
      <c r="E44" s="18">
        <f t="shared" ca="1" si="4"/>
        <v>1754874.4300000006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937298.25</v>
      </c>
      <c r="K44" s="18">
        <f t="shared" ca="1" si="4"/>
        <v>0</v>
      </c>
      <c r="L44" s="18">
        <f t="shared" ca="1" si="4"/>
        <v>0</v>
      </c>
      <c r="M44" s="18">
        <f t="shared" ca="1" si="4"/>
        <v>1180205.5599999998</v>
      </c>
      <c r="N44" s="18">
        <f t="shared" ca="1" si="4"/>
        <v>0</v>
      </c>
      <c r="O44" s="18">
        <f t="shared" ca="1" si="4"/>
        <v>0</v>
      </c>
      <c r="P44" s="18">
        <f t="shared" ca="1" si="4"/>
        <v>0</v>
      </c>
      <c r="Q44" s="18">
        <f t="shared" ca="1" si="4"/>
        <v>0</v>
      </c>
      <c r="R44" s="19">
        <f t="shared" ca="1" si="6"/>
        <v>5640427.3600000003</v>
      </c>
    </row>
    <row r="45" spans="1:18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5449317.6940000001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979437</v>
      </c>
      <c r="K45" s="18">
        <f t="shared" ca="1" si="4"/>
        <v>0</v>
      </c>
      <c r="L45" s="18">
        <f t="shared" ca="1" si="4"/>
        <v>0</v>
      </c>
      <c r="M45" s="18">
        <f t="shared" ca="1" si="4"/>
        <v>0</v>
      </c>
      <c r="N45" s="18">
        <f t="shared" ca="1" si="4"/>
        <v>0</v>
      </c>
      <c r="O45" s="18">
        <f t="shared" ca="1" si="4"/>
        <v>0</v>
      </c>
      <c r="P45" s="18">
        <f t="shared" ca="1" si="4"/>
        <v>0</v>
      </c>
      <c r="Q45" s="18">
        <f t="shared" ca="1" si="4"/>
        <v>0</v>
      </c>
      <c r="R45" s="19">
        <f t="shared" ca="1" si="6"/>
        <v>6428754.6940000001</v>
      </c>
    </row>
    <row r="46" spans="1:18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-6394.79</v>
      </c>
      <c r="E46" s="18">
        <f t="shared" ca="1" si="4"/>
        <v>-39898.720000000001</v>
      </c>
      <c r="F46" s="18">
        <f t="shared" ca="1" si="4"/>
        <v>-158.19</v>
      </c>
      <c r="G46" s="18">
        <f t="shared" ca="1" si="4"/>
        <v>-1370.24</v>
      </c>
      <c r="H46" s="18">
        <f t="shared" ca="1" si="4"/>
        <v>0</v>
      </c>
      <c r="I46" s="18">
        <f t="shared" ca="1" si="4"/>
        <v>0</v>
      </c>
      <c r="J46" s="18">
        <f t="shared" ca="1" si="4"/>
        <v>-3703639.1600000006</v>
      </c>
      <c r="K46" s="18">
        <f t="shared" ca="1" si="4"/>
        <v>0</v>
      </c>
      <c r="L46" s="18">
        <f t="shared" ca="1" si="4"/>
        <v>0</v>
      </c>
      <c r="M46" s="18">
        <f t="shared" ca="1" si="4"/>
        <v>-781.6</v>
      </c>
      <c r="N46" s="18">
        <f t="shared" ca="1" si="4"/>
        <v>0</v>
      </c>
      <c r="O46" s="18">
        <f t="shared" ca="1" si="4"/>
        <v>0</v>
      </c>
      <c r="P46" s="18">
        <f t="shared" ca="1" si="4"/>
        <v>0</v>
      </c>
      <c r="Q46" s="18">
        <f t="shared" ca="1" si="4"/>
        <v>0</v>
      </c>
      <c r="R46" s="19">
        <f t="shared" ca="1" si="6"/>
        <v>-3752242.7000000007</v>
      </c>
    </row>
    <row r="47" spans="1:18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340802.33</v>
      </c>
      <c r="K47" s="18">
        <f t="shared" ca="1" si="4"/>
        <v>0</v>
      </c>
      <c r="L47" s="18">
        <f t="shared" ca="1" si="4"/>
        <v>0</v>
      </c>
      <c r="M47" s="18">
        <f t="shared" ca="1" si="4"/>
        <v>0</v>
      </c>
      <c r="N47" s="18">
        <f t="shared" ca="1" si="4"/>
        <v>0</v>
      </c>
      <c r="O47" s="18">
        <f t="shared" ca="1" si="4"/>
        <v>0</v>
      </c>
      <c r="P47" s="18">
        <f t="shared" ca="1" si="4"/>
        <v>0</v>
      </c>
      <c r="Q47" s="18">
        <f t="shared" ca="1" si="4"/>
        <v>0</v>
      </c>
      <c r="R47" s="19">
        <f t="shared" ca="1" si="6"/>
        <v>340802.33</v>
      </c>
    </row>
    <row r="48" spans="1:18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15608967.369999986</v>
      </c>
      <c r="E48" s="18">
        <f t="shared" ca="1" si="4"/>
        <v>3531603.4100000071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1129538.29</v>
      </c>
      <c r="K48" s="18">
        <f t="shared" ca="1" si="4"/>
        <v>0</v>
      </c>
      <c r="L48" s="18">
        <f t="shared" ca="1" si="4"/>
        <v>0</v>
      </c>
      <c r="M48" s="18">
        <f t="shared" ca="1" si="4"/>
        <v>3000</v>
      </c>
      <c r="N48" s="18">
        <f t="shared" ca="1" si="4"/>
        <v>0</v>
      </c>
      <c r="O48" s="18">
        <f t="shared" ca="1" si="4"/>
        <v>0</v>
      </c>
      <c r="P48" s="18">
        <f t="shared" ca="1" si="4"/>
        <v>0</v>
      </c>
      <c r="Q48" s="18">
        <f t="shared" ca="1" si="4"/>
        <v>0</v>
      </c>
      <c r="R48" s="19">
        <f t="shared" ca="1" si="6"/>
        <v>20273109.069999993</v>
      </c>
    </row>
    <row r="49" spans="1:18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3491009.86</v>
      </c>
      <c r="E49" s="18">
        <f t="shared" ca="1" si="4"/>
        <v>2942781.08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981186.83</v>
      </c>
      <c r="K49" s="18">
        <f t="shared" ca="1" si="4"/>
        <v>0</v>
      </c>
      <c r="L49" s="18">
        <f t="shared" ca="1" si="4"/>
        <v>0</v>
      </c>
      <c r="M49" s="18">
        <f t="shared" ca="1" si="4"/>
        <v>17626386.399999999</v>
      </c>
      <c r="N49" s="18">
        <f t="shared" ca="1" si="4"/>
        <v>0</v>
      </c>
      <c r="O49" s="18">
        <f t="shared" ca="1" si="4"/>
        <v>0</v>
      </c>
      <c r="P49" s="18">
        <f t="shared" ca="1" si="4"/>
        <v>0</v>
      </c>
      <c r="Q49" s="18">
        <f t="shared" ca="1" si="4"/>
        <v>0</v>
      </c>
      <c r="R49" s="19">
        <f t="shared" ref="R49" ca="1" si="7">+SUM(D49:Q49)</f>
        <v>25041364.169999998</v>
      </c>
    </row>
    <row r="50" spans="1:18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1168767.4571515461</v>
      </c>
      <c r="K50" s="18">
        <f t="shared" ca="1" si="4"/>
        <v>0</v>
      </c>
      <c r="L50" s="18">
        <f t="shared" ca="1" si="4"/>
        <v>0</v>
      </c>
      <c r="M50" s="18">
        <f t="shared" ca="1" si="4"/>
        <v>0</v>
      </c>
      <c r="N50" s="18">
        <f t="shared" ca="1" si="4"/>
        <v>0</v>
      </c>
      <c r="O50" s="18">
        <f t="shared" ca="1" si="4"/>
        <v>0</v>
      </c>
      <c r="P50" s="18">
        <f t="shared" ca="1" si="4"/>
        <v>0</v>
      </c>
      <c r="Q50" s="18">
        <f t="shared" ca="1" si="4"/>
        <v>0</v>
      </c>
      <c r="R50" s="19">
        <f t="shared" ref="R50:R52" ca="1" si="8">+SUM(D50:Q50)</f>
        <v>1168767.4571515461</v>
      </c>
    </row>
    <row r="51" spans="1:18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8">
        <f t="shared" ca="1" si="4"/>
        <v>0</v>
      </c>
      <c r="M51" s="18">
        <f t="shared" ca="1" si="4"/>
        <v>0</v>
      </c>
      <c r="N51" s="18">
        <f t="shared" ca="1" si="4"/>
        <v>0</v>
      </c>
      <c r="O51" s="18">
        <f t="shared" ca="1" si="4"/>
        <v>0</v>
      </c>
      <c r="P51" s="18">
        <f t="shared" ca="1" si="4"/>
        <v>0</v>
      </c>
      <c r="Q51" s="18">
        <f t="shared" ca="1" si="4"/>
        <v>0</v>
      </c>
      <c r="R51" s="19">
        <f t="shared" ca="1" si="8"/>
        <v>0</v>
      </c>
    </row>
    <row r="52" spans="1:18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8">
        <f t="shared" ca="1" si="4"/>
        <v>0</v>
      </c>
      <c r="M52" s="18">
        <f t="shared" ca="1" si="4"/>
        <v>0</v>
      </c>
      <c r="N52" s="18">
        <f t="shared" ca="1" si="4"/>
        <v>0</v>
      </c>
      <c r="O52" s="18">
        <f t="shared" ca="1" si="4"/>
        <v>0</v>
      </c>
      <c r="P52" s="18">
        <f t="shared" ca="1" si="4"/>
        <v>0</v>
      </c>
      <c r="Q52" s="18">
        <f t="shared" ca="1" si="4"/>
        <v>0</v>
      </c>
      <c r="R52" s="19">
        <f t="shared" ca="1" si="8"/>
        <v>0</v>
      </c>
    </row>
    <row r="53" spans="1:18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8">
        <f t="shared" ca="1" si="4"/>
        <v>0</v>
      </c>
      <c r="M53" s="18">
        <f t="shared" ca="1" si="4"/>
        <v>0</v>
      </c>
      <c r="N53" s="18">
        <f t="shared" ca="1" si="4"/>
        <v>0</v>
      </c>
      <c r="O53" s="18">
        <f t="shared" ca="1" si="4"/>
        <v>0</v>
      </c>
      <c r="P53" s="18">
        <f t="shared" ca="1" si="4"/>
        <v>0</v>
      </c>
      <c r="Q53" s="18">
        <f t="shared" ca="1" si="4"/>
        <v>0</v>
      </c>
      <c r="R53" s="19">
        <f t="shared" ca="1" si="6"/>
        <v>0</v>
      </c>
    </row>
    <row r="54" spans="1:18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8">
        <f t="shared" ca="1" si="4"/>
        <v>0</v>
      </c>
      <c r="M54" s="18">
        <f t="shared" ca="1" si="4"/>
        <v>0</v>
      </c>
      <c r="N54" s="18">
        <f t="shared" ca="1" si="4"/>
        <v>0</v>
      </c>
      <c r="O54" s="18">
        <f t="shared" ca="1" si="4"/>
        <v>0</v>
      </c>
      <c r="P54" s="18">
        <f t="shared" ca="1" si="4"/>
        <v>0</v>
      </c>
      <c r="Q54" s="18">
        <f t="shared" ca="1" si="4"/>
        <v>0</v>
      </c>
      <c r="R54" s="19">
        <f t="shared" ca="1" si="6"/>
        <v>0</v>
      </c>
    </row>
    <row r="55" spans="1:18" ht="12.75" customHeight="1">
      <c r="A55" s="55" t="s">
        <v>244</v>
      </c>
      <c r="B55" s="17">
        <v>2005</v>
      </c>
      <c r="C55" s="56" t="s">
        <v>242</v>
      </c>
      <c r="D55" s="18">
        <f t="shared" ref="D55:Q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8">
        <f t="shared" ca="1" si="9"/>
        <v>0</v>
      </c>
      <c r="M55" s="18">
        <f t="shared" ca="1" si="9"/>
        <v>0</v>
      </c>
      <c r="N55" s="18">
        <f t="shared" ca="1" si="9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9">
        <f t="shared" ca="1" si="6"/>
        <v>0</v>
      </c>
    </row>
    <row r="56" spans="1:1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8">
        <f t="shared" ca="1" si="9"/>
        <v>0</v>
      </c>
      <c r="M56" s="18">
        <f t="shared" ca="1" si="9"/>
        <v>0</v>
      </c>
      <c r="N56" s="18">
        <f t="shared" ca="1" si="9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9">
        <f t="shared" ca="1" si="6"/>
        <v>0</v>
      </c>
    </row>
    <row r="57" spans="1:1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8">
        <f t="shared" ca="1" si="9"/>
        <v>0</v>
      </c>
      <c r="M57" s="18">
        <f t="shared" ca="1" si="9"/>
        <v>0</v>
      </c>
      <c r="N57" s="18">
        <f t="shared" ca="1" si="9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9">
        <f t="shared" ca="1" si="6"/>
        <v>0</v>
      </c>
    </row>
    <row r="58" spans="1:1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8">
        <f t="shared" ca="1" si="9"/>
        <v>0</v>
      </c>
      <c r="M58" s="18">
        <f t="shared" ca="1" si="9"/>
        <v>0</v>
      </c>
      <c r="N58" s="18">
        <f t="shared" ca="1" si="9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9">
        <f t="shared" ref="R58" ca="1" si="10">+SUM(D58:Q58)</f>
        <v>0</v>
      </c>
    </row>
    <row r="59" spans="1:1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8">
        <f t="shared" ca="1" si="9"/>
        <v>0</v>
      </c>
      <c r="M59" s="18">
        <f t="shared" ca="1" si="9"/>
        <v>0</v>
      </c>
      <c r="N59" s="18">
        <f t="shared" ca="1" si="9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9">
        <f t="shared" ref="R59:R75" ca="1" si="11">+SUM(D59:Q59)</f>
        <v>0</v>
      </c>
    </row>
    <row r="60" spans="1:1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8">
        <f t="shared" ca="1" si="9"/>
        <v>0</v>
      </c>
      <c r="M60" s="18">
        <f t="shared" ca="1" si="9"/>
        <v>0</v>
      </c>
      <c r="N60" s="18">
        <f t="shared" ca="1" si="9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9">
        <f t="shared" ca="1" si="11"/>
        <v>0</v>
      </c>
    </row>
    <row r="61" spans="1:1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8">
        <f t="shared" ca="1" si="9"/>
        <v>0</v>
      </c>
      <c r="M61" s="18">
        <f t="shared" ca="1" si="9"/>
        <v>0</v>
      </c>
      <c r="N61" s="18">
        <f t="shared" ca="1" si="9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9">
        <f t="shared" ca="1" si="11"/>
        <v>0</v>
      </c>
    </row>
    <row r="62" spans="1:1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8">
        <f t="shared" ca="1" si="9"/>
        <v>0</v>
      </c>
      <c r="M62" s="18">
        <f t="shared" ca="1" si="9"/>
        <v>0</v>
      </c>
      <c r="N62" s="18">
        <f t="shared" ca="1" si="9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9">
        <f t="shared" ca="1" si="11"/>
        <v>0</v>
      </c>
    </row>
    <row r="63" spans="1:1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8">
        <f t="shared" ca="1" si="9"/>
        <v>0</v>
      </c>
      <c r="M63" s="18">
        <f t="shared" ca="1" si="9"/>
        <v>0</v>
      </c>
      <c r="N63" s="18">
        <f t="shared" ca="1" si="9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9">
        <f t="shared" ca="1" si="11"/>
        <v>0</v>
      </c>
    </row>
    <row r="64" spans="1:1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8">
        <f t="shared" ca="1" si="9"/>
        <v>0</v>
      </c>
      <c r="M64" s="18">
        <f t="shared" ca="1" si="9"/>
        <v>0</v>
      </c>
      <c r="N64" s="18">
        <f t="shared" ca="1" si="9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9">
        <f t="shared" ca="1" si="11"/>
        <v>0</v>
      </c>
    </row>
    <row r="65" spans="1:1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8">
        <f t="shared" ca="1" si="9"/>
        <v>0</v>
      </c>
      <c r="M65" s="18">
        <f t="shared" ca="1" si="9"/>
        <v>0</v>
      </c>
      <c r="N65" s="18">
        <f t="shared" ca="1" si="9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9">
        <f t="shared" ca="1" si="11"/>
        <v>0</v>
      </c>
    </row>
    <row r="66" spans="1:1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8">
        <f t="shared" ca="1" si="9"/>
        <v>0</v>
      </c>
      <c r="M66" s="18">
        <f t="shared" ca="1" si="9"/>
        <v>0</v>
      </c>
      <c r="N66" s="18">
        <f t="shared" ca="1" si="9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9">
        <f t="shared" ca="1" si="11"/>
        <v>0</v>
      </c>
    </row>
    <row r="67" spans="1:1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8">
        <f t="shared" ca="1" si="9"/>
        <v>0</v>
      </c>
      <c r="M67" s="18">
        <f t="shared" ca="1" si="9"/>
        <v>0</v>
      </c>
      <c r="N67" s="18">
        <f t="shared" ca="1" si="9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9">
        <f t="shared" ca="1" si="11"/>
        <v>0</v>
      </c>
    </row>
    <row r="68" spans="1:1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8">
        <f t="shared" ca="1" si="9"/>
        <v>0</v>
      </c>
      <c r="M68" s="18">
        <f t="shared" ca="1" si="9"/>
        <v>0</v>
      </c>
      <c r="N68" s="18">
        <f t="shared" ca="1" si="9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9">
        <f t="shared" ca="1" si="11"/>
        <v>0</v>
      </c>
    </row>
    <row r="69" spans="1:1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8">
        <f t="shared" ca="1" si="9"/>
        <v>0</v>
      </c>
      <c r="M69" s="18">
        <f t="shared" ca="1" si="9"/>
        <v>0</v>
      </c>
      <c r="N69" s="18">
        <f t="shared" ca="1" si="9"/>
        <v>0</v>
      </c>
      <c r="O69" s="18">
        <f t="shared" ca="1" si="9"/>
        <v>0</v>
      </c>
      <c r="P69" s="18">
        <f t="shared" ca="1" si="9"/>
        <v>0</v>
      </c>
      <c r="Q69" s="18">
        <f t="shared" ca="1" si="9"/>
        <v>0</v>
      </c>
      <c r="R69" s="19">
        <f t="shared" ca="1" si="11"/>
        <v>0</v>
      </c>
    </row>
    <row r="70" spans="1:1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8">
        <f t="shared" ca="1" si="9"/>
        <v>0</v>
      </c>
      <c r="M70" s="18">
        <f t="shared" ca="1" si="9"/>
        <v>0</v>
      </c>
      <c r="N70" s="18">
        <f t="shared" ca="1" si="9"/>
        <v>0</v>
      </c>
      <c r="O70" s="18">
        <f t="shared" ca="1" si="9"/>
        <v>0</v>
      </c>
      <c r="P70" s="18">
        <f t="shared" ca="1" si="9"/>
        <v>0</v>
      </c>
      <c r="Q70" s="18">
        <f t="shared" ca="1" si="9"/>
        <v>0</v>
      </c>
      <c r="R70" s="19">
        <f t="shared" ca="1" si="11"/>
        <v>0</v>
      </c>
    </row>
    <row r="71" spans="1:18" ht="12.75" customHeight="1">
      <c r="A71" s="55" t="s">
        <v>277</v>
      </c>
      <c r="B71" s="17">
        <v>3017</v>
      </c>
      <c r="C71" s="56" t="s">
        <v>247</v>
      </c>
      <c r="D71" s="18">
        <f t="shared" ref="D71:Q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2"/>
        <v>0</v>
      </c>
      <c r="P71" s="18">
        <f t="shared" ca="1" si="12"/>
        <v>0</v>
      </c>
      <c r="Q71" s="18">
        <f t="shared" ca="1" si="12"/>
        <v>0</v>
      </c>
      <c r="R71" s="19">
        <f t="shared" ca="1" si="11"/>
        <v>0</v>
      </c>
    </row>
    <row r="72" spans="1:18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2"/>
        <v>0</v>
      </c>
      <c r="P72" s="18">
        <f t="shared" ca="1" si="12"/>
        <v>0</v>
      </c>
      <c r="Q72" s="18">
        <f t="shared" ca="1" si="12"/>
        <v>0</v>
      </c>
      <c r="R72" s="19">
        <f t="shared" ca="1" si="11"/>
        <v>0</v>
      </c>
    </row>
    <row r="73" spans="1:18" ht="13.8">
      <c r="A73" s="57" t="s">
        <v>281</v>
      </c>
      <c r="B73" s="47">
        <v>9000</v>
      </c>
      <c r="C73" s="56" t="s">
        <v>282</v>
      </c>
      <c r="D73" s="48">
        <f t="shared" ref="D73:Q73" ca="1" si="13">SUMIF($C$7:$C$72,"HD",D$7:D$72)</f>
        <v>2083727166.0219021</v>
      </c>
      <c r="E73" s="48">
        <f t="shared" ca="1" si="13"/>
        <v>3248062619.7995615</v>
      </c>
      <c r="F73" s="48">
        <f t="shared" ca="1" si="13"/>
        <v>932337.11999999953</v>
      </c>
      <c r="G73" s="48">
        <f t="shared" ca="1" si="13"/>
        <v>7021766.8999999994</v>
      </c>
      <c r="H73" s="48">
        <f t="shared" ca="1" si="13"/>
        <v>27386275.400000002</v>
      </c>
      <c r="I73" s="48">
        <f t="shared" ca="1" si="13"/>
        <v>222595034.95999995</v>
      </c>
      <c r="J73" s="48">
        <f t="shared" ca="1" si="13"/>
        <v>184701369.63311651</v>
      </c>
      <c r="K73" s="48">
        <f t="shared" ca="1" si="13"/>
        <v>35741183.149999902</v>
      </c>
      <c r="L73" s="48">
        <f t="shared" ca="1" si="13"/>
        <v>0</v>
      </c>
      <c r="M73" s="48">
        <f t="shared" ca="1" si="13"/>
        <v>1406044051.2700012</v>
      </c>
      <c r="N73" s="48">
        <f t="shared" ca="1" si="13"/>
        <v>43768925.369999997</v>
      </c>
      <c r="O73" s="48">
        <f t="shared" ca="1" si="13"/>
        <v>0</v>
      </c>
      <c r="P73" s="48">
        <f t="shared" ca="1" si="13"/>
        <v>0</v>
      </c>
      <c r="Q73" s="48">
        <f t="shared" ca="1" si="13"/>
        <v>1119251199.9400001</v>
      </c>
      <c r="R73" s="48">
        <f t="shared" ca="1" si="11"/>
        <v>8379231929.5645809</v>
      </c>
    </row>
    <row r="74" spans="1:18" ht="13.8">
      <c r="A74" s="57" t="s">
        <v>284</v>
      </c>
      <c r="B74" s="47">
        <v>9001</v>
      </c>
      <c r="C74" s="56" t="s">
        <v>285</v>
      </c>
      <c r="D74" s="48">
        <f t="shared" ref="D74:Q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  <c r="M74" s="48">
        <f t="shared" ca="1" si="14"/>
        <v>0</v>
      </c>
      <c r="N74" s="48">
        <f t="shared" ca="1" si="14"/>
        <v>0</v>
      </c>
      <c r="O74" s="48">
        <f t="shared" ca="1" si="14"/>
        <v>0</v>
      </c>
      <c r="P74" s="48">
        <f t="shared" ca="1" si="14"/>
        <v>0</v>
      </c>
      <c r="Q74" s="48">
        <f t="shared" ca="1" si="14"/>
        <v>0</v>
      </c>
      <c r="R74" s="48">
        <f t="shared" ca="1" si="11"/>
        <v>0</v>
      </c>
    </row>
    <row r="75" spans="1:18" ht="13.8">
      <c r="A75" s="57" t="s">
        <v>287</v>
      </c>
      <c r="B75" s="47">
        <v>9003</v>
      </c>
      <c r="C75" s="56" t="s">
        <v>288</v>
      </c>
      <c r="D75" s="48">
        <f t="shared" ref="D75:P75" ca="1" si="15">D73+D74</f>
        <v>2083727166.0219021</v>
      </c>
      <c r="E75" s="48">
        <f t="shared" ca="1" si="15"/>
        <v>3248062619.7995615</v>
      </c>
      <c r="F75" s="48">
        <f t="shared" ca="1" si="15"/>
        <v>932337.11999999953</v>
      </c>
      <c r="G75" s="48">
        <f t="shared" ca="1" si="15"/>
        <v>7021766.8999999994</v>
      </c>
      <c r="H75" s="48">
        <f t="shared" ca="1" si="15"/>
        <v>27386275.400000002</v>
      </c>
      <c r="I75" s="48">
        <f t="shared" ca="1" si="15"/>
        <v>222595034.95999995</v>
      </c>
      <c r="J75" s="48">
        <f t="shared" ca="1" si="15"/>
        <v>184701369.63311651</v>
      </c>
      <c r="K75" s="48">
        <f t="shared" ca="1" si="15"/>
        <v>35741183.149999902</v>
      </c>
      <c r="L75" s="48">
        <f t="shared" ca="1" si="15"/>
        <v>0</v>
      </c>
      <c r="M75" s="48">
        <f t="shared" ca="1" si="15"/>
        <v>1406044051.2700012</v>
      </c>
      <c r="N75" s="48">
        <f t="shared" ca="1" si="15"/>
        <v>43768925.369999997</v>
      </c>
      <c r="O75" s="48">
        <f t="shared" ca="1" si="15"/>
        <v>0</v>
      </c>
      <c r="P75" s="48">
        <f t="shared" ca="1" si="15"/>
        <v>0</v>
      </c>
      <c r="Q75" s="48">
        <f ca="1">Q73+Q74</f>
        <v>1119251199.9400001</v>
      </c>
      <c r="R75" s="48">
        <f t="shared" ca="1" si="11"/>
        <v>8379231929.5645809</v>
      </c>
    </row>
  </sheetData>
  <mergeCells count="1">
    <mergeCell ref="E2:G2"/>
  </mergeCells>
  <dataValidations count="2">
    <dataValidation type="list" allowBlank="1" showInputMessage="1" showErrorMessage="1" sqref="B2" xr:uid="{3F51A820-67AB-4359-BB56-7B21D8ED82A8}">
      <formula1>"Toplam,Direkt,Endirekt"</formula1>
    </dataValidation>
    <dataValidation type="list" allowBlank="1" showInputMessage="1" showErrorMessage="1" sqref="C2" xr:uid="{42D3240F-FD5B-48EB-8C05-DE7E19EA5DDE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CE70-3846-4622-A2D7-BA83B179B2E8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0" ht="15" customHeight="1">
      <c r="A1" s="1" t="s">
        <v>0</v>
      </c>
      <c r="B1" s="2"/>
      <c r="C1" s="2"/>
    </row>
    <row r="2" spans="1:10" ht="15" customHeight="1">
      <c r="A2" s="1" t="s">
        <v>100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0" ht="15" customHeight="1">
      <c r="A3" s="5" t="s">
        <v>362</v>
      </c>
      <c r="B3" s="2"/>
      <c r="C3" s="2"/>
    </row>
    <row r="4" spans="1:10" ht="22.5" customHeight="1"/>
    <row r="5" spans="1:10" ht="22.5" customHeight="1">
      <c r="D5" s="76">
        <v>707</v>
      </c>
      <c r="E5" s="76">
        <v>745</v>
      </c>
      <c r="F5" s="76">
        <v>746</v>
      </c>
      <c r="G5" s="76">
        <v>747</v>
      </c>
      <c r="H5" s="76">
        <v>755</v>
      </c>
      <c r="I5" s="76">
        <v>756</v>
      </c>
      <c r="J5" s="77"/>
    </row>
    <row r="6" spans="1:10" ht="79.5" customHeight="1">
      <c r="A6" s="53" t="s">
        <v>141</v>
      </c>
      <c r="B6" s="53" t="s">
        <v>142</v>
      </c>
      <c r="C6" s="53" t="s">
        <v>143</v>
      </c>
      <c r="D6" s="54" t="s">
        <v>96</v>
      </c>
      <c r="E6" s="54" t="s">
        <v>97</v>
      </c>
      <c r="F6" s="54" t="s">
        <v>98</v>
      </c>
      <c r="G6" s="54" t="s">
        <v>99</v>
      </c>
      <c r="H6" s="54" t="s">
        <v>100</v>
      </c>
      <c r="I6" s="54" t="s">
        <v>101</v>
      </c>
      <c r="J6" s="77" t="s">
        <v>348</v>
      </c>
    </row>
    <row r="7" spans="1:10" ht="12.75" customHeight="1">
      <c r="A7" s="55" t="s">
        <v>146</v>
      </c>
      <c r="B7" s="17">
        <v>1001</v>
      </c>
      <c r="C7" s="56" t="s">
        <v>147</v>
      </c>
      <c r="D7" s="18">
        <f t="shared" ref="D7:I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9">
        <f ca="1">+SUM(D7:I7)</f>
        <v>0</v>
      </c>
    </row>
    <row r="8" spans="1:10" ht="12.75" customHeight="1">
      <c r="A8" s="55" t="s">
        <v>149</v>
      </c>
      <c r="B8" s="17">
        <v>1003</v>
      </c>
      <c r="C8" s="56" t="s">
        <v>147</v>
      </c>
      <c r="D8" s="18">
        <f t="shared" ca="1" si="0"/>
        <v>550518.75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6291942.9000000004</v>
      </c>
      <c r="I8" s="18">
        <f t="shared" ca="1" si="0"/>
        <v>0</v>
      </c>
      <c r="J8" s="19">
        <f t="shared" ref="J8:J68" ca="1" si="1">+SUM(D8:I8)</f>
        <v>6842461.6500000004</v>
      </c>
    </row>
    <row r="9" spans="1:10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407231.22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9">
        <f t="shared" ca="1" si="1"/>
        <v>407231.22</v>
      </c>
    </row>
    <row r="10" spans="1:10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1009650.16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19875765.510000002</v>
      </c>
      <c r="I10" s="18">
        <f t="shared" ca="1" si="0"/>
        <v>1792454.54</v>
      </c>
      <c r="J10" s="19">
        <f t="shared" ca="1" si="1"/>
        <v>22677870.210000001</v>
      </c>
    </row>
    <row r="11" spans="1:10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9">
        <f t="shared" ca="1" si="1"/>
        <v>0</v>
      </c>
    </row>
    <row r="12" spans="1:10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330802112.77498436</v>
      </c>
      <c r="I12" s="18">
        <f t="shared" ca="1" si="0"/>
        <v>0</v>
      </c>
      <c r="J12" s="19">
        <f t="shared" ca="1" si="1"/>
        <v>330802112.77498436</v>
      </c>
    </row>
    <row r="13" spans="1:10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-62.26</v>
      </c>
      <c r="I13" s="18">
        <f t="shared" ca="1" si="0"/>
        <v>0</v>
      </c>
      <c r="J13" s="19">
        <f t="shared" ca="1" si="1"/>
        <v>-62.26</v>
      </c>
    </row>
    <row r="14" spans="1:10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689804.5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9">
        <f t="shared" ca="1" si="1"/>
        <v>689804.5</v>
      </c>
    </row>
    <row r="15" spans="1:10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9">
        <f t="shared" ca="1" si="1"/>
        <v>0</v>
      </c>
    </row>
    <row r="16" spans="1:10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447766787.391527</v>
      </c>
      <c r="I16" s="18">
        <f t="shared" ca="1" si="0"/>
        <v>211051696.57284439</v>
      </c>
      <c r="J16" s="19">
        <f t="shared" ca="1" si="1"/>
        <v>658818483.96437144</v>
      </c>
    </row>
    <row r="17" spans="1:10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9">
        <f t="shared" ca="1" si="1"/>
        <v>0</v>
      </c>
    </row>
    <row r="18" spans="1:10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9">
        <f t="shared" ca="1" si="1"/>
        <v>0</v>
      </c>
    </row>
    <row r="19" spans="1:10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319270429.91975707</v>
      </c>
      <c r="I19" s="18">
        <f t="shared" ca="1" si="0"/>
        <v>77460883.76692</v>
      </c>
      <c r="J19" s="19">
        <f t="shared" ca="1" si="1"/>
        <v>396731313.6866771</v>
      </c>
    </row>
    <row r="20" spans="1:10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6050.5</v>
      </c>
      <c r="I20" s="18">
        <f t="shared" ca="1" si="0"/>
        <v>0</v>
      </c>
      <c r="J20" s="19">
        <f t="shared" ca="1" si="1"/>
        <v>6050.5</v>
      </c>
    </row>
    <row r="21" spans="1:10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9">
        <f t="shared" ca="1" si="1"/>
        <v>0</v>
      </c>
    </row>
    <row r="22" spans="1:10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32063939.039999999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82354460.99000001</v>
      </c>
      <c r="I22" s="18">
        <f t="shared" ca="1" si="0"/>
        <v>450515</v>
      </c>
      <c r="J22" s="19">
        <f t="shared" ca="1" si="1"/>
        <v>114868915.03</v>
      </c>
    </row>
    <row r="23" spans="1:10" ht="12.75" customHeight="1">
      <c r="A23" s="55" t="s">
        <v>179</v>
      </c>
      <c r="B23" s="17">
        <v>1022</v>
      </c>
      <c r="C23" s="56" t="s">
        <v>147</v>
      </c>
      <c r="D23" s="18">
        <f t="shared" ref="D23:I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9">
        <f t="shared" ca="1" si="1"/>
        <v>0</v>
      </c>
    </row>
    <row r="24" spans="1:10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275322.82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9">
        <f t="shared" ca="1" si="1"/>
        <v>275322.82</v>
      </c>
    </row>
    <row r="25" spans="1:10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9">
        <f t="shared" ca="1" si="1"/>
        <v>0</v>
      </c>
    </row>
    <row r="26" spans="1:10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9">
        <f t="shared" ca="1" si="1"/>
        <v>0</v>
      </c>
    </row>
    <row r="27" spans="1:10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88541778.310000002</v>
      </c>
      <c r="I27" s="18">
        <f t="shared" ca="1" si="2"/>
        <v>0</v>
      </c>
      <c r="J27" s="19">
        <f t="shared" ca="1" si="1"/>
        <v>88541778.310000002</v>
      </c>
    </row>
    <row r="28" spans="1:10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9">
        <f t="shared" ca="1" si="1"/>
        <v>0</v>
      </c>
    </row>
    <row r="29" spans="1:10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3100693.44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9">
        <f t="shared" ca="1" si="1"/>
        <v>3100693.44</v>
      </c>
    </row>
    <row r="30" spans="1:10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9">
        <f t="shared" ca="1" si="1"/>
        <v>0</v>
      </c>
    </row>
    <row r="31" spans="1:10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9">
        <f t="shared" ca="1" si="1"/>
        <v>0</v>
      </c>
    </row>
    <row r="32" spans="1:10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9">
        <f t="shared" ca="1" si="1"/>
        <v>0</v>
      </c>
    </row>
    <row r="33" spans="1:10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9">
        <f t="shared" ca="1" si="1"/>
        <v>0</v>
      </c>
    </row>
    <row r="34" spans="1:10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6062519.7599999998</v>
      </c>
      <c r="I34" s="18">
        <f t="shared" ca="1" si="2"/>
        <v>0</v>
      </c>
      <c r="J34" s="19">
        <f t="shared" ca="1" si="1"/>
        <v>6062519.7599999998</v>
      </c>
    </row>
    <row r="35" spans="1:10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9">
        <f t="shared" ca="1" si="1"/>
        <v>0</v>
      </c>
    </row>
    <row r="36" spans="1:10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9">
        <f t="shared" ca="1" si="1"/>
        <v>0</v>
      </c>
    </row>
    <row r="37" spans="1:10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9">
        <f t="shared" ca="1" si="1"/>
        <v>0</v>
      </c>
    </row>
    <row r="38" spans="1:10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9">
        <f t="shared" ca="1" si="1"/>
        <v>0</v>
      </c>
    </row>
    <row r="39" spans="1:10" ht="12.75" customHeight="1">
      <c r="A39" s="55" t="s">
        <v>211</v>
      </c>
      <c r="B39" s="17">
        <v>1045</v>
      </c>
      <c r="C39" s="56" t="s">
        <v>147</v>
      </c>
      <c r="D39" s="18">
        <f t="shared" ref="D39:I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2876426.26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9">
        <f t="shared" ca="1" si="1"/>
        <v>2876426.26</v>
      </c>
    </row>
    <row r="40" spans="1:10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9">
        <f t="shared" ca="1" si="1"/>
        <v>0</v>
      </c>
    </row>
    <row r="41" spans="1:10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9">
        <f t="shared" ca="1" si="1"/>
        <v>0</v>
      </c>
    </row>
    <row r="42" spans="1:10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9">
        <f t="shared" ca="1" si="1"/>
        <v>0</v>
      </c>
    </row>
    <row r="43" spans="1:10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9">
        <f t="shared" ca="1" si="1"/>
        <v>0</v>
      </c>
    </row>
    <row r="44" spans="1:10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9">
        <f t="shared" ca="1" si="1"/>
        <v>0</v>
      </c>
    </row>
    <row r="45" spans="1:10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9">
        <f t="shared" ca="1" si="1"/>
        <v>0</v>
      </c>
    </row>
    <row r="46" spans="1:10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9">
        <f t="shared" ca="1" si="1"/>
        <v>0</v>
      </c>
    </row>
    <row r="47" spans="1:10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9">
        <f t="shared" ca="1" si="1"/>
        <v>0</v>
      </c>
    </row>
    <row r="48" spans="1:10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9">
        <f t="shared" ca="1" si="1"/>
        <v>0</v>
      </c>
    </row>
    <row r="49" spans="1:10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9">
        <f t="shared" ca="1" si="1"/>
        <v>0</v>
      </c>
    </row>
    <row r="50" spans="1:10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9">
        <f t="shared" ca="1" si="1"/>
        <v>0</v>
      </c>
    </row>
    <row r="51" spans="1:10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9">
        <f t="shared" ca="1" si="1"/>
        <v>0</v>
      </c>
    </row>
    <row r="52" spans="1:10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9">
        <f t="shared" ca="1" si="1"/>
        <v>0</v>
      </c>
    </row>
    <row r="53" spans="1:10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9">
        <f t="shared" ca="1" si="1"/>
        <v>0</v>
      </c>
    </row>
    <row r="54" spans="1:10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9">
        <f t="shared" ca="1" si="1"/>
        <v>0</v>
      </c>
    </row>
    <row r="55" spans="1:10" ht="12.75" customHeight="1">
      <c r="A55" s="55" t="s">
        <v>244</v>
      </c>
      <c r="B55" s="17">
        <v>2005</v>
      </c>
      <c r="C55" s="56" t="s">
        <v>242</v>
      </c>
      <c r="D55" s="18">
        <f t="shared" ref="D55:I70" ca="1" si="4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4"/>
        <v>0</v>
      </c>
      <c r="F55" s="18">
        <f t="shared" ca="1" si="4"/>
        <v>0</v>
      </c>
      <c r="G55" s="18">
        <f t="shared" ca="1" si="4"/>
        <v>0</v>
      </c>
      <c r="H55" s="18">
        <f t="shared" ca="1" si="4"/>
        <v>0</v>
      </c>
      <c r="I55" s="18">
        <f t="shared" ca="1" si="4"/>
        <v>0</v>
      </c>
      <c r="J55" s="19">
        <f t="shared" ca="1" si="1"/>
        <v>0</v>
      </c>
    </row>
    <row r="56" spans="1:10" ht="12.75" customHeight="1">
      <c r="A56" s="55" t="s">
        <v>246</v>
      </c>
      <c r="B56" s="17">
        <v>2006</v>
      </c>
      <c r="C56" s="56" t="s">
        <v>247</v>
      </c>
      <c r="D56" s="18">
        <f t="shared" ca="1" si="4"/>
        <v>0</v>
      </c>
      <c r="E56" s="18">
        <f t="shared" ca="1" si="4"/>
        <v>0</v>
      </c>
      <c r="F56" s="18">
        <f t="shared" ca="1" si="4"/>
        <v>0</v>
      </c>
      <c r="G56" s="18">
        <f t="shared" ca="1" si="4"/>
        <v>0</v>
      </c>
      <c r="H56" s="18">
        <f t="shared" ca="1" si="4"/>
        <v>0</v>
      </c>
      <c r="I56" s="18">
        <f t="shared" ca="1" si="4"/>
        <v>0</v>
      </c>
      <c r="J56" s="19">
        <f t="shared" ca="1" si="1"/>
        <v>0</v>
      </c>
    </row>
    <row r="57" spans="1:10" ht="12.75" customHeight="1">
      <c r="A57" s="55" t="s">
        <v>249</v>
      </c>
      <c r="B57" s="17">
        <v>2007</v>
      </c>
      <c r="C57" s="56" t="s">
        <v>242</v>
      </c>
      <c r="D57" s="18">
        <f t="shared" ca="1" si="4"/>
        <v>0</v>
      </c>
      <c r="E57" s="18">
        <f t="shared" ca="1" si="4"/>
        <v>0</v>
      </c>
      <c r="F57" s="18">
        <f t="shared" ca="1" si="4"/>
        <v>0</v>
      </c>
      <c r="G57" s="18">
        <f t="shared" ca="1" si="4"/>
        <v>0</v>
      </c>
      <c r="H57" s="18">
        <f t="shared" ca="1" si="4"/>
        <v>0</v>
      </c>
      <c r="I57" s="18">
        <f t="shared" ca="1" si="4"/>
        <v>0</v>
      </c>
      <c r="J57" s="19">
        <f t="shared" ca="1" si="1"/>
        <v>0</v>
      </c>
    </row>
    <row r="58" spans="1:10" ht="12.75" customHeight="1">
      <c r="A58" s="55" t="s">
        <v>251</v>
      </c>
      <c r="B58" s="17">
        <v>2008</v>
      </c>
      <c r="C58" s="56" t="s">
        <v>242</v>
      </c>
      <c r="D58" s="18">
        <f t="shared" ca="1" si="4"/>
        <v>0</v>
      </c>
      <c r="E58" s="18">
        <f t="shared" ca="1" si="4"/>
        <v>0</v>
      </c>
      <c r="F58" s="18">
        <f t="shared" ca="1" si="4"/>
        <v>0</v>
      </c>
      <c r="G58" s="18">
        <f t="shared" ca="1" si="4"/>
        <v>0</v>
      </c>
      <c r="H58" s="18">
        <f t="shared" ca="1" si="4"/>
        <v>0</v>
      </c>
      <c r="I58" s="18">
        <f t="shared" ca="1" si="4"/>
        <v>0</v>
      </c>
      <c r="J58" s="19">
        <f t="shared" ca="1" si="1"/>
        <v>0</v>
      </c>
    </row>
    <row r="59" spans="1:10" ht="12.75" customHeight="1">
      <c r="A59" s="55" t="s">
        <v>253</v>
      </c>
      <c r="B59" s="17">
        <v>3001</v>
      </c>
      <c r="C59" s="56" t="s">
        <v>247</v>
      </c>
      <c r="D59" s="18">
        <f t="shared" ca="1" si="4"/>
        <v>0</v>
      </c>
      <c r="E59" s="18">
        <f t="shared" ca="1" si="4"/>
        <v>0</v>
      </c>
      <c r="F59" s="18">
        <f t="shared" ca="1" si="4"/>
        <v>0</v>
      </c>
      <c r="G59" s="18">
        <f t="shared" ca="1" si="4"/>
        <v>0</v>
      </c>
      <c r="H59" s="18">
        <f t="shared" ca="1" si="4"/>
        <v>0</v>
      </c>
      <c r="I59" s="18">
        <f t="shared" ca="1" si="4"/>
        <v>0</v>
      </c>
      <c r="J59" s="19">
        <f t="shared" ca="1" si="1"/>
        <v>0</v>
      </c>
    </row>
    <row r="60" spans="1:10" ht="12.75" customHeight="1">
      <c r="A60" s="55" t="s">
        <v>255</v>
      </c>
      <c r="B60" s="17">
        <v>3002</v>
      </c>
      <c r="C60" s="56" t="s">
        <v>247</v>
      </c>
      <c r="D60" s="18">
        <f t="shared" ca="1" si="4"/>
        <v>0</v>
      </c>
      <c r="E60" s="18">
        <f t="shared" ca="1" si="4"/>
        <v>0</v>
      </c>
      <c r="F60" s="18">
        <f t="shared" ca="1" si="4"/>
        <v>0</v>
      </c>
      <c r="G60" s="18">
        <f t="shared" ca="1" si="4"/>
        <v>0</v>
      </c>
      <c r="H60" s="18">
        <f t="shared" ca="1" si="4"/>
        <v>0</v>
      </c>
      <c r="I60" s="18">
        <f t="shared" ca="1" si="4"/>
        <v>0</v>
      </c>
      <c r="J60" s="19">
        <f t="shared" ca="1" si="1"/>
        <v>0</v>
      </c>
    </row>
    <row r="61" spans="1:10" ht="12.75" customHeight="1">
      <c r="A61" s="55" t="s">
        <v>257</v>
      </c>
      <c r="B61" s="17">
        <v>3003</v>
      </c>
      <c r="C61" s="56" t="s">
        <v>247</v>
      </c>
      <c r="D61" s="18">
        <f t="shared" ca="1" si="4"/>
        <v>0</v>
      </c>
      <c r="E61" s="18">
        <f t="shared" ca="1" si="4"/>
        <v>0</v>
      </c>
      <c r="F61" s="18">
        <f t="shared" ca="1" si="4"/>
        <v>0</v>
      </c>
      <c r="G61" s="18">
        <f t="shared" ca="1" si="4"/>
        <v>0</v>
      </c>
      <c r="H61" s="18">
        <f t="shared" ca="1" si="4"/>
        <v>0</v>
      </c>
      <c r="I61" s="18">
        <f t="shared" ca="1" si="4"/>
        <v>0</v>
      </c>
      <c r="J61" s="19">
        <f t="shared" ca="1" si="1"/>
        <v>0</v>
      </c>
    </row>
    <row r="62" spans="1:10" ht="12.75" customHeight="1">
      <c r="A62" s="55" t="s">
        <v>259</v>
      </c>
      <c r="B62" s="17">
        <v>3004</v>
      </c>
      <c r="C62" s="56" t="s">
        <v>247</v>
      </c>
      <c r="D62" s="18">
        <f t="shared" ca="1" si="4"/>
        <v>0</v>
      </c>
      <c r="E62" s="18">
        <f t="shared" ca="1" si="4"/>
        <v>0</v>
      </c>
      <c r="F62" s="18">
        <f t="shared" ca="1" si="4"/>
        <v>0</v>
      </c>
      <c r="G62" s="18">
        <f t="shared" ca="1" si="4"/>
        <v>0</v>
      </c>
      <c r="H62" s="18">
        <f t="shared" ca="1" si="4"/>
        <v>0</v>
      </c>
      <c r="I62" s="18">
        <f t="shared" ca="1" si="4"/>
        <v>0</v>
      </c>
      <c r="J62" s="19">
        <f t="shared" ca="1" si="1"/>
        <v>0</v>
      </c>
    </row>
    <row r="63" spans="1:10" ht="12.75" customHeight="1">
      <c r="A63" s="55" t="s">
        <v>261</v>
      </c>
      <c r="B63" s="17">
        <v>3005</v>
      </c>
      <c r="C63" s="56" t="s">
        <v>247</v>
      </c>
      <c r="D63" s="18">
        <f t="shared" ca="1" si="4"/>
        <v>0</v>
      </c>
      <c r="E63" s="18">
        <f t="shared" ca="1" si="4"/>
        <v>0</v>
      </c>
      <c r="F63" s="18">
        <f t="shared" ca="1" si="4"/>
        <v>0</v>
      </c>
      <c r="G63" s="18">
        <f t="shared" ca="1" si="4"/>
        <v>0</v>
      </c>
      <c r="H63" s="18">
        <f t="shared" ca="1" si="4"/>
        <v>0</v>
      </c>
      <c r="I63" s="18">
        <f t="shared" ca="1" si="4"/>
        <v>0</v>
      </c>
      <c r="J63" s="19">
        <f t="shared" ca="1" si="1"/>
        <v>0</v>
      </c>
    </row>
    <row r="64" spans="1:10" ht="12.75" customHeight="1">
      <c r="A64" s="55" t="s">
        <v>263</v>
      </c>
      <c r="B64" s="17">
        <v>3006</v>
      </c>
      <c r="C64" s="56" t="s">
        <v>247</v>
      </c>
      <c r="D64" s="18">
        <f t="shared" ca="1" si="4"/>
        <v>0</v>
      </c>
      <c r="E64" s="18">
        <f t="shared" ca="1" si="4"/>
        <v>0</v>
      </c>
      <c r="F64" s="18">
        <f t="shared" ca="1" si="4"/>
        <v>0</v>
      </c>
      <c r="G64" s="18">
        <f t="shared" ca="1" si="4"/>
        <v>0</v>
      </c>
      <c r="H64" s="18">
        <f t="shared" ca="1" si="4"/>
        <v>0</v>
      </c>
      <c r="I64" s="18">
        <f t="shared" ca="1" si="4"/>
        <v>0</v>
      </c>
      <c r="J64" s="19">
        <f t="shared" ca="1" si="1"/>
        <v>0</v>
      </c>
    </row>
    <row r="65" spans="1:10" ht="12.75" customHeight="1">
      <c r="A65" s="55" t="s">
        <v>265</v>
      </c>
      <c r="B65" s="17">
        <v>3007</v>
      </c>
      <c r="C65" s="56" t="s">
        <v>247</v>
      </c>
      <c r="D65" s="18">
        <f t="shared" ca="1" si="4"/>
        <v>0</v>
      </c>
      <c r="E65" s="18">
        <f t="shared" ca="1" si="4"/>
        <v>0</v>
      </c>
      <c r="F65" s="18">
        <f t="shared" ca="1" si="4"/>
        <v>0</v>
      </c>
      <c r="G65" s="18">
        <f t="shared" ca="1" si="4"/>
        <v>0</v>
      </c>
      <c r="H65" s="18">
        <f t="shared" ca="1" si="4"/>
        <v>0</v>
      </c>
      <c r="I65" s="18">
        <f t="shared" ca="1" si="4"/>
        <v>0</v>
      </c>
      <c r="J65" s="19">
        <f t="shared" ca="1" si="1"/>
        <v>0</v>
      </c>
    </row>
    <row r="66" spans="1:10" ht="12.75" customHeight="1">
      <c r="A66" s="55" t="s">
        <v>267</v>
      </c>
      <c r="B66" s="17">
        <v>3008</v>
      </c>
      <c r="C66" s="56" t="s">
        <v>247</v>
      </c>
      <c r="D66" s="18">
        <f t="shared" ca="1" si="4"/>
        <v>0</v>
      </c>
      <c r="E66" s="18">
        <f t="shared" ca="1" si="4"/>
        <v>0</v>
      </c>
      <c r="F66" s="18">
        <f t="shared" ca="1" si="4"/>
        <v>0</v>
      </c>
      <c r="G66" s="18">
        <f t="shared" ca="1" si="4"/>
        <v>0</v>
      </c>
      <c r="H66" s="18">
        <f t="shared" ca="1" si="4"/>
        <v>0</v>
      </c>
      <c r="I66" s="18">
        <f t="shared" ca="1" si="4"/>
        <v>0</v>
      </c>
      <c r="J66" s="19">
        <f t="shared" ca="1" si="1"/>
        <v>0</v>
      </c>
    </row>
    <row r="67" spans="1:10" ht="12.75" customHeight="1">
      <c r="A67" s="55" t="s">
        <v>269</v>
      </c>
      <c r="B67" s="17">
        <v>3009</v>
      </c>
      <c r="C67" s="56" t="s">
        <v>247</v>
      </c>
      <c r="D67" s="18">
        <f t="shared" ca="1" si="4"/>
        <v>0</v>
      </c>
      <c r="E67" s="18">
        <f t="shared" ca="1" si="4"/>
        <v>0</v>
      </c>
      <c r="F67" s="18">
        <f t="shared" ca="1" si="4"/>
        <v>0</v>
      </c>
      <c r="G67" s="18">
        <f t="shared" ca="1" si="4"/>
        <v>0</v>
      </c>
      <c r="H67" s="18">
        <f t="shared" ca="1" si="4"/>
        <v>0</v>
      </c>
      <c r="I67" s="18">
        <f t="shared" ca="1" si="4"/>
        <v>0</v>
      </c>
      <c r="J67" s="19">
        <f t="shared" ca="1" si="1"/>
        <v>0</v>
      </c>
    </row>
    <row r="68" spans="1:10" ht="12.75" customHeight="1">
      <c r="A68" s="55" t="s">
        <v>271</v>
      </c>
      <c r="B68" s="17">
        <v>3011</v>
      </c>
      <c r="C68" s="56" t="s">
        <v>247</v>
      </c>
      <c r="D68" s="18">
        <f t="shared" ca="1" si="4"/>
        <v>0</v>
      </c>
      <c r="E68" s="18">
        <f t="shared" ca="1" si="4"/>
        <v>0</v>
      </c>
      <c r="F68" s="18">
        <f t="shared" ca="1" si="4"/>
        <v>0</v>
      </c>
      <c r="G68" s="18">
        <f t="shared" ca="1" si="4"/>
        <v>0</v>
      </c>
      <c r="H68" s="18">
        <f t="shared" ca="1" si="4"/>
        <v>0</v>
      </c>
      <c r="I68" s="18">
        <f t="shared" ca="1" si="4"/>
        <v>0</v>
      </c>
      <c r="J68" s="19">
        <f t="shared" ca="1" si="1"/>
        <v>0</v>
      </c>
    </row>
    <row r="69" spans="1:10" ht="12.75" customHeight="1">
      <c r="A69" s="55" t="s">
        <v>273</v>
      </c>
      <c r="B69" s="17">
        <v>3012</v>
      </c>
      <c r="C69" s="56" t="s">
        <v>247</v>
      </c>
      <c r="D69" s="18">
        <f t="shared" ca="1" si="4"/>
        <v>0</v>
      </c>
      <c r="E69" s="18">
        <f t="shared" ca="1" si="4"/>
        <v>0</v>
      </c>
      <c r="F69" s="18">
        <f t="shared" ca="1" si="4"/>
        <v>0</v>
      </c>
      <c r="G69" s="18">
        <f t="shared" ca="1" si="4"/>
        <v>0</v>
      </c>
      <c r="H69" s="18">
        <f t="shared" ca="1" si="4"/>
        <v>0</v>
      </c>
      <c r="I69" s="18">
        <f t="shared" ca="1" si="4"/>
        <v>0</v>
      </c>
      <c r="J69" s="19">
        <f t="shared" ref="J69:J72" ca="1" si="5">+SUM(D69:I69)</f>
        <v>0</v>
      </c>
    </row>
    <row r="70" spans="1:10" ht="12.75" customHeight="1">
      <c r="A70" s="55" t="s">
        <v>275</v>
      </c>
      <c r="B70" s="17">
        <v>3016</v>
      </c>
      <c r="C70" s="56" t="s">
        <v>247</v>
      </c>
      <c r="D70" s="18">
        <f t="shared" ca="1" si="4"/>
        <v>0</v>
      </c>
      <c r="E70" s="18">
        <f t="shared" ca="1" si="4"/>
        <v>0</v>
      </c>
      <c r="F70" s="18">
        <f t="shared" ca="1" si="4"/>
        <v>0</v>
      </c>
      <c r="G70" s="18">
        <f t="shared" ca="1" si="4"/>
        <v>0</v>
      </c>
      <c r="H70" s="18">
        <f t="shared" ca="1" si="4"/>
        <v>0</v>
      </c>
      <c r="I70" s="18">
        <f t="shared" ca="1" si="4"/>
        <v>0</v>
      </c>
      <c r="J70" s="19">
        <f t="shared" ca="1" si="5"/>
        <v>0</v>
      </c>
    </row>
    <row r="71" spans="1:10" ht="12.75" customHeight="1">
      <c r="A71" s="55" t="s">
        <v>277</v>
      </c>
      <c r="B71" s="17">
        <v>3017</v>
      </c>
      <c r="C71" s="56" t="s">
        <v>247</v>
      </c>
      <c r="D71" s="18">
        <f t="shared" ref="D71:I72" ca="1" si="6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6"/>
        <v>0</v>
      </c>
      <c r="F71" s="18">
        <f t="shared" ca="1" si="6"/>
        <v>0</v>
      </c>
      <c r="G71" s="18">
        <f t="shared" ca="1" si="6"/>
        <v>0</v>
      </c>
      <c r="H71" s="18">
        <f t="shared" ca="1" si="6"/>
        <v>0</v>
      </c>
      <c r="I71" s="18">
        <f t="shared" ca="1" si="6"/>
        <v>0</v>
      </c>
      <c r="J71" s="19">
        <f t="shared" ca="1" si="5"/>
        <v>0</v>
      </c>
    </row>
    <row r="72" spans="1:10" ht="13.8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0</v>
      </c>
      <c r="F72" s="18">
        <f t="shared" ca="1" si="6"/>
        <v>0</v>
      </c>
      <c r="G72" s="18">
        <f t="shared" ca="1" si="6"/>
        <v>0</v>
      </c>
      <c r="H72" s="18">
        <f t="shared" ca="1" si="6"/>
        <v>0</v>
      </c>
      <c r="I72" s="18">
        <f t="shared" ca="1" si="6"/>
        <v>0</v>
      </c>
      <c r="J72" s="19">
        <f t="shared" ca="1" si="5"/>
        <v>0</v>
      </c>
    </row>
    <row r="73" spans="1:10" ht="13.8">
      <c r="A73" s="57" t="s">
        <v>281</v>
      </c>
      <c r="B73" s="47">
        <v>9000</v>
      </c>
      <c r="C73" s="56" t="s">
        <v>282</v>
      </c>
      <c r="D73" s="48">
        <f t="shared" ref="D73:J73" ca="1" si="7">SUMIF($C$7:$C$72,"HD",D$7:D$72)</f>
        <v>40973586.189999998</v>
      </c>
      <c r="E73" s="48">
        <f t="shared" ca="1" si="7"/>
        <v>0</v>
      </c>
      <c r="F73" s="48">
        <f t="shared" ca="1" si="7"/>
        <v>0</v>
      </c>
      <c r="G73" s="48">
        <f t="shared" ca="1" si="7"/>
        <v>0</v>
      </c>
      <c r="H73" s="48">
        <f t="shared" ca="1" si="7"/>
        <v>1300971785.7962685</v>
      </c>
      <c r="I73" s="48">
        <f t="shared" ca="1" si="7"/>
        <v>290755549.87976438</v>
      </c>
      <c r="J73" s="48">
        <f t="shared" ca="1" si="7"/>
        <v>1632700921.8660326</v>
      </c>
    </row>
    <row r="74" spans="1:10" ht="13.8">
      <c r="A74" s="57" t="s">
        <v>284</v>
      </c>
      <c r="B74" s="47">
        <v>9001</v>
      </c>
      <c r="C74" s="56" t="s">
        <v>285</v>
      </c>
      <c r="D74" s="48">
        <f t="shared" ref="D74:J74" ca="1" si="8">SUMIF($C$7:$C$72,"H",D$7:D$72)+SUMIF($C$7:$C$72,"E",D$7:D$72)</f>
        <v>0</v>
      </c>
      <c r="E74" s="48">
        <f t="shared" ca="1" si="8"/>
        <v>0</v>
      </c>
      <c r="F74" s="48">
        <f t="shared" ca="1" si="8"/>
        <v>0</v>
      </c>
      <c r="G74" s="48">
        <f t="shared" ca="1" si="8"/>
        <v>0</v>
      </c>
      <c r="H74" s="48">
        <f t="shared" ca="1" si="8"/>
        <v>0</v>
      </c>
      <c r="I74" s="48">
        <f t="shared" ca="1" si="8"/>
        <v>0</v>
      </c>
      <c r="J74" s="48">
        <f t="shared" ca="1" si="8"/>
        <v>0</v>
      </c>
    </row>
    <row r="75" spans="1:10" ht="13.8">
      <c r="A75" s="57" t="s">
        <v>287</v>
      </c>
      <c r="B75" s="47">
        <v>9003</v>
      </c>
      <c r="C75" s="56" t="s">
        <v>288</v>
      </c>
      <c r="D75" s="48">
        <f ca="1">D73+D74</f>
        <v>40973586.189999998</v>
      </c>
      <c r="E75" s="48">
        <f t="shared" ref="E75:J75" ca="1" si="9">E73+E74</f>
        <v>0</v>
      </c>
      <c r="F75" s="48">
        <f t="shared" ca="1" si="9"/>
        <v>0</v>
      </c>
      <c r="G75" s="48">
        <f t="shared" ca="1" si="9"/>
        <v>0</v>
      </c>
      <c r="H75" s="48">
        <f t="shared" ca="1" si="9"/>
        <v>1300971785.7962685</v>
      </c>
      <c r="I75" s="48">
        <f t="shared" ca="1" si="9"/>
        <v>290755549.87976438</v>
      </c>
      <c r="J75" s="48">
        <f t="shared" ca="1" si="9"/>
        <v>1632700921.8660326</v>
      </c>
    </row>
  </sheetData>
  <mergeCells count="1">
    <mergeCell ref="E2:G2"/>
  </mergeCells>
  <dataValidations count="2">
    <dataValidation type="list" allowBlank="1" showInputMessage="1" showErrorMessage="1" sqref="B2" xr:uid="{C9DAE44A-5163-4244-AAB1-218B7CA0500A}">
      <formula1>"Toplam,Direkt,Endirekt"</formula1>
    </dataValidation>
    <dataValidation type="list" allowBlank="1" showInputMessage="1" showErrorMessage="1" sqref="C2" xr:uid="{672D4888-4207-455B-BFCF-6DCF80E2DD9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8DA8-656F-4B8C-8DA9-02D200648D21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705</v>
      </c>
      <c r="E5" s="76">
        <v>706</v>
      </c>
      <c r="F5" s="76">
        <v>708</v>
      </c>
      <c r="G5" s="76">
        <v>736</v>
      </c>
      <c r="H5" s="76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103</v>
      </c>
      <c r="E6" s="54" t="s">
        <v>104</v>
      </c>
      <c r="F6" s="54" t="s">
        <v>105</v>
      </c>
      <c r="G6" s="54" t="s">
        <v>106</v>
      </c>
      <c r="H6" s="77" t="s">
        <v>350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4527479.1400000006</v>
      </c>
      <c r="H7" s="19">
        <f ca="1">+SUM(D7:G7)</f>
        <v>4527479.1400000006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6045841.7400000002</v>
      </c>
      <c r="H8" s="19">
        <f t="shared" ref="H8:H22" ca="1" si="1">+SUM(D8:G8)</f>
        <v>6045841.7400000002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15367263.109999999</v>
      </c>
      <c r="E10" s="18">
        <f t="shared" ca="1" si="0"/>
        <v>0</v>
      </c>
      <c r="F10" s="18">
        <f t="shared" ca="1" si="0"/>
        <v>0</v>
      </c>
      <c r="G10" s="18">
        <f t="shared" ca="1" si="0"/>
        <v>2340549.1900000102</v>
      </c>
      <c r="H10" s="19">
        <f t="shared" ca="1" si="1"/>
        <v>17707812.300000008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14249571.5</v>
      </c>
      <c r="E11" s="18">
        <f t="shared" ca="1" si="0"/>
        <v>0</v>
      </c>
      <c r="F11" s="18">
        <f t="shared" ca="1" si="0"/>
        <v>0</v>
      </c>
      <c r="G11" s="18">
        <f t="shared" ca="1" si="0"/>
        <v>31628.7</v>
      </c>
      <c r="H11" s="19">
        <f t="shared" ca="1" si="1"/>
        <v>14281200.199999999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187640</v>
      </c>
      <c r="H13" s="19">
        <f t="shared" ca="1" si="1"/>
        <v>187640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17213118.460000001</v>
      </c>
      <c r="H14" s="19">
        <f t="shared" ca="1" si="1"/>
        <v>17213118.460000001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2477615</v>
      </c>
      <c r="H17" s="19">
        <f t="shared" ca="1" si="1"/>
        <v>2477615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1875.61</v>
      </c>
      <c r="H18" s="19">
        <f t="shared" ca="1" si="1"/>
        <v>1875.61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38863776.777301997</v>
      </c>
      <c r="F19" s="18">
        <f t="shared" ca="1" si="0"/>
        <v>0</v>
      </c>
      <c r="G19" s="18">
        <f t="shared" ca="1" si="0"/>
        <v>0</v>
      </c>
      <c r="H19" s="19">
        <f t="shared" ca="1" si="1"/>
        <v>38863776.777301997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1500</v>
      </c>
      <c r="F20" s="18">
        <f t="shared" ca="1" si="0"/>
        <v>0</v>
      </c>
      <c r="G20" s="18">
        <f t="shared" ca="1" si="0"/>
        <v>13305979.179999998</v>
      </c>
      <c r="H20" s="19">
        <f t="shared" ca="1" si="1"/>
        <v>13307479.179999998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714285.71</v>
      </c>
      <c r="E21" s="18">
        <f t="shared" ca="1" si="0"/>
        <v>0</v>
      </c>
      <c r="F21" s="18">
        <f t="shared" ca="1" si="0"/>
        <v>0</v>
      </c>
      <c r="G21" s="18">
        <f t="shared" ca="1" si="0"/>
        <v>577388</v>
      </c>
      <c r="H21" s="19">
        <f t="shared" ca="1" si="1"/>
        <v>1291673.71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2273205.0700000003</v>
      </c>
      <c r="E22" s="18">
        <f t="shared" ca="1" si="0"/>
        <v>0</v>
      </c>
      <c r="F22" s="18">
        <f t="shared" ca="1" si="0"/>
        <v>0</v>
      </c>
      <c r="G22" s="18">
        <f t="shared" ca="1" si="0"/>
        <v>16649343.59</v>
      </c>
      <c r="H22" s="19">
        <f t="shared" ca="1" si="1"/>
        <v>18922548.66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41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6791210.9299999997</v>
      </c>
      <c r="E23" s="18">
        <f t="shared" ca="1" si="2"/>
        <v>0</v>
      </c>
      <c r="F23" s="18">
        <f t="shared" ca="1" si="2"/>
        <v>0</v>
      </c>
      <c r="G23" s="18">
        <f t="shared" ca="1" si="2"/>
        <v>5968513.6799999997</v>
      </c>
      <c r="H23" s="19">
        <f t="shared" ref="H23:H40" ca="1" si="3">+SUM(D23:G23)</f>
        <v>12759724.609999999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-340306.04000000103</v>
      </c>
      <c r="E24" s="18">
        <f t="shared" ca="1" si="2"/>
        <v>0</v>
      </c>
      <c r="F24" s="18">
        <f t="shared" ca="1" si="2"/>
        <v>0</v>
      </c>
      <c r="G24" s="18">
        <f t="shared" ca="1" si="2"/>
        <v>1463874.57</v>
      </c>
      <c r="H24" s="19">
        <f t="shared" ca="1" si="3"/>
        <v>1123568.5299999991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4859218.38</v>
      </c>
      <c r="E25" s="18">
        <f t="shared" ca="1" si="2"/>
        <v>0</v>
      </c>
      <c r="F25" s="18">
        <f t="shared" ca="1" si="2"/>
        <v>0</v>
      </c>
      <c r="G25" s="18">
        <f t="shared" ca="1" si="2"/>
        <v>37.159999999999997</v>
      </c>
      <c r="H25" s="19">
        <f t="shared" ca="1" si="3"/>
        <v>4859255.54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4743406.49</v>
      </c>
      <c r="H26" s="19">
        <f t="shared" ca="1" si="3"/>
        <v>4743406.49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62793290.890000001</v>
      </c>
      <c r="E27" s="18">
        <f t="shared" ca="1" si="2"/>
        <v>0</v>
      </c>
      <c r="F27" s="18">
        <f t="shared" ca="1" si="2"/>
        <v>0</v>
      </c>
      <c r="G27" s="18">
        <f t="shared" ca="1" si="2"/>
        <v>14630543.310000001</v>
      </c>
      <c r="H27" s="19">
        <f t="shared" ca="1" si="3"/>
        <v>77423834.200000003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1352568.34</v>
      </c>
      <c r="H28" s="19">
        <f t="shared" ca="1" si="3"/>
        <v>1352568.34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10788281.775800001</v>
      </c>
      <c r="H29" s="19">
        <f t="shared" ca="1" si="3"/>
        <v>10788281.775800001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7643611.5799995838</v>
      </c>
      <c r="H30" s="19">
        <f t="shared" ca="1" si="3"/>
        <v>7643611.5799995838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24658943.050000001</v>
      </c>
      <c r="E31" s="18">
        <f t="shared" ca="1" si="2"/>
        <v>0</v>
      </c>
      <c r="F31" s="18">
        <f t="shared" ca="1" si="2"/>
        <v>0</v>
      </c>
      <c r="G31" s="18">
        <f t="shared" ca="1" si="2"/>
        <v>3938187.3800000004</v>
      </c>
      <c r="H31" s="19">
        <f t="shared" ca="1" si="3"/>
        <v>28597130.43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6451408.8899999978</v>
      </c>
      <c r="E32" s="18">
        <f t="shared" ca="1" si="2"/>
        <v>0</v>
      </c>
      <c r="F32" s="18">
        <f t="shared" ca="1" si="2"/>
        <v>0</v>
      </c>
      <c r="G32" s="18">
        <f t="shared" ca="1" si="2"/>
        <v>1572479.7499999998</v>
      </c>
      <c r="H32" s="19">
        <f t="shared" ca="1" si="3"/>
        <v>8023888.6399999978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3324034.5699999952</v>
      </c>
      <c r="E33" s="18">
        <f t="shared" ca="1" si="2"/>
        <v>0</v>
      </c>
      <c r="F33" s="18">
        <f t="shared" ca="1" si="2"/>
        <v>0</v>
      </c>
      <c r="G33" s="18">
        <f t="shared" ca="1" si="2"/>
        <v>3933.75</v>
      </c>
      <c r="H33" s="19">
        <f t="shared" ca="1" si="3"/>
        <v>3327968.3199999952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18055880.830000002</v>
      </c>
      <c r="H34" s="19">
        <f t="shared" ca="1" si="3"/>
        <v>18055880.830000002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62269.03</v>
      </c>
      <c r="H35" s="19">
        <f t="shared" ca="1" si="3"/>
        <v>62269.03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3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10342201.26</v>
      </c>
      <c r="H37" s="19">
        <f t="shared" ca="1" si="3"/>
        <v>10342201.26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156407.21</v>
      </c>
      <c r="H38" s="19">
        <f t="shared" ca="1" si="3"/>
        <v>156407.21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28166007.109999999</v>
      </c>
      <c r="E39" s="18">
        <f t="shared" ca="1" si="2"/>
        <v>0</v>
      </c>
      <c r="F39" s="18">
        <f t="shared" ca="1" si="2"/>
        <v>6664413.3300000001</v>
      </c>
      <c r="G39" s="18">
        <f t="shared" ca="1" si="2"/>
        <v>7875</v>
      </c>
      <c r="H39" s="19">
        <f t="shared" ca="1" si="3"/>
        <v>34838295.439999998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2"/>
        <v>0</v>
      </c>
      <c r="F40" s="18">
        <f t="shared" ca="1" si="2"/>
        <v>0</v>
      </c>
      <c r="G40" s="18">
        <f t="shared" ca="1" si="2"/>
        <v>0</v>
      </c>
      <c r="H40" s="19">
        <f t="shared" ca="1" si="3"/>
        <v>0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0</v>
      </c>
      <c r="E41" s="18">
        <f t="shared" ca="1" si="2"/>
        <v>0</v>
      </c>
      <c r="F41" s="18">
        <f t="shared" ca="1" si="2"/>
        <v>0</v>
      </c>
      <c r="G41" s="18">
        <f t="shared" ca="1" si="2"/>
        <v>269034.89000000007</v>
      </c>
      <c r="H41" s="19">
        <f t="shared" ref="H41:H49" ca="1" si="4">+SUM(D41:G41)</f>
        <v>269034.89000000007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ref="D42:G57" ca="1" si="5">IFERROR(IF($C$2="Yurtiçi",INDIRECT("'"&amp;$B$2&amp;"'!"&amp;ADDRESS(MATCH($B42,INDIRECT("'"&amp;$B$2&amp;"'!$B$1:$B$1095"),0),MATCH(D$5,INDIRECT("'"&amp;$B$2&amp;"'!5:5"),0))),IF($C$2="Yurtdışı",INDIRECT("'"&amp;$B$2&amp;"'!"&amp;ADDRESS(MATCH($B42,INDIRECT("'"&amp;$B$2&amp;"'!$B$1:$B$1095"),0),MATCH(D$5,INDIRECT("'"&amp;$B$2&amp;"'!5:5"),0)+1)),INDIRECT("'"&amp;$B$2&amp;"'!"&amp;ADDRESS(MATCH($B42,INDIRECT("'"&amp;$B$2&amp;"'!$B$1:$B$1095"),0),MATCH(D$5,INDIRECT("'"&amp;$B$2&amp;"'!5:5"),0)))+INDIRECT("'"&amp;$B$2&amp;"'!"&amp;ADDRESS(MATCH($B42,INDIRECT("'"&amp;$B$2&amp;"'!$B$1:$B$1095"),0),MATCH(D$5,INDIRECT("'"&amp;$B$2&amp;"'!5:5"),0)+1)))),0)</f>
        <v>0</v>
      </c>
      <c r="E42" s="18">
        <f t="shared" ca="1" si="5"/>
        <v>0</v>
      </c>
      <c r="F42" s="18">
        <f t="shared" ca="1" si="5"/>
        <v>0</v>
      </c>
      <c r="G42" s="18">
        <f t="shared" ca="1" si="5"/>
        <v>22895.29</v>
      </c>
      <c r="H42" s="19">
        <f t="shared" ca="1" si="4"/>
        <v>22895.29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-1006276.71</v>
      </c>
      <c r="E43" s="18">
        <f t="shared" ca="1" si="5"/>
        <v>0</v>
      </c>
      <c r="F43" s="18">
        <f t="shared" ca="1" si="5"/>
        <v>0</v>
      </c>
      <c r="G43" s="18">
        <f t="shared" ca="1" si="5"/>
        <v>-3947.4</v>
      </c>
      <c r="H43" s="19">
        <f t="shared" ca="1" si="4"/>
        <v>-1010224.11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8538490.0799999982</v>
      </c>
      <c r="E44" s="18">
        <f t="shared" ca="1" si="5"/>
        <v>0</v>
      </c>
      <c r="F44" s="18">
        <f t="shared" ca="1" si="5"/>
        <v>0</v>
      </c>
      <c r="G44" s="18">
        <f t="shared" ca="1" si="5"/>
        <v>2371.1300000000006</v>
      </c>
      <c r="H44" s="19">
        <f t="shared" ca="1" si="4"/>
        <v>8540861.209999999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8">
        <f t="shared" ca="1" si="5"/>
        <v>0</v>
      </c>
      <c r="F45" s="18">
        <f t="shared" ca="1" si="5"/>
        <v>0</v>
      </c>
      <c r="G45" s="18">
        <f t="shared" ca="1" si="5"/>
        <v>0</v>
      </c>
      <c r="H45" s="19">
        <f t="shared" ca="1" si="4"/>
        <v>0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8">
        <f t="shared" ca="1" si="5"/>
        <v>0</v>
      </c>
      <c r="F46" s="18">
        <f t="shared" ca="1" si="5"/>
        <v>0</v>
      </c>
      <c r="G46" s="18">
        <f t="shared" ca="1" si="5"/>
        <v>0</v>
      </c>
      <c r="H46" s="19">
        <f t="shared" ca="1" si="4"/>
        <v>0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8">
        <f t="shared" ca="1" si="5"/>
        <v>0</v>
      </c>
      <c r="F47" s="18">
        <f t="shared" ca="1" si="5"/>
        <v>0</v>
      </c>
      <c r="G47" s="18">
        <f t="shared" ca="1" si="5"/>
        <v>0</v>
      </c>
      <c r="H47" s="19">
        <f t="shared" ca="1" si="4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8">
        <f t="shared" ca="1" si="5"/>
        <v>0</v>
      </c>
      <c r="F48" s="18">
        <f t="shared" ca="1" si="5"/>
        <v>0</v>
      </c>
      <c r="G48" s="18">
        <f t="shared" ca="1" si="5"/>
        <v>1507353.7799999998</v>
      </c>
      <c r="H48" s="19">
        <f t="shared" ca="1" si="4"/>
        <v>1507353.7799999998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13631238</v>
      </c>
      <c r="E49" s="18">
        <f t="shared" ca="1" si="5"/>
        <v>0</v>
      </c>
      <c r="F49" s="18">
        <f t="shared" ca="1" si="5"/>
        <v>0</v>
      </c>
      <c r="G49" s="18">
        <f t="shared" ca="1" si="5"/>
        <v>2779372.11</v>
      </c>
      <c r="H49" s="19">
        <f t="shared" ca="1" si="4"/>
        <v>16410610.109999999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9">
        <f t="shared" ref="H50" ca="1" si="6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9">
        <f t="shared" ref="H51" ca="1" si="7">+SUM(D51:G51)</f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9">
        <f t="shared" ref="H52:H58" ca="1" si="8">+SUM(D52:G52)</f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8">
        <f t="shared" ca="1" si="5"/>
        <v>0</v>
      </c>
      <c r="F53" s="18">
        <f t="shared" ca="1" si="5"/>
        <v>0</v>
      </c>
      <c r="G53" s="18">
        <f t="shared" ca="1" si="5"/>
        <v>0</v>
      </c>
      <c r="H53" s="19">
        <f t="shared" ca="1" si="8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8">
        <f t="shared" ca="1" si="5"/>
        <v>0</v>
      </c>
      <c r="F54" s="18">
        <f t="shared" ca="1" si="5"/>
        <v>0</v>
      </c>
      <c r="G54" s="18">
        <f t="shared" ca="1" si="5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8">
        <f t="shared" ca="1" si="5"/>
        <v>0</v>
      </c>
      <c r="F55" s="18">
        <f t="shared" ca="1" si="5"/>
        <v>0</v>
      </c>
      <c r="G55" s="18">
        <f t="shared" ca="1" si="5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8">
        <f t="shared" ca="1" si="5"/>
        <v>0</v>
      </c>
      <c r="F56" s="18">
        <f t="shared" ca="1" si="5"/>
        <v>0</v>
      </c>
      <c r="G56" s="18">
        <f t="shared" ca="1" si="5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8">
        <f t="shared" ca="1" si="5"/>
        <v>0</v>
      </c>
      <c r="F57" s="18">
        <f t="shared" ca="1" si="5"/>
        <v>0</v>
      </c>
      <c r="G57" s="18">
        <f t="shared" ca="1" si="5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ref="D58:G72" ca="1" si="9">IFERROR(IF($C$2="Yurtiçi",INDIRECT("'"&amp;$B$2&amp;"'!"&amp;ADDRESS(MATCH($B58,INDIRECT("'"&amp;$B$2&amp;"'!$B$1:$B$1095"),0),MATCH(D$5,INDIRECT("'"&amp;$B$2&amp;"'!5:5"),0))),IF($C$2="Yurtdışı",INDIRECT("'"&amp;$B$2&amp;"'!"&amp;ADDRESS(MATCH($B58,INDIRECT("'"&amp;$B$2&amp;"'!$B$1:$B$1095"),0),MATCH(D$5,INDIRECT("'"&amp;$B$2&amp;"'!5:5"),0)+1)),INDIRECT("'"&amp;$B$2&amp;"'!"&amp;ADDRESS(MATCH($B58,INDIRECT("'"&amp;$B$2&amp;"'!$B$1:$B$1095"),0),MATCH(D$5,INDIRECT("'"&amp;$B$2&amp;"'!5:5"),0)))+INDIRECT("'"&amp;$B$2&amp;"'!"&amp;ADDRESS(MATCH($B58,INDIRECT("'"&amp;$B$2&amp;"'!$B$1:$B$1095"),0),MATCH(D$5,INDIRECT("'"&amp;$B$2&amp;"'!5:5"),0)+1)))),0)</f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190471584.54000002</v>
      </c>
      <c r="E73" s="48">
        <f ca="1">SUMIF($C$7:$C$72,"HD",E$7:E$72)</f>
        <v>38865276.777301997</v>
      </c>
      <c r="F73" s="48">
        <f ca="1">SUMIF($C$7:$C$72,"HD",F$7:F$72)</f>
        <v>6664413.3300000001</v>
      </c>
      <c r="G73" s="48">
        <f ca="1">SUMIF($C$7:$C$72,"HD",G$7:G$72)</f>
        <v>148665609.52579957</v>
      </c>
      <c r="H73" s="48">
        <f ca="1">SUMIF($C$7:$C$72,"HD",H$7:H$72)</f>
        <v>384666884.17310143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190471584.54000002</v>
      </c>
      <c r="E75" s="48">
        <f ca="1">E73+E74</f>
        <v>38865276.777301997</v>
      </c>
      <c r="F75" s="48">
        <f ca="1">F73+F74</f>
        <v>6664413.3300000001</v>
      </c>
      <c r="G75" s="48">
        <f ca="1">G73+G74</f>
        <v>148665609.52579957</v>
      </c>
      <c r="H75" s="48">
        <f ca="1">H73+H74</f>
        <v>384666884.17310143</v>
      </c>
    </row>
  </sheetData>
  <mergeCells count="1">
    <mergeCell ref="E2:G2"/>
  </mergeCells>
  <dataValidations count="2">
    <dataValidation type="list" allowBlank="1" showInputMessage="1" showErrorMessage="1" sqref="C2" xr:uid="{5C9597A7-4AB4-49C1-B213-D3120C739D5B}">
      <formula1>"Toplam,Yurtiçi,Yurtdışı"</formula1>
    </dataValidation>
    <dataValidation type="list" allowBlank="1" showInputMessage="1" showErrorMessage="1" sqref="B2" xr:uid="{FC6CACAF-6C82-4B97-AC30-BEA1E535EF1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A0E6-A2E5-47E6-87D3-675D7DC4633D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3" ht="15" customHeight="1">
      <c r="A1" s="1" t="s">
        <v>0</v>
      </c>
      <c r="B1" s="2"/>
      <c r="C1" s="2"/>
    </row>
    <row r="2" spans="1:13" ht="15" customHeight="1">
      <c r="A2" s="1" t="s">
        <v>351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3" ht="15" customHeight="1">
      <c r="A3" s="5" t="s">
        <v>362</v>
      </c>
      <c r="B3" s="2"/>
      <c r="C3" s="2"/>
    </row>
    <row r="4" spans="1:13" ht="22.5" customHeight="1"/>
    <row r="5" spans="1:13" ht="22.5" customHeight="1">
      <c r="D5" s="76">
        <v>702</v>
      </c>
      <c r="E5" s="76">
        <v>748</v>
      </c>
      <c r="F5" s="76">
        <v>749</v>
      </c>
      <c r="G5" s="76">
        <v>752</v>
      </c>
      <c r="H5" s="76">
        <v>753</v>
      </c>
      <c r="I5" s="76">
        <v>754</v>
      </c>
      <c r="J5" s="76">
        <v>757</v>
      </c>
      <c r="K5" s="76">
        <v>758</v>
      </c>
      <c r="L5" s="76">
        <v>759</v>
      </c>
      <c r="M5" s="77"/>
    </row>
    <row r="6" spans="1:13" ht="79.5" customHeight="1">
      <c r="A6" s="53" t="s">
        <v>141</v>
      </c>
      <c r="B6" s="53" t="s">
        <v>142</v>
      </c>
      <c r="C6" s="53" t="s">
        <v>143</v>
      </c>
      <c r="D6" s="54" t="s">
        <v>108</v>
      </c>
      <c r="E6" s="54" t="s">
        <v>109</v>
      </c>
      <c r="F6" s="54" t="s">
        <v>110</v>
      </c>
      <c r="G6" s="54" t="s">
        <v>111</v>
      </c>
      <c r="H6" s="54" t="s">
        <v>112</v>
      </c>
      <c r="I6" s="54" t="s">
        <v>113</v>
      </c>
      <c r="J6" s="54" t="s">
        <v>114</v>
      </c>
      <c r="K6" s="54" t="s">
        <v>115</v>
      </c>
      <c r="L6" s="54" t="s">
        <v>116</v>
      </c>
      <c r="M6" s="77" t="s">
        <v>352</v>
      </c>
    </row>
    <row r="7" spans="1:13" ht="12.75" customHeight="1">
      <c r="A7" s="55" t="s">
        <v>146</v>
      </c>
      <c r="B7" s="17">
        <v>1001</v>
      </c>
      <c r="C7" s="56" t="s">
        <v>147</v>
      </c>
      <c r="D7" s="18">
        <f t="shared" ref="D7:L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12353856.939999999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9">
        <f t="shared" ref="M7:M40" ca="1" si="1">+SUM(D7:L7)</f>
        <v>12353856.939999999</v>
      </c>
    </row>
    <row r="8" spans="1:13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275968251.61000001</v>
      </c>
      <c r="E8" s="18">
        <f t="shared" ca="1" si="0"/>
        <v>150746785.59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27977789.010000002</v>
      </c>
      <c r="M8" s="19">
        <f t="shared" ca="1" si="1"/>
        <v>454692826.21000004</v>
      </c>
    </row>
    <row r="9" spans="1:13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476939728.92000002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9619217.4600000009</v>
      </c>
      <c r="M9" s="19">
        <f t="shared" ca="1" si="1"/>
        <v>486558946.38</v>
      </c>
    </row>
    <row r="10" spans="1:13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105479160.43000001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98001939.380000412</v>
      </c>
      <c r="M10" s="19">
        <f t="shared" ca="1" si="1"/>
        <v>203481099.81000042</v>
      </c>
    </row>
    <row r="11" spans="1:13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47405.64</v>
      </c>
      <c r="L11" s="18">
        <f t="shared" ca="1" si="0"/>
        <v>0</v>
      </c>
      <c r="M11" s="19">
        <f t="shared" ca="1" si="1"/>
        <v>47405.64</v>
      </c>
    </row>
    <row r="12" spans="1:13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9">
        <f t="shared" ca="1" si="1"/>
        <v>0</v>
      </c>
    </row>
    <row r="13" spans="1:13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41930108.030000009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9">
        <f t="shared" ca="1" si="1"/>
        <v>41930108.030000009</v>
      </c>
    </row>
    <row r="14" spans="1:13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460175869.74000001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9275261.5700000003</v>
      </c>
      <c r="M14" s="19">
        <f t="shared" ca="1" si="1"/>
        <v>469451131.31</v>
      </c>
    </row>
    <row r="15" spans="1:13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1099240.7086167592</v>
      </c>
      <c r="L15" s="18">
        <f t="shared" ca="1" si="0"/>
        <v>23288617.927983664</v>
      </c>
      <c r="M15" s="19">
        <f t="shared" ca="1" si="1"/>
        <v>24387858.636600424</v>
      </c>
    </row>
    <row r="16" spans="1:13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9">
        <f t="shared" ca="1" si="1"/>
        <v>0</v>
      </c>
    </row>
    <row r="17" spans="1:13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27857491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9">
        <f t="shared" ca="1" si="1"/>
        <v>27857491</v>
      </c>
    </row>
    <row r="18" spans="1:13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21606681.099999998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9">
        <f t="shared" ca="1" si="1"/>
        <v>21606681.099999998</v>
      </c>
    </row>
    <row r="19" spans="1:13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9">
        <f t="shared" ca="1" si="1"/>
        <v>0</v>
      </c>
    </row>
    <row r="20" spans="1:13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11392.69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1746807.54</v>
      </c>
      <c r="M20" s="19">
        <f t="shared" ca="1" si="1"/>
        <v>1758200.23</v>
      </c>
    </row>
    <row r="21" spans="1:13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8">
        <f t="shared" ca="1" si="0"/>
        <v>0</v>
      </c>
      <c r="L21" s="18">
        <f t="shared" ca="1" si="0"/>
        <v>3762.22</v>
      </c>
      <c r="M21" s="19">
        <f t="shared" ca="1" si="1"/>
        <v>3762.22</v>
      </c>
    </row>
    <row r="22" spans="1:13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20024110.23</v>
      </c>
      <c r="E22" s="18">
        <f t="shared" ca="1" si="0"/>
        <v>0</v>
      </c>
      <c r="F22" s="18">
        <f t="shared" ca="1" si="0"/>
        <v>3837327.2399999998</v>
      </c>
      <c r="G22" s="18">
        <f t="shared" ca="1" si="0"/>
        <v>0</v>
      </c>
      <c r="H22" s="18">
        <f t="shared" ca="1" si="0"/>
        <v>0</v>
      </c>
      <c r="I22" s="18">
        <f t="shared" ca="1" si="0"/>
        <v>1171770.6399999999</v>
      </c>
      <c r="J22" s="18">
        <f t="shared" ca="1" si="0"/>
        <v>0</v>
      </c>
      <c r="K22" s="18">
        <f t="shared" ca="1" si="0"/>
        <v>9980760.8600000013</v>
      </c>
      <c r="L22" s="18">
        <f t="shared" ca="1" si="0"/>
        <v>0</v>
      </c>
      <c r="M22" s="19">
        <f t="shared" ca="1" si="1"/>
        <v>35013968.969999999</v>
      </c>
    </row>
    <row r="23" spans="1:13" ht="12.75" customHeight="1">
      <c r="A23" s="55" t="s">
        <v>179</v>
      </c>
      <c r="B23" s="17">
        <v>1022</v>
      </c>
      <c r="C23" s="56" t="s">
        <v>147</v>
      </c>
      <c r="D23" s="18">
        <f t="shared" ref="D23:L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25142.880000000001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8">
        <f t="shared" ca="1" si="2"/>
        <v>0</v>
      </c>
      <c r="L23" s="18">
        <f t="shared" ca="1" si="2"/>
        <v>0</v>
      </c>
      <c r="M23" s="19">
        <f t="shared" ca="1" si="1"/>
        <v>25142.880000000001</v>
      </c>
    </row>
    <row r="24" spans="1:13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7114566.46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8">
        <f t="shared" ca="1" si="2"/>
        <v>0</v>
      </c>
      <c r="L24" s="18">
        <f t="shared" ca="1" si="2"/>
        <v>0</v>
      </c>
      <c r="M24" s="19">
        <f t="shared" ca="1" si="1"/>
        <v>7114566.46</v>
      </c>
    </row>
    <row r="25" spans="1:13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156376.90830899999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8">
        <f t="shared" ca="1" si="2"/>
        <v>0</v>
      </c>
      <c r="L25" s="18">
        <f t="shared" ca="1" si="2"/>
        <v>0</v>
      </c>
      <c r="M25" s="19">
        <f t="shared" ca="1" si="1"/>
        <v>156376.90830899999</v>
      </c>
    </row>
    <row r="26" spans="1:13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7559555.1900000004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8">
        <f t="shared" ca="1" si="2"/>
        <v>0</v>
      </c>
      <c r="L26" s="18">
        <f t="shared" ca="1" si="2"/>
        <v>0</v>
      </c>
      <c r="M26" s="19">
        <f t="shared" ca="1" si="1"/>
        <v>7559555.1900000004</v>
      </c>
    </row>
    <row r="27" spans="1:13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11657234.399999999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8">
        <f t="shared" ca="1" si="2"/>
        <v>0</v>
      </c>
      <c r="L27" s="18">
        <f t="shared" ca="1" si="2"/>
        <v>-9381805.7799999993</v>
      </c>
      <c r="M27" s="19">
        <f t="shared" ca="1" si="1"/>
        <v>2275428.6199999992</v>
      </c>
    </row>
    <row r="28" spans="1:13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21170.880000000001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8">
        <f t="shared" ca="1" si="2"/>
        <v>6096825.8499999996</v>
      </c>
      <c r="M28" s="19">
        <f t="shared" ca="1" si="1"/>
        <v>6117996.7299999995</v>
      </c>
    </row>
    <row r="29" spans="1:13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228608983.07440001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8">
        <f t="shared" ca="1" si="2"/>
        <v>0</v>
      </c>
      <c r="L29" s="18">
        <f t="shared" ca="1" si="2"/>
        <v>0</v>
      </c>
      <c r="M29" s="19">
        <f t="shared" ca="1" si="1"/>
        <v>228608983.07440001</v>
      </c>
    </row>
    <row r="30" spans="1:13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2041563.93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8">
        <f t="shared" ca="1" si="2"/>
        <v>0</v>
      </c>
      <c r="M30" s="19">
        <f t="shared" ca="1" si="1"/>
        <v>2041563.93</v>
      </c>
    </row>
    <row r="31" spans="1:13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82110011.127576992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8">
        <f t="shared" ca="1" si="2"/>
        <v>1047599.45</v>
      </c>
      <c r="L31" s="18">
        <f t="shared" ca="1" si="2"/>
        <v>0</v>
      </c>
      <c r="M31" s="19">
        <f t="shared" ca="1" si="1"/>
        <v>83157610.577576995</v>
      </c>
    </row>
    <row r="32" spans="1:13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1547676.2300000009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8">
        <f t="shared" ca="1" si="2"/>
        <v>0</v>
      </c>
      <c r="L32" s="18">
        <f t="shared" ca="1" si="2"/>
        <v>0</v>
      </c>
      <c r="M32" s="19">
        <f t="shared" ca="1" si="1"/>
        <v>1547676.2300000009</v>
      </c>
    </row>
    <row r="33" spans="1:13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40.049999999999997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8">
        <f t="shared" ca="1" si="2"/>
        <v>0</v>
      </c>
      <c r="L33" s="18">
        <f t="shared" ca="1" si="2"/>
        <v>24267.930000000008</v>
      </c>
      <c r="M33" s="19">
        <f t="shared" ca="1" si="1"/>
        <v>24307.980000000007</v>
      </c>
    </row>
    <row r="34" spans="1:13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300319995.19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8">
        <f t="shared" ca="1" si="2"/>
        <v>0</v>
      </c>
      <c r="M34" s="19">
        <f t="shared" ca="1" si="1"/>
        <v>300319995.19</v>
      </c>
    </row>
    <row r="35" spans="1:13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8">
        <f t="shared" ca="1" si="2"/>
        <v>0</v>
      </c>
      <c r="M35" s="19">
        <f t="shared" ca="1" si="1"/>
        <v>0</v>
      </c>
    </row>
    <row r="36" spans="1:13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8">
        <f t="shared" ca="1" si="2"/>
        <v>0</v>
      </c>
      <c r="M36" s="19">
        <f t="shared" ca="1" si="1"/>
        <v>0</v>
      </c>
    </row>
    <row r="37" spans="1:13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4783918.21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574891.68000000005</v>
      </c>
      <c r="K37" s="18">
        <f t="shared" ca="1" si="2"/>
        <v>0</v>
      </c>
      <c r="L37" s="18">
        <f t="shared" ca="1" si="2"/>
        <v>0</v>
      </c>
      <c r="M37" s="19">
        <f t="shared" ca="1" si="1"/>
        <v>5358809.8899999997</v>
      </c>
    </row>
    <row r="38" spans="1:13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8">
        <f t="shared" ca="1" si="2"/>
        <v>0</v>
      </c>
      <c r="M38" s="19">
        <f t="shared" ca="1" si="1"/>
        <v>0</v>
      </c>
    </row>
    <row r="39" spans="1:13" ht="12.75" customHeight="1">
      <c r="A39" s="55" t="s">
        <v>211</v>
      </c>
      <c r="B39" s="17">
        <v>1045</v>
      </c>
      <c r="C39" s="56" t="s">
        <v>147</v>
      </c>
      <c r="D39" s="18">
        <f t="shared" ref="D39:L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1701582.89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8">
        <f t="shared" ca="1" si="3"/>
        <v>0</v>
      </c>
      <c r="L39" s="18">
        <f t="shared" ca="1" si="3"/>
        <v>121265.42</v>
      </c>
      <c r="M39" s="19">
        <f t="shared" ca="1" si="1"/>
        <v>1822848.3099999998</v>
      </c>
    </row>
    <row r="40" spans="1:13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89169.44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8">
        <f t="shared" ca="1" si="3"/>
        <v>0</v>
      </c>
      <c r="L40" s="18">
        <f t="shared" ca="1" si="3"/>
        <v>0</v>
      </c>
      <c r="M40" s="19">
        <f t="shared" ca="1" si="1"/>
        <v>89169.44</v>
      </c>
    </row>
    <row r="41" spans="1:13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8">
        <f t="shared" ca="1" si="3"/>
        <v>2745.7499999998581</v>
      </c>
      <c r="L41" s="18">
        <f t="shared" ca="1" si="3"/>
        <v>0</v>
      </c>
      <c r="M41" s="19">
        <f t="shared" ref="M41" ca="1" si="4">+SUM(D41:L41)</f>
        <v>2745.7499999998581</v>
      </c>
    </row>
    <row r="42" spans="1:13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8">
        <f t="shared" ca="1" si="3"/>
        <v>0</v>
      </c>
      <c r="L42" s="18">
        <f t="shared" ca="1" si="3"/>
        <v>0</v>
      </c>
      <c r="M42" s="19">
        <f t="shared" ref="M42:M48" ca="1" si="5">+SUM(D42:L42)</f>
        <v>0</v>
      </c>
    </row>
    <row r="43" spans="1:13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-171.39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8">
        <f t="shared" ca="1" si="3"/>
        <v>-28.240000000000002</v>
      </c>
      <c r="L43" s="18">
        <f t="shared" ca="1" si="3"/>
        <v>0</v>
      </c>
      <c r="M43" s="19">
        <f t="shared" ca="1" si="5"/>
        <v>-199.63</v>
      </c>
    </row>
    <row r="44" spans="1:13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38509.479999999996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8">
        <f t="shared" ca="1" si="3"/>
        <v>360.29999999999995</v>
      </c>
      <c r="L44" s="18">
        <f t="shared" ca="1" si="3"/>
        <v>0</v>
      </c>
      <c r="M44" s="19">
        <f t="shared" ca="1" si="5"/>
        <v>38869.78</v>
      </c>
    </row>
    <row r="45" spans="1:13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8">
        <f t="shared" ca="1" si="3"/>
        <v>308713.67000000004</v>
      </c>
      <c r="L45" s="18">
        <f t="shared" ca="1" si="3"/>
        <v>0</v>
      </c>
      <c r="M45" s="19">
        <f t="shared" ca="1" si="5"/>
        <v>308713.67000000004</v>
      </c>
    </row>
    <row r="46" spans="1:13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8">
        <f t="shared" ca="1" si="3"/>
        <v>0</v>
      </c>
      <c r="L46" s="18">
        <f t="shared" ca="1" si="3"/>
        <v>0</v>
      </c>
      <c r="M46" s="19">
        <f t="shared" ca="1" si="5"/>
        <v>0</v>
      </c>
    </row>
    <row r="47" spans="1:13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8">
        <f t="shared" ca="1" si="3"/>
        <v>0</v>
      </c>
      <c r="L47" s="18">
        <f t="shared" ca="1" si="3"/>
        <v>0</v>
      </c>
      <c r="M47" s="19">
        <f t="shared" ca="1" si="5"/>
        <v>0</v>
      </c>
    </row>
    <row r="48" spans="1:13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64002.680000000008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8">
        <f t="shared" ca="1" si="3"/>
        <v>0</v>
      </c>
      <c r="L48" s="18">
        <f t="shared" ca="1" si="3"/>
        <v>0</v>
      </c>
      <c r="M48" s="19">
        <f t="shared" ca="1" si="5"/>
        <v>64002.680000000008</v>
      </c>
    </row>
    <row r="49" spans="1:13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8">
        <f t="shared" ca="1" si="3"/>
        <v>262.52</v>
      </c>
      <c r="L49" s="18">
        <f t="shared" ca="1" si="3"/>
        <v>46478114.560000002</v>
      </c>
      <c r="M49" s="19">
        <f t="shared" ref="M49" ca="1" si="6">+SUM(D49:L49)</f>
        <v>46478377.080000006</v>
      </c>
    </row>
    <row r="50" spans="1:13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8">
        <f t="shared" ca="1" si="3"/>
        <v>0</v>
      </c>
      <c r="L50" s="18">
        <f t="shared" ca="1" si="3"/>
        <v>51673831.210000001</v>
      </c>
      <c r="M50" s="19">
        <f t="shared" ref="M50:M53" ca="1" si="7">+SUM(D50:L50)</f>
        <v>51673831.210000001</v>
      </c>
    </row>
    <row r="51" spans="1:13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8">
        <f t="shared" ca="1" si="3"/>
        <v>0</v>
      </c>
      <c r="L51" s="18">
        <f t="shared" ca="1" si="3"/>
        <v>0</v>
      </c>
      <c r="M51" s="19">
        <f t="shared" ca="1" si="7"/>
        <v>0</v>
      </c>
    </row>
    <row r="52" spans="1:13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8">
        <f t="shared" ca="1" si="3"/>
        <v>0</v>
      </c>
      <c r="L52" s="18">
        <f t="shared" ca="1" si="3"/>
        <v>0</v>
      </c>
      <c r="M52" s="19">
        <f t="shared" ca="1" si="7"/>
        <v>0</v>
      </c>
    </row>
    <row r="53" spans="1:13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8">
        <f t="shared" ca="1" si="3"/>
        <v>0</v>
      </c>
      <c r="L53" s="18">
        <f t="shared" ca="1" si="3"/>
        <v>0</v>
      </c>
      <c r="M53" s="19">
        <f t="shared" ca="1" si="7"/>
        <v>0</v>
      </c>
    </row>
    <row r="54" spans="1:13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8">
        <f t="shared" ca="1" si="3"/>
        <v>0</v>
      </c>
      <c r="L54" s="18">
        <f t="shared" ca="1" si="3"/>
        <v>0</v>
      </c>
      <c r="M54" s="19">
        <f ca="1">+SUM(D54:L54)</f>
        <v>0</v>
      </c>
    </row>
    <row r="55" spans="1:13" ht="12.75" customHeight="1">
      <c r="A55" s="55" t="s">
        <v>244</v>
      </c>
      <c r="B55" s="17">
        <v>2005</v>
      </c>
      <c r="C55" s="56" t="s">
        <v>242</v>
      </c>
      <c r="D55" s="18">
        <f t="shared" ref="D55:L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9">
        <f ca="1">+SUM(D55:L55)</f>
        <v>0</v>
      </c>
    </row>
    <row r="56" spans="1:13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9">
        <f ca="1">+SUM(D56:L56)</f>
        <v>0</v>
      </c>
    </row>
    <row r="57" spans="1:13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9">
        <f ca="1">+SUM(D57:L57)</f>
        <v>0</v>
      </c>
    </row>
    <row r="58" spans="1:13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9">
        <f ca="1">+SUM(D58:L58)</f>
        <v>0</v>
      </c>
    </row>
    <row r="59" spans="1:13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9">
        <f t="shared" ref="M59:M72" ca="1" si="9">+SUM(D59:L59)</f>
        <v>0</v>
      </c>
    </row>
    <row r="60" spans="1:13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9">
        <f t="shared" ca="1" si="9"/>
        <v>0</v>
      </c>
    </row>
    <row r="61" spans="1:13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9">
        <f t="shared" ca="1" si="9"/>
        <v>0</v>
      </c>
    </row>
    <row r="62" spans="1:13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9">
        <f t="shared" ca="1" si="9"/>
        <v>0</v>
      </c>
    </row>
    <row r="63" spans="1:13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9">
        <f t="shared" ca="1" si="9"/>
        <v>0</v>
      </c>
    </row>
    <row r="64" spans="1:13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9">
        <f t="shared" ca="1" si="9"/>
        <v>0</v>
      </c>
    </row>
    <row r="65" spans="1:13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9">
        <f t="shared" ca="1" si="9"/>
        <v>0</v>
      </c>
    </row>
    <row r="66" spans="1:13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9">
        <f t="shared" ca="1" si="9"/>
        <v>0</v>
      </c>
    </row>
    <row r="67" spans="1:13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9">
        <f t="shared" ca="1" si="9"/>
        <v>0</v>
      </c>
    </row>
    <row r="68" spans="1:13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9">
        <f t="shared" ca="1" si="9"/>
        <v>0</v>
      </c>
    </row>
    <row r="69" spans="1:13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8">
        <f t="shared" ca="1" si="8"/>
        <v>0</v>
      </c>
      <c r="H69" s="18">
        <f t="shared" ca="1" si="8"/>
        <v>0</v>
      </c>
      <c r="I69" s="18">
        <f t="shared" ca="1" si="8"/>
        <v>0</v>
      </c>
      <c r="J69" s="18">
        <f t="shared" ca="1" si="8"/>
        <v>0</v>
      </c>
      <c r="K69" s="18">
        <f t="shared" ca="1" si="8"/>
        <v>0</v>
      </c>
      <c r="L69" s="18">
        <f t="shared" ca="1" si="8"/>
        <v>0</v>
      </c>
      <c r="M69" s="19">
        <f t="shared" ca="1" si="9"/>
        <v>0</v>
      </c>
    </row>
    <row r="70" spans="1:13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8">
        <f t="shared" ca="1" si="8"/>
        <v>0</v>
      </c>
      <c r="H70" s="18">
        <f t="shared" ca="1" si="8"/>
        <v>0</v>
      </c>
      <c r="I70" s="18">
        <f t="shared" ca="1" si="8"/>
        <v>0</v>
      </c>
      <c r="J70" s="18">
        <f t="shared" ca="1" si="8"/>
        <v>0</v>
      </c>
      <c r="K70" s="18">
        <f t="shared" ca="1" si="8"/>
        <v>0</v>
      </c>
      <c r="L70" s="18">
        <f t="shared" ca="1" si="8"/>
        <v>0</v>
      </c>
      <c r="M70" s="19">
        <f t="shared" ca="1" si="9"/>
        <v>0</v>
      </c>
    </row>
    <row r="71" spans="1:13" ht="12.75" customHeight="1">
      <c r="A71" s="55" t="s">
        <v>277</v>
      </c>
      <c r="B71" s="17">
        <v>3017</v>
      </c>
      <c r="C71" s="56" t="s">
        <v>247</v>
      </c>
      <c r="D71" s="18">
        <f t="shared" ref="D71:L72" ca="1" si="10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0"/>
        <v>0</v>
      </c>
      <c r="F71" s="18">
        <f t="shared" ca="1" si="10"/>
        <v>0</v>
      </c>
      <c r="G71" s="18">
        <f t="shared" ca="1" si="10"/>
        <v>0</v>
      </c>
      <c r="H71" s="18">
        <f t="shared" ca="1" si="10"/>
        <v>0</v>
      </c>
      <c r="I71" s="18">
        <f t="shared" ca="1" si="10"/>
        <v>0</v>
      </c>
      <c r="J71" s="18">
        <f t="shared" ca="1" si="10"/>
        <v>0</v>
      </c>
      <c r="K71" s="18">
        <f t="shared" ca="1" si="10"/>
        <v>0</v>
      </c>
      <c r="L71" s="18">
        <f t="shared" ca="1" si="10"/>
        <v>0</v>
      </c>
      <c r="M71" s="19">
        <f t="shared" ca="1" si="9"/>
        <v>0</v>
      </c>
    </row>
    <row r="72" spans="1:13" ht="12.75" customHeight="1">
      <c r="A72" s="55" t="s">
        <v>279</v>
      </c>
      <c r="B72" s="17">
        <v>3018</v>
      </c>
      <c r="C72" s="56" t="s">
        <v>247</v>
      </c>
      <c r="D72" s="18">
        <f t="shared" ca="1" si="10"/>
        <v>0</v>
      </c>
      <c r="E72" s="18">
        <f t="shared" ca="1" si="10"/>
        <v>0</v>
      </c>
      <c r="F72" s="18">
        <f t="shared" ca="1" si="10"/>
        <v>0</v>
      </c>
      <c r="G72" s="18">
        <f t="shared" ca="1" si="10"/>
        <v>0</v>
      </c>
      <c r="H72" s="18">
        <f t="shared" ca="1" si="10"/>
        <v>0</v>
      </c>
      <c r="I72" s="18">
        <f t="shared" ca="1" si="10"/>
        <v>0</v>
      </c>
      <c r="J72" s="18">
        <f t="shared" ca="1" si="10"/>
        <v>0</v>
      </c>
      <c r="K72" s="18">
        <f t="shared" ca="1" si="10"/>
        <v>0</v>
      </c>
      <c r="L72" s="18">
        <f t="shared" ca="1" si="10"/>
        <v>0</v>
      </c>
      <c r="M72" s="19">
        <f t="shared" ca="1" si="9"/>
        <v>0</v>
      </c>
    </row>
    <row r="73" spans="1:13" ht="13.8">
      <c r="A73" s="57" t="s">
        <v>281</v>
      </c>
      <c r="B73" s="47">
        <v>9000</v>
      </c>
      <c r="C73" s="56" t="s">
        <v>282</v>
      </c>
      <c r="D73" s="48">
        <f t="shared" ref="D73:M73" ca="1" si="11">SUMIF($C$7:$C$72,"HD",D$7:D$72)</f>
        <v>2090164807.4402866</v>
      </c>
      <c r="E73" s="48">
        <f t="shared" ca="1" si="11"/>
        <v>150767956.47</v>
      </c>
      <c r="F73" s="48">
        <f t="shared" ca="1" si="11"/>
        <v>3837327.2399999998</v>
      </c>
      <c r="G73" s="48">
        <f t="shared" ca="1" si="11"/>
        <v>0</v>
      </c>
      <c r="H73" s="48">
        <f t="shared" ca="1" si="11"/>
        <v>0</v>
      </c>
      <c r="I73" s="48">
        <f t="shared" ca="1" si="11"/>
        <v>1171770.6399999999</v>
      </c>
      <c r="J73" s="48">
        <f t="shared" ca="1" si="11"/>
        <v>574891.68000000005</v>
      </c>
      <c r="K73" s="48">
        <f t="shared" ca="1" si="11"/>
        <v>12487060.658616759</v>
      </c>
      <c r="L73" s="48">
        <f t="shared" ca="1" si="11"/>
        <v>264925894.29798406</v>
      </c>
      <c r="M73" s="48">
        <f t="shared" ca="1" si="11"/>
        <v>2523929708.426887</v>
      </c>
    </row>
    <row r="74" spans="1:13" ht="13.8">
      <c r="A74" s="57" t="s">
        <v>284</v>
      </c>
      <c r="B74" s="47">
        <v>9001</v>
      </c>
      <c r="C74" s="56" t="s">
        <v>285</v>
      </c>
      <c r="D74" s="48">
        <f t="shared" ref="D74:M74" ca="1" si="12">SUMIF($C$7:$C$72,"H",D$7:D$72)+SUMIF($C$7:$C$72,"E",D$7:D$72)</f>
        <v>0</v>
      </c>
      <c r="E74" s="48">
        <f t="shared" ca="1" si="12"/>
        <v>0</v>
      </c>
      <c r="F74" s="48">
        <f t="shared" ca="1" si="12"/>
        <v>0</v>
      </c>
      <c r="G74" s="48">
        <f t="shared" ca="1" si="12"/>
        <v>0</v>
      </c>
      <c r="H74" s="48">
        <f t="shared" ca="1" si="12"/>
        <v>0</v>
      </c>
      <c r="I74" s="48">
        <f t="shared" ca="1" si="12"/>
        <v>0</v>
      </c>
      <c r="J74" s="48">
        <f t="shared" ca="1" si="12"/>
        <v>0</v>
      </c>
      <c r="K74" s="48">
        <f t="shared" ca="1" si="12"/>
        <v>0</v>
      </c>
      <c r="L74" s="48">
        <f t="shared" ca="1" si="12"/>
        <v>0</v>
      </c>
      <c r="M74" s="48">
        <f t="shared" ca="1" si="12"/>
        <v>0</v>
      </c>
    </row>
    <row r="75" spans="1:13" ht="13.8">
      <c r="A75" s="57" t="s">
        <v>287</v>
      </c>
      <c r="B75" s="47">
        <v>9003</v>
      </c>
      <c r="C75" s="56" t="s">
        <v>288</v>
      </c>
      <c r="D75" s="48">
        <f t="shared" ref="D75:M75" ca="1" si="13">D73+D74</f>
        <v>2090164807.4402866</v>
      </c>
      <c r="E75" s="48">
        <f t="shared" ca="1" si="13"/>
        <v>150767956.47</v>
      </c>
      <c r="F75" s="48">
        <f t="shared" ca="1" si="13"/>
        <v>3837327.2399999998</v>
      </c>
      <c r="G75" s="48">
        <f t="shared" ca="1" si="13"/>
        <v>0</v>
      </c>
      <c r="H75" s="48">
        <f t="shared" ca="1" si="13"/>
        <v>0</v>
      </c>
      <c r="I75" s="48">
        <f t="shared" ca="1" si="13"/>
        <v>1171770.6399999999</v>
      </c>
      <c r="J75" s="48">
        <f t="shared" ca="1" si="13"/>
        <v>574891.68000000005</v>
      </c>
      <c r="K75" s="48">
        <f t="shared" ca="1" si="13"/>
        <v>12487060.658616759</v>
      </c>
      <c r="L75" s="48">
        <f t="shared" ca="1" si="13"/>
        <v>264925894.29798406</v>
      </c>
      <c r="M75" s="48">
        <f t="shared" ca="1" si="13"/>
        <v>2523929708.426887</v>
      </c>
    </row>
  </sheetData>
  <mergeCells count="1">
    <mergeCell ref="E2:G2"/>
  </mergeCells>
  <dataValidations count="2">
    <dataValidation type="list" allowBlank="1" showInputMessage="1" showErrorMessage="1" sqref="B2" xr:uid="{4CA01776-F334-4A1B-AB4B-F37299F982E5}">
      <formula1>"Toplam,Direkt,Endirekt"</formula1>
    </dataValidation>
    <dataValidation type="list" allowBlank="1" showInputMessage="1" showErrorMessage="1" sqref="C2" xr:uid="{E20AD16C-A158-407C-9872-6A79818B52A4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89D4-30B5-415E-8D9C-55EB46BDB685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118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760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118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7127942.0999999996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1908411.8800000001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180735784.79999599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501647769.35500002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11765106.249999998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39307696.43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457422.60971229139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176069044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247151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50302027.729999997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20806027.98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96371002.069999993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63174031.939999998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16330453.190000389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6316304.4991919994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-2782561.03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34757789.799999997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7919486.9500000002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370103747.26179999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7960079.2800000561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172190351.78999999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12039375.429999933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2806689.5999998334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3598271.3600000003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11673103.16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6634575.1100000003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26492392.379999999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16827695.91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210022073.22990581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67556756.219997615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-105.88999999999999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733618.99000000011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313740515.36000001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-63033.09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16598429.959999684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50071742.589999989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69298855.200000003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72816.53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2570818841.9356031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2570818841.9356031</v>
      </c>
    </row>
  </sheetData>
  <mergeCells count="1">
    <mergeCell ref="E2:G2"/>
  </mergeCells>
  <dataValidations count="2">
    <dataValidation type="list" allowBlank="1" showInputMessage="1" showErrorMessage="1" sqref="B2" xr:uid="{577AACBB-E793-4988-A138-18E493DD1205}">
      <formula1>"Toplam,Direkt,Endirekt"</formula1>
    </dataValidation>
    <dataValidation type="list" allowBlank="1" showInputMessage="1" showErrorMessage="1" sqref="C2" xr:uid="{2075B254-A867-46CF-AABA-14A7C9F10A78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18E3-D2F7-4F8F-949F-A3E79F190D9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789</v>
      </c>
      <c r="E5" s="76">
        <v>798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120</v>
      </c>
      <c r="E6" s="54" t="s">
        <v>121</v>
      </c>
      <c r="F6" s="77" t="s">
        <v>354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153042173</v>
      </c>
      <c r="E17" s="18">
        <f t="shared" ca="1" si="0"/>
        <v>0</v>
      </c>
      <c r="F17" s="19">
        <f t="shared" ca="1" si="1"/>
        <v>153042173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456219913.01999998</v>
      </c>
      <c r="E23" s="18">
        <f t="shared" ca="1" si="2"/>
        <v>0</v>
      </c>
      <c r="F23" s="19">
        <f t="shared" ca="1" si="1"/>
        <v>456219913.01999998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114606.83</v>
      </c>
      <c r="F31" s="19">
        <f t="shared" ca="1" si="1"/>
        <v>114606.83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762231313.26999998</v>
      </c>
      <c r="E39" s="18">
        <f t="shared" ca="1" si="3"/>
        <v>0</v>
      </c>
      <c r="F39" s="19">
        <f t="shared" ca="1" si="1"/>
        <v>762231313.26999998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24166.7</v>
      </c>
      <c r="E40" s="18">
        <f t="shared" ca="1" si="3"/>
        <v>0</v>
      </c>
      <c r="F40" s="19">
        <f t="shared" ca="1" si="1"/>
        <v>24166.7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ref="F41" ca="1" si="4">+SUM(D41:E41)</f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ref="F42:F48" ca="1" si="5">+SUM(D42:E42)</f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5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5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99045.39</v>
      </c>
      <c r="F45" s="19">
        <f t="shared" ca="1" si="5"/>
        <v>99045.39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5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554841.21000001568</v>
      </c>
      <c r="E47" s="18">
        <f t="shared" ca="1" si="3"/>
        <v>14453.43</v>
      </c>
      <c r="F47" s="19">
        <f t="shared" ca="1" si="5"/>
        <v>569294.64000001573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5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6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8" ca="1" si="8">+SUM(D53:E53)</f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8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8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8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8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ca="1" si="8"/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1372072407.2</v>
      </c>
      <c r="E73" s="48">
        <f ca="1">SUMIF($C$7:$C$72,"HD",E$7:E$72)</f>
        <v>228105.65</v>
      </c>
      <c r="F73" s="48">
        <f ca="1">SUMIF($C$7:$C$72,"HD",F$7:F$72)</f>
        <v>1372300512.8500001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1372072407.2</v>
      </c>
      <c r="E75" s="48">
        <f ca="1">E73+E74</f>
        <v>228105.65</v>
      </c>
      <c r="F75" s="48">
        <f ca="1">F73+F74</f>
        <v>1372300512.8500001</v>
      </c>
    </row>
  </sheetData>
  <mergeCells count="1">
    <mergeCell ref="E2:G2"/>
  </mergeCells>
  <dataValidations count="2">
    <dataValidation type="list" allowBlank="1" showInputMessage="1" showErrorMessage="1" sqref="B2" xr:uid="{C703D86D-6976-47F0-A2E8-FA1FD9F50B50}">
      <formula1>"Toplam,Direkt,Endirekt"</formula1>
    </dataValidation>
    <dataValidation type="list" allowBlank="1" showInputMessage="1" showErrorMessage="1" sqref="C2" xr:uid="{49022B7A-7817-41B7-BD45-68FFA09CC0DC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A656-7188-43D2-945E-6B44998DAF60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2" ht="15" customHeight="1">
      <c r="A1" s="1" t="s">
        <v>0</v>
      </c>
      <c r="B1" s="2"/>
      <c r="C1" s="2"/>
    </row>
    <row r="2" spans="1:12" ht="15" customHeight="1">
      <c r="A2" s="1" t="s">
        <v>355</v>
      </c>
      <c r="B2" s="4" t="s">
        <v>6</v>
      </c>
      <c r="C2" s="4" t="s">
        <v>6</v>
      </c>
      <c r="E2" s="87" t="s">
        <v>138</v>
      </c>
      <c r="F2" s="88"/>
      <c r="G2" s="88"/>
      <c r="I2" s="6"/>
    </row>
    <row r="3" spans="1:12" ht="15" customHeight="1">
      <c r="A3" s="5" t="s">
        <v>362</v>
      </c>
      <c r="B3" s="2"/>
      <c r="C3" s="2"/>
    </row>
    <row r="4" spans="1:12" ht="22.5" customHeight="1"/>
    <row r="5" spans="1:12" ht="22.5" customHeight="1">
      <c r="D5" s="76">
        <v>772</v>
      </c>
      <c r="E5" s="76">
        <v>773</v>
      </c>
      <c r="F5" s="76">
        <v>776</v>
      </c>
      <c r="G5" s="76">
        <v>777</v>
      </c>
      <c r="H5" s="76">
        <v>778</v>
      </c>
      <c r="I5" s="76">
        <v>779</v>
      </c>
      <c r="J5" s="76">
        <v>782</v>
      </c>
      <c r="K5" s="76">
        <v>783</v>
      </c>
      <c r="L5" s="77"/>
    </row>
    <row r="6" spans="1:12" ht="79.5" customHeight="1">
      <c r="A6" s="53" t="s">
        <v>141</v>
      </c>
      <c r="B6" s="53" t="s">
        <v>142</v>
      </c>
      <c r="C6" s="53" t="s">
        <v>143</v>
      </c>
      <c r="D6" s="54" t="s">
        <v>59</v>
      </c>
      <c r="E6" s="54" t="s">
        <v>60</v>
      </c>
      <c r="F6" s="54" t="s">
        <v>63</v>
      </c>
      <c r="G6" s="54" t="s">
        <v>64</v>
      </c>
      <c r="H6" s="54" t="s">
        <v>65</v>
      </c>
      <c r="I6" s="54" t="s">
        <v>66</v>
      </c>
      <c r="J6" s="54" t="s">
        <v>69</v>
      </c>
      <c r="K6" s="54" t="s">
        <v>70</v>
      </c>
      <c r="L6" s="77" t="s">
        <v>356</v>
      </c>
    </row>
    <row r="7" spans="1:12" ht="12.75" customHeight="1">
      <c r="A7" s="55" t="s">
        <v>146</v>
      </c>
      <c r="B7" s="17">
        <v>1001</v>
      </c>
      <c r="C7" s="56" t="s">
        <v>147</v>
      </c>
      <c r="D7" s="18">
        <f t="shared" ref="D7:K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9">
        <f t="shared" ref="L7:L22" ca="1" si="1">+SUM(D7:K7)</f>
        <v>0</v>
      </c>
    </row>
    <row r="8" spans="1:1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12574.53</v>
      </c>
      <c r="F8" s="18">
        <f t="shared" ca="1" si="0"/>
        <v>2040558.9000000001</v>
      </c>
      <c r="G8" s="18">
        <f t="shared" ca="1" si="0"/>
        <v>204904298.47999999</v>
      </c>
      <c r="H8" s="18">
        <f t="shared" ca="1" si="0"/>
        <v>-1787.42</v>
      </c>
      <c r="I8" s="18">
        <f t="shared" ca="1" si="0"/>
        <v>4333575.96</v>
      </c>
      <c r="J8" s="18">
        <f t="shared" ca="1" si="0"/>
        <v>1094418.67</v>
      </c>
      <c r="K8" s="18">
        <f t="shared" ca="1" si="0"/>
        <v>455935.73</v>
      </c>
      <c r="L8" s="19">
        <f t="shared" ca="1" si="1"/>
        <v>212839574.84999999</v>
      </c>
    </row>
    <row r="9" spans="1:1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2492.3000000000002</v>
      </c>
      <c r="F9" s="18">
        <f t="shared" ca="1" si="0"/>
        <v>2406963.98</v>
      </c>
      <c r="G9" s="18">
        <f t="shared" ca="1" si="0"/>
        <v>58696027.700000003</v>
      </c>
      <c r="H9" s="18">
        <f t="shared" ca="1" si="0"/>
        <v>29600332.789999999</v>
      </c>
      <c r="I9" s="18">
        <f t="shared" ca="1" si="0"/>
        <v>61220935.100000001</v>
      </c>
      <c r="J9" s="18">
        <f t="shared" ca="1" si="0"/>
        <v>0</v>
      </c>
      <c r="K9" s="18">
        <f t="shared" ca="1" si="0"/>
        <v>33969.79</v>
      </c>
      <c r="L9" s="19">
        <f t="shared" ca="1" si="1"/>
        <v>151960721.66</v>
      </c>
    </row>
    <row r="10" spans="1:1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1532878.95</v>
      </c>
      <c r="F10" s="18">
        <f t="shared" ca="1" si="0"/>
        <v>42950868.710000001</v>
      </c>
      <c r="G10" s="18">
        <f t="shared" ca="1" si="0"/>
        <v>2041254951.53001</v>
      </c>
      <c r="H10" s="18">
        <f t="shared" ca="1" si="0"/>
        <v>264502839.50999999</v>
      </c>
      <c r="I10" s="18">
        <f t="shared" ca="1" si="0"/>
        <v>227014165.28999999</v>
      </c>
      <c r="J10" s="18">
        <f t="shared" ca="1" si="0"/>
        <v>3561864.96</v>
      </c>
      <c r="K10" s="18">
        <f t="shared" ca="1" si="0"/>
        <v>28855826.460000001</v>
      </c>
      <c r="L10" s="19">
        <f t="shared" ca="1" si="1"/>
        <v>2609673395.4100103</v>
      </c>
    </row>
    <row r="11" spans="1:1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697558.78</v>
      </c>
      <c r="F11" s="18">
        <f t="shared" ca="1" si="0"/>
        <v>8687931.6400000006</v>
      </c>
      <c r="G11" s="18">
        <f t="shared" ca="1" si="0"/>
        <v>1284459848.21</v>
      </c>
      <c r="H11" s="18">
        <f t="shared" ca="1" si="0"/>
        <v>1085797.3400000001</v>
      </c>
      <c r="I11" s="18">
        <f t="shared" ca="1" si="0"/>
        <v>88249072.310000002</v>
      </c>
      <c r="J11" s="18">
        <f t="shared" ca="1" si="0"/>
        <v>21261075.510000002</v>
      </c>
      <c r="K11" s="18">
        <f t="shared" ca="1" si="0"/>
        <v>10856152.810000001</v>
      </c>
      <c r="L11" s="19">
        <f t="shared" ca="1" si="1"/>
        <v>1415297436.5999999</v>
      </c>
    </row>
    <row r="12" spans="1:1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9">
        <f t="shared" ca="1" si="1"/>
        <v>0</v>
      </c>
    </row>
    <row r="13" spans="1:1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9">
        <f t="shared" ca="1" si="1"/>
        <v>0</v>
      </c>
    </row>
    <row r="14" spans="1:1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845088.99</v>
      </c>
      <c r="F14" s="18">
        <f t="shared" ca="1" si="0"/>
        <v>13446140.399999999</v>
      </c>
      <c r="G14" s="18">
        <f t="shared" ca="1" si="0"/>
        <v>1637045555.03</v>
      </c>
      <c r="H14" s="18">
        <f t="shared" ca="1" si="0"/>
        <v>4134249.4</v>
      </c>
      <c r="I14" s="18">
        <f t="shared" ca="1" si="0"/>
        <v>82454098.359999999</v>
      </c>
      <c r="J14" s="18">
        <f t="shared" ca="1" si="0"/>
        <v>1688262.03</v>
      </c>
      <c r="K14" s="18">
        <f t="shared" ca="1" si="0"/>
        <v>13041366.68</v>
      </c>
      <c r="L14" s="19">
        <f t="shared" ca="1" si="1"/>
        <v>1752654760.8900001</v>
      </c>
    </row>
    <row r="15" spans="1:1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9">
        <f t="shared" ca="1" si="1"/>
        <v>0</v>
      </c>
    </row>
    <row r="16" spans="1:1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9">
        <f t="shared" ca="1" si="1"/>
        <v>0</v>
      </c>
    </row>
    <row r="17" spans="1:1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9">
        <f t="shared" ca="1" si="1"/>
        <v>0</v>
      </c>
    </row>
    <row r="18" spans="1:1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9">
        <f t="shared" ca="1" si="1"/>
        <v>0</v>
      </c>
    </row>
    <row r="19" spans="1:1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9">
        <f t="shared" ca="1" si="1"/>
        <v>0</v>
      </c>
    </row>
    <row r="20" spans="1:1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1108349.4399999999</v>
      </c>
      <c r="G20" s="18">
        <f t="shared" ca="1" si="0"/>
        <v>427260820.67000002</v>
      </c>
      <c r="H20" s="18">
        <f t="shared" ca="1" si="0"/>
        <v>0</v>
      </c>
      <c r="I20" s="18">
        <f t="shared" ca="1" si="0"/>
        <v>20792769.800000001</v>
      </c>
      <c r="J20" s="18">
        <f t="shared" ca="1" si="0"/>
        <v>7726774.6699999999</v>
      </c>
      <c r="K20" s="18">
        <f t="shared" ca="1" si="0"/>
        <v>0</v>
      </c>
      <c r="L20" s="19">
        <f t="shared" ca="1" si="1"/>
        <v>456888714.58000004</v>
      </c>
    </row>
    <row r="21" spans="1:1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734499.28</v>
      </c>
      <c r="G21" s="18">
        <f t="shared" ca="1" si="0"/>
        <v>17338658.899999999</v>
      </c>
      <c r="H21" s="18">
        <f t="shared" ca="1" si="0"/>
        <v>0</v>
      </c>
      <c r="I21" s="18">
        <f t="shared" ca="1" si="0"/>
        <v>68153.81</v>
      </c>
      <c r="J21" s="18">
        <f t="shared" ca="1" si="0"/>
        <v>0</v>
      </c>
      <c r="K21" s="18">
        <f t="shared" ca="1" si="0"/>
        <v>0</v>
      </c>
      <c r="L21" s="19">
        <f t="shared" ca="1" si="1"/>
        <v>18141311.989999998</v>
      </c>
    </row>
    <row r="22" spans="1:12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70841163.109999985</v>
      </c>
      <c r="F22" s="18">
        <f t="shared" ca="1" si="0"/>
        <v>585562284.45000005</v>
      </c>
      <c r="G22" s="18">
        <f t="shared" ca="1" si="0"/>
        <v>14025283725.910002</v>
      </c>
      <c r="H22" s="18">
        <f t="shared" ca="1" si="0"/>
        <v>70633988.680000007</v>
      </c>
      <c r="I22" s="18">
        <f t="shared" ca="1" si="0"/>
        <v>5677536398.4499998</v>
      </c>
      <c r="J22" s="18">
        <f t="shared" ca="1" si="0"/>
        <v>78113225.900000006</v>
      </c>
      <c r="K22" s="18">
        <f t="shared" ca="1" si="0"/>
        <v>990950440.71000004</v>
      </c>
      <c r="L22" s="19">
        <f t="shared" ca="1" si="1"/>
        <v>21498921227.210003</v>
      </c>
    </row>
    <row r="23" spans="1:12" ht="12.75" customHeight="1">
      <c r="A23" s="55" t="s">
        <v>179</v>
      </c>
      <c r="B23" s="17">
        <v>1022</v>
      </c>
      <c r="C23" s="56" t="s">
        <v>147</v>
      </c>
      <c r="D23" s="18">
        <f t="shared" ref="D23:K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42343.65</v>
      </c>
      <c r="F23" s="18">
        <f t="shared" ca="1" si="2"/>
        <v>10948603.890000001</v>
      </c>
      <c r="G23" s="18">
        <f t="shared" ca="1" si="2"/>
        <v>2300650154.3899999</v>
      </c>
      <c r="H23" s="18">
        <f t="shared" ca="1" si="2"/>
        <v>391059.9</v>
      </c>
      <c r="I23" s="18">
        <f t="shared" ca="1" si="2"/>
        <v>48158772.810000002</v>
      </c>
      <c r="J23" s="18">
        <f t="shared" ca="1" si="2"/>
        <v>9529155.1899999995</v>
      </c>
      <c r="K23" s="18">
        <f t="shared" ca="1" si="2"/>
        <v>1218517.02</v>
      </c>
      <c r="L23" s="19">
        <f ca="1">+SUM(D23:K23)</f>
        <v>2370938606.8499999</v>
      </c>
    </row>
    <row r="24" spans="1:12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5346240.5184499994</v>
      </c>
      <c r="F24" s="18">
        <f t="shared" ca="1" si="2"/>
        <v>59445246.402899995</v>
      </c>
      <c r="G24" s="18">
        <f t="shared" ca="1" si="2"/>
        <v>4907931797.6684904</v>
      </c>
      <c r="H24" s="18">
        <f t="shared" ca="1" si="2"/>
        <v>7025930.5790500008</v>
      </c>
      <c r="I24" s="18">
        <f t="shared" ca="1" si="2"/>
        <v>584382232.75759912</v>
      </c>
      <c r="J24" s="18">
        <f t="shared" ca="1" si="2"/>
        <v>17667126.498350002</v>
      </c>
      <c r="K24" s="18">
        <f t="shared" ca="1" si="2"/>
        <v>108591048.41225001</v>
      </c>
      <c r="L24" s="19">
        <f ca="1">+SUM(D24:K24)</f>
        <v>5690389622.8370886</v>
      </c>
    </row>
    <row r="25" spans="1:12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87477.47</v>
      </c>
      <c r="F25" s="18">
        <f t="shared" ca="1" si="2"/>
        <v>67196.09</v>
      </c>
      <c r="G25" s="18">
        <f t="shared" ca="1" si="2"/>
        <v>488125582.06999999</v>
      </c>
      <c r="H25" s="18">
        <f t="shared" ca="1" si="2"/>
        <v>0</v>
      </c>
      <c r="I25" s="18">
        <f t="shared" ca="1" si="2"/>
        <v>10566959.369999999</v>
      </c>
      <c r="J25" s="18">
        <f t="shared" ca="1" si="2"/>
        <v>0</v>
      </c>
      <c r="K25" s="18">
        <f t="shared" ca="1" si="2"/>
        <v>111623.57</v>
      </c>
      <c r="L25" s="19">
        <f t="shared" ref="L25:L44" ca="1" si="3">+SUM(D25:K25)</f>
        <v>498958838.56999999</v>
      </c>
    </row>
    <row r="26" spans="1:12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780380.34</v>
      </c>
      <c r="G26" s="18">
        <f t="shared" ca="1" si="2"/>
        <v>29469175.640000001</v>
      </c>
      <c r="H26" s="18">
        <f t="shared" ca="1" si="2"/>
        <v>0</v>
      </c>
      <c r="I26" s="18">
        <f t="shared" ca="1" si="2"/>
        <v>2147551.98</v>
      </c>
      <c r="J26" s="18">
        <f t="shared" ca="1" si="2"/>
        <v>0</v>
      </c>
      <c r="K26" s="18">
        <f t="shared" ca="1" si="2"/>
        <v>0</v>
      </c>
      <c r="L26" s="19">
        <f t="shared" ca="1" si="3"/>
        <v>32397107.960000001</v>
      </c>
    </row>
    <row r="27" spans="1:12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693388.48</v>
      </c>
      <c r="F27" s="18">
        <f t="shared" ca="1" si="2"/>
        <v>14473619.859999999</v>
      </c>
      <c r="G27" s="18">
        <f t="shared" ca="1" si="2"/>
        <v>1245210834.8199999</v>
      </c>
      <c r="H27" s="18">
        <f t="shared" ca="1" si="2"/>
        <v>1496960.59</v>
      </c>
      <c r="I27" s="18">
        <f t="shared" ca="1" si="2"/>
        <v>83668010.180000007</v>
      </c>
      <c r="J27" s="18">
        <f t="shared" ca="1" si="2"/>
        <v>1211324.0900000001</v>
      </c>
      <c r="K27" s="18">
        <f t="shared" ca="1" si="2"/>
        <v>10177546.869999999</v>
      </c>
      <c r="L27" s="19">
        <f t="shared" ca="1" si="3"/>
        <v>1356931684.8899996</v>
      </c>
    </row>
    <row r="28" spans="1:12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9">
        <f t="shared" ca="1" si="3"/>
        <v>0</v>
      </c>
    </row>
    <row r="29" spans="1:12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659826.71</v>
      </c>
      <c r="F29" s="18">
        <f t="shared" ca="1" si="2"/>
        <v>13268294.949999999</v>
      </c>
      <c r="G29" s="18">
        <f t="shared" ca="1" si="2"/>
        <v>2181491884.4200001</v>
      </c>
      <c r="H29" s="18">
        <f t="shared" ca="1" si="2"/>
        <v>1088042.8799999999</v>
      </c>
      <c r="I29" s="18">
        <f t="shared" ca="1" si="2"/>
        <v>9595469.9700000007</v>
      </c>
      <c r="J29" s="18">
        <f t="shared" ca="1" si="2"/>
        <v>76685601.710000008</v>
      </c>
      <c r="K29" s="18">
        <f t="shared" ca="1" si="2"/>
        <v>9889500.8100000005</v>
      </c>
      <c r="L29" s="19">
        <f t="shared" ca="1" si="3"/>
        <v>2292678621.4499998</v>
      </c>
    </row>
    <row r="30" spans="1:12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81611747.630000055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9">
        <f t="shared" ca="1" si="3"/>
        <v>81611747.630000055</v>
      </c>
    </row>
    <row r="31" spans="1:12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7364374.9699999997</v>
      </c>
      <c r="G31" s="18">
        <f t="shared" ca="1" si="2"/>
        <v>444974860.92000002</v>
      </c>
      <c r="H31" s="18">
        <f t="shared" ca="1" si="2"/>
        <v>0</v>
      </c>
      <c r="I31" s="18">
        <f t="shared" ca="1" si="2"/>
        <v>4015057.73</v>
      </c>
      <c r="J31" s="18">
        <f t="shared" ca="1" si="2"/>
        <v>0</v>
      </c>
      <c r="K31" s="18">
        <f t="shared" ca="1" si="2"/>
        <v>486367.12</v>
      </c>
      <c r="L31" s="19">
        <f t="shared" ca="1" si="3"/>
        <v>456840660.74000007</v>
      </c>
    </row>
    <row r="32" spans="1:12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712936.94000000006</v>
      </c>
      <c r="F32" s="18">
        <f t="shared" ca="1" si="2"/>
        <v>23263490.199999988</v>
      </c>
      <c r="G32" s="18">
        <f t="shared" ca="1" si="2"/>
        <v>1200350716.0600028</v>
      </c>
      <c r="H32" s="18">
        <f t="shared" ca="1" si="2"/>
        <v>1088638.68</v>
      </c>
      <c r="I32" s="18">
        <f t="shared" ca="1" si="2"/>
        <v>74132215.680000007</v>
      </c>
      <c r="J32" s="18">
        <f t="shared" ca="1" si="2"/>
        <v>2623805.91</v>
      </c>
      <c r="K32" s="18">
        <f t="shared" ca="1" si="2"/>
        <v>10587641.17</v>
      </c>
      <c r="L32" s="19">
        <f t="shared" ca="1" si="3"/>
        <v>1312759444.6400032</v>
      </c>
    </row>
    <row r="33" spans="1:12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49952.46</v>
      </c>
      <c r="G33" s="18">
        <f t="shared" ca="1" si="2"/>
        <v>236407637.63000014</v>
      </c>
      <c r="H33" s="18">
        <f t="shared" ca="1" si="2"/>
        <v>0</v>
      </c>
      <c r="I33" s="18">
        <f t="shared" ca="1" si="2"/>
        <v>2336090.19</v>
      </c>
      <c r="J33" s="18">
        <f t="shared" ca="1" si="2"/>
        <v>0</v>
      </c>
      <c r="K33" s="18">
        <f t="shared" ca="1" si="2"/>
        <v>0</v>
      </c>
      <c r="L33" s="19">
        <f t="shared" ca="1" si="3"/>
        <v>238793680.28000015</v>
      </c>
    </row>
    <row r="34" spans="1:12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9">
        <f t="shared" ca="1" si="3"/>
        <v>0</v>
      </c>
    </row>
    <row r="35" spans="1:12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9">
        <f t="shared" ca="1" si="3"/>
        <v>0</v>
      </c>
    </row>
    <row r="36" spans="1:12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9">
        <f t="shared" ca="1" si="3"/>
        <v>0</v>
      </c>
    </row>
    <row r="37" spans="1:12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440312.78</v>
      </c>
      <c r="G37" s="18">
        <f t="shared" ca="1" si="2"/>
        <v>89052963.489999995</v>
      </c>
      <c r="H37" s="18">
        <f t="shared" ca="1" si="2"/>
        <v>0</v>
      </c>
      <c r="I37" s="18">
        <f t="shared" ca="1" si="2"/>
        <v>149372.89000000001</v>
      </c>
      <c r="J37" s="18">
        <f t="shared" ca="1" si="2"/>
        <v>0</v>
      </c>
      <c r="K37" s="18">
        <f t="shared" ca="1" si="2"/>
        <v>0</v>
      </c>
      <c r="L37" s="19">
        <f t="shared" ca="1" si="3"/>
        <v>89642649.159999996</v>
      </c>
    </row>
    <row r="38" spans="1:12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9">
        <f t="shared" ca="1" si="3"/>
        <v>0</v>
      </c>
    </row>
    <row r="39" spans="1:12" ht="12.75" customHeight="1">
      <c r="A39" s="55" t="s">
        <v>211</v>
      </c>
      <c r="B39" s="17">
        <v>1045</v>
      </c>
      <c r="C39" s="56" t="s">
        <v>147</v>
      </c>
      <c r="D39" s="18">
        <f t="shared" ref="D39:K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4"/>
        <v>0</v>
      </c>
      <c r="F39" s="18">
        <f t="shared" ca="1" si="4"/>
        <v>50037.350000000006</v>
      </c>
      <c r="G39" s="18">
        <f t="shared" ca="1" si="4"/>
        <v>31777087.900000002</v>
      </c>
      <c r="H39" s="18">
        <f t="shared" ca="1" si="4"/>
        <v>0</v>
      </c>
      <c r="I39" s="18">
        <f t="shared" ca="1" si="4"/>
        <v>5875648.25</v>
      </c>
      <c r="J39" s="18">
        <f t="shared" ca="1" si="4"/>
        <v>0</v>
      </c>
      <c r="K39" s="18">
        <f t="shared" ca="1" si="4"/>
        <v>-5506.2</v>
      </c>
      <c r="L39" s="19">
        <f t="shared" ca="1" si="3"/>
        <v>37697267.299999997</v>
      </c>
    </row>
    <row r="40" spans="1:12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9">
        <f t="shared" ca="1" si="3"/>
        <v>0</v>
      </c>
    </row>
    <row r="41" spans="1:12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0</v>
      </c>
      <c r="E41" s="18">
        <f t="shared" ca="1" si="4"/>
        <v>1524840.9</v>
      </c>
      <c r="F41" s="18">
        <f t="shared" ca="1" si="4"/>
        <v>27923591.129999999</v>
      </c>
      <c r="G41" s="18">
        <f t="shared" ca="1" si="4"/>
        <v>1297488906.7200027</v>
      </c>
      <c r="H41" s="18">
        <f t="shared" ca="1" si="4"/>
        <v>3453502.18</v>
      </c>
      <c r="I41" s="18">
        <f t="shared" ca="1" si="4"/>
        <v>213231649.92000002</v>
      </c>
      <c r="J41" s="18">
        <f t="shared" ca="1" si="4"/>
        <v>4169936.5700000003</v>
      </c>
      <c r="K41" s="18">
        <f t="shared" ca="1" si="4"/>
        <v>65245357.370000005</v>
      </c>
      <c r="L41" s="19">
        <f t="shared" ref="L41" ca="1" si="5">+SUM(D41:K41)</f>
        <v>1613037784.7900028</v>
      </c>
    </row>
    <row r="42" spans="1:12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0</v>
      </c>
      <c r="E42" s="18">
        <f t="shared" ca="1" si="4"/>
        <v>-269.29000000000002</v>
      </c>
      <c r="F42" s="18">
        <f t="shared" ca="1" si="4"/>
        <v>726383.60000000009</v>
      </c>
      <c r="G42" s="18">
        <f t="shared" ca="1" si="4"/>
        <v>143517160.66000012</v>
      </c>
      <c r="H42" s="18">
        <f t="shared" ca="1" si="4"/>
        <v>0</v>
      </c>
      <c r="I42" s="18">
        <f t="shared" ca="1" si="4"/>
        <v>5516565.1999999974</v>
      </c>
      <c r="J42" s="18">
        <f t="shared" ca="1" si="4"/>
        <v>0</v>
      </c>
      <c r="K42" s="18">
        <f t="shared" ca="1" si="4"/>
        <v>115385.5</v>
      </c>
      <c r="L42" s="19">
        <f t="shared" ca="1" si="3"/>
        <v>149875225.67000011</v>
      </c>
    </row>
    <row r="43" spans="1:12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0</v>
      </c>
      <c r="E43" s="18">
        <f t="shared" ca="1" si="4"/>
        <v>0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0</v>
      </c>
      <c r="K43" s="18">
        <f t="shared" ca="1" si="4"/>
        <v>0</v>
      </c>
      <c r="L43" s="19">
        <f t="shared" ca="1" si="3"/>
        <v>0</v>
      </c>
    </row>
    <row r="44" spans="1:12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0</v>
      </c>
      <c r="K44" s="18">
        <f t="shared" ca="1" si="4"/>
        <v>0</v>
      </c>
      <c r="L44" s="19">
        <f t="shared" ca="1" si="3"/>
        <v>0</v>
      </c>
    </row>
    <row r="45" spans="1:12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0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0</v>
      </c>
      <c r="K45" s="18">
        <f t="shared" ca="1" si="4"/>
        <v>0</v>
      </c>
      <c r="L45" s="19">
        <f t="shared" ref="L45:L57" ca="1" si="6">+SUM(D45:K45)</f>
        <v>0</v>
      </c>
    </row>
    <row r="46" spans="1:12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0</v>
      </c>
      <c r="E46" s="18">
        <f t="shared" ca="1" si="4"/>
        <v>0</v>
      </c>
      <c r="F46" s="18">
        <f t="shared" ca="1" si="4"/>
        <v>0</v>
      </c>
      <c r="G46" s="18">
        <f t="shared" ca="1" si="4"/>
        <v>0</v>
      </c>
      <c r="H46" s="18">
        <f t="shared" ca="1" si="4"/>
        <v>0</v>
      </c>
      <c r="I46" s="18">
        <f t="shared" ca="1" si="4"/>
        <v>-565.19000000000005</v>
      </c>
      <c r="J46" s="18">
        <f t="shared" ca="1" si="4"/>
        <v>0</v>
      </c>
      <c r="K46" s="18">
        <f t="shared" ca="1" si="4"/>
        <v>0</v>
      </c>
      <c r="L46" s="19">
        <f t="shared" ca="1" si="6"/>
        <v>-565.19000000000005</v>
      </c>
    </row>
    <row r="47" spans="1:12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0</v>
      </c>
      <c r="K47" s="18">
        <f t="shared" ca="1" si="4"/>
        <v>0</v>
      </c>
      <c r="L47" s="19">
        <f t="shared" ca="1" si="6"/>
        <v>0</v>
      </c>
    </row>
    <row r="48" spans="1:12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0</v>
      </c>
      <c r="K48" s="18">
        <f t="shared" ca="1" si="4"/>
        <v>0</v>
      </c>
      <c r="L48" s="19">
        <f t="shared" ca="1" si="6"/>
        <v>0</v>
      </c>
    </row>
    <row r="49" spans="1:12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0</v>
      </c>
      <c r="E49" s="18">
        <f t="shared" ca="1" si="4"/>
        <v>0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0</v>
      </c>
      <c r="K49" s="18">
        <f t="shared" ca="1" si="4"/>
        <v>0</v>
      </c>
      <c r="L49" s="19">
        <f t="shared" ref="L49" ca="1" si="7">+SUM(D49:K49)</f>
        <v>0</v>
      </c>
    </row>
    <row r="50" spans="1:12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0</v>
      </c>
      <c r="K50" s="18">
        <f t="shared" ca="1" si="4"/>
        <v>0</v>
      </c>
      <c r="L50" s="19">
        <f t="shared" ref="L50:L52" ca="1" si="8">+SUM(D50:K50)</f>
        <v>0</v>
      </c>
    </row>
    <row r="51" spans="1:12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9">
        <f t="shared" ca="1" si="8"/>
        <v>0</v>
      </c>
    </row>
    <row r="52" spans="1:12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9">
        <f t="shared" ca="1" si="8"/>
        <v>0</v>
      </c>
    </row>
    <row r="53" spans="1:12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9">
        <f t="shared" ca="1" si="6"/>
        <v>0</v>
      </c>
    </row>
    <row r="54" spans="1:12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9">
        <f t="shared" ca="1" si="6"/>
        <v>0</v>
      </c>
    </row>
    <row r="55" spans="1:12" ht="12.75" customHeight="1">
      <c r="A55" s="55" t="s">
        <v>244</v>
      </c>
      <c r="B55" s="17">
        <v>2005</v>
      </c>
      <c r="C55" s="56" t="s">
        <v>242</v>
      </c>
      <c r="D55" s="18">
        <f t="shared" ref="D55:K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9">
        <f t="shared" ca="1" si="6"/>
        <v>0</v>
      </c>
    </row>
    <row r="56" spans="1:12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9">
        <f t="shared" ca="1" si="6"/>
        <v>0</v>
      </c>
    </row>
    <row r="57" spans="1:12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9">
        <f t="shared" ca="1" si="6"/>
        <v>0</v>
      </c>
    </row>
    <row r="58" spans="1:12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9">
        <f t="shared" ref="L58" ca="1" si="10">+SUM(D58:K58)</f>
        <v>0</v>
      </c>
    </row>
    <row r="59" spans="1:12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9">
        <f t="shared" ref="L59:L72" ca="1" si="11">+SUM(D59:K59)</f>
        <v>0</v>
      </c>
    </row>
    <row r="60" spans="1:12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9">
        <f t="shared" ca="1" si="11"/>
        <v>0</v>
      </c>
    </row>
    <row r="61" spans="1:12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9">
        <f t="shared" ca="1" si="11"/>
        <v>0</v>
      </c>
    </row>
    <row r="62" spans="1:12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9">
        <f t="shared" ca="1" si="11"/>
        <v>0</v>
      </c>
    </row>
    <row r="63" spans="1:12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9">
        <f t="shared" ca="1" si="11"/>
        <v>0</v>
      </c>
    </row>
    <row r="64" spans="1:12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9">
        <f t="shared" ca="1" si="11"/>
        <v>0</v>
      </c>
    </row>
    <row r="65" spans="1:12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9">
        <f t="shared" ca="1" si="11"/>
        <v>0</v>
      </c>
    </row>
    <row r="66" spans="1:12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9">
        <f t="shared" ca="1" si="11"/>
        <v>0</v>
      </c>
    </row>
    <row r="67" spans="1:12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9">
        <f t="shared" ca="1" si="11"/>
        <v>0</v>
      </c>
    </row>
    <row r="68" spans="1:12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9">
        <f t="shared" ca="1" si="11"/>
        <v>0</v>
      </c>
    </row>
    <row r="69" spans="1:12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9">
        <f t="shared" ca="1" si="11"/>
        <v>0</v>
      </c>
    </row>
    <row r="70" spans="1:12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9">
        <f t="shared" ca="1" si="11"/>
        <v>0</v>
      </c>
    </row>
    <row r="71" spans="1:12" ht="12.75" customHeight="1">
      <c r="A71" s="55" t="s">
        <v>277</v>
      </c>
      <c r="B71" s="17">
        <v>3017</v>
      </c>
      <c r="C71" s="56" t="s">
        <v>247</v>
      </c>
      <c r="D71" s="18">
        <f t="shared" ref="D71:K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9">
        <f t="shared" ca="1" si="11"/>
        <v>0</v>
      </c>
    </row>
    <row r="72" spans="1:1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9">
        <f t="shared" ca="1" si="11"/>
        <v>0</v>
      </c>
    </row>
    <row r="73" spans="1:12" ht="13.8">
      <c r="A73" s="57" t="s">
        <v>281</v>
      </c>
      <c r="B73" s="47">
        <v>9000</v>
      </c>
      <c r="C73" s="56" t="s">
        <v>282</v>
      </c>
      <c r="D73" s="48">
        <f t="shared" ref="D73:L73" ca="1" si="13">SUMIF($C$7:$C$72,"HD",D$7:D$72)</f>
        <v>0</v>
      </c>
      <c r="E73" s="48">
        <f t="shared" ca="1" si="13"/>
        <v>82998542.038449988</v>
      </c>
      <c r="F73" s="48">
        <f t="shared" ca="1" si="13"/>
        <v>897350828.45290029</v>
      </c>
      <c r="G73" s="48">
        <f t="shared" ca="1" si="13"/>
        <v>34292692648.818504</v>
      </c>
      <c r="H73" s="48">
        <f t="shared" ca="1" si="13"/>
        <v>384499555.10904992</v>
      </c>
      <c r="I73" s="48">
        <f t="shared" ca="1" si="13"/>
        <v>7205444200.8175993</v>
      </c>
      <c r="J73" s="48">
        <f t="shared" ca="1" si="13"/>
        <v>225332571.70835</v>
      </c>
      <c r="K73" s="48">
        <f t="shared" ca="1" si="13"/>
        <v>1250611173.8222499</v>
      </c>
      <c r="L73" s="48">
        <f t="shared" ca="1" si="13"/>
        <v>44338929520.767097</v>
      </c>
    </row>
    <row r="74" spans="1:12" ht="13.8">
      <c r="A74" s="57" t="s">
        <v>284</v>
      </c>
      <c r="B74" s="47">
        <v>9001</v>
      </c>
      <c r="C74" s="56" t="s">
        <v>285</v>
      </c>
      <c r="D74" s="48">
        <f t="shared" ref="D74:L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</row>
    <row r="75" spans="1:12" ht="13.8">
      <c r="A75" s="57" t="s">
        <v>287</v>
      </c>
      <c r="B75" s="47">
        <v>9003</v>
      </c>
      <c r="C75" s="56" t="s">
        <v>288</v>
      </c>
      <c r="D75" s="48">
        <f t="shared" ref="D75:L75" ca="1" si="15">D73+D74</f>
        <v>0</v>
      </c>
      <c r="E75" s="48">
        <f t="shared" ca="1" si="15"/>
        <v>82998542.038449988</v>
      </c>
      <c r="F75" s="48">
        <f t="shared" ca="1" si="15"/>
        <v>897350828.45290029</v>
      </c>
      <c r="G75" s="48">
        <f t="shared" ca="1" si="15"/>
        <v>34292692648.818504</v>
      </c>
      <c r="H75" s="48">
        <f t="shared" ca="1" si="15"/>
        <v>384499555.10904992</v>
      </c>
      <c r="I75" s="48">
        <f t="shared" ca="1" si="15"/>
        <v>7205444200.8175993</v>
      </c>
      <c r="J75" s="48">
        <f t="shared" ca="1" si="15"/>
        <v>225332571.70835</v>
      </c>
      <c r="K75" s="48">
        <f t="shared" ca="1" si="15"/>
        <v>1250611173.8222499</v>
      </c>
      <c r="L75" s="48">
        <f t="shared" ca="1" si="15"/>
        <v>44338929520.767097</v>
      </c>
    </row>
  </sheetData>
  <mergeCells count="1">
    <mergeCell ref="E2:G2"/>
  </mergeCells>
  <dataValidations count="2">
    <dataValidation type="list" allowBlank="1" showInputMessage="1" showErrorMessage="1" sqref="B2" xr:uid="{AD71269E-2144-47A9-B0C0-5BDA70A70921}">
      <formula1>"Toplam,Direkt,Endirekt"</formula1>
    </dataValidation>
    <dataValidation type="list" allowBlank="1" showInputMessage="1" showErrorMessage="1" sqref="C2" xr:uid="{22FECC4E-48C2-46DF-B76C-4FE890943BCD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C49A-3484-4770-B573-43877E9E0A1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357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765</v>
      </c>
      <c r="E5" s="76">
        <v>766</v>
      </c>
      <c r="F5" s="76">
        <v>767</v>
      </c>
      <c r="G5" s="76">
        <v>768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55</v>
      </c>
      <c r="E6" s="54" t="s">
        <v>56</v>
      </c>
      <c r="F6" s="54" t="s">
        <v>57</v>
      </c>
      <c r="G6" s="54" t="s">
        <v>58</v>
      </c>
      <c r="H6" s="77" t="s">
        <v>358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64287199.490000002</v>
      </c>
      <c r="E7" s="18">
        <f t="shared" ca="1" si="0"/>
        <v>0</v>
      </c>
      <c r="F7" s="18">
        <f t="shared" ca="1" si="0"/>
        <v>30796629.699999999</v>
      </c>
      <c r="G7" s="18">
        <f t="shared" ca="1" si="0"/>
        <v>843175.4</v>
      </c>
      <c r="H7" s="19">
        <f t="shared" ref="H7:H40" ca="1" si="1">+SUM(D7:G7)</f>
        <v>95927004.590000004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1480744482.6299982</v>
      </c>
      <c r="E8" s="18">
        <f t="shared" ca="1" si="0"/>
        <v>6257661.5800000001</v>
      </c>
      <c r="F8" s="18">
        <f t="shared" ca="1" si="0"/>
        <v>267895945.59999999</v>
      </c>
      <c r="G8" s="18">
        <f t="shared" ca="1" si="0"/>
        <v>116380094.64</v>
      </c>
      <c r="H8" s="19">
        <f t="shared" ca="1" si="1"/>
        <v>1871278184.4499981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558812734.95000005</v>
      </c>
      <c r="E9" s="18">
        <f t="shared" ca="1" si="0"/>
        <v>108659987.94</v>
      </c>
      <c r="F9" s="18">
        <f t="shared" ca="1" si="0"/>
        <v>51534046.200000003</v>
      </c>
      <c r="G9" s="18">
        <f t="shared" ca="1" si="0"/>
        <v>116070566.66</v>
      </c>
      <c r="H9" s="19">
        <f t="shared" ca="1" si="1"/>
        <v>835077335.75000012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700300807.83995605</v>
      </c>
      <c r="E10" s="18">
        <f t="shared" ca="1" si="0"/>
        <v>34973713.68</v>
      </c>
      <c r="F10" s="18">
        <f t="shared" ca="1" si="0"/>
        <v>214495107.20000002</v>
      </c>
      <c r="G10" s="18">
        <f t="shared" ca="1" si="0"/>
        <v>166293174.38998601</v>
      </c>
      <c r="H10" s="19">
        <f t="shared" ca="1" si="1"/>
        <v>1116062803.109942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1699575.62</v>
      </c>
      <c r="E11" s="18">
        <f t="shared" ca="1" si="0"/>
        <v>1097398.72</v>
      </c>
      <c r="F11" s="18">
        <f t="shared" ca="1" si="0"/>
        <v>102142.96</v>
      </c>
      <c r="G11" s="18">
        <f t="shared" ca="1" si="0"/>
        <v>1451439.16</v>
      </c>
      <c r="H11" s="19">
        <f t="shared" ca="1" si="1"/>
        <v>4350556.46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70864704.289999992</v>
      </c>
      <c r="E13" s="18">
        <f t="shared" ca="1" si="0"/>
        <v>2333665.7000000002</v>
      </c>
      <c r="F13" s="18">
        <f t="shared" ca="1" si="0"/>
        <v>95881874.989999995</v>
      </c>
      <c r="G13" s="18">
        <f t="shared" ca="1" si="0"/>
        <v>23627282.420000002</v>
      </c>
      <c r="H13" s="19">
        <f t="shared" ca="1" si="1"/>
        <v>192707527.39999998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368363157.97000003</v>
      </c>
      <c r="E14" s="18">
        <f t="shared" ca="1" si="0"/>
        <v>156876866.5</v>
      </c>
      <c r="F14" s="18">
        <f t="shared" ca="1" si="0"/>
        <v>303071877.19999999</v>
      </c>
      <c r="G14" s="18">
        <f t="shared" ca="1" si="0"/>
        <v>518903146.31999999</v>
      </c>
      <c r="H14" s="19">
        <f t="shared" ca="1" si="1"/>
        <v>1347215047.99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78630502.190000832</v>
      </c>
      <c r="E15" s="18">
        <f t="shared" ca="1" si="0"/>
        <v>0</v>
      </c>
      <c r="F15" s="18">
        <f t="shared" ca="1" si="0"/>
        <v>0</v>
      </c>
      <c r="G15" s="18">
        <f t="shared" ca="1" si="0"/>
        <v>2218064282.2414289</v>
      </c>
      <c r="H15" s="19">
        <f t="shared" ca="1" si="1"/>
        <v>2296694784.4314299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29421279</v>
      </c>
      <c r="E17" s="18">
        <f t="shared" ca="1" si="0"/>
        <v>2838192</v>
      </c>
      <c r="F17" s="18">
        <f t="shared" ca="1" si="0"/>
        <v>235692454</v>
      </c>
      <c r="G17" s="18">
        <f t="shared" ca="1" si="0"/>
        <v>22304437</v>
      </c>
      <c r="H17" s="19">
        <f t="shared" ca="1" si="1"/>
        <v>290256362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133753102.25</v>
      </c>
      <c r="E18" s="18">
        <f t="shared" ca="1" si="0"/>
        <v>32479159.419999998</v>
      </c>
      <c r="F18" s="18">
        <f t="shared" ca="1" si="0"/>
        <v>221313777.31999999</v>
      </c>
      <c r="G18" s="18">
        <f t="shared" ca="1" si="0"/>
        <v>10682540.65</v>
      </c>
      <c r="H18" s="19">
        <f t="shared" ca="1" si="1"/>
        <v>398228579.63999999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233868757.09</v>
      </c>
      <c r="E20" s="18">
        <f t="shared" ca="1" si="0"/>
        <v>49323076.259999998</v>
      </c>
      <c r="F20" s="18">
        <f t="shared" ca="1" si="0"/>
        <v>75989755.75</v>
      </c>
      <c r="G20" s="18">
        <f t="shared" ca="1" si="0"/>
        <v>86595957.149999991</v>
      </c>
      <c r="H20" s="19">
        <f t="shared" ca="1" si="1"/>
        <v>445777546.25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5253338.21</v>
      </c>
      <c r="E21" s="18">
        <f t="shared" ca="1" si="0"/>
        <v>537164.13</v>
      </c>
      <c r="F21" s="18">
        <f t="shared" ca="1" si="0"/>
        <v>3884122.59</v>
      </c>
      <c r="G21" s="18">
        <f t="shared" ca="1" si="0"/>
        <v>2230268.5299999998</v>
      </c>
      <c r="H21" s="19">
        <f t="shared" ca="1" si="1"/>
        <v>11904893.459999999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683562031.5</v>
      </c>
      <c r="E22" s="18">
        <f t="shared" ca="1" si="0"/>
        <v>67355905.090000004</v>
      </c>
      <c r="F22" s="18">
        <f t="shared" ca="1" si="0"/>
        <v>1854003569.72</v>
      </c>
      <c r="G22" s="18">
        <f t="shared" ca="1" si="0"/>
        <v>575781048.01999998</v>
      </c>
      <c r="H22" s="19">
        <f t="shared" ca="1" si="1"/>
        <v>3180702554.3299999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180362728.69</v>
      </c>
      <c r="E23" s="18">
        <f t="shared" ca="1" si="2"/>
        <v>24748494.57</v>
      </c>
      <c r="F23" s="18">
        <f t="shared" ca="1" si="2"/>
        <v>63015793.539999999</v>
      </c>
      <c r="G23" s="18">
        <f t="shared" ca="1" si="2"/>
        <v>94306601.260000005</v>
      </c>
      <c r="H23" s="19">
        <f t="shared" ca="1" si="1"/>
        <v>362433618.06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168888535.25999972</v>
      </c>
      <c r="E24" s="18">
        <f t="shared" ca="1" si="2"/>
        <v>0</v>
      </c>
      <c r="F24" s="18">
        <f t="shared" ca="1" si="2"/>
        <v>28512903.160000011</v>
      </c>
      <c r="G24" s="18">
        <f t="shared" ca="1" si="2"/>
        <v>27183184.59000003</v>
      </c>
      <c r="H24" s="19">
        <f t="shared" ca="1" si="1"/>
        <v>224584623.00999975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5123866.1658900008</v>
      </c>
      <c r="E25" s="18">
        <f t="shared" ca="1" si="2"/>
        <v>453096.74689900002</v>
      </c>
      <c r="F25" s="18">
        <f t="shared" ca="1" si="2"/>
        <v>12919705.387102</v>
      </c>
      <c r="G25" s="18">
        <f t="shared" ca="1" si="2"/>
        <v>3589772.2878350005</v>
      </c>
      <c r="H25" s="19">
        <f t="shared" ca="1" si="1"/>
        <v>22086440.587726004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181976141.91999999</v>
      </c>
      <c r="E26" s="18">
        <f t="shared" ca="1" si="2"/>
        <v>41059556.869999997</v>
      </c>
      <c r="F26" s="18">
        <f t="shared" ca="1" si="2"/>
        <v>173039780.34</v>
      </c>
      <c r="G26" s="18">
        <f t="shared" ca="1" si="2"/>
        <v>161154487.37</v>
      </c>
      <c r="H26" s="19">
        <f t="shared" ca="1" si="1"/>
        <v>557229966.5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303675142.08999997</v>
      </c>
      <c r="E27" s="18">
        <f t="shared" ca="1" si="2"/>
        <v>2342924.4900000002</v>
      </c>
      <c r="F27" s="18">
        <f t="shared" ca="1" si="2"/>
        <v>56346340.159999996</v>
      </c>
      <c r="G27" s="18">
        <f t="shared" ca="1" si="2"/>
        <v>231715402.63</v>
      </c>
      <c r="H27" s="19">
        <f t="shared" ca="1" si="1"/>
        <v>594079809.37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2887740.02</v>
      </c>
      <c r="E28" s="18">
        <f t="shared" ca="1" si="2"/>
        <v>30326.07</v>
      </c>
      <c r="F28" s="18">
        <f t="shared" ca="1" si="2"/>
        <v>2034957.75</v>
      </c>
      <c r="G28" s="18">
        <f t="shared" ca="1" si="2"/>
        <v>6112813.6100000003</v>
      </c>
      <c r="H28" s="19">
        <f t="shared" ca="1" si="1"/>
        <v>11065837.449999999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316245904.40530002</v>
      </c>
      <c r="E29" s="18">
        <f t="shared" ca="1" si="2"/>
        <v>60807028.819800004</v>
      </c>
      <c r="F29" s="18">
        <f t="shared" ca="1" si="2"/>
        <v>407243916.49000001</v>
      </c>
      <c r="G29" s="18">
        <f t="shared" ca="1" si="2"/>
        <v>95434947.995499998</v>
      </c>
      <c r="H29" s="19">
        <f t="shared" ca="1" si="1"/>
        <v>879731797.71060002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4188537.8200000003</v>
      </c>
      <c r="E30" s="18">
        <f t="shared" ca="1" si="2"/>
        <v>379118.91000000003</v>
      </c>
      <c r="F30" s="18">
        <f t="shared" ca="1" si="2"/>
        <v>11484018.560000002</v>
      </c>
      <c r="G30" s="18">
        <f t="shared" ca="1" si="2"/>
        <v>6084084.809999967</v>
      </c>
      <c r="H30" s="19">
        <f t="shared" ca="1" si="1"/>
        <v>22135760.099999972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193328571.61000001</v>
      </c>
      <c r="E31" s="18">
        <f t="shared" ca="1" si="2"/>
        <v>72272106.760000005</v>
      </c>
      <c r="F31" s="18">
        <f t="shared" ca="1" si="2"/>
        <v>144766337.31355402</v>
      </c>
      <c r="G31" s="18">
        <f t="shared" ca="1" si="2"/>
        <v>96907322.160176009</v>
      </c>
      <c r="H31" s="19">
        <f t="shared" ca="1" si="1"/>
        <v>507274337.84373009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38453264.469999701</v>
      </c>
      <c r="E32" s="18">
        <f t="shared" ca="1" si="2"/>
        <v>476556.33000000013</v>
      </c>
      <c r="F32" s="18">
        <f t="shared" ca="1" si="2"/>
        <v>7950481.2000000011</v>
      </c>
      <c r="G32" s="18">
        <f t="shared" ca="1" si="2"/>
        <v>34708160.219999745</v>
      </c>
      <c r="H32" s="19">
        <f t="shared" ca="1" si="1"/>
        <v>81588462.219999447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440115.74999999948</v>
      </c>
      <c r="E33" s="18">
        <f t="shared" ca="1" si="2"/>
        <v>0</v>
      </c>
      <c r="F33" s="18">
        <f t="shared" ca="1" si="2"/>
        <v>38928.799999999988</v>
      </c>
      <c r="G33" s="18">
        <f t="shared" ca="1" si="2"/>
        <v>158199.12000000005</v>
      </c>
      <c r="H33" s="19">
        <f t="shared" ca="1" si="1"/>
        <v>637243.66999999946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12817552.09</v>
      </c>
      <c r="E34" s="18">
        <f t="shared" ca="1" si="2"/>
        <v>660527.75</v>
      </c>
      <c r="F34" s="18">
        <f t="shared" ca="1" si="2"/>
        <v>1982905.6099999999</v>
      </c>
      <c r="G34" s="18">
        <f t="shared" ca="1" si="2"/>
        <v>1077353645.54</v>
      </c>
      <c r="H34" s="19">
        <f t="shared" ca="1" si="1"/>
        <v>1092814630.99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29744204.980000004</v>
      </c>
      <c r="E35" s="18">
        <f t="shared" ca="1" si="2"/>
        <v>4479.43</v>
      </c>
      <c r="F35" s="18">
        <f t="shared" ca="1" si="2"/>
        <v>16759180.279999999</v>
      </c>
      <c r="G35" s="18">
        <f t="shared" ca="1" si="2"/>
        <v>4671237.4300000006</v>
      </c>
      <c r="H35" s="19">
        <f t="shared" ca="1" si="1"/>
        <v>51179102.120000005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466415470.35000002</v>
      </c>
      <c r="E37" s="18">
        <f t="shared" ca="1" si="2"/>
        <v>6571038.75</v>
      </c>
      <c r="F37" s="18">
        <f t="shared" ca="1" si="2"/>
        <v>17612104.289999999</v>
      </c>
      <c r="G37" s="18">
        <f t="shared" ca="1" si="2"/>
        <v>51511979.649999999</v>
      </c>
      <c r="H37" s="19">
        <f t="shared" ca="1" si="1"/>
        <v>542110593.04000008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163517.43</v>
      </c>
      <c r="E38" s="18">
        <f t="shared" ca="1" si="2"/>
        <v>0</v>
      </c>
      <c r="F38" s="18">
        <f t="shared" ca="1" si="2"/>
        <v>0</v>
      </c>
      <c r="G38" s="18">
        <f t="shared" ca="1" si="2"/>
        <v>2417816.96</v>
      </c>
      <c r="H38" s="19">
        <f t="shared" ca="1" si="1"/>
        <v>2581334.39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ref="D39:G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72709131.629999995</v>
      </c>
      <c r="E39" s="18">
        <f t="shared" ca="1" si="3"/>
        <v>12175383.139999999</v>
      </c>
      <c r="F39" s="18">
        <f t="shared" ca="1" si="3"/>
        <v>48987228.399999999</v>
      </c>
      <c r="G39" s="18">
        <f t="shared" ca="1" si="3"/>
        <v>5876159.1899999995</v>
      </c>
      <c r="H39" s="19">
        <f t="shared" ca="1" si="1"/>
        <v>139747902.35999998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1067161.25</v>
      </c>
      <c r="E40" s="18">
        <f t="shared" ca="1" si="3"/>
        <v>0</v>
      </c>
      <c r="F40" s="18">
        <f t="shared" ca="1" si="3"/>
        <v>1584986.33</v>
      </c>
      <c r="G40" s="18">
        <f t="shared" ca="1" si="3"/>
        <v>596767.82999999996</v>
      </c>
      <c r="H40" s="19">
        <f t="shared" ca="1" si="1"/>
        <v>3248915.41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65011311.320000015</v>
      </c>
      <c r="E41" s="18">
        <f t="shared" ca="1" si="3"/>
        <v>0</v>
      </c>
      <c r="F41" s="18">
        <f t="shared" ca="1" si="3"/>
        <v>647202.09000000008</v>
      </c>
      <c r="G41" s="18">
        <f t="shared" ca="1" si="3"/>
        <v>52376276.340000011</v>
      </c>
      <c r="H41" s="19">
        <f t="shared" ref="H41" ca="1" si="4">+SUM(D41:G41)</f>
        <v>118034789.75000003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344831.25999999896</v>
      </c>
      <c r="E42" s="18">
        <f t="shared" ca="1" si="3"/>
        <v>0</v>
      </c>
      <c r="F42" s="18">
        <f t="shared" ca="1" si="3"/>
        <v>313.37</v>
      </c>
      <c r="G42" s="18">
        <f t="shared" ca="1" si="3"/>
        <v>527259.8400000002</v>
      </c>
      <c r="H42" s="19">
        <f t="shared" ref="H42:H48" ca="1" si="5">+SUM(D42:G42)</f>
        <v>872404.46999999916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-47559.799999999996</v>
      </c>
      <c r="E43" s="18">
        <f t="shared" ca="1" si="3"/>
        <v>0</v>
      </c>
      <c r="F43" s="18">
        <f t="shared" ca="1" si="3"/>
        <v>0</v>
      </c>
      <c r="G43" s="18">
        <f t="shared" ca="1" si="3"/>
        <v>-5191.84</v>
      </c>
      <c r="H43" s="19">
        <f t="shared" ca="1" si="5"/>
        <v>-52751.64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5998714.7300000004</v>
      </c>
      <c r="E44" s="18">
        <f t="shared" ca="1" si="3"/>
        <v>152126.26999999999</v>
      </c>
      <c r="F44" s="18">
        <f t="shared" ca="1" si="3"/>
        <v>1095406.7399999998</v>
      </c>
      <c r="G44" s="18">
        <f t="shared" ca="1" si="3"/>
        <v>59638.67</v>
      </c>
      <c r="H44" s="19">
        <f t="shared" ca="1" si="5"/>
        <v>7305886.4100000001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18009.29</v>
      </c>
      <c r="E45" s="18">
        <f t="shared" ca="1" si="3"/>
        <v>0</v>
      </c>
      <c r="F45" s="18">
        <f t="shared" ca="1" si="3"/>
        <v>0</v>
      </c>
      <c r="G45" s="18">
        <f t="shared" ca="1" si="3"/>
        <v>5786.1900000000005</v>
      </c>
      <c r="H45" s="19">
        <f t="shared" ca="1" si="5"/>
        <v>23795.480000000003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-4635.87</v>
      </c>
      <c r="E46" s="18">
        <f t="shared" ca="1" si="3"/>
        <v>0</v>
      </c>
      <c r="F46" s="18">
        <f t="shared" ca="1" si="3"/>
        <v>83080.69</v>
      </c>
      <c r="G46" s="18">
        <f t="shared" ca="1" si="3"/>
        <v>-53383</v>
      </c>
      <c r="H46" s="19">
        <f t="shared" ca="1" si="5"/>
        <v>25061.820000000007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9">
        <f t="shared" ca="1" si="5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61668711.279999927</v>
      </c>
      <c r="E48" s="18">
        <f t="shared" ca="1" si="3"/>
        <v>75360.009999999995</v>
      </c>
      <c r="F48" s="18">
        <f t="shared" ca="1" si="3"/>
        <v>590161.49</v>
      </c>
      <c r="G48" s="18">
        <f t="shared" ca="1" si="3"/>
        <v>7627180.0500000315</v>
      </c>
      <c r="H48" s="19">
        <f t="shared" ca="1" si="5"/>
        <v>69961412.829999954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461744.76</v>
      </c>
      <c r="E49" s="18">
        <f t="shared" ca="1" si="3"/>
        <v>0</v>
      </c>
      <c r="F49" s="18">
        <f t="shared" ca="1" si="3"/>
        <v>11966.52</v>
      </c>
      <c r="G49" s="18">
        <f t="shared" ca="1" si="3"/>
        <v>283138650.14999998</v>
      </c>
      <c r="H49" s="19">
        <f t="shared" ref="H49" ca="1" si="6">+SUM(D49:G49)</f>
        <v>283612361.42999995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299288715.56999999</v>
      </c>
      <c r="H50" s="19">
        <f t="shared" ref="H50:H52" ca="1" si="7">+SUM(D50:G50)</f>
        <v>299288715.56999999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9">
        <f t="shared" ref="H53:H58" ca="1" si="8">+SUM(D53:G53)</f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ref="D55:G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6521500385.9311428</v>
      </c>
      <c r="E73" s="48">
        <f ca="1">SUMIF($C$7:$C$72,"HD",E$7:E$72)</f>
        <v>684940915.93669891</v>
      </c>
      <c r="F73" s="48">
        <f ca="1">SUMIF($C$7:$C$72,"HD",F$7:F$72)</f>
        <v>4351369001.7406559</v>
      </c>
      <c r="G73" s="48">
        <f ca="1">SUMIF($C$7:$C$72,"HD",G$7:G$72)</f>
        <v>6401974927.2049246</v>
      </c>
      <c r="H73" s="48">
        <f ca="1">SUMIF($C$7:$C$72,"HD",H$7:H$72)</f>
        <v>17959785230.813431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6521500385.9311428</v>
      </c>
      <c r="E75" s="48">
        <f ca="1">E73+E74</f>
        <v>684940915.93669891</v>
      </c>
      <c r="F75" s="48">
        <f ca="1">F73+F74</f>
        <v>4351369001.7406559</v>
      </c>
      <c r="G75" s="48">
        <f ca="1">G73+G74</f>
        <v>6401974927.2049246</v>
      </c>
      <c r="H75" s="48">
        <f ca="1">H73+H74</f>
        <v>17959785230.813431</v>
      </c>
    </row>
  </sheetData>
  <mergeCells count="1">
    <mergeCell ref="E2:G2"/>
  </mergeCells>
  <dataValidations count="2">
    <dataValidation type="list" allowBlank="1" showInputMessage="1" showErrorMessage="1" sqref="C2" xr:uid="{C71AAAB0-EB38-4DA8-A50B-B37CE36833B7}">
      <formula1>"Toplam,Yurtiçi,Yurtdışı"</formula1>
    </dataValidation>
    <dataValidation type="list" allowBlank="1" showInputMessage="1" showErrorMessage="1" sqref="B2" xr:uid="{73E45015-2857-433B-B70C-6EA8ED27DCAC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1DD4B-B866-44A9-81C9-3CDE0ECE79DB}">
  <dimension ref="A1:H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790</v>
      </c>
      <c r="E5" s="76">
        <v>791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77" t="s">
        <v>323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57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9">
        <f t="shared" ca="1" si="1"/>
        <v>0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9">
        <f t="shared" ca="1" si="1"/>
        <v>0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9">
        <f t="shared" ca="1" si="1"/>
        <v>0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9">
        <f t="shared" ca="1" si="1"/>
        <v>0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ca="1" si="1"/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1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1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1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1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1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1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4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5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5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5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1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1329675342.6974974</v>
      </c>
      <c r="F54" s="19">
        <f t="shared" ca="1" si="1"/>
        <v>1329675342.6974974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54439.58</v>
      </c>
      <c r="F55" s="19">
        <f t="shared" ca="1" si="1"/>
        <v>54439.58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229876315.9899013</v>
      </c>
      <c r="F56" s="19">
        <f t="shared" ca="1" si="1"/>
        <v>229876315.9899013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137485858.20999905</v>
      </c>
      <c r="F57" s="19">
        <f t="shared" ca="1" si="1"/>
        <v>137485858.20999905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139936158.23000002</v>
      </c>
      <c r="F58" s="19">
        <f t="shared" ref="F58" ca="1" si="7">+SUM(D58:E58)</f>
        <v>139936158.23000002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1E-3</v>
      </c>
      <c r="E59" s="18">
        <f t="shared" ca="1" si="6"/>
        <v>8420722386.8483982</v>
      </c>
      <c r="F59" s="19">
        <f t="shared" ref="F59:F72" ca="1" si="8">+SUM(D59:E59)</f>
        <v>8420722386.8493986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1179602314.4000001</v>
      </c>
      <c r="F60" s="19">
        <f t="shared" ca="1" si="8"/>
        <v>1179602314.4000001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8032030360.3699951</v>
      </c>
      <c r="F61" s="19">
        <f t="shared" ca="1" si="8"/>
        <v>8032030360.3699951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21179528.679999989</v>
      </c>
      <c r="E62" s="18">
        <f t="shared" ca="1" si="6"/>
        <v>7711564902.1300087</v>
      </c>
      <c r="F62" s="19">
        <f t="shared" ca="1" si="8"/>
        <v>7732744430.810009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752210383.65994704</v>
      </c>
      <c r="F63" s="19">
        <f t="shared" ca="1" si="8"/>
        <v>752210383.65994704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9682317637.9999981</v>
      </c>
      <c r="F64" s="19">
        <f t="shared" ca="1" si="8"/>
        <v>9682317637.9999981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205266850.16</v>
      </c>
      <c r="F65" s="19">
        <f t="shared" ca="1" si="8"/>
        <v>205266850.16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1346339145.45</v>
      </c>
      <c r="F66" s="19">
        <f t="shared" ca="1" si="8"/>
        <v>1346339145.45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6357230382.1059628</v>
      </c>
      <c r="F67" s="19">
        <f t="shared" ca="1" si="8"/>
        <v>6357230382.1059628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1885247344.366771</v>
      </c>
      <c r="F68" s="19">
        <f t="shared" ca="1" si="8"/>
        <v>1885247344.366771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7497165310.7299995</v>
      </c>
      <c r="F69" s="19">
        <f t="shared" ca="1" si="8"/>
        <v>7497165310.7299995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395207724.370143</v>
      </c>
      <c r="F70" s="19">
        <f t="shared" ca="1" si="8"/>
        <v>395207724.370143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6"/>
        <v>0</v>
      </c>
      <c r="E71" s="18">
        <f t="shared" ca="1" si="6"/>
        <v>6278717247.8416595</v>
      </c>
      <c r="F71" s="19">
        <f t="shared" ca="1" si="8"/>
        <v>6278717247.8416595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13517909686.763788</v>
      </c>
      <c r="F72" s="19">
        <f t="shared" ca="1" si="8"/>
        <v>13517909686.763788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0</v>
      </c>
      <c r="F73" s="48">
        <f ca="1">SUMIF($C$7:$C$72,"HD",F$7:F$72)</f>
        <v>0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21179528.680999987</v>
      </c>
      <c r="E74" s="48">
        <f ca="1">SUMIF($C$7:$C$72,"H",E$7:E$72)+SUMIF($C$7:$C$72,"E",E$7:E$72)</f>
        <v>75098559791.904068</v>
      </c>
      <c r="F74" s="48">
        <f ca="1">SUMIF($C$7:$C$72,"H",F$7:F$72)+SUMIF($C$7:$C$72,"E",F$7:F$72)</f>
        <v>75119739320.585068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21179528.680999987</v>
      </c>
      <c r="E75" s="48">
        <f ca="1">E73+E74</f>
        <v>75098559791.904068</v>
      </c>
      <c r="F75" s="48">
        <f ca="1">F73+F74</f>
        <v>75119739320.585068</v>
      </c>
    </row>
  </sheetData>
  <mergeCells count="1">
    <mergeCell ref="E2:G2"/>
  </mergeCells>
  <dataValidations count="2">
    <dataValidation type="list" allowBlank="1" showInputMessage="1" showErrorMessage="1" sqref="C2" xr:uid="{FDDAB7CD-6CE3-4915-A1E3-34EF8E89DEBD}">
      <formula1>"Toplam,Yurtiçi,Yurtdışı"</formula1>
    </dataValidation>
    <dataValidation type="list" allowBlank="1" showInputMessage="1" showErrorMessage="1" sqref="B2" xr:uid="{96C226A0-8AF2-4664-A620-0140C2DF0EC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2BA2-96D5-48FA-9E66-DCBD0BF3C852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4" ht="15" customHeight="1">
      <c r="A1" s="1" t="s">
        <v>0</v>
      </c>
      <c r="B1" s="2"/>
      <c r="C1" s="2"/>
    </row>
    <row r="2" spans="1:14" ht="15" customHeight="1">
      <c r="A2" s="1" t="s">
        <v>359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4" ht="15" customHeight="1">
      <c r="A3" s="5" t="s">
        <v>362</v>
      </c>
      <c r="B3" s="2"/>
      <c r="C3" s="2"/>
    </row>
    <row r="4" spans="1:14" ht="22.5" customHeight="1"/>
    <row r="5" spans="1:14" ht="22.5" customHeight="1">
      <c r="D5" s="76">
        <v>796</v>
      </c>
      <c r="E5" s="76">
        <v>797</v>
      </c>
      <c r="F5" s="76">
        <v>908</v>
      </c>
      <c r="G5" s="76">
        <v>909</v>
      </c>
      <c r="H5" s="76">
        <v>910</v>
      </c>
      <c r="I5" s="76">
        <v>91001</v>
      </c>
      <c r="J5" s="76">
        <v>91002</v>
      </c>
      <c r="K5" s="76">
        <v>911</v>
      </c>
      <c r="L5" s="76">
        <v>91101</v>
      </c>
      <c r="M5" s="76">
        <v>91102</v>
      </c>
      <c r="N5" s="77"/>
    </row>
    <row r="6" spans="1:14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77" t="s">
        <v>327</v>
      </c>
    </row>
    <row r="7" spans="1:14" ht="12.75" customHeight="1">
      <c r="A7" s="55" t="s">
        <v>146</v>
      </c>
      <c r="B7" s="17">
        <v>1001</v>
      </c>
      <c r="C7" s="56" t="s">
        <v>147</v>
      </c>
      <c r="D7" s="18">
        <f t="shared" ref="D7:M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9">
        <f ca="1">+D7+E7</f>
        <v>0</v>
      </c>
    </row>
    <row r="8" spans="1:14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9">
        <f t="shared" ref="E8:E22" ca="1" si="1">F8+G8+H8+K8</f>
        <v>0</v>
      </c>
      <c r="F8" s="18">
        <f t="shared" ca="1" si="0"/>
        <v>0</v>
      </c>
      <c r="G8" s="18">
        <f t="shared" ca="1" si="0"/>
        <v>0</v>
      </c>
      <c r="H8" s="19">
        <f t="shared" ref="H8:H22" ca="1" si="2">+I8+J8</f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3">+L8+M8</f>
        <v>0</v>
      </c>
      <c r="L8" s="18">
        <f t="shared" ca="1" si="0"/>
        <v>0</v>
      </c>
      <c r="M8" s="18">
        <f t="shared" ca="1" si="0"/>
        <v>0</v>
      </c>
      <c r="N8" s="19">
        <f t="shared" ref="N8:N22" ca="1" si="4">+D8+E8</f>
        <v>0</v>
      </c>
    </row>
    <row r="9" spans="1:14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0</v>
      </c>
      <c r="F9" s="18">
        <f t="shared" ca="1" si="0"/>
        <v>0</v>
      </c>
      <c r="G9" s="18">
        <f t="shared" ca="1" si="0"/>
        <v>0</v>
      </c>
      <c r="H9" s="19">
        <f t="shared" ca="1" si="2"/>
        <v>0</v>
      </c>
      <c r="I9" s="18">
        <f t="shared" ca="1" si="0"/>
        <v>0</v>
      </c>
      <c r="J9" s="18">
        <f t="shared" ca="1" si="0"/>
        <v>0</v>
      </c>
      <c r="K9" s="19">
        <f t="shared" ca="1" si="3"/>
        <v>0</v>
      </c>
      <c r="L9" s="18">
        <f t="shared" ca="1" si="0"/>
        <v>0</v>
      </c>
      <c r="M9" s="18">
        <f t="shared" ca="1" si="0"/>
        <v>0</v>
      </c>
      <c r="N9" s="19">
        <f t="shared" ca="1" si="4"/>
        <v>0</v>
      </c>
    </row>
    <row r="10" spans="1:14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9">
        <f t="shared" ca="1" si="1"/>
        <v>0</v>
      </c>
      <c r="F10" s="18">
        <f t="shared" ca="1" si="0"/>
        <v>0</v>
      </c>
      <c r="G10" s="18">
        <f t="shared" ca="1" si="0"/>
        <v>0</v>
      </c>
      <c r="H10" s="19">
        <f t="shared" ca="1" si="2"/>
        <v>0</v>
      </c>
      <c r="I10" s="18">
        <f t="shared" ca="1" si="0"/>
        <v>0</v>
      </c>
      <c r="J10" s="18">
        <f t="shared" ca="1" si="0"/>
        <v>0</v>
      </c>
      <c r="K10" s="19">
        <f t="shared" ca="1" si="3"/>
        <v>0</v>
      </c>
      <c r="L10" s="18">
        <f t="shared" ca="1" si="0"/>
        <v>0</v>
      </c>
      <c r="M10" s="18">
        <f t="shared" ca="1" si="0"/>
        <v>0</v>
      </c>
      <c r="N10" s="19">
        <f t="shared" ca="1" si="4"/>
        <v>0</v>
      </c>
    </row>
    <row r="11" spans="1:14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9">
        <f t="shared" ca="1" si="4"/>
        <v>0</v>
      </c>
    </row>
    <row r="12" spans="1:14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9">
        <f t="shared" ca="1" si="4"/>
        <v>0</v>
      </c>
    </row>
    <row r="13" spans="1:14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9">
        <f t="shared" ca="1" si="4"/>
        <v>0</v>
      </c>
    </row>
    <row r="14" spans="1:14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9">
        <f t="shared" ca="1" si="4"/>
        <v>0</v>
      </c>
    </row>
    <row r="15" spans="1:14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9">
        <f t="shared" ca="1" si="4"/>
        <v>0</v>
      </c>
    </row>
    <row r="16" spans="1:14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9">
        <f t="shared" ca="1" si="4"/>
        <v>0</v>
      </c>
    </row>
    <row r="17" spans="1:1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9">
        <f t="shared" ca="1" si="4"/>
        <v>0</v>
      </c>
    </row>
    <row r="18" spans="1:1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9">
        <f t="shared" ca="1" si="4"/>
        <v>0</v>
      </c>
    </row>
    <row r="19" spans="1:1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9">
        <f t="shared" ca="1" si="4"/>
        <v>0</v>
      </c>
    </row>
    <row r="20" spans="1:1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9">
        <f t="shared" ca="1" si="1"/>
        <v>0</v>
      </c>
      <c r="F20" s="18">
        <f t="shared" ca="1" si="0"/>
        <v>0</v>
      </c>
      <c r="G20" s="18">
        <f t="shared" ca="1" si="0"/>
        <v>0</v>
      </c>
      <c r="H20" s="19">
        <f t="shared" ca="1" si="2"/>
        <v>0</v>
      </c>
      <c r="I20" s="18">
        <f t="shared" ca="1" si="0"/>
        <v>0</v>
      </c>
      <c r="J20" s="18">
        <f t="shared" ca="1" si="0"/>
        <v>0</v>
      </c>
      <c r="K20" s="19">
        <f t="shared" ca="1" si="3"/>
        <v>0</v>
      </c>
      <c r="L20" s="18">
        <f t="shared" ca="1" si="0"/>
        <v>0</v>
      </c>
      <c r="M20" s="18">
        <f t="shared" ca="1" si="0"/>
        <v>0</v>
      </c>
      <c r="N20" s="19">
        <f t="shared" ca="1" si="4"/>
        <v>0</v>
      </c>
    </row>
    <row r="21" spans="1:1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0</v>
      </c>
      <c r="F21" s="18">
        <f t="shared" ca="1" si="0"/>
        <v>0</v>
      </c>
      <c r="G21" s="18">
        <f t="shared" ca="1" si="0"/>
        <v>0</v>
      </c>
      <c r="H21" s="19">
        <f t="shared" ca="1" si="2"/>
        <v>0</v>
      </c>
      <c r="I21" s="18">
        <f t="shared" ca="1" si="0"/>
        <v>0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9">
        <f t="shared" ca="1" si="4"/>
        <v>0</v>
      </c>
    </row>
    <row r="22" spans="1:1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9">
        <f t="shared" ca="1" si="1"/>
        <v>0</v>
      </c>
      <c r="F22" s="18">
        <f t="shared" ca="1" si="0"/>
        <v>0</v>
      </c>
      <c r="G22" s="18">
        <f t="shared" ca="1" si="0"/>
        <v>0</v>
      </c>
      <c r="H22" s="19">
        <f t="shared" ca="1" si="2"/>
        <v>0</v>
      </c>
      <c r="I22" s="18">
        <f t="shared" ca="1" si="0"/>
        <v>0</v>
      </c>
      <c r="J22" s="18">
        <f t="shared" ca="1" si="0"/>
        <v>0</v>
      </c>
      <c r="K22" s="19">
        <f t="shared" ca="1" si="3"/>
        <v>0</v>
      </c>
      <c r="L22" s="18">
        <f t="shared" ca="1" si="0"/>
        <v>0</v>
      </c>
      <c r="M22" s="18">
        <f t="shared" ca="1" si="0"/>
        <v>0</v>
      </c>
      <c r="N22" s="19">
        <f t="shared" ca="1" si="4"/>
        <v>0</v>
      </c>
    </row>
    <row r="23" spans="1:14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0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0</v>
      </c>
      <c r="G23" s="18">
        <f t="shared" ca="1" si="6"/>
        <v>0</v>
      </c>
      <c r="H23" s="19">
        <f ca="1">+I23+J23</f>
        <v>0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0</v>
      </c>
      <c r="J23" s="18">
        <f t="shared" ca="1" si="7"/>
        <v>0</v>
      </c>
      <c r="K23" s="19">
        <f ca="1">+L23+M23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+D23+E23</f>
        <v>0</v>
      </c>
    </row>
    <row r="24" spans="1:14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0</v>
      </c>
      <c r="E24" s="19">
        <f ca="1">F24+G24+H24+K24</f>
        <v>0</v>
      </c>
      <c r="F24" s="18">
        <f t="shared" ca="1" si="6"/>
        <v>0</v>
      </c>
      <c r="G24" s="18">
        <f t="shared" ca="1" si="6"/>
        <v>0</v>
      </c>
      <c r="H24" s="19">
        <f ca="1">+I24+J24</f>
        <v>0</v>
      </c>
      <c r="I24" s="18">
        <f t="shared" ca="1" si="7"/>
        <v>0</v>
      </c>
      <c r="J24" s="18">
        <f t="shared" ca="1" si="7"/>
        <v>0</v>
      </c>
      <c r="K24" s="19">
        <f ca="1">+L24+M24</f>
        <v>0</v>
      </c>
      <c r="L24" s="18">
        <f t="shared" ca="1" si="8"/>
        <v>0</v>
      </c>
      <c r="M24" s="18">
        <f t="shared" ca="1" si="8"/>
        <v>0</v>
      </c>
      <c r="N24" s="19">
        <f ca="1">+D24+E24</f>
        <v>0</v>
      </c>
    </row>
    <row r="25" spans="1:14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0</v>
      </c>
      <c r="E25" s="19">
        <f t="shared" ref="E25:E72" ca="1" si="9">F25+G25+H25+K25</f>
        <v>0</v>
      </c>
      <c r="F25" s="18">
        <f t="shared" ca="1" si="6"/>
        <v>0</v>
      </c>
      <c r="G25" s="18">
        <f t="shared" ca="1" si="6"/>
        <v>0</v>
      </c>
      <c r="H25" s="19">
        <f t="shared" ref="H25:H72" ca="1" si="10">+I25+J25</f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+L25+M25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+D25+E25</f>
        <v>0</v>
      </c>
    </row>
    <row r="26" spans="1:14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0</v>
      </c>
      <c r="F26" s="18">
        <f t="shared" ca="1" si="6"/>
        <v>0</v>
      </c>
      <c r="G26" s="18">
        <f t="shared" ca="1" si="6"/>
        <v>0</v>
      </c>
      <c r="H26" s="19">
        <f t="shared" ca="1" si="10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</row>
    <row r="27" spans="1:14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0</v>
      </c>
      <c r="E27" s="19">
        <f t="shared" ca="1" si="9"/>
        <v>0</v>
      </c>
      <c r="F27" s="18">
        <f t="shared" ca="1" si="6"/>
        <v>0</v>
      </c>
      <c r="G27" s="18">
        <f t="shared" ca="1" si="6"/>
        <v>0</v>
      </c>
      <c r="H27" s="19">
        <f t="shared" ca="1" si="10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</row>
    <row r="28" spans="1:14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</row>
    <row r="29" spans="1:14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0</v>
      </c>
      <c r="F29" s="18">
        <f t="shared" ca="1" si="6"/>
        <v>0</v>
      </c>
      <c r="G29" s="18">
        <f t="shared" ca="1" si="6"/>
        <v>0</v>
      </c>
      <c r="H29" s="19">
        <f t="shared" ca="1" si="10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</row>
    <row r="30" spans="1:14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0</v>
      </c>
      <c r="F30" s="18">
        <f t="shared" ca="1" si="6"/>
        <v>0</v>
      </c>
      <c r="G30" s="18">
        <f t="shared" ca="1" si="6"/>
        <v>0</v>
      </c>
      <c r="H30" s="19">
        <f t="shared" ca="1" si="10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</row>
    <row r="31" spans="1:14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0</v>
      </c>
      <c r="E31" s="19">
        <f t="shared" ca="1" si="9"/>
        <v>0</v>
      </c>
      <c r="F31" s="18">
        <f t="shared" ca="1" si="6"/>
        <v>0</v>
      </c>
      <c r="G31" s="18">
        <f t="shared" ca="1" si="6"/>
        <v>0</v>
      </c>
      <c r="H31" s="19">
        <f t="shared" ca="1" si="10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</row>
    <row r="32" spans="1:14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0</v>
      </c>
      <c r="E32" s="19">
        <f t="shared" ca="1" si="9"/>
        <v>0</v>
      </c>
      <c r="F32" s="18">
        <f t="shared" ca="1" si="6"/>
        <v>0</v>
      </c>
      <c r="G32" s="18">
        <f t="shared" ca="1" si="6"/>
        <v>0</v>
      </c>
      <c r="H32" s="19">
        <f t="shared" ca="1" si="10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</row>
    <row r="33" spans="1:14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</row>
    <row r="34" spans="1:14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0</v>
      </c>
      <c r="E34" s="19">
        <f t="shared" ca="1" si="9"/>
        <v>0</v>
      </c>
      <c r="F34" s="18">
        <f t="shared" ca="1" si="6"/>
        <v>0</v>
      </c>
      <c r="G34" s="18">
        <f t="shared" ca="1" si="6"/>
        <v>0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</row>
    <row r="35" spans="1:14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0</v>
      </c>
      <c r="F35" s="18">
        <f t="shared" ca="1" si="6"/>
        <v>0</v>
      </c>
      <c r="G35" s="18">
        <f t="shared" ca="1" si="6"/>
        <v>0</v>
      </c>
      <c r="H35" s="19">
        <f t="shared" ca="1" si="10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</row>
    <row r="36" spans="1:14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</row>
    <row r="37" spans="1:14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0</v>
      </c>
      <c r="F37" s="18">
        <f t="shared" ca="1" si="6"/>
        <v>0</v>
      </c>
      <c r="G37" s="18">
        <f t="shared" ca="1" si="6"/>
        <v>0</v>
      </c>
      <c r="H37" s="19">
        <f t="shared" ca="1" si="10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</row>
    <row r="38" spans="1:14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0</v>
      </c>
      <c r="F38" s="18">
        <f t="shared" ca="1" si="6"/>
        <v>0</v>
      </c>
      <c r="G38" s="18">
        <f t="shared" ca="1" si="6"/>
        <v>0</v>
      </c>
      <c r="H38" s="19">
        <f t="shared" ca="1" si="10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</row>
    <row r="39" spans="1:14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0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0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0</v>
      </c>
      <c r="K39" s="19">
        <f t="shared" ca="1" si="11"/>
        <v>0</v>
      </c>
      <c r="L39" s="18">
        <f t="shared" ref="L39:M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9">
        <f t="shared" ca="1" si="12"/>
        <v>0</v>
      </c>
    </row>
    <row r="40" spans="1:14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9">
        <f t="shared" ca="1" si="12"/>
        <v>0</v>
      </c>
    </row>
    <row r="41" spans="1:14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0</v>
      </c>
      <c r="F41" s="18">
        <f t="shared" ca="1" si="13"/>
        <v>0</v>
      </c>
      <c r="G41" s="18">
        <f t="shared" ca="1" si="13"/>
        <v>0</v>
      </c>
      <c r="H41" s="19">
        <f t="shared" ca="1" si="10"/>
        <v>0</v>
      </c>
      <c r="I41" s="18">
        <f t="shared" ca="1" si="14"/>
        <v>0</v>
      </c>
      <c r="J41" s="18">
        <f t="shared" ca="1" si="14"/>
        <v>0</v>
      </c>
      <c r="K41" s="19">
        <f t="shared" ca="1" si="11"/>
        <v>0</v>
      </c>
      <c r="L41" s="18">
        <f t="shared" ca="1" si="15"/>
        <v>0</v>
      </c>
      <c r="M41" s="18">
        <f t="shared" ca="1" si="15"/>
        <v>0</v>
      </c>
      <c r="N41" s="19">
        <f t="shared" ca="1" si="12"/>
        <v>0</v>
      </c>
    </row>
    <row r="42" spans="1:14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0</v>
      </c>
      <c r="F42" s="18">
        <f t="shared" ca="1" si="13"/>
        <v>0</v>
      </c>
      <c r="G42" s="18">
        <f t="shared" ca="1" si="13"/>
        <v>0</v>
      </c>
      <c r="H42" s="19">
        <f t="shared" ca="1" si="10"/>
        <v>0</v>
      </c>
      <c r="I42" s="18">
        <f t="shared" ca="1" si="14"/>
        <v>0</v>
      </c>
      <c r="J42" s="18">
        <f t="shared" ca="1" si="14"/>
        <v>0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9">
        <f t="shared" ca="1" si="12"/>
        <v>0</v>
      </c>
    </row>
    <row r="43" spans="1:14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9">
        <f t="shared" ca="1" si="12"/>
        <v>0</v>
      </c>
    </row>
    <row r="44" spans="1:14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0</v>
      </c>
      <c r="F44" s="18">
        <f t="shared" ca="1" si="13"/>
        <v>0</v>
      </c>
      <c r="G44" s="18">
        <f t="shared" ca="1" si="13"/>
        <v>0</v>
      </c>
      <c r="H44" s="19">
        <f t="shared" ca="1" si="10"/>
        <v>0</v>
      </c>
      <c r="I44" s="18">
        <f t="shared" ca="1" si="14"/>
        <v>0</v>
      </c>
      <c r="J44" s="18">
        <f t="shared" ca="1" si="14"/>
        <v>0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9">
        <f t="shared" ca="1" si="12"/>
        <v>0</v>
      </c>
    </row>
    <row r="45" spans="1:14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0</v>
      </c>
      <c r="F45" s="18">
        <f t="shared" ca="1" si="13"/>
        <v>0</v>
      </c>
      <c r="G45" s="18">
        <f t="shared" ca="1" si="13"/>
        <v>0</v>
      </c>
      <c r="H45" s="19">
        <f t="shared" ca="1" si="10"/>
        <v>0</v>
      </c>
      <c r="I45" s="18">
        <f t="shared" ca="1" si="14"/>
        <v>0</v>
      </c>
      <c r="J45" s="18">
        <f t="shared" ca="1" si="14"/>
        <v>0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9">
        <f t="shared" ca="1" si="12"/>
        <v>0</v>
      </c>
    </row>
    <row r="46" spans="1:14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0</v>
      </c>
      <c r="F46" s="18">
        <f t="shared" ca="1" si="13"/>
        <v>0</v>
      </c>
      <c r="G46" s="18">
        <f t="shared" ca="1" si="13"/>
        <v>0</v>
      </c>
      <c r="H46" s="19">
        <f t="shared" ca="1" si="10"/>
        <v>0</v>
      </c>
      <c r="I46" s="18">
        <f t="shared" ca="1" si="14"/>
        <v>0</v>
      </c>
      <c r="J46" s="18">
        <f t="shared" ca="1" si="14"/>
        <v>0</v>
      </c>
      <c r="K46" s="19">
        <f t="shared" ca="1" si="11"/>
        <v>0</v>
      </c>
      <c r="L46" s="18">
        <f t="shared" ca="1" si="15"/>
        <v>0</v>
      </c>
      <c r="M46" s="18">
        <f t="shared" ca="1" si="15"/>
        <v>0</v>
      </c>
      <c r="N46" s="19">
        <f t="shared" ca="1" si="12"/>
        <v>0</v>
      </c>
    </row>
    <row r="47" spans="1:14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9">
        <f t="shared" ca="1" si="9"/>
        <v>0</v>
      </c>
      <c r="F47" s="18">
        <f t="shared" ca="1" si="13"/>
        <v>0</v>
      </c>
      <c r="G47" s="18">
        <f t="shared" ca="1" si="13"/>
        <v>0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0</v>
      </c>
      <c r="L47" s="18">
        <f t="shared" ca="1" si="15"/>
        <v>0</v>
      </c>
      <c r="M47" s="18">
        <f t="shared" ca="1" si="15"/>
        <v>0</v>
      </c>
      <c r="N47" s="19">
        <f t="shared" ca="1" si="12"/>
        <v>0</v>
      </c>
    </row>
    <row r="48" spans="1:14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9">
        <f t="shared" ca="1" si="12"/>
        <v>0</v>
      </c>
    </row>
    <row r="49" spans="1:14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0</v>
      </c>
      <c r="E49" s="19">
        <f t="shared" ca="1" si="9"/>
        <v>0</v>
      </c>
      <c r="F49" s="18">
        <f t="shared" ca="1" si="13"/>
        <v>0</v>
      </c>
      <c r="G49" s="18">
        <f t="shared" ca="1" si="13"/>
        <v>0</v>
      </c>
      <c r="H49" s="19">
        <f t="shared" ca="1" si="10"/>
        <v>0</v>
      </c>
      <c r="I49" s="18">
        <f t="shared" ca="1" si="14"/>
        <v>0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9">
        <f t="shared" ca="1" si="12"/>
        <v>0</v>
      </c>
    </row>
    <row r="50" spans="1:14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9">
        <f t="shared" ca="1" si="12"/>
        <v>0</v>
      </c>
    </row>
    <row r="51" spans="1:14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9">
        <f t="shared" ca="1" si="12"/>
        <v>0</v>
      </c>
    </row>
    <row r="52" spans="1:14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0</v>
      </c>
      <c r="F52" s="18">
        <f t="shared" ca="1" si="13"/>
        <v>0</v>
      </c>
      <c r="G52" s="18">
        <f t="shared" ca="1" si="13"/>
        <v>0</v>
      </c>
      <c r="H52" s="19">
        <f t="shared" ca="1" si="10"/>
        <v>0</v>
      </c>
      <c r="I52" s="18">
        <f t="shared" ca="1" si="14"/>
        <v>0</v>
      </c>
      <c r="J52" s="18">
        <f t="shared" ca="1" si="14"/>
        <v>0</v>
      </c>
      <c r="K52" s="19">
        <f t="shared" ca="1" si="11"/>
        <v>0</v>
      </c>
      <c r="L52" s="18">
        <f t="shared" ca="1" si="15"/>
        <v>0</v>
      </c>
      <c r="M52" s="18">
        <f t="shared" ca="1" si="15"/>
        <v>0</v>
      </c>
      <c r="N52" s="19">
        <f t="shared" ca="1" si="12"/>
        <v>0</v>
      </c>
    </row>
    <row r="53" spans="1:14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0</v>
      </c>
      <c r="F53" s="18">
        <f t="shared" ca="1" si="13"/>
        <v>0</v>
      </c>
      <c r="G53" s="18">
        <f t="shared" ca="1" si="13"/>
        <v>0</v>
      </c>
      <c r="H53" s="19">
        <f t="shared" ca="1" si="10"/>
        <v>0</v>
      </c>
      <c r="I53" s="18">
        <f t="shared" ca="1" si="14"/>
        <v>0</v>
      </c>
      <c r="J53" s="18">
        <f t="shared" ca="1" si="14"/>
        <v>0</v>
      </c>
      <c r="K53" s="19">
        <f t="shared" ca="1" si="11"/>
        <v>0</v>
      </c>
      <c r="L53" s="18">
        <f t="shared" ca="1" si="15"/>
        <v>0</v>
      </c>
      <c r="M53" s="18">
        <f t="shared" ca="1" si="15"/>
        <v>0</v>
      </c>
      <c r="N53" s="19">
        <f t="shared" ca="1" si="12"/>
        <v>0</v>
      </c>
    </row>
    <row r="54" spans="1:14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9">
        <f t="shared" ca="1" si="12"/>
        <v>0</v>
      </c>
    </row>
    <row r="55" spans="1:14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0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16"/>
        <v>0</v>
      </c>
      <c r="H55" s="19">
        <f t="shared" ca="1" si="10"/>
        <v>0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0</v>
      </c>
      <c r="J55" s="18">
        <f t="shared" ca="1" si="17"/>
        <v>0</v>
      </c>
      <c r="K55" s="19">
        <f t="shared" ca="1" si="11"/>
        <v>0</v>
      </c>
      <c r="L55" s="18">
        <f t="shared" ref="L55:M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18"/>
        <v>0</v>
      </c>
      <c r="N55" s="19">
        <f t="shared" ca="1" si="12"/>
        <v>0</v>
      </c>
    </row>
    <row r="56" spans="1:14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0</v>
      </c>
      <c r="F56" s="18">
        <f t="shared" ca="1" si="16"/>
        <v>0</v>
      </c>
      <c r="G56" s="18">
        <f t="shared" ca="1" si="16"/>
        <v>0</v>
      </c>
      <c r="H56" s="19">
        <f t="shared" ca="1" si="10"/>
        <v>0</v>
      </c>
      <c r="I56" s="18">
        <f t="shared" ca="1" si="17"/>
        <v>0</v>
      </c>
      <c r="J56" s="18">
        <f t="shared" ca="1" si="17"/>
        <v>0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9">
        <f t="shared" ca="1" si="12"/>
        <v>0</v>
      </c>
    </row>
    <row r="57" spans="1:14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9">
        <f t="shared" ca="1" si="12"/>
        <v>0</v>
      </c>
    </row>
    <row r="58" spans="1:14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9">
        <f t="shared" ca="1" si="12"/>
        <v>0</v>
      </c>
    </row>
    <row r="59" spans="1:14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0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0</v>
      </c>
      <c r="L59" s="18">
        <f t="shared" ca="1" si="18"/>
        <v>0</v>
      </c>
      <c r="M59" s="18">
        <f t="shared" ca="1" si="18"/>
        <v>0</v>
      </c>
      <c r="N59" s="19">
        <f t="shared" ca="1" si="12"/>
        <v>0</v>
      </c>
    </row>
    <row r="60" spans="1:14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9">
        <f t="shared" ca="1" si="12"/>
        <v>0</v>
      </c>
    </row>
    <row r="61" spans="1:14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9">
        <f t="shared" ca="1" si="12"/>
        <v>0</v>
      </c>
    </row>
    <row r="62" spans="1:14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9">
        <f t="shared" ca="1" si="12"/>
        <v>0</v>
      </c>
    </row>
    <row r="63" spans="1:14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9">
        <f t="shared" ca="1" si="12"/>
        <v>0</v>
      </c>
    </row>
    <row r="64" spans="1:14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0</v>
      </c>
      <c r="F64" s="18">
        <f t="shared" ca="1" si="16"/>
        <v>0</v>
      </c>
      <c r="G64" s="18">
        <f t="shared" ca="1" si="16"/>
        <v>0</v>
      </c>
      <c r="H64" s="19">
        <f t="shared" ca="1" si="10"/>
        <v>0</v>
      </c>
      <c r="I64" s="18">
        <f t="shared" ca="1" si="17"/>
        <v>0</v>
      </c>
      <c r="J64" s="18">
        <f t="shared" ca="1" si="17"/>
        <v>0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9">
        <f t="shared" ca="1" si="12"/>
        <v>0</v>
      </c>
    </row>
    <row r="65" spans="1:14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9">
        <f t="shared" ca="1" si="12"/>
        <v>0</v>
      </c>
    </row>
    <row r="66" spans="1:14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9">
        <f t="shared" ca="1" si="12"/>
        <v>0</v>
      </c>
    </row>
    <row r="67" spans="1:14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0</v>
      </c>
      <c r="F67" s="18">
        <f t="shared" ca="1" si="16"/>
        <v>0</v>
      </c>
      <c r="G67" s="18">
        <f t="shared" ca="1" si="16"/>
        <v>0</v>
      </c>
      <c r="H67" s="19">
        <f t="shared" ca="1" si="10"/>
        <v>0</v>
      </c>
      <c r="I67" s="18">
        <f t="shared" ca="1" si="17"/>
        <v>0</v>
      </c>
      <c r="J67" s="18">
        <f t="shared" ca="1" si="17"/>
        <v>0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9">
        <f t="shared" ca="1" si="12"/>
        <v>0</v>
      </c>
    </row>
    <row r="68" spans="1:14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0</v>
      </c>
      <c r="F68" s="18">
        <f t="shared" ca="1" si="16"/>
        <v>0</v>
      </c>
      <c r="G68" s="18">
        <f t="shared" ca="1" si="16"/>
        <v>0</v>
      </c>
      <c r="H68" s="19">
        <f t="shared" ca="1" si="10"/>
        <v>0</v>
      </c>
      <c r="I68" s="18">
        <f t="shared" ca="1" si="17"/>
        <v>0</v>
      </c>
      <c r="J68" s="18">
        <f t="shared" ca="1" si="17"/>
        <v>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9">
        <f t="shared" ca="1" si="12"/>
        <v>0</v>
      </c>
    </row>
    <row r="69" spans="1:14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0</v>
      </c>
      <c r="F69" s="18">
        <f t="shared" ca="1" si="16"/>
        <v>0</v>
      </c>
      <c r="G69" s="18">
        <f t="shared" ca="1" si="16"/>
        <v>0</v>
      </c>
      <c r="H69" s="19">
        <f t="shared" ca="1" si="10"/>
        <v>0</v>
      </c>
      <c r="I69" s="18">
        <f t="shared" ca="1" si="17"/>
        <v>0</v>
      </c>
      <c r="J69" s="18">
        <f t="shared" ca="1" si="17"/>
        <v>0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9">
        <f t="shared" ca="1" si="12"/>
        <v>0</v>
      </c>
    </row>
    <row r="70" spans="1:14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0</v>
      </c>
      <c r="F70" s="18">
        <f t="shared" ca="1" si="16"/>
        <v>0</v>
      </c>
      <c r="G70" s="18">
        <f t="shared" ca="1" si="16"/>
        <v>0</v>
      </c>
      <c r="H70" s="19">
        <f t="shared" ca="1" si="10"/>
        <v>0</v>
      </c>
      <c r="I70" s="18">
        <f t="shared" ca="1" si="17"/>
        <v>0</v>
      </c>
      <c r="J70" s="18">
        <f t="shared" ca="1" si="17"/>
        <v>0</v>
      </c>
      <c r="K70" s="19">
        <f t="shared" ca="1" si="11"/>
        <v>0</v>
      </c>
      <c r="L70" s="18">
        <f t="shared" ca="1" si="18"/>
        <v>0</v>
      </c>
      <c r="M70" s="18">
        <f t="shared" ca="1" si="18"/>
        <v>0</v>
      </c>
      <c r="N70" s="19">
        <f t="shared" ca="1" si="12"/>
        <v>0</v>
      </c>
    </row>
    <row r="71" spans="1:14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0</v>
      </c>
      <c r="F71" s="18">
        <f t="shared" ca="1" si="16"/>
        <v>0</v>
      </c>
      <c r="G71" s="18">
        <f t="shared" ca="1" si="16"/>
        <v>0</v>
      </c>
      <c r="H71" s="19">
        <f t="shared" ca="1" si="10"/>
        <v>0</v>
      </c>
      <c r="I71" s="18">
        <f t="shared" ca="1" si="17"/>
        <v>0</v>
      </c>
      <c r="J71" s="18">
        <f t="shared" ca="1" si="17"/>
        <v>0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9">
        <f t="shared" ca="1" si="12"/>
        <v>0</v>
      </c>
    </row>
    <row r="72" spans="1:14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9">
        <f t="shared" ca="1" si="12"/>
        <v>0</v>
      </c>
    </row>
    <row r="73" spans="1:14" ht="13.8">
      <c r="A73" s="57" t="s">
        <v>281</v>
      </c>
      <c r="B73" s="47">
        <v>9000</v>
      </c>
      <c r="C73" s="56" t="s">
        <v>282</v>
      </c>
      <c r="D73" s="48">
        <f t="shared" ref="D73:N73" ca="1" si="19">SUMIF($C$7:$C$72,"HD",D$7:D$72)</f>
        <v>0</v>
      </c>
      <c r="E73" s="48">
        <f t="shared" ca="1" si="19"/>
        <v>0</v>
      </c>
      <c r="F73" s="48">
        <f t="shared" ca="1" si="19"/>
        <v>0</v>
      </c>
      <c r="G73" s="48">
        <f t="shared" ca="1" si="19"/>
        <v>0</v>
      </c>
      <c r="H73" s="48">
        <f t="shared" ca="1" si="19"/>
        <v>0</v>
      </c>
      <c r="I73" s="48">
        <f t="shared" ca="1" si="19"/>
        <v>0</v>
      </c>
      <c r="J73" s="48">
        <f t="shared" ca="1" si="19"/>
        <v>0</v>
      </c>
      <c r="K73" s="48">
        <f t="shared" ca="1" si="19"/>
        <v>0</v>
      </c>
      <c r="L73" s="48">
        <f t="shared" ca="1" si="19"/>
        <v>0</v>
      </c>
      <c r="M73" s="48">
        <f t="shared" ca="1" si="19"/>
        <v>0</v>
      </c>
      <c r="N73" s="48">
        <f t="shared" ca="1" si="19"/>
        <v>0</v>
      </c>
    </row>
    <row r="74" spans="1:14" ht="13.8">
      <c r="A74" s="57" t="s">
        <v>284</v>
      </c>
      <c r="B74" s="47">
        <v>9001</v>
      </c>
      <c r="C74" s="56" t="s">
        <v>285</v>
      </c>
      <c r="D74" s="48">
        <f t="shared" ref="D74:N74" ca="1" si="20">SUMIF($C$7:$C$72,"H",D$7:D$72)+SUMIF($C$7:$C$72,"E",D$7:D$72)</f>
        <v>0</v>
      </c>
      <c r="E74" s="48">
        <f t="shared" ca="1" si="20"/>
        <v>0</v>
      </c>
      <c r="F74" s="48">
        <f t="shared" ca="1" si="20"/>
        <v>0</v>
      </c>
      <c r="G74" s="48">
        <f t="shared" ca="1" si="20"/>
        <v>0</v>
      </c>
      <c r="H74" s="48">
        <f t="shared" ca="1" si="20"/>
        <v>0</v>
      </c>
      <c r="I74" s="48">
        <f t="shared" ca="1" si="20"/>
        <v>0</v>
      </c>
      <c r="J74" s="48">
        <f t="shared" ca="1" si="20"/>
        <v>0</v>
      </c>
      <c r="K74" s="48">
        <f t="shared" ca="1" si="20"/>
        <v>0</v>
      </c>
      <c r="L74" s="48">
        <f t="shared" ca="1" si="20"/>
        <v>0</v>
      </c>
      <c r="M74" s="48">
        <f t="shared" ca="1" si="20"/>
        <v>0</v>
      </c>
      <c r="N74" s="48">
        <f t="shared" ca="1" si="20"/>
        <v>0</v>
      </c>
    </row>
    <row r="75" spans="1:14" ht="13.8">
      <c r="A75" s="57" t="s">
        <v>287</v>
      </c>
      <c r="B75" s="47">
        <v>9003</v>
      </c>
      <c r="C75" s="56" t="s">
        <v>288</v>
      </c>
      <c r="D75" s="48">
        <f t="shared" ref="D75:N75" ca="1" si="21">D73+D74</f>
        <v>0</v>
      </c>
      <c r="E75" s="48">
        <f t="shared" ca="1" si="21"/>
        <v>0</v>
      </c>
      <c r="F75" s="48">
        <f t="shared" ca="1" si="21"/>
        <v>0</v>
      </c>
      <c r="G75" s="48">
        <f t="shared" ca="1" si="21"/>
        <v>0</v>
      </c>
      <c r="H75" s="48">
        <f t="shared" ca="1" si="21"/>
        <v>0</v>
      </c>
      <c r="I75" s="48">
        <f t="shared" ca="1" si="21"/>
        <v>0</v>
      </c>
      <c r="J75" s="48">
        <f t="shared" ca="1" si="21"/>
        <v>0</v>
      </c>
      <c r="K75" s="48">
        <f t="shared" ca="1" si="21"/>
        <v>0</v>
      </c>
      <c r="L75" s="48">
        <f t="shared" ca="1" si="21"/>
        <v>0</v>
      </c>
      <c r="M75" s="48">
        <f t="shared" ca="1" si="21"/>
        <v>0</v>
      </c>
      <c r="N75" s="48">
        <f t="shared" ca="1" si="21"/>
        <v>0</v>
      </c>
    </row>
  </sheetData>
  <mergeCells count="1">
    <mergeCell ref="E2:G2"/>
  </mergeCells>
  <dataValidations count="2">
    <dataValidation type="list" allowBlank="1" showInputMessage="1" showErrorMessage="1" sqref="C2" xr:uid="{A23D8FE1-5859-4EEB-9103-B0BB9B94064E}">
      <formula1>"Toplam,Yurtiçi,Yurtdışı"</formula1>
    </dataValidation>
    <dataValidation type="list" allowBlank="1" showInputMessage="1" showErrorMessage="1" sqref="B2" xr:uid="{25EA41EC-2AF6-431B-ADDB-7495DDC989B7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9A98-3C7A-451E-8266-FDF1732CE085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1" ht="15" customHeight="1">
      <c r="A1" s="1" t="s">
        <v>0</v>
      </c>
      <c r="B1" s="2"/>
      <c r="C1" s="2"/>
    </row>
    <row r="2" spans="1:11" ht="15" customHeight="1">
      <c r="A2" s="1" t="s">
        <v>360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1" ht="15" customHeight="1">
      <c r="A3" s="5" t="s">
        <v>362</v>
      </c>
      <c r="B3" s="2"/>
      <c r="C3" s="2"/>
    </row>
    <row r="4" spans="1:11" ht="22.5" customHeight="1"/>
    <row r="5" spans="1:1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799</v>
      </c>
      <c r="K5" s="77"/>
    </row>
    <row r="6" spans="1:1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129</v>
      </c>
      <c r="K6" s="77" t="s">
        <v>360</v>
      </c>
    </row>
    <row r="7" spans="1:1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57" ca="1" si="1">+SUM(D7:J7)</f>
        <v>0</v>
      </c>
    </row>
    <row r="8" spans="1:1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</row>
    <row r="9" spans="1:1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</row>
    <row r="10" spans="1:1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</row>
    <row r="11" spans="1:1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</row>
    <row r="12" spans="1:1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</row>
    <row r="13" spans="1:1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</row>
    <row r="14" spans="1:1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0</v>
      </c>
    </row>
    <row r="15" spans="1:1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0</v>
      </c>
    </row>
    <row r="16" spans="1:1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0</v>
      </c>
    </row>
    <row r="17" spans="1:1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1"/>
        <v>0</v>
      </c>
    </row>
    <row r="18" spans="1:1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1"/>
        <v>0</v>
      </c>
    </row>
    <row r="19" spans="1:1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1"/>
        <v>0</v>
      </c>
    </row>
    <row r="20" spans="1:1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1"/>
        <v>0</v>
      </c>
    </row>
    <row r="21" spans="1:1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1"/>
        <v>0</v>
      </c>
    </row>
    <row r="22" spans="1:1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1"/>
        <v>0</v>
      </c>
    </row>
    <row r="23" spans="1:1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9">
        <f t="shared" ca="1" si="1"/>
        <v>0</v>
      </c>
    </row>
    <row r="24" spans="1:11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9">
        <f t="shared" ca="1" si="1"/>
        <v>0</v>
      </c>
    </row>
    <row r="25" spans="1:11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9">
        <f t="shared" ca="1" si="1"/>
        <v>0</v>
      </c>
    </row>
    <row r="26" spans="1:11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9">
        <f t="shared" ca="1" si="1"/>
        <v>0</v>
      </c>
    </row>
    <row r="27" spans="1:11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9">
        <f t="shared" ca="1" si="1"/>
        <v>0</v>
      </c>
    </row>
    <row r="28" spans="1:11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9">
        <f t="shared" ca="1" si="1"/>
        <v>0</v>
      </c>
    </row>
    <row r="29" spans="1:11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9">
        <f t="shared" ca="1" si="1"/>
        <v>0</v>
      </c>
    </row>
    <row r="30" spans="1:11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9">
        <f t="shared" ca="1" si="1"/>
        <v>0</v>
      </c>
    </row>
    <row r="31" spans="1:11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9">
        <f t="shared" ca="1" si="1"/>
        <v>0</v>
      </c>
    </row>
    <row r="32" spans="1:11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9">
        <f t="shared" ca="1" si="1"/>
        <v>0</v>
      </c>
    </row>
    <row r="33" spans="1:11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9">
        <f t="shared" ca="1" si="1"/>
        <v>0</v>
      </c>
    </row>
    <row r="34" spans="1:11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9">
        <f t="shared" ca="1" si="1"/>
        <v>0</v>
      </c>
    </row>
    <row r="35" spans="1:11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9">
        <f t="shared" ca="1" si="1"/>
        <v>0</v>
      </c>
    </row>
    <row r="36" spans="1:11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9">
        <f t="shared" ca="1" si="1"/>
        <v>0</v>
      </c>
    </row>
    <row r="37" spans="1:11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0</v>
      </c>
      <c r="K37" s="19">
        <f t="shared" ca="1" si="1"/>
        <v>0</v>
      </c>
    </row>
    <row r="38" spans="1:11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9">
        <f t="shared" ca="1" si="1"/>
        <v>0</v>
      </c>
    </row>
    <row r="39" spans="1:1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9">
        <f t="shared" ca="1" si="1"/>
        <v>0</v>
      </c>
    </row>
    <row r="40" spans="1:11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9">
        <f t="shared" ca="1" si="1"/>
        <v>0</v>
      </c>
    </row>
    <row r="41" spans="1:11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9">
        <f t="shared" ca="1" si="1"/>
        <v>0</v>
      </c>
    </row>
    <row r="42" spans="1:11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9">
        <f t="shared" ca="1" si="1"/>
        <v>0</v>
      </c>
    </row>
    <row r="43" spans="1:11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9">
        <f t="shared" ca="1" si="1"/>
        <v>0</v>
      </c>
    </row>
    <row r="44" spans="1:11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9">
        <f t="shared" ca="1" si="1"/>
        <v>0</v>
      </c>
    </row>
    <row r="45" spans="1:11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9">
        <f t="shared" ca="1" si="1"/>
        <v>0</v>
      </c>
    </row>
    <row r="46" spans="1:11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9">
        <f t="shared" ca="1" si="1"/>
        <v>0</v>
      </c>
    </row>
    <row r="47" spans="1:11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9">
        <f t="shared" ca="1" si="1"/>
        <v>0</v>
      </c>
    </row>
    <row r="48" spans="1:11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9">
        <f t="shared" ca="1" si="1"/>
        <v>0</v>
      </c>
    </row>
    <row r="49" spans="1:11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9">
        <f t="shared" ref="K49" ca="1" si="4">+SUM(D49:J49)</f>
        <v>0</v>
      </c>
    </row>
    <row r="50" spans="1:11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9">
        <f t="shared" ref="K50:K52" ca="1" si="5">+SUM(D50:J50)</f>
        <v>0</v>
      </c>
    </row>
    <row r="51" spans="1:11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9">
        <f t="shared" ca="1" si="5"/>
        <v>0</v>
      </c>
    </row>
    <row r="52" spans="1:11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9">
        <f t="shared" ca="1" si="5"/>
        <v>0</v>
      </c>
    </row>
    <row r="53" spans="1:11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9">
        <f t="shared" ca="1" si="1"/>
        <v>0</v>
      </c>
    </row>
    <row r="54" spans="1:11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1329675342.6974974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9">
        <f t="shared" ca="1" si="1"/>
        <v>1329675342.6974974</v>
      </c>
    </row>
    <row r="55" spans="1:1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54439.58</v>
      </c>
      <c r="F55" s="18">
        <f t="shared" ca="1" si="6"/>
        <v>0</v>
      </c>
      <c r="G55" s="18">
        <f t="shared" ca="1" si="6"/>
        <v>0</v>
      </c>
      <c r="H55" s="18">
        <f t="shared" ca="1" si="6"/>
        <v>0</v>
      </c>
      <c r="I55" s="18">
        <f t="shared" ca="1" si="6"/>
        <v>0</v>
      </c>
      <c r="J55" s="18">
        <f t="shared" ca="1" si="6"/>
        <v>0</v>
      </c>
      <c r="K55" s="19">
        <f t="shared" ca="1" si="1"/>
        <v>54439.58</v>
      </c>
    </row>
    <row r="56" spans="1:11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229876315.9899013</v>
      </c>
      <c r="F56" s="18">
        <f t="shared" ca="1" si="6"/>
        <v>0</v>
      </c>
      <c r="G56" s="18">
        <f t="shared" ca="1" si="6"/>
        <v>0</v>
      </c>
      <c r="H56" s="18">
        <f t="shared" ca="1" si="6"/>
        <v>0</v>
      </c>
      <c r="I56" s="18">
        <f t="shared" ca="1" si="6"/>
        <v>0</v>
      </c>
      <c r="J56" s="18">
        <f t="shared" ca="1" si="6"/>
        <v>0</v>
      </c>
      <c r="K56" s="19">
        <f t="shared" ca="1" si="1"/>
        <v>229876315.9899013</v>
      </c>
    </row>
    <row r="57" spans="1:11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137485858.20999905</v>
      </c>
      <c r="F57" s="18">
        <f t="shared" ca="1" si="6"/>
        <v>0</v>
      </c>
      <c r="G57" s="18">
        <f t="shared" ca="1" si="6"/>
        <v>0</v>
      </c>
      <c r="H57" s="18">
        <f t="shared" ca="1" si="6"/>
        <v>0</v>
      </c>
      <c r="I57" s="18">
        <f t="shared" ca="1" si="6"/>
        <v>0</v>
      </c>
      <c r="J57" s="18">
        <f t="shared" ca="1" si="6"/>
        <v>0</v>
      </c>
      <c r="K57" s="19">
        <f t="shared" ca="1" si="1"/>
        <v>137485858.20999905</v>
      </c>
    </row>
    <row r="58" spans="1:11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139936158.23000002</v>
      </c>
      <c r="F58" s="18">
        <f t="shared" ca="1" si="6"/>
        <v>0</v>
      </c>
      <c r="G58" s="18">
        <f t="shared" ca="1" si="6"/>
        <v>0</v>
      </c>
      <c r="H58" s="18">
        <f t="shared" ca="1" si="6"/>
        <v>0</v>
      </c>
      <c r="I58" s="18">
        <f t="shared" ca="1" si="6"/>
        <v>0</v>
      </c>
      <c r="J58" s="18">
        <f t="shared" ca="1" si="6"/>
        <v>0</v>
      </c>
      <c r="K58" s="19">
        <f t="shared" ref="K58" ca="1" si="7">+SUM(D58:J58)</f>
        <v>139936158.23000002</v>
      </c>
    </row>
    <row r="59" spans="1:11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1E-3</v>
      </c>
      <c r="E59" s="18">
        <f t="shared" ca="1" si="6"/>
        <v>8420722386.8483982</v>
      </c>
      <c r="F59" s="18">
        <f t="shared" ca="1" si="6"/>
        <v>0</v>
      </c>
      <c r="G59" s="18">
        <f t="shared" ca="1" si="6"/>
        <v>0</v>
      </c>
      <c r="H59" s="18">
        <f t="shared" ca="1" si="6"/>
        <v>0</v>
      </c>
      <c r="I59" s="18">
        <f t="shared" ca="1" si="6"/>
        <v>0</v>
      </c>
      <c r="J59" s="18">
        <f t="shared" ca="1" si="6"/>
        <v>0</v>
      </c>
      <c r="K59" s="19">
        <f t="shared" ref="K59:K72" ca="1" si="8">+SUM(D59:J59)</f>
        <v>8420722386.8493986</v>
      </c>
    </row>
    <row r="60" spans="1:11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1179602314.4000001</v>
      </c>
      <c r="F60" s="18">
        <f t="shared" ca="1" si="6"/>
        <v>0</v>
      </c>
      <c r="G60" s="18">
        <f t="shared" ca="1" si="6"/>
        <v>0</v>
      </c>
      <c r="H60" s="18">
        <f t="shared" ca="1" si="6"/>
        <v>0</v>
      </c>
      <c r="I60" s="18">
        <f t="shared" ca="1" si="6"/>
        <v>0</v>
      </c>
      <c r="J60" s="18">
        <f t="shared" ca="1" si="6"/>
        <v>0</v>
      </c>
      <c r="K60" s="19">
        <f t="shared" ca="1" si="8"/>
        <v>1179602314.4000001</v>
      </c>
    </row>
    <row r="61" spans="1:11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8032030360.3699951</v>
      </c>
      <c r="F61" s="18">
        <f t="shared" ca="1" si="6"/>
        <v>0</v>
      </c>
      <c r="G61" s="18">
        <f t="shared" ca="1" si="6"/>
        <v>0</v>
      </c>
      <c r="H61" s="18">
        <f t="shared" ca="1" si="6"/>
        <v>0</v>
      </c>
      <c r="I61" s="18">
        <f t="shared" ca="1" si="6"/>
        <v>0</v>
      </c>
      <c r="J61" s="18">
        <f t="shared" ca="1" si="6"/>
        <v>0</v>
      </c>
      <c r="K61" s="19">
        <f t="shared" ca="1" si="8"/>
        <v>8032030360.3699951</v>
      </c>
    </row>
    <row r="62" spans="1:11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21179528.679999989</v>
      </c>
      <c r="E62" s="18">
        <f t="shared" ca="1" si="6"/>
        <v>7711564902.1300087</v>
      </c>
      <c r="F62" s="18">
        <f t="shared" ca="1" si="6"/>
        <v>0</v>
      </c>
      <c r="G62" s="18">
        <f t="shared" ca="1" si="6"/>
        <v>0</v>
      </c>
      <c r="H62" s="18">
        <f t="shared" ca="1" si="6"/>
        <v>0</v>
      </c>
      <c r="I62" s="18">
        <f t="shared" ca="1" si="6"/>
        <v>0</v>
      </c>
      <c r="J62" s="18">
        <f t="shared" ca="1" si="6"/>
        <v>0</v>
      </c>
      <c r="K62" s="19">
        <f t="shared" ca="1" si="8"/>
        <v>7732744430.810009</v>
      </c>
    </row>
    <row r="63" spans="1:11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752210383.65994704</v>
      </c>
      <c r="F63" s="18">
        <f t="shared" ca="1" si="6"/>
        <v>0</v>
      </c>
      <c r="G63" s="18">
        <f t="shared" ca="1" si="6"/>
        <v>0</v>
      </c>
      <c r="H63" s="18">
        <f t="shared" ca="1" si="6"/>
        <v>0</v>
      </c>
      <c r="I63" s="18">
        <f t="shared" ca="1" si="6"/>
        <v>0</v>
      </c>
      <c r="J63" s="18">
        <f t="shared" ca="1" si="6"/>
        <v>0</v>
      </c>
      <c r="K63" s="19">
        <f t="shared" ca="1" si="8"/>
        <v>752210383.65994704</v>
      </c>
    </row>
    <row r="64" spans="1:11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9682317637.9999981</v>
      </c>
      <c r="F64" s="18">
        <f t="shared" ca="1" si="6"/>
        <v>0</v>
      </c>
      <c r="G64" s="18">
        <f t="shared" ca="1" si="6"/>
        <v>0</v>
      </c>
      <c r="H64" s="18">
        <f t="shared" ca="1" si="6"/>
        <v>0</v>
      </c>
      <c r="I64" s="18">
        <f t="shared" ca="1" si="6"/>
        <v>0</v>
      </c>
      <c r="J64" s="18">
        <f t="shared" ca="1" si="6"/>
        <v>0</v>
      </c>
      <c r="K64" s="19">
        <f t="shared" ca="1" si="8"/>
        <v>9682317637.9999981</v>
      </c>
    </row>
    <row r="65" spans="1:11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205266850.16</v>
      </c>
      <c r="F65" s="18">
        <f t="shared" ca="1" si="6"/>
        <v>0</v>
      </c>
      <c r="G65" s="18">
        <f t="shared" ca="1" si="6"/>
        <v>0</v>
      </c>
      <c r="H65" s="18">
        <f t="shared" ca="1" si="6"/>
        <v>0</v>
      </c>
      <c r="I65" s="18">
        <f t="shared" ca="1" si="6"/>
        <v>0</v>
      </c>
      <c r="J65" s="18">
        <f t="shared" ca="1" si="6"/>
        <v>0</v>
      </c>
      <c r="K65" s="19">
        <f t="shared" ca="1" si="8"/>
        <v>205266850.16</v>
      </c>
    </row>
    <row r="66" spans="1:11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1346339145.45</v>
      </c>
      <c r="F66" s="18">
        <f t="shared" ca="1" si="6"/>
        <v>0</v>
      </c>
      <c r="G66" s="18">
        <f t="shared" ca="1" si="6"/>
        <v>0</v>
      </c>
      <c r="H66" s="18">
        <f t="shared" ca="1" si="6"/>
        <v>0</v>
      </c>
      <c r="I66" s="18">
        <f t="shared" ca="1" si="6"/>
        <v>0</v>
      </c>
      <c r="J66" s="18">
        <f t="shared" ca="1" si="6"/>
        <v>0</v>
      </c>
      <c r="K66" s="19">
        <f t="shared" ca="1" si="8"/>
        <v>1346339145.45</v>
      </c>
    </row>
    <row r="67" spans="1:11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6357230382.1059628</v>
      </c>
      <c r="F67" s="18">
        <f t="shared" ca="1" si="6"/>
        <v>0</v>
      </c>
      <c r="G67" s="18">
        <f t="shared" ca="1" si="6"/>
        <v>0</v>
      </c>
      <c r="H67" s="18">
        <f t="shared" ca="1" si="6"/>
        <v>0</v>
      </c>
      <c r="I67" s="18">
        <f t="shared" ca="1" si="6"/>
        <v>0</v>
      </c>
      <c r="J67" s="18">
        <f t="shared" ca="1" si="6"/>
        <v>0</v>
      </c>
      <c r="K67" s="19">
        <f t="shared" ca="1" si="8"/>
        <v>6357230382.1059628</v>
      </c>
    </row>
    <row r="68" spans="1:11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1885247344.366771</v>
      </c>
      <c r="F68" s="18">
        <f t="shared" ca="1" si="6"/>
        <v>0</v>
      </c>
      <c r="G68" s="18">
        <f t="shared" ca="1" si="6"/>
        <v>0</v>
      </c>
      <c r="H68" s="18">
        <f t="shared" ca="1" si="6"/>
        <v>0</v>
      </c>
      <c r="I68" s="18">
        <f t="shared" ca="1" si="6"/>
        <v>0</v>
      </c>
      <c r="J68" s="18">
        <f t="shared" ca="1" si="6"/>
        <v>0</v>
      </c>
      <c r="K68" s="19">
        <f t="shared" ca="1" si="8"/>
        <v>1885247344.366771</v>
      </c>
    </row>
    <row r="69" spans="1:11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7497165310.7299995</v>
      </c>
      <c r="F69" s="18">
        <f t="shared" ca="1" si="6"/>
        <v>0</v>
      </c>
      <c r="G69" s="18">
        <f t="shared" ca="1" si="6"/>
        <v>0</v>
      </c>
      <c r="H69" s="18">
        <f t="shared" ca="1" si="6"/>
        <v>0</v>
      </c>
      <c r="I69" s="18">
        <f t="shared" ca="1" si="6"/>
        <v>0</v>
      </c>
      <c r="J69" s="18">
        <f t="shared" ca="1" si="6"/>
        <v>0</v>
      </c>
      <c r="K69" s="19">
        <f t="shared" ca="1" si="8"/>
        <v>7497165310.7299995</v>
      </c>
    </row>
    <row r="70" spans="1:11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395207724.370143</v>
      </c>
      <c r="F70" s="18">
        <f t="shared" ca="1" si="6"/>
        <v>0</v>
      </c>
      <c r="G70" s="18">
        <f t="shared" ca="1" si="6"/>
        <v>0</v>
      </c>
      <c r="H70" s="18">
        <f t="shared" ca="1" si="6"/>
        <v>0</v>
      </c>
      <c r="I70" s="18">
        <f t="shared" ca="1" si="6"/>
        <v>0</v>
      </c>
      <c r="J70" s="18">
        <f t="shared" ca="1" si="6"/>
        <v>0</v>
      </c>
      <c r="K70" s="19">
        <f t="shared" ca="1" si="8"/>
        <v>395207724.370143</v>
      </c>
    </row>
    <row r="71" spans="1:1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9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9"/>
        <v>6278717247.8416595</v>
      </c>
      <c r="F71" s="18">
        <f t="shared" ca="1" si="9"/>
        <v>0</v>
      </c>
      <c r="G71" s="18">
        <f t="shared" ca="1" si="9"/>
        <v>0</v>
      </c>
      <c r="H71" s="18">
        <f t="shared" ca="1" si="9"/>
        <v>0</v>
      </c>
      <c r="I71" s="18">
        <f t="shared" ca="1" si="9"/>
        <v>0</v>
      </c>
      <c r="J71" s="18">
        <f t="shared" ca="1" si="9"/>
        <v>0</v>
      </c>
      <c r="K71" s="19">
        <f t="shared" ca="1" si="8"/>
        <v>6278717247.8416595</v>
      </c>
    </row>
    <row r="72" spans="1:11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13517909686.763788</v>
      </c>
      <c r="F72" s="18">
        <f t="shared" ca="1" si="9"/>
        <v>0</v>
      </c>
      <c r="G72" s="18">
        <f t="shared" ca="1" si="9"/>
        <v>0</v>
      </c>
      <c r="H72" s="18">
        <f t="shared" ca="1" si="9"/>
        <v>0</v>
      </c>
      <c r="I72" s="18">
        <f t="shared" ca="1" si="9"/>
        <v>0</v>
      </c>
      <c r="J72" s="18">
        <f t="shared" ca="1" si="9"/>
        <v>0</v>
      </c>
      <c r="K72" s="19">
        <f t="shared" ca="1" si="8"/>
        <v>13517909686.763788</v>
      </c>
    </row>
    <row r="73" spans="1:11" ht="13.8">
      <c r="A73" s="57" t="s">
        <v>281</v>
      </c>
      <c r="B73" s="47">
        <v>9000</v>
      </c>
      <c r="C73" s="56" t="s">
        <v>282</v>
      </c>
      <c r="D73" s="48">
        <f t="shared" ref="D73:K73" ca="1" si="10">SUMIF($C$7:$C$72,"HD",D$7:D$72)</f>
        <v>0</v>
      </c>
      <c r="E73" s="48">
        <f t="shared" ca="1" si="10"/>
        <v>0</v>
      </c>
      <c r="F73" s="48">
        <f t="shared" ca="1" si="10"/>
        <v>0</v>
      </c>
      <c r="G73" s="48">
        <f t="shared" ca="1" si="10"/>
        <v>0</v>
      </c>
      <c r="H73" s="48">
        <f t="shared" ca="1" si="10"/>
        <v>0</v>
      </c>
      <c r="I73" s="48">
        <f t="shared" ca="1" si="10"/>
        <v>0</v>
      </c>
      <c r="J73" s="48">
        <f t="shared" ca="1" si="10"/>
        <v>0</v>
      </c>
      <c r="K73" s="48">
        <f t="shared" ca="1" si="10"/>
        <v>0</v>
      </c>
    </row>
    <row r="74" spans="1:11" ht="13.8">
      <c r="A74" s="57" t="s">
        <v>284</v>
      </c>
      <c r="B74" s="47">
        <v>9001</v>
      </c>
      <c r="C74" s="56" t="s">
        <v>285</v>
      </c>
      <c r="D74" s="48">
        <f t="shared" ref="D74:K74" ca="1" si="11">SUMIF($C$7:$C$72,"H",D$7:D$72)+SUMIF($C$7:$C$72,"E",D$7:D$72)</f>
        <v>21179528.680999987</v>
      </c>
      <c r="E74" s="48">
        <f t="shared" ca="1" si="11"/>
        <v>75098559791.904068</v>
      </c>
      <c r="F74" s="48">
        <f t="shared" ca="1" si="11"/>
        <v>0</v>
      </c>
      <c r="G74" s="48">
        <f t="shared" ca="1" si="11"/>
        <v>0</v>
      </c>
      <c r="H74" s="48">
        <f t="shared" ca="1" si="11"/>
        <v>0</v>
      </c>
      <c r="I74" s="48">
        <f t="shared" ca="1" si="11"/>
        <v>0</v>
      </c>
      <c r="J74" s="48">
        <f t="shared" ca="1" si="11"/>
        <v>0</v>
      </c>
      <c r="K74" s="48">
        <f t="shared" ca="1" si="11"/>
        <v>75119739320.585068</v>
      </c>
    </row>
    <row r="75" spans="1:11" ht="13.8">
      <c r="A75" s="57" t="s">
        <v>287</v>
      </c>
      <c r="B75" s="47">
        <v>9003</v>
      </c>
      <c r="C75" s="56" t="s">
        <v>288</v>
      </c>
      <c r="D75" s="48">
        <f t="shared" ref="D75:K75" ca="1" si="12">D73+D74</f>
        <v>21179528.680999987</v>
      </c>
      <c r="E75" s="48">
        <f t="shared" ca="1" si="12"/>
        <v>75098559791.904068</v>
      </c>
      <c r="F75" s="48">
        <f t="shared" ca="1" si="12"/>
        <v>0</v>
      </c>
      <c r="G75" s="48">
        <f t="shared" ca="1" si="12"/>
        <v>0</v>
      </c>
      <c r="H75" s="48">
        <f t="shared" ca="1" si="12"/>
        <v>0</v>
      </c>
      <c r="I75" s="48">
        <f t="shared" ca="1" si="12"/>
        <v>0</v>
      </c>
      <c r="J75" s="48">
        <f t="shared" ca="1" si="12"/>
        <v>0</v>
      </c>
      <c r="K75" s="48">
        <f t="shared" ca="1" si="12"/>
        <v>75119739320.585068</v>
      </c>
    </row>
  </sheetData>
  <mergeCells count="1">
    <mergeCell ref="E2:G2"/>
  </mergeCells>
  <dataValidations count="2">
    <dataValidation type="list" allowBlank="1" showInputMessage="1" showErrorMessage="1" sqref="B2" xr:uid="{56ACA377-A42C-44D4-94F2-EDA034EF7A80}">
      <formula1>"Toplam,Direkt,Endirekt"</formula1>
    </dataValidation>
    <dataValidation type="list" allowBlank="1" showInputMessage="1" showErrorMessage="1" sqref="C2" xr:uid="{85D5FEA4-75A0-44EC-8C19-30814D05DA91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C59E-B1C7-4944-A0B1-6265FD1551E3}">
  <dimension ref="A1:HW141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4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39929636.270000003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39929636.270000003</v>
      </c>
      <c r="K7" s="18">
        <v>0</v>
      </c>
      <c r="L7" s="18">
        <v>35853.360000000001</v>
      </c>
      <c r="M7" s="18">
        <v>0</v>
      </c>
      <c r="N7" s="18">
        <v>0</v>
      </c>
      <c r="O7" s="18">
        <v>0</v>
      </c>
      <c r="P7" s="18">
        <v>63579.75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37410186.159999996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18473232.040000003</v>
      </c>
      <c r="AU7" s="18">
        <v>0</v>
      </c>
      <c r="AV7" s="18">
        <v>139391148.83000001</v>
      </c>
      <c r="AW7" s="18">
        <v>0</v>
      </c>
      <c r="AX7" s="18">
        <v>0</v>
      </c>
      <c r="AY7" s="18">
        <v>0</v>
      </c>
      <c r="AZ7" s="18">
        <v>5598153.1399999997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45694809.950000003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2376528.2400000002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31852327.18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92643218.620000005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0</v>
      </c>
      <c r="EE7" s="18">
        <v>0</v>
      </c>
      <c r="EF7" s="18">
        <v>0</v>
      </c>
      <c r="EG7" s="18">
        <v>0</v>
      </c>
      <c r="EH7" s="18">
        <v>843175.4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1397134.12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415708983.06</v>
      </c>
      <c r="HW7" s="18">
        <v>0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2884514396.6599998</v>
      </c>
      <c r="E8" s="19">
        <v>0</v>
      </c>
      <c r="F8" s="18">
        <v>685131341.63999999</v>
      </c>
      <c r="G8" s="18">
        <v>0</v>
      </c>
      <c r="H8" s="18">
        <v>1364243508.6600001</v>
      </c>
      <c r="I8" s="18">
        <v>0</v>
      </c>
      <c r="J8" s="18">
        <v>835139546.35999942</v>
      </c>
      <c r="K8" s="18">
        <v>0</v>
      </c>
      <c r="L8" s="18">
        <v>270417561.16000003</v>
      </c>
      <c r="M8" s="18">
        <v>0</v>
      </c>
      <c r="N8" s="18">
        <v>694154065.13</v>
      </c>
      <c r="O8" s="18">
        <v>0</v>
      </c>
      <c r="P8" s="18">
        <v>8165275.2300000004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550518.75</v>
      </c>
      <c r="W8" s="18">
        <v>0</v>
      </c>
      <c r="X8" s="18">
        <v>0</v>
      </c>
      <c r="Y8" s="18">
        <v>0</v>
      </c>
      <c r="Z8" s="18">
        <v>223553667.44</v>
      </c>
      <c r="AA8" s="18">
        <v>0</v>
      </c>
      <c r="AB8" s="18">
        <v>0</v>
      </c>
      <c r="AC8" s="18">
        <v>0</v>
      </c>
      <c r="AD8" s="18">
        <v>86839459.719999999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2094789708.3000002</v>
      </c>
      <c r="AK8" s="18">
        <v>0</v>
      </c>
      <c r="AL8" s="18">
        <v>0</v>
      </c>
      <c r="AM8" s="18">
        <v>0</v>
      </c>
      <c r="AN8" s="18">
        <v>421214680.80000001</v>
      </c>
      <c r="AO8" s="18">
        <v>0</v>
      </c>
      <c r="AP8" s="18">
        <v>1599551605.4100001</v>
      </c>
      <c r="AQ8" s="18">
        <v>0</v>
      </c>
      <c r="AR8" s="18">
        <v>204706.87</v>
      </c>
      <c r="AS8" s="18">
        <v>0</v>
      </c>
      <c r="AT8" s="18">
        <v>46092748.579999998</v>
      </c>
      <c r="AU8" s="18">
        <v>0</v>
      </c>
      <c r="AV8" s="18">
        <v>213262189.65000001</v>
      </c>
      <c r="AW8" s="18">
        <v>0</v>
      </c>
      <c r="AX8" s="18">
        <v>53849.579999999609</v>
      </c>
      <c r="AY8" s="18">
        <v>0</v>
      </c>
      <c r="AZ8" s="18">
        <v>0</v>
      </c>
      <c r="BA8" s="18">
        <v>0</v>
      </c>
      <c r="BB8" s="18">
        <v>29831191.379999999</v>
      </c>
      <c r="BC8" s="18">
        <v>0</v>
      </c>
      <c r="BD8" s="18">
        <v>155392249.71000001</v>
      </c>
      <c r="BE8" s="18">
        <v>0</v>
      </c>
      <c r="BF8" s="18">
        <v>0</v>
      </c>
      <c r="BG8" s="18">
        <v>0</v>
      </c>
      <c r="BH8" s="18">
        <v>15421022.09</v>
      </c>
      <c r="BI8" s="18">
        <v>0</v>
      </c>
      <c r="BJ8" s="18">
        <v>2157922.2599999998</v>
      </c>
      <c r="BK8" s="18">
        <v>0</v>
      </c>
      <c r="BL8" s="18">
        <v>23173498.899999999</v>
      </c>
      <c r="BM8" s="18">
        <v>0</v>
      </c>
      <c r="BN8" s="18">
        <v>0</v>
      </c>
      <c r="BO8" s="18">
        <v>0</v>
      </c>
      <c r="BP8" s="18">
        <v>694846.32</v>
      </c>
      <c r="BQ8" s="18">
        <v>0</v>
      </c>
      <c r="BR8" s="18">
        <v>449805.2</v>
      </c>
      <c r="BS8" s="18">
        <v>0</v>
      </c>
      <c r="BT8" s="18">
        <v>0</v>
      </c>
      <c r="BU8" s="18">
        <v>0</v>
      </c>
      <c r="BV8" s="18">
        <v>115381164.20999999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5840483.6900000004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150746785.59</v>
      </c>
      <c r="DA8" s="18">
        <v>0</v>
      </c>
      <c r="DB8" s="18">
        <v>0</v>
      </c>
      <c r="DC8" s="18">
        <v>0</v>
      </c>
      <c r="DD8" s="18">
        <v>70411275.959999993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6291942.9000000004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27977789.010000002</v>
      </c>
      <c r="DW8" s="18">
        <v>0</v>
      </c>
      <c r="DX8" s="18">
        <v>7127942.0999999996</v>
      </c>
      <c r="DY8" s="18">
        <v>0</v>
      </c>
      <c r="DZ8" s="18">
        <v>0</v>
      </c>
      <c r="EA8" s="18">
        <v>0</v>
      </c>
      <c r="EB8" s="18">
        <v>1474046293.2899983</v>
      </c>
      <c r="EC8" s="18">
        <v>0</v>
      </c>
      <c r="ED8" s="18">
        <v>6257661.5800000001</v>
      </c>
      <c r="EE8" s="18">
        <v>0</v>
      </c>
      <c r="EF8" s="18">
        <v>261726035.04999998</v>
      </c>
      <c r="EG8" s="18">
        <v>0</v>
      </c>
      <c r="EH8" s="18">
        <v>116380094.64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59083177.380000003</v>
      </c>
      <c r="EO8" s="18">
        <v>0</v>
      </c>
      <c r="EP8" s="18">
        <v>0</v>
      </c>
      <c r="EQ8" s="18">
        <v>0</v>
      </c>
      <c r="ER8" s="18">
        <v>9791.7800000000007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2074100.1</v>
      </c>
      <c r="EY8" s="18">
        <v>0</v>
      </c>
      <c r="EZ8" s="18">
        <v>206827689.97</v>
      </c>
      <c r="FA8" s="18">
        <v>0</v>
      </c>
      <c r="FB8" s="18">
        <v>0</v>
      </c>
      <c r="FC8" s="18">
        <v>0</v>
      </c>
      <c r="FD8" s="18">
        <v>2673672.66</v>
      </c>
      <c r="FE8" s="18">
        <v>0</v>
      </c>
      <c r="FF8" s="18">
        <v>642289.39</v>
      </c>
      <c r="FG8" s="18">
        <v>0</v>
      </c>
      <c r="FH8" s="18">
        <v>0</v>
      </c>
      <c r="FI8" s="18">
        <v>0</v>
      </c>
      <c r="FJ8" s="18">
        <v>1118701.5</v>
      </c>
      <c r="FK8" s="18">
        <v>0</v>
      </c>
      <c r="FL8" s="18">
        <v>244002.79</v>
      </c>
      <c r="FM8" s="18">
        <v>0</v>
      </c>
      <c r="FN8" s="18">
        <v>119782681.46000037</v>
      </c>
      <c r="FO8" s="18">
        <v>0</v>
      </c>
      <c r="FP8" s="19">
        <v>3346903912.1500049</v>
      </c>
      <c r="FQ8" s="19">
        <v>0</v>
      </c>
      <c r="FR8" s="18">
        <v>1522662.4699999886</v>
      </c>
      <c r="FS8" s="18">
        <v>0</v>
      </c>
      <c r="FT8" s="18">
        <v>413959.64999999956</v>
      </c>
      <c r="FU8" s="18">
        <v>0</v>
      </c>
      <c r="FV8" s="19">
        <v>1014409710.8200015</v>
      </c>
      <c r="FW8" s="19">
        <v>0</v>
      </c>
      <c r="FX8" s="18">
        <v>83971207.379999921</v>
      </c>
      <c r="FY8" s="18">
        <v>0</v>
      </c>
      <c r="FZ8" s="18">
        <v>930438503.44000161</v>
      </c>
      <c r="GA8" s="18">
        <v>0</v>
      </c>
      <c r="GB8" s="19">
        <v>2330557579.2100034</v>
      </c>
      <c r="GC8" s="19">
        <v>0</v>
      </c>
      <c r="GD8" s="18">
        <v>466407066.97999889</v>
      </c>
      <c r="GE8" s="18">
        <v>0</v>
      </c>
      <c r="GF8" s="18">
        <v>1864150512.2300045</v>
      </c>
      <c r="GG8" s="18">
        <v>0</v>
      </c>
      <c r="GH8" s="18">
        <v>37345736.199998796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14789378192.539995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3388917463.7580004</v>
      </c>
      <c r="E9" s="19">
        <v>0</v>
      </c>
      <c r="F9" s="18">
        <v>1026063175.3700005</v>
      </c>
      <c r="G9" s="18">
        <v>0</v>
      </c>
      <c r="H9" s="18">
        <v>1307646080.6090002</v>
      </c>
      <c r="I9" s="18">
        <v>0</v>
      </c>
      <c r="J9" s="18">
        <v>1055208207.7789998</v>
      </c>
      <c r="K9" s="18">
        <v>0</v>
      </c>
      <c r="L9" s="18">
        <v>452736456.49000001</v>
      </c>
      <c r="M9" s="18">
        <v>0</v>
      </c>
      <c r="N9" s="18">
        <v>554873805.21000004</v>
      </c>
      <c r="O9" s="18">
        <v>0</v>
      </c>
      <c r="P9" s="18">
        <v>792675.1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387945936.62</v>
      </c>
      <c r="AA9" s="18">
        <v>0</v>
      </c>
      <c r="AB9" s="18">
        <v>0</v>
      </c>
      <c r="AC9" s="18">
        <v>0</v>
      </c>
      <c r="AD9" s="18">
        <v>145241680.40000001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5183440295.7700005</v>
      </c>
      <c r="AK9" s="18">
        <v>0</v>
      </c>
      <c r="AL9" s="18">
        <v>52724345.450000003</v>
      </c>
      <c r="AM9" s="18">
        <v>0</v>
      </c>
      <c r="AN9" s="18">
        <v>692237637.5999999</v>
      </c>
      <c r="AO9" s="18">
        <v>0</v>
      </c>
      <c r="AP9" s="18">
        <v>4227353153.8100004</v>
      </c>
      <c r="AQ9" s="18">
        <v>0</v>
      </c>
      <c r="AR9" s="18">
        <v>7255444.0199999996</v>
      </c>
      <c r="AS9" s="18">
        <v>0</v>
      </c>
      <c r="AT9" s="18">
        <v>103118210.30000001</v>
      </c>
      <c r="AU9" s="18">
        <v>0</v>
      </c>
      <c r="AV9" s="18">
        <v>92345466.700000003</v>
      </c>
      <c r="AW9" s="18">
        <v>0</v>
      </c>
      <c r="AX9" s="18">
        <v>122594.89</v>
      </c>
      <c r="AY9" s="18">
        <v>0</v>
      </c>
      <c r="AZ9" s="18">
        <v>0</v>
      </c>
      <c r="BA9" s="18">
        <v>0</v>
      </c>
      <c r="BB9" s="18">
        <v>2608151.7800000003</v>
      </c>
      <c r="BC9" s="18">
        <v>0</v>
      </c>
      <c r="BD9" s="18">
        <v>136912887.50999999</v>
      </c>
      <c r="BE9" s="18">
        <v>0</v>
      </c>
      <c r="BF9" s="18">
        <v>0</v>
      </c>
      <c r="BG9" s="18">
        <v>0</v>
      </c>
      <c r="BH9" s="18">
        <v>58741791.780000001</v>
      </c>
      <c r="BI9" s="18">
        <v>0</v>
      </c>
      <c r="BJ9" s="18">
        <v>4962014.75</v>
      </c>
      <c r="BK9" s="18">
        <v>0</v>
      </c>
      <c r="BL9" s="18">
        <v>5742638.0099999998</v>
      </c>
      <c r="BM9" s="18">
        <v>0</v>
      </c>
      <c r="BN9" s="18">
        <v>6735209.3399999999</v>
      </c>
      <c r="BO9" s="18">
        <v>0</v>
      </c>
      <c r="BP9" s="18">
        <v>7311574.5799999991</v>
      </c>
      <c r="BQ9" s="18">
        <v>0</v>
      </c>
      <c r="BR9" s="18">
        <v>851844.46</v>
      </c>
      <c r="BS9" s="18">
        <v>0</v>
      </c>
      <c r="BT9" s="18">
        <v>0</v>
      </c>
      <c r="BU9" s="18">
        <v>0</v>
      </c>
      <c r="BV9" s="18">
        <v>14072852.760000002</v>
      </c>
      <c r="BW9" s="18">
        <v>0</v>
      </c>
      <c r="BX9" s="18">
        <v>122526.04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195481722.97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9619217.4600000009</v>
      </c>
      <c r="DW9" s="18">
        <v>0</v>
      </c>
      <c r="DX9" s="18">
        <v>1908411.8800000001</v>
      </c>
      <c r="DY9" s="18">
        <v>0</v>
      </c>
      <c r="DZ9" s="18">
        <v>0</v>
      </c>
      <c r="EA9" s="18">
        <v>0</v>
      </c>
      <c r="EB9" s="18">
        <v>532354387.19000006</v>
      </c>
      <c r="EC9" s="18">
        <v>0</v>
      </c>
      <c r="ED9" s="18">
        <v>79880591.620000005</v>
      </c>
      <c r="EE9" s="18">
        <v>0</v>
      </c>
      <c r="EF9" s="18">
        <v>46968457.890000001</v>
      </c>
      <c r="EG9" s="18">
        <v>0</v>
      </c>
      <c r="EH9" s="18">
        <v>116070566.66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90157748.739999995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2406963.98</v>
      </c>
      <c r="EY9" s="18">
        <v>0</v>
      </c>
      <c r="EZ9" s="18">
        <v>58696027.700000003</v>
      </c>
      <c r="FA9" s="18">
        <v>0</v>
      </c>
      <c r="FB9" s="18">
        <v>29600332.789999999</v>
      </c>
      <c r="FC9" s="18">
        <v>0</v>
      </c>
      <c r="FD9" s="18">
        <v>61220935.100000001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33969.79</v>
      </c>
      <c r="FM9" s="18">
        <v>0</v>
      </c>
      <c r="FN9" s="18">
        <v>0</v>
      </c>
      <c r="FO9" s="18">
        <v>0</v>
      </c>
      <c r="FP9" s="19">
        <v>35708285975.32</v>
      </c>
      <c r="FQ9" s="19">
        <v>0</v>
      </c>
      <c r="FR9" s="18">
        <v>0</v>
      </c>
      <c r="FS9" s="18">
        <v>0</v>
      </c>
      <c r="FT9" s="18">
        <v>7422918.4099999983</v>
      </c>
      <c r="FU9" s="18">
        <v>0</v>
      </c>
      <c r="FV9" s="19">
        <v>10712050735.450121</v>
      </c>
      <c r="FW9" s="19">
        <v>0</v>
      </c>
      <c r="FX9" s="18">
        <v>1983534545.4301047</v>
      </c>
      <c r="FY9" s="18">
        <v>0</v>
      </c>
      <c r="FZ9" s="18">
        <v>8728516190.0200157</v>
      </c>
      <c r="GA9" s="18">
        <v>0</v>
      </c>
      <c r="GB9" s="19">
        <v>24988812321.459881</v>
      </c>
      <c r="GC9" s="19">
        <v>0</v>
      </c>
      <c r="GD9" s="18">
        <v>5788252111.9200506</v>
      </c>
      <c r="GE9" s="18">
        <v>0</v>
      </c>
      <c r="GF9" s="18">
        <v>19200560209.539829</v>
      </c>
      <c r="GG9" s="18">
        <v>0</v>
      </c>
      <c r="GH9" s="18">
        <v>115896935.58999999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52576158625.328003</v>
      </c>
      <c r="HW9" s="18">
        <v>0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5436413975.2200003</v>
      </c>
      <c r="E10" s="19">
        <v>0</v>
      </c>
      <c r="F10" s="18">
        <v>1222411059.0599999</v>
      </c>
      <c r="G10" s="18">
        <v>0</v>
      </c>
      <c r="H10" s="18">
        <v>1895005475.0699999</v>
      </c>
      <c r="I10" s="18">
        <v>0</v>
      </c>
      <c r="J10" s="18">
        <v>2318997441.0900002</v>
      </c>
      <c r="K10" s="18">
        <v>0</v>
      </c>
      <c r="L10" s="18">
        <v>105485654.78</v>
      </c>
      <c r="M10" s="18">
        <v>0</v>
      </c>
      <c r="N10" s="18">
        <v>712089226.34008896</v>
      </c>
      <c r="O10" s="18">
        <v>0</v>
      </c>
      <c r="P10" s="18">
        <v>30733053.460000001</v>
      </c>
      <c r="Q10" s="18">
        <v>0</v>
      </c>
      <c r="R10" s="18">
        <v>4989880.37</v>
      </c>
      <c r="S10" s="18">
        <v>0</v>
      </c>
      <c r="T10" s="18">
        <v>0</v>
      </c>
      <c r="U10" s="18">
        <v>0</v>
      </c>
      <c r="V10" s="18">
        <v>1009650.16</v>
      </c>
      <c r="W10" s="18">
        <v>0</v>
      </c>
      <c r="X10" s="18">
        <v>0</v>
      </c>
      <c r="Y10" s="18">
        <v>0</v>
      </c>
      <c r="Z10" s="18">
        <v>777680400.66000295</v>
      </c>
      <c r="AA10" s="18">
        <v>0</v>
      </c>
      <c r="AB10" s="18">
        <v>430560.61</v>
      </c>
      <c r="AC10" s="18">
        <v>0</v>
      </c>
      <c r="AD10" s="18">
        <v>635074822.51999795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3361194913.2382698</v>
      </c>
      <c r="AK10" s="18">
        <v>0</v>
      </c>
      <c r="AL10" s="18">
        <v>179930703.53999999</v>
      </c>
      <c r="AM10" s="18">
        <v>0</v>
      </c>
      <c r="AN10" s="18">
        <v>619358763.11010206</v>
      </c>
      <c r="AO10" s="18">
        <v>0</v>
      </c>
      <c r="AP10" s="18">
        <v>6436774836.1097498</v>
      </c>
      <c r="AQ10" s="18">
        <v>0</v>
      </c>
      <c r="AR10" s="18">
        <v>38519981.880003199</v>
      </c>
      <c r="AS10" s="18">
        <v>0</v>
      </c>
      <c r="AT10" s="18">
        <v>307696067.93000001</v>
      </c>
      <c r="AU10" s="18">
        <v>0</v>
      </c>
      <c r="AV10" s="18">
        <v>320408543.389817</v>
      </c>
      <c r="AW10" s="18">
        <v>0</v>
      </c>
      <c r="AX10" s="18">
        <v>399450.47</v>
      </c>
      <c r="AY10" s="18">
        <v>0</v>
      </c>
      <c r="AZ10" s="18">
        <v>0</v>
      </c>
      <c r="BA10" s="18">
        <v>0</v>
      </c>
      <c r="BB10" s="18">
        <v>46827891.420015603</v>
      </c>
      <c r="BC10" s="18">
        <v>0</v>
      </c>
      <c r="BD10" s="18">
        <v>79576741.339999706</v>
      </c>
      <c r="BE10" s="18">
        <v>0</v>
      </c>
      <c r="BF10" s="18">
        <v>19990803.600000001</v>
      </c>
      <c r="BG10" s="18">
        <v>0</v>
      </c>
      <c r="BH10" s="18">
        <v>48932157.469999902</v>
      </c>
      <c r="BI10" s="18">
        <v>0</v>
      </c>
      <c r="BJ10" s="18">
        <v>94347081.189999998</v>
      </c>
      <c r="BK10" s="18">
        <v>0</v>
      </c>
      <c r="BL10" s="18">
        <v>129288506.95</v>
      </c>
      <c r="BM10" s="18">
        <v>0</v>
      </c>
      <c r="BN10" s="18">
        <v>10579605.800000001</v>
      </c>
      <c r="BO10" s="18">
        <v>0</v>
      </c>
      <c r="BP10" s="18">
        <v>28536696.399999999</v>
      </c>
      <c r="BQ10" s="18">
        <v>0</v>
      </c>
      <c r="BR10" s="18">
        <v>12716856.6499999</v>
      </c>
      <c r="BS10" s="18">
        <v>0</v>
      </c>
      <c r="BT10" s="18">
        <v>0</v>
      </c>
      <c r="BU10" s="18">
        <v>0</v>
      </c>
      <c r="BV10" s="18">
        <v>139518088.35000101</v>
      </c>
      <c r="BW10" s="18">
        <v>0</v>
      </c>
      <c r="BX10" s="18">
        <v>9531820.9399999995</v>
      </c>
      <c r="BY10" s="18">
        <v>0</v>
      </c>
      <c r="BZ10" s="18">
        <v>0</v>
      </c>
      <c r="CA10" s="18">
        <v>0</v>
      </c>
      <c r="CB10" s="18">
        <v>2320039.22000001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626381657.95144105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1792454.54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58308939.290000401</v>
      </c>
      <c r="DW10" s="18">
        <v>0</v>
      </c>
      <c r="DX10" s="18">
        <v>180735784.79999599</v>
      </c>
      <c r="DY10" s="18">
        <v>0</v>
      </c>
      <c r="DZ10" s="18">
        <v>0</v>
      </c>
      <c r="EA10" s="18">
        <v>0</v>
      </c>
      <c r="EB10" s="18">
        <v>689045308.48995602</v>
      </c>
      <c r="EC10" s="18">
        <v>0</v>
      </c>
      <c r="ED10" s="18">
        <v>34861804.189999998</v>
      </c>
      <c r="EE10" s="18">
        <v>0</v>
      </c>
      <c r="EF10" s="18">
        <v>173370395.11000001</v>
      </c>
      <c r="EG10" s="18">
        <v>0</v>
      </c>
      <c r="EH10" s="18">
        <v>163411892.47998601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114513762.15000001</v>
      </c>
      <c r="EO10" s="18">
        <v>0</v>
      </c>
      <c r="EP10" s="18">
        <v>0</v>
      </c>
      <c r="EQ10" s="18">
        <v>0</v>
      </c>
      <c r="ER10" s="18">
        <v>178498.41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23898953.190000001</v>
      </c>
      <c r="EY10" s="18">
        <v>0</v>
      </c>
      <c r="EZ10" s="18">
        <v>1301026212.22001</v>
      </c>
      <c r="FA10" s="18">
        <v>0</v>
      </c>
      <c r="FB10" s="18">
        <v>259912486.19999999</v>
      </c>
      <c r="FC10" s="18">
        <v>0</v>
      </c>
      <c r="FD10" s="18">
        <v>90293988.319999993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399010.5</v>
      </c>
      <c r="FK10" s="18">
        <v>0</v>
      </c>
      <c r="FL10" s="18">
        <v>7299267.8399999999</v>
      </c>
      <c r="FM10" s="18">
        <v>0</v>
      </c>
      <c r="FN10" s="18">
        <v>972577.59000000299</v>
      </c>
      <c r="FO10" s="18">
        <v>0</v>
      </c>
      <c r="FP10" s="19">
        <v>10945880540.23</v>
      </c>
      <c r="FQ10" s="19">
        <v>0</v>
      </c>
      <c r="FR10" s="18">
        <v>3217194</v>
      </c>
      <c r="FS10" s="18">
        <v>0</v>
      </c>
      <c r="FT10" s="18">
        <v>1833379.76</v>
      </c>
      <c r="FU10" s="18">
        <v>0</v>
      </c>
      <c r="FV10" s="19">
        <v>4635082982.9699993</v>
      </c>
      <c r="FW10" s="19">
        <v>0</v>
      </c>
      <c r="FX10" s="18">
        <v>2005710674.7205319</v>
      </c>
      <c r="FY10" s="18">
        <v>0</v>
      </c>
      <c r="FZ10" s="18">
        <v>2629372308.2494674</v>
      </c>
      <c r="GA10" s="18">
        <v>0</v>
      </c>
      <c r="GB10" s="19">
        <v>6305746983.5</v>
      </c>
      <c r="GC10" s="19">
        <v>0</v>
      </c>
      <c r="GD10" s="18">
        <v>2791253275.9195986</v>
      </c>
      <c r="GE10" s="18">
        <v>0</v>
      </c>
      <c r="GF10" s="18">
        <v>3514493707.5804014</v>
      </c>
      <c r="GG10" s="18">
        <v>0</v>
      </c>
      <c r="GH10" s="18">
        <v>37316701.089997999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34299957007.709431</v>
      </c>
      <c r="HW10" s="18">
        <v>0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17971987.169999998</v>
      </c>
      <c r="E11" s="19">
        <v>0</v>
      </c>
      <c r="F11" s="18">
        <v>8040570.75</v>
      </c>
      <c r="G11" s="18">
        <v>0</v>
      </c>
      <c r="H11" s="18">
        <v>10153623.949999999</v>
      </c>
      <c r="I11" s="18">
        <v>0</v>
      </c>
      <c r="J11" s="18">
        <v>-222207.53</v>
      </c>
      <c r="K11" s="18">
        <v>0</v>
      </c>
      <c r="L11" s="18">
        <v>0</v>
      </c>
      <c r="M11" s="18">
        <v>0</v>
      </c>
      <c r="N11" s="18">
        <v>249649073.81</v>
      </c>
      <c r="O11" s="18">
        <v>0</v>
      </c>
      <c r="P11" s="18">
        <v>0</v>
      </c>
      <c r="Q11" s="18">
        <v>0</v>
      </c>
      <c r="R11" s="18">
        <v>14249571.5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44406.67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3850834844.48</v>
      </c>
      <c r="AK11" s="18">
        <v>0</v>
      </c>
      <c r="AL11" s="18">
        <v>15517412.42</v>
      </c>
      <c r="AM11" s="18">
        <v>0</v>
      </c>
      <c r="AN11" s="18">
        <v>214854215.68020001</v>
      </c>
      <c r="AO11" s="18">
        <v>0</v>
      </c>
      <c r="AP11" s="18">
        <v>867473866.42680001</v>
      </c>
      <c r="AQ11" s="18">
        <v>0</v>
      </c>
      <c r="AR11" s="18">
        <v>0</v>
      </c>
      <c r="AS11" s="18">
        <v>0</v>
      </c>
      <c r="AT11" s="18">
        <v>321765.77</v>
      </c>
      <c r="AU11" s="18">
        <v>0</v>
      </c>
      <c r="AV11" s="18">
        <v>7633369.4900000002</v>
      </c>
      <c r="AW11" s="18">
        <v>0</v>
      </c>
      <c r="AX11" s="18">
        <v>552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570077.89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184402.01</v>
      </c>
      <c r="BS11" s="18">
        <v>0</v>
      </c>
      <c r="BT11" s="18">
        <v>0</v>
      </c>
      <c r="BU11" s="18">
        <v>0</v>
      </c>
      <c r="BV11" s="18">
        <v>4165752.45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31628.7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66828196.318000004</v>
      </c>
      <c r="CK11" s="18">
        <v>0</v>
      </c>
      <c r="CL11" s="18">
        <v>945376.88</v>
      </c>
      <c r="CM11" s="18">
        <v>0</v>
      </c>
      <c r="CN11" s="18">
        <v>559878.29</v>
      </c>
      <c r="CO11" s="18">
        <v>0</v>
      </c>
      <c r="CP11" s="18">
        <v>0</v>
      </c>
      <c r="CQ11" s="18">
        <v>0</v>
      </c>
      <c r="CR11" s="18">
        <v>385163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17042239.469999999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47405.64</v>
      </c>
      <c r="DU11" s="18">
        <v>0</v>
      </c>
      <c r="DV11" s="18">
        <v>0</v>
      </c>
      <c r="DW11" s="18">
        <v>0</v>
      </c>
      <c r="DX11" s="18">
        <v>501647769.35500002</v>
      </c>
      <c r="DY11" s="18">
        <v>0</v>
      </c>
      <c r="DZ11" s="18">
        <v>0</v>
      </c>
      <c r="EA11" s="18">
        <v>0</v>
      </c>
      <c r="EB11" s="18">
        <v>1699575.62</v>
      </c>
      <c r="EC11" s="18">
        <v>0</v>
      </c>
      <c r="ED11" s="18">
        <v>1097398.72</v>
      </c>
      <c r="EE11" s="18">
        <v>0</v>
      </c>
      <c r="EF11" s="18">
        <v>102142.96</v>
      </c>
      <c r="EG11" s="18">
        <v>0</v>
      </c>
      <c r="EH11" s="18">
        <v>1451439.16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37732.06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2259336.5499999998</v>
      </c>
      <c r="EY11" s="18">
        <v>0</v>
      </c>
      <c r="EZ11" s="18">
        <v>1010202050.24</v>
      </c>
      <c r="FA11" s="18">
        <v>0</v>
      </c>
      <c r="FB11" s="18">
        <v>0</v>
      </c>
      <c r="FC11" s="18">
        <v>0</v>
      </c>
      <c r="FD11" s="18">
        <v>30994736.940000001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19902371.600000001</v>
      </c>
      <c r="FK11" s="18">
        <v>0</v>
      </c>
      <c r="FL11" s="18">
        <v>972951.81</v>
      </c>
      <c r="FM11" s="18">
        <v>0</v>
      </c>
      <c r="FN11" s="18">
        <v>3234431.16</v>
      </c>
      <c r="FO11" s="18">
        <v>0</v>
      </c>
      <c r="FP11" s="19">
        <v>85059180.519999996</v>
      </c>
      <c r="FQ11" s="19">
        <v>0</v>
      </c>
      <c r="FR11" s="18">
        <v>6042985.1100000003</v>
      </c>
      <c r="FS11" s="18">
        <v>0</v>
      </c>
      <c r="FT11" s="18">
        <v>11619285.85</v>
      </c>
      <c r="FU11" s="18">
        <v>0</v>
      </c>
      <c r="FV11" s="19">
        <v>61154615.82</v>
      </c>
      <c r="FW11" s="19">
        <v>0</v>
      </c>
      <c r="FX11" s="18">
        <v>0</v>
      </c>
      <c r="FY11" s="18">
        <v>0</v>
      </c>
      <c r="FZ11" s="18">
        <v>61154615.82</v>
      </c>
      <c r="GA11" s="18">
        <v>0</v>
      </c>
      <c r="GB11" s="19">
        <v>6242293.7400000002</v>
      </c>
      <c r="GC11" s="19">
        <v>0</v>
      </c>
      <c r="GD11" s="18">
        <v>0</v>
      </c>
      <c r="GE11" s="18">
        <v>0</v>
      </c>
      <c r="GF11" s="18">
        <v>6242293.7400000002</v>
      </c>
      <c r="GG11" s="18">
        <v>0</v>
      </c>
      <c r="GH11" s="18">
        <v>2327564.41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6990299867.170001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330802112.77498436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330802112.77498436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505481625.15999997</v>
      </c>
      <c r="E13" s="19">
        <v>0</v>
      </c>
      <c r="F13" s="18">
        <v>41549588.68</v>
      </c>
      <c r="G13" s="18">
        <v>0</v>
      </c>
      <c r="H13" s="18">
        <v>252971098.88000003</v>
      </c>
      <c r="I13" s="18">
        <v>0</v>
      </c>
      <c r="J13" s="18">
        <v>210960937.59999999</v>
      </c>
      <c r="K13" s="18">
        <v>0</v>
      </c>
      <c r="L13" s="18">
        <v>36048343.680000007</v>
      </c>
      <c r="M13" s="18">
        <v>0</v>
      </c>
      <c r="N13" s="18">
        <v>168155779.46999997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55069686.620000005</v>
      </c>
      <c r="AA13" s="18">
        <v>0</v>
      </c>
      <c r="AB13" s="18">
        <v>0</v>
      </c>
      <c r="AC13" s="18">
        <v>0</v>
      </c>
      <c r="AD13" s="18">
        <v>13610522.300000001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4952958541.7922201</v>
      </c>
      <c r="AK13" s="18">
        <v>0</v>
      </c>
      <c r="AL13" s="18">
        <v>939446.2677801</v>
      </c>
      <c r="AM13" s="18">
        <v>0</v>
      </c>
      <c r="AN13" s="18">
        <v>209824032.13</v>
      </c>
      <c r="AO13" s="18">
        <v>0</v>
      </c>
      <c r="AP13" s="18">
        <v>1828948450.7200003</v>
      </c>
      <c r="AQ13" s="18">
        <v>0</v>
      </c>
      <c r="AR13" s="18">
        <v>56628</v>
      </c>
      <c r="AS13" s="18">
        <v>0</v>
      </c>
      <c r="AT13" s="18">
        <v>38726048.370000005</v>
      </c>
      <c r="AU13" s="18">
        <v>0</v>
      </c>
      <c r="AV13" s="18">
        <v>43917178.740000002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598162.12000000011</v>
      </c>
      <c r="BC13" s="18">
        <v>0</v>
      </c>
      <c r="BD13" s="18">
        <v>2373635.7999999998</v>
      </c>
      <c r="BE13" s="18">
        <v>0</v>
      </c>
      <c r="BF13" s="18">
        <v>0</v>
      </c>
      <c r="BG13" s="18">
        <v>0</v>
      </c>
      <c r="BH13" s="18">
        <v>174770.38999999998</v>
      </c>
      <c r="BI13" s="18">
        <v>0</v>
      </c>
      <c r="BJ13" s="18">
        <v>493505.73</v>
      </c>
      <c r="BK13" s="18">
        <v>0</v>
      </c>
      <c r="BL13" s="18">
        <v>772637.19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9749.0300000000007</v>
      </c>
      <c r="BS13" s="18">
        <v>0</v>
      </c>
      <c r="BT13" s="18">
        <v>0</v>
      </c>
      <c r="BU13" s="18">
        <v>0</v>
      </c>
      <c r="BV13" s="18">
        <v>236655008.69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187640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32818742.619999997</v>
      </c>
      <c r="CM13" s="18">
        <v>0</v>
      </c>
      <c r="CN13" s="18">
        <v>10433836.060000001</v>
      </c>
      <c r="CO13" s="18">
        <v>0</v>
      </c>
      <c r="CP13" s="18">
        <v>0</v>
      </c>
      <c r="CQ13" s="18">
        <v>0</v>
      </c>
      <c r="CR13" s="18">
        <v>3035429.12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25239078.219999999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11765051.459999999</v>
      </c>
      <c r="DY13" s="18">
        <v>0</v>
      </c>
      <c r="DZ13" s="18">
        <v>0</v>
      </c>
      <c r="EA13" s="18">
        <v>0</v>
      </c>
      <c r="EB13" s="18">
        <v>70656411.519999996</v>
      </c>
      <c r="EC13" s="18">
        <v>0</v>
      </c>
      <c r="ED13" s="18">
        <v>2333665.7000000002</v>
      </c>
      <c r="EE13" s="18">
        <v>0</v>
      </c>
      <c r="EF13" s="18">
        <v>89322898.079999998</v>
      </c>
      <c r="EG13" s="18">
        <v>0</v>
      </c>
      <c r="EH13" s="18">
        <v>22941237.16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11013328.449999999</v>
      </c>
      <c r="FO13" s="18">
        <v>0</v>
      </c>
      <c r="FP13" s="19">
        <v>97406836.850000009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96649785.310000002</v>
      </c>
      <c r="FW13" s="19">
        <v>0</v>
      </c>
      <c r="FX13" s="18">
        <v>1003434.65</v>
      </c>
      <c r="FY13" s="18">
        <v>0</v>
      </c>
      <c r="FZ13" s="18">
        <v>95646350.659999996</v>
      </c>
      <c r="GA13" s="18">
        <v>0</v>
      </c>
      <c r="GB13" s="19">
        <v>757051.53999999992</v>
      </c>
      <c r="GC13" s="19">
        <v>0</v>
      </c>
      <c r="GD13" s="18">
        <v>757051.53999999992</v>
      </c>
      <c r="GE13" s="18">
        <v>0</v>
      </c>
      <c r="GF13" s="18">
        <v>0</v>
      </c>
      <c r="GG13" s="18">
        <v>0</v>
      </c>
      <c r="GH13" s="18">
        <v>9785253.5700000022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8481753098.750001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6878314583.6299992</v>
      </c>
      <c r="E14" s="19">
        <v>79743311.200000033</v>
      </c>
      <c r="F14" s="18">
        <v>1262223656.6511042</v>
      </c>
      <c r="G14" s="18">
        <v>11249220.748895405</v>
      </c>
      <c r="H14" s="18">
        <v>1266997060.8494968</v>
      </c>
      <c r="I14" s="18">
        <v>15452351.540503336</v>
      </c>
      <c r="J14" s="18">
        <v>4349093866.1293983</v>
      </c>
      <c r="K14" s="18">
        <v>53041738.910601288</v>
      </c>
      <c r="L14" s="18">
        <v>460175869.74000001</v>
      </c>
      <c r="M14" s="18">
        <v>0</v>
      </c>
      <c r="N14" s="18">
        <v>580513671.04999995</v>
      </c>
      <c r="O14" s="18">
        <v>0</v>
      </c>
      <c r="P14" s="18">
        <v>-713251.32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442318596.5</v>
      </c>
      <c r="AA14" s="18">
        <v>2122111.73</v>
      </c>
      <c r="AB14" s="18">
        <v>0</v>
      </c>
      <c r="AC14" s="18">
        <v>0</v>
      </c>
      <c r="AD14" s="18">
        <v>217176309.59999999</v>
      </c>
      <c r="AE14" s="18">
        <v>513962.68000000005</v>
      </c>
      <c r="AF14" s="18">
        <v>0</v>
      </c>
      <c r="AG14" s="18">
        <v>0</v>
      </c>
      <c r="AH14" s="18">
        <v>0</v>
      </c>
      <c r="AI14" s="18">
        <v>0</v>
      </c>
      <c r="AJ14" s="18">
        <v>6127428298.5100002</v>
      </c>
      <c r="AK14" s="18">
        <v>0</v>
      </c>
      <c r="AL14" s="18">
        <v>47025505.399999999</v>
      </c>
      <c r="AM14" s="18">
        <v>0</v>
      </c>
      <c r="AN14" s="18">
        <v>627343016.32000017</v>
      </c>
      <c r="AO14" s="18">
        <v>28431935.279999912</v>
      </c>
      <c r="AP14" s="18">
        <v>4981654585.3100004</v>
      </c>
      <c r="AQ14" s="18">
        <v>137746084.50000003</v>
      </c>
      <c r="AR14" s="18">
        <v>71278</v>
      </c>
      <c r="AS14" s="18">
        <v>0</v>
      </c>
      <c r="AT14" s="18">
        <v>261957205.82000002</v>
      </c>
      <c r="AU14" s="18">
        <v>382030.64000000007</v>
      </c>
      <c r="AV14" s="18">
        <v>255224874.56</v>
      </c>
      <c r="AW14" s="18">
        <v>1784794.8199999998</v>
      </c>
      <c r="AX14" s="18">
        <v>10518.72</v>
      </c>
      <c r="AY14" s="18">
        <v>17.36</v>
      </c>
      <c r="AZ14" s="18">
        <v>0</v>
      </c>
      <c r="BA14" s="18">
        <v>0</v>
      </c>
      <c r="BB14" s="18">
        <v>26820113.710000008</v>
      </c>
      <c r="BC14" s="18">
        <v>2842478.5399999898</v>
      </c>
      <c r="BD14" s="18">
        <v>128000186.19999999</v>
      </c>
      <c r="BE14" s="18">
        <v>1374510.1000000017</v>
      </c>
      <c r="BF14" s="18">
        <v>126157.19</v>
      </c>
      <c r="BG14" s="18">
        <v>0</v>
      </c>
      <c r="BH14" s="18">
        <v>5972078.4900000002</v>
      </c>
      <c r="BI14" s="18">
        <v>0</v>
      </c>
      <c r="BJ14" s="18">
        <v>6090041.96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2061993.19</v>
      </c>
      <c r="BQ14" s="18">
        <v>0</v>
      </c>
      <c r="BR14" s="18">
        <v>287733.63</v>
      </c>
      <c r="BS14" s="18">
        <v>0</v>
      </c>
      <c r="BT14" s="18">
        <v>0</v>
      </c>
      <c r="BU14" s="18">
        <v>0</v>
      </c>
      <c r="BV14" s="18">
        <v>32259823.27</v>
      </c>
      <c r="BW14" s="18">
        <v>6594.75</v>
      </c>
      <c r="BX14" s="18">
        <v>131061.9</v>
      </c>
      <c r="BY14" s="18">
        <v>0</v>
      </c>
      <c r="BZ14" s="18">
        <v>0</v>
      </c>
      <c r="CA14" s="18">
        <v>0</v>
      </c>
      <c r="CB14" s="18">
        <v>17132251.390000001</v>
      </c>
      <c r="CC14" s="18">
        <v>80867.070000000022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256274908.75999999</v>
      </c>
      <c r="DE14" s="18">
        <v>1458152.97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9275261.5700000003</v>
      </c>
      <c r="DW14" s="18">
        <v>0</v>
      </c>
      <c r="DX14" s="18">
        <v>39305949.810000002</v>
      </c>
      <c r="DY14" s="18">
        <v>1746.6200000000001</v>
      </c>
      <c r="DZ14" s="18">
        <v>0</v>
      </c>
      <c r="EA14" s="18">
        <v>0</v>
      </c>
      <c r="EB14" s="18">
        <v>366524608.39000005</v>
      </c>
      <c r="EC14" s="18">
        <v>1838549.5799999998</v>
      </c>
      <c r="ED14" s="18">
        <v>156747386.27000001</v>
      </c>
      <c r="EE14" s="18">
        <v>129480.23</v>
      </c>
      <c r="EF14" s="18">
        <v>300837405.18000001</v>
      </c>
      <c r="EG14" s="18">
        <v>2234472.02</v>
      </c>
      <c r="EH14" s="18">
        <v>513906462.40999997</v>
      </c>
      <c r="EI14" s="18">
        <v>4996683.9099999992</v>
      </c>
      <c r="EJ14" s="18">
        <v>0</v>
      </c>
      <c r="EK14" s="18">
        <v>0</v>
      </c>
      <c r="EL14" s="18">
        <v>0</v>
      </c>
      <c r="EM14" s="18">
        <v>0</v>
      </c>
      <c r="EN14" s="18">
        <v>556469128.5200001</v>
      </c>
      <c r="EO14" s="18">
        <v>480.68</v>
      </c>
      <c r="EP14" s="18">
        <v>0</v>
      </c>
      <c r="EQ14" s="18">
        <v>0</v>
      </c>
      <c r="ER14" s="18">
        <v>19146.11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5424372.0099999998</v>
      </c>
      <c r="EY14" s="18">
        <v>0</v>
      </c>
      <c r="EZ14" s="18">
        <v>1295024765.29</v>
      </c>
      <c r="FA14" s="18">
        <v>0</v>
      </c>
      <c r="FB14" s="18">
        <v>2777186.09</v>
      </c>
      <c r="FC14" s="18">
        <v>0</v>
      </c>
      <c r="FD14" s="18">
        <v>10186595.33</v>
      </c>
      <c r="FE14" s="18">
        <v>0</v>
      </c>
      <c r="FF14" s="18">
        <v>100465.52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597485.09</v>
      </c>
      <c r="FM14" s="18">
        <v>0</v>
      </c>
      <c r="FN14" s="18">
        <v>214340.79</v>
      </c>
      <c r="FO14" s="18">
        <v>0.1</v>
      </c>
      <c r="FP14" s="19">
        <v>8426251912.420002</v>
      </c>
      <c r="FQ14" s="19">
        <v>25565233.519999996</v>
      </c>
      <c r="FR14" s="18">
        <v>-2137297.8000000101</v>
      </c>
      <c r="FS14" s="18">
        <v>0</v>
      </c>
      <c r="FT14" s="18">
        <v>223515.56</v>
      </c>
      <c r="FU14" s="18">
        <v>0</v>
      </c>
      <c r="FV14" s="19">
        <v>5576728818.4899969</v>
      </c>
      <c r="FW14" s="19">
        <v>0</v>
      </c>
      <c r="FX14" s="18">
        <v>186352435.93000004</v>
      </c>
      <c r="FY14" s="18">
        <v>0</v>
      </c>
      <c r="FZ14" s="18">
        <v>5390376382.5599966</v>
      </c>
      <c r="GA14" s="18">
        <v>0</v>
      </c>
      <c r="GB14" s="19">
        <v>2851436876.1700048</v>
      </c>
      <c r="GC14" s="19">
        <v>25565233.519999996</v>
      </c>
      <c r="GD14" s="18">
        <v>1006686179.250001</v>
      </c>
      <c r="GE14" s="18">
        <v>6686930.7499999991</v>
      </c>
      <c r="GF14" s="18">
        <v>1844750696.9200041</v>
      </c>
      <c r="GG14" s="18">
        <v>18878302.769999996</v>
      </c>
      <c r="GH14" s="18">
        <v>39760664.210000001</v>
      </c>
      <c r="GI14" s="18">
        <v>199127.43000000002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33077770351.040009</v>
      </c>
      <c r="HW14" s="18">
        <v>291452625.72999996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2494084.5727467053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2729666.8267139029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30622019.602798223</v>
      </c>
      <c r="DE15" s="18">
        <v>0</v>
      </c>
      <c r="DF15" s="18">
        <v>12881204.07571429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1099240.7086167592</v>
      </c>
      <c r="DU15" s="18">
        <v>0</v>
      </c>
      <c r="DV15" s="18">
        <v>23288617.927983664</v>
      </c>
      <c r="DW15" s="18">
        <v>0</v>
      </c>
      <c r="DX15" s="18">
        <v>457422.60971229139</v>
      </c>
      <c r="DY15" s="18">
        <v>0</v>
      </c>
      <c r="DZ15" s="18">
        <v>0</v>
      </c>
      <c r="EA15" s="18">
        <v>0</v>
      </c>
      <c r="EB15" s="18">
        <v>78630502.190000832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2218064282.2414289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2370267169.3461914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444143249.511527</v>
      </c>
      <c r="DO16" s="18">
        <v>0</v>
      </c>
      <c r="DP16" s="18">
        <v>0</v>
      </c>
      <c r="DQ16" s="18">
        <v>203060814.61860499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444143249.511527</v>
      </c>
      <c r="HW16" s="18">
        <v>203060814.61860499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23361568</v>
      </c>
      <c r="E17" s="19">
        <v>0</v>
      </c>
      <c r="F17" s="18">
        <v>524639</v>
      </c>
      <c r="G17" s="18">
        <v>0</v>
      </c>
      <c r="H17" s="18">
        <v>9301229</v>
      </c>
      <c r="I17" s="18">
        <v>0</v>
      </c>
      <c r="J17" s="18">
        <v>13535700</v>
      </c>
      <c r="K17" s="18">
        <v>0</v>
      </c>
      <c r="L17" s="18">
        <v>13103239</v>
      </c>
      <c r="M17" s="18">
        <v>0</v>
      </c>
      <c r="N17" s="18">
        <v>6452646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66593886</v>
      </c>
      <c r="AA17" s="18">
        <v>0</v>
      </c>
      <c r="AB17" s="18">
        <v>0</v>
      </c>
      <c r="AC17" s="18">
        <v>0</v>
      </c>
      <c r="AD17" s="18">
        <v>19229135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2267793911</v>
      </c>
      <c r="AK17" s="18">
        <v>0</v>
      </c>
      <c r="AL17" s="18">
        <v>0</v>
      </c>
      <c r="AM17" s="18">
        <v>0</v>
      </c>
      <c r="AN17" s="18">
        <v>50802316.32</v>
      </c>
      <c r="AO17" s="18">
        <v>0</v>
      </c>
      <c r="AP17" s="18">
        <v>3743278</v>
      </c>
      <c r="AQ17" s="18">
        <v>0</v>
      </c>
      <c r="AR17" s="18">
        <v>0</v>
      </c>
      <c r="AS17" s="18">
        <v>0</v>
      </c>
      <c r="AT17" s="18">
        <v>67630886</v>
      </c>
      <c r="AU17" s="18">
        <v>0</v>
      </c>
      <c r="AV17" s="18">
        <v>26467857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574233</v>
      </c>
      <c r="BC17" s="18">
        <v>0</v>
      </c>
      <c r="BD17" s="18">
        <v>587869</v>
      </c>
      <c r="BE17" s="18">
        <v>0</v>
      </c>
      <c r="BF17" s="18">
        <v>0</v>
      </c>
      <c r="BG17" s="18">
        <v>0</v>
      </c>
      <c r="BH17" s="18">
        <v>961069</v>
      </c>
      <c r="BI17" s="18">
        <v>0</v>
      </c>
      <c r="BJ17" s="18">
        <v>-833061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745</v>
      </c>
      <c r="BS17" s="18">
        <v>0</v>
      </c>
      <c r="BT17" s="18">
        <v>0</v>
      </c>
      <c r="BU17" s="18">
        <v>0</v>
      </c>
      <c r="BV17" s="18">
        <v>5563572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2431563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363749472</v>
      </c>
      <c r="CK17" s="18">
        <v>0</v>
      </c>
      <c r="CL17" s="18">
        <v>1124458</v>
      </c>
      <c r="CM17" s="18">
        <v>0</v>
      </c>
      <c r="CN17" s="18">
        <v>1264913</v>
      </c>
      <c r="CO17" s="18">
        <v>0</v>
      </c>
      <c r="CP17" s="18">
        <v>0</v>
      </c>
      <c r="CQ17" s="18">
        <v>0</v>
      </c>
      <c r="CR17" s="18">
        <v>936670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21351995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10146345</v>
      </c>
      <c r="DY17" s="18">
        <v>0</v>
      </c>
      <c r="DZ17" s="18">
        <v>0</v>
      </c>
      <c r="EA17" s="18">
        <v>0</v>
      </c>
      <c r="EB17" s="18">
        <v>18604095</v>
      </c>
      <c r="EC17" s="18">
        <v>0</v>
      </c>
      <c r="ED17" s="18">
        <v>2838192</v>
      </c>
      <c r="EE17" s="18">
        <v>0</v>
      </c>
      <c r="EF17" s="18">
        <v>194222998</v>
      </c>
      <c r="EG17" s="18">
        <v>0</v>
      </c>
      <c r="EH17" s="18">
        <v>15983918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17894361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96214</v>
      </c>
      <c r="GI17" s="18">
        <v>0</v>
      </c>
      <c r="GJ17" s="18">
        <v>153042173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3357350633.3200002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55568271.800137818</v>
      </c>
      <c r="E18" s="19">
        <v>0</v>
      </c>
      <c r="F18" s="18">
        <v>2064033.5024333685</v>
      </c>
      <c r="G18" s="18">
        <v>0</v>
      </c>
      <c r="H18" s="18">
        <v>36559472.819597632</v>
      </c>
      <c r="I18" s="18">
        <v>0</v>
      </c>
      <c r="J18" s="18">
        <v>16944765.478106823</v>
      </c>
      <c r="K18" s="18">
        <v>0</v>
      </c>
      <c r="L18" s="18">
        <v>21141905.469999999</v>
      </c>
      <c r="M18" s="18">
        <v>0</v>
      </c>
      <c r="N18" s="18">
        <v>5411662.7300000004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71114684.450000003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45372392.659999996</v>
      </c>
      <c r="AU18" s="18">
        <v>0</v>
      </c>
      <c r="AV18" s="18">
        <v>44538236.649999999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1220939.76</v>
      </c>
      <c r="BC18" s="18">
        <v>0</v>
      </c>
      <c r="BD18" s="18">
        <v>2863498.58</v>
      </c>
      <c r="BE18" s="18">
        <v>0</v>
      </c>
      <c r="BF18" s="18">
        <v>0</v>
      </c>
      <c r="BG18" s="18">
        <v>0</v>
      </c>
      <c r="BH18" s="18">
        <v>8527243.4000000004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1238292.6200000001</v>
      </c>
      <c r="BS18" s="18">
        <v>0</v>
      </c>
      <c r="BT18" s="18">
        <v>0</v>
      </c>
      <c r="BU18" s="18">
        <v>0</v>
      </c>
      <c r="BV18" s="18">
        <v>21252976.91</v>
      </c>
      <c r="BW18" s="18">
        <v>0</v>
      </c>
      <c r="BX18" s="18">
        <v>284788.78999999998</v>
      </c>
      <c r="BY18" s="18">
        <v>0</v>
      </c>
      <c r="BZ18" s="18">
        <v>0</v>
      </c>
      <c r="CA18" s="18">
        <v>0</v>
      </c>
      <c r="CB18" s="18">
        <v>1875.61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269112392.63999999</v>
      </c>
      <c r="CK18" s="18">
        <v>0</v>
      </c>
      <c r="CL18" s="18">
        <v>3905800.74</v>
      </c>
      <c r="CM18" s="18">
        <v>0</v>
      </c>
      <c r="CN18" s="18">
        <v>8630.4599999999991</v>
      </c>
      <c r="CO18" s="18">
        <v>0</v>
      </c>
      <c r="CP18" s="18">
        <v>0</v>
      </c>
      <c r="CQ18" s="18">
        <v>0</v>
      </c>
      <c r="CR18" s="18">
        <v>6091939.1100000003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27725375.629999999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247151</v>
      </c>
      <c r="DY18" s="18">
        <v>0</v>
      </c>
      <c r="DZ18" s="18">
        <v>0</v>
      </c>
      <c r="EA18" s="18">
        <v>0</v>
      </c>
      <c r="EB18" s="18">
        <v>132757487.8</v>
      </c>
      <c r="EC18" s="18">
        <v>0</v>
      </c>
      <c r="ED18" s="18">
        <v>27525881.579999998</v>
      </c>
      <c r="EE18" s="18">
        <v>0</v>
      </c>
      <c r="EF18" s="18">
        <v>91122867.810000002</v>
      </c>
      <c r="EG18" s="18">
        <v>0</v>
      </c>
      <c r="EH18" s="18">
        <v>10564974.050000001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48876067.539999999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4636724.43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901112062.22013772</v>
      </c>
      <c r="HW18" s="18">
        <v>0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38863776.777301997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319270429.91975707</v>
      </c>
      <c r="DO19" s="18">
        <v>0</v>
      </c>
      <c r="DP19" s="18">
        <v>77460883.76692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435595090.46397901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3289794404.6000004</v>
      </c>
      <c r="E20" s="19">
        <v>0</v>
      </c>
      <c r="F20" s="18">
        <v>1020084258.3</v>
      </c>
      <c r="G20" s="18">
        <v>0</v>
      </c>
      <c r="H20" s="18">
        <v>1400386771.9200003</v>
      </c>
      <c r="I20" s="18">
        <v>0</v>
      </c>
      <c r="J20" s="18">
        <v>869323374.38</v>
      </c>
      <c r="K20" s="18">
        <v>0</v>
      </c>
      <c r="L20" s="18">
        <v>11392.69</v>
      </c>
      <c r="M20" s="18">
        <v>0</v>
      </c>
      <c r="N20" s="18">
        <v>259511354.76999998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1500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198690583.91000003</v>
      </c>
      <c r="AA20" s="18">
        <v>0</v>
      </c>
      <c r="AB20" s="18">
        <v>269987.65999999997</v>
      </c>
      <c r="AC20" s="18">
        <v>0</v>
      </c>
      <c r="AD20" s="18">
        <v>72816894.590000004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426503114.03000003</v>
      </c>
      <c r="AK20" s="18">
        <v>0</v>
      </c>
      <c r="AL20" s="18">
        <v>429032.9</v>
      </c>
      <c r="AM20" s="18">
        <v>0</v>
      </c>
      <c r="AN20" s="18">
        <v>190331292.99000004</v>
      </c>
      <c r="AO20" s="18">
        <v>0</v>
      </c>
      <c r="AP20" s="18">
        <v>982019423.86999977</v>
      </c>
      <c r="AQ20" s="18">
        <v>0</v>
      </c>
      <c r="AR20" s="18">
        <v>140538.19</v>
      </c>
      <c r="AS20" s="18">
        <v>0</v>
      </c>
      <c r="AT20" s="18">
        <v>94351377.61999999</v>
      </c>
      <c r="AU20" s="18">
        <v>0</v>
      </c>
      <c r="AV20" s="18">
        <v>97439384.13000001</v>
      </c>
      <c r="AW20" s="18">
        <v>0</v>
      </c>
      <c r="AX20" s="18">
        <v>0</v>
      </c>
      <c r="AY20" s="18">
        <v>0</v>
      </c>
      <c r="AZ20" s="18">
        <v>117086</v>
      </c>
      <c r="BA20" s="18">
        <v>0</v>
      </c>
      <c r="BB20" s="18">
        <v>42630508.979999997</v>
      </c>
      <c r="BC20" s="18">
        <v>0</v>
      </c>
      <c r="BD20" s="18">
        <v>395172283.69</v>
      </c>
      <c r="BE20" s="18">
        <v>0</v>
      </c>
      <c r="BF20" s="18">
        <v>0</v>
      </c>
      <c r="BG20" s="18">
        <v>0</v>
      </c>
      <c r="BH20" s="18">
        <v>1920873</v>
      </c>
      <c r="BI20" s="18">
        <v>0</v>
      </c>
      <c r="BJ20" s="18">
        <v>17531931.369999997</v>
      </c>
      <c r="BK20" s="18">
        <v>0</v>
      </c>
      <c r="BL20" s="18">
        <v>6930833.5500000007</v>
      </c>
      <c r="BM20" s="18">
        <v>0</v>
      </c>
      <c r="BN20" s="18">
        <v>6756276.8200000003</v>
      </c>
      <c r="BO20" s="18">
        <v>0</v>
      </c>
      <c r="BP20" s="18">
        <v>99939.24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2478031.92</v>
      </c>
      <c r="BW20" s="18">
        <v>0</v>
      </c>
      <c r="BX20" s="18">
        <v>220605.6</v>
      </c>
      <c r="BY20" s="18">
        <v>0</v>
      </c>
      <c r="BZ20" s="18">
        <v>0</v>
      </c>
      <c r="CA20" s="18">
        <v>0</v>
      </c>
      <c r="CB20" s="18">
        <v>13305979.179999998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287180538.9199999</v>
      </c>
      <c r="DE20" s="18">
        <v>0</v>
      </c>
      <c r="DF20" s="18">
        <v>15330.16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6050.5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1746807.54</v>
      </c>
      <c r="DW20" s="18">
        <v>0</v>
      </c>
      <c r="DX20" s="18">
        <v>50301261.009999998</v>
      </c>
      <c r="DY20" s="18">
        <v>0</v>
      </c>
      <c r="DZ20" s="18">
        <v>0</v>
      </c>
      <c r="EA20" s="18">
        <v>0</v>
      </c>
      <c r="EB20" s="18">
        <v>233868757.09</v>
      </c>
      <c r="EC20" s="18">
        <v>0</v>
      </c>
      <c r="ED20" s="18">
        <v>49323076.259999998</v>
      </c>
      <c r="EE20" s="18">
        <v>0</v>
      </c>
      <c r="EF20" s="18">
        <v>74948764.799999997</v>
      </c>
      <c r="EG20" s="18">
        <v>0</v>
      </c>
      <c r="EH20" s="18">
        <v>86595957.149999991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0</v>
      </c>
      <c r="EW20" s="18">
        <v>0</v>
      </c>
      <c r="EX20" s="18">
        <v>1108349.4399999999</v>
      </c>
      <c r="EY20" s="18">
        <v>0</v>
      </c>
      <c r="EZ20" s="18">
        <v>427260820.67000002</v>
      </c>
      <c r="FA20" s="18">
        <v>0</v>
      </c>
      <c r="FB20" s="18">
        <v>0</v>
      </c>
      <c r="FC20" s="18">
        <v>0</v>
      </c>
      <c r="FD20" s="18">
        <v>20792769.800000001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7726774.6699999999</v>
      </c>
      <c r="FK20" s="18">
        <v>0</v>
      </c>
      <c r="FL20" s="18">
        <v>0</v>
      </c>
      <c r="FM20" s="18">
        <v>0</v>
      </c>
      <c r="FN20" s="18">
        <v>733720.95000000007</v>
      </c>
      <c r="FO20" s="18">
        <v>0</v>
      </c>
      <c r="FP20" s="19">
        <v>1683039461.960001</v>
      </c>
      <c r="FQ20" s="19">
        <v>0</v>
      </c>
      <c r="FR20" s="18">
        <v>29557433.349999998</v>
      </c>
      <c r="FS20" s="18">
        <v>0</v>
      </c>
      <c r="FT20" s="18">
        <v>0</v>
      </c>
      <c r="FU20" s="18">
        <v>0</v>
      </c>
      <c r="FV20" s="19">
        <v>564772645.78999996</v>
      </c>
      <c r="FW20" s="19">
        <v>0</v>
      </c>
      <c r="FX20" s="18">
        <v>487314802.51999998</v>
      </c>
      <c r="FY20" s="18">
        <v>0</v>
      </c>
      <c r="FZ20" s="18">
        <v>77457843.269999981</v>
      </c>
      <c r="GA20" s="18">
        <v>0</v>
      </c>
      <c r="GB20" s="19">
        <v>1088709382.8200011</v>
      </c>
      <c r="GC20" s="19">
        <v>0</v>
      </c>
      <c r="GD20" s="18">
        <v>31242356.469999999</v>
      </c>
      <c r="GE20" s="18">
        <v>0</v>
      </c>
      <c r="GF20" s="18">
        <v>1057467026.3500012</v>
      </c>
      <c r="GG20" s="18">
        <v>0</v>
      </c>
      <c r="GH20" s="18">
        <v>18654633.720000003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9042777705.9400005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121436086.33</v>
      </c>
      <c r="E21" s="19">
        <v>0</v>
      </c>
      <c r="F21" s="18">
        <v>21594395.539999999</v>
      </c>
      <c r="G21" s="18">
        <v>0</v>
      </c>
      <c r="H21" s="18">
        <v>22227561.66</v>
      </c>
      <c r="I21" s="18">
        <v>0</v>
      </c>
      <c r="J21" s="18">
        <v>77614129.129999995</v>
      </c>
      <c r="K21" s="18">
        <v>0</v>
      </c>
      <c r="L21" s="18">
        <v>0</v>
      </c>
      <c r="M21" s="18">
        <v>0</v>
      </c>
      <c r="N21" s="18">
        <v>62038550.5</v>
      </c>
      <c r="O21" s="18">
        <v>0</v>
      </c>
      <c r="P21" s="18">
        <v>0</v>
      </c>
      <c r="Q21" s="18">
        <v>0</v>
      </c>
      <c r="R21" s="18">
        <v>714285.71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7522447.4699999997</v>
      </c>
      <c r="AA21" s="18">
        <v>0</v>
      </c>
      <c r="AB21" s="18">
        <v>0</v>
      </c>
      <c r="AC21" s="18">
        <v>0</v>
      </c>
      <c r="AD21" s="18">
        <v>105283.58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1730447704.3900001</v>
      </c>
      <c r="AK21" s="18">
        <v>6355629.2699999996</v>
      </c>
      <c r="AL21" s="18">
        <v>0</v>
      </c>
      <c r="AM21" s="18">
        <v>0</v>
      </c>
      <c r="AN21" s="18">
        <v>14000341.449999999</v>
      </c>
      <c r="AO21" s="18">
        <v>1723.53</v>
      </c>
      <c r="AP21" s="18">
        <v>201710481.59</v>
      </c>
      <c r="AQ21" s="18">
        <v>0</v>
      </c>
      <c r="AR21" s="18">
        <v>0</v>
      </c>
      <c r="AS21" s="18">
        <v>0</v>
      </c>
      <c r="AT21" s="18">
        <v>7868366.1900000004</v>
      </c>
      <c r="AU21" s="18">
        <v>0</v>
      </c>
      <c r="AV21" s="18">
        <v>31533192.449999999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407976.79</v>
      </c>
      <c r="BC21" s="18">
        <v>0</v>
      </c>
      <c r="BD21" s="18">
        <v>499460.69</v>
      </c>
      <c r="BE21" s="18">
        <v>0</v>
      </c>
      <c r="BF21" s="18">
        <v>0</v>
      </c>
      <c r="BG21" s="18">
        <v>0</v>
      </c>
      <c r="BH21" s="18">
        <v>464843.68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125150</v>
      </c>
      <c r="BQ21" s="18">
        <v>0</v>
      </c>
      <c r="BR21" s="18">
        <v>5000</v>
      </c>
      <c r="BS21" s="18">
        <v>0</v>
      </c>
      <c r="BT21" s="18">
        <v>0</v>
      </c>
      <c r="BU21" s="18">
        <v>0</v>
      </c>
      <c r="BV21" s="18">
        <v>14882342.699999999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577388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7459287.1799999997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3762.22</v>
      </c>
      <c r="DW21" s="18">
        <v>0</v>
      </c>
      <c r="DX21" s="18">
        <v>20804331.960000001</v>
      </c>
      <c r="DY21" s="18">
        <v>1696.02</v>
      </c>
      <c r="DZ21" s="18">
        <v>0</v>
      </c>
      <c r="EA21" s="18">
        <v>0</v>
      </c>
      <c r="EB21" s="18">
        <v>5253338.21</v>
      </c>
      <c r="EC21" s="18">
        <v>0</v>
      </c>
      <c r="ED21" s="18">
        <v>537164.13</v>
      </c>
      <c r="EE21" s="18">
        <v>0</v>
      </c>
      <c r="EF21" s="18">
        <v>3884122.59</v>
      </c>
      <c r="EG21" s="18">
        <v>0</v>
      </c>
      <c r="EH21" s="18">
        <v>2230268.5299999998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734499.28</v>
      </c>
      <c r="EY21" s="18">
        <v>0</v>
      </c>
      <c r="EZ21" s="18">
        <v>17338658.899999999</v>
      </c>
      <c r="FA21" s="18">
        <v>0</v>
      </c>
      <c r="FB21" s="18">
        <v>0</v>
      </c>
      <c r="FC21" s="18">
        <v>0</v>
      </c>
      <c r="FD21" s="18">
        <v>68153.81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19020804.510000002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19020804.510000002</v>
      </c>
      <c r="FW21" s="19">
        <v>0</v>
      </c>
      <c r="FX21" s="18">
        <v>19020804.510000002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80050.53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2271753343.3700004</v>
      </c>
      <c r="HW21" s="18">
        <v>6359048.8199999994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6905633637.9299984</v>
      </c>
      <c r="E22" s="19">
        <v>59297517.740000002</v>
      </c>
      <c r="F22" s="18">
        <v>2060765488.74</v>
      </c>
      <c r="G22" s="18">
        <v>2324814.17</v>
      </c>
      <c r="H22" s="18">
        <v>2621946302.7599993</v>
      </c>
      <c r="I22" s="18">
        <v>56449246.380000003</v>
      </c>
      <c r="J22" s="18">
        <v>2222921846.4299998</v>
      </c>
      <c r="K22" s="18">
        <v>523457.19</v>
      </c>
      <c r="L22" s="18">
        <v>19986151.539999999</v>
      </c>
      <c r="M22" s="18">
        <v>37958.69</v>
      </c>
      <c r="N22" s="18">
        <v>1396481599.3800001</v>
      </c>
      <c r="O22" s="18">
        <v>0</v>
      </c>
      <c r="P22" s="18">
        <v>883639.05</v>
      </c>
      <c r="Q22" s="18">
        <v>0</v>
      </c>
      <c r="R22" s="18">
        <v>2273205.0700000003</v>
      </c>
      <c r="S22" s="18">
        <v>0</v>
      </c>
      <c r="T22" s="18">
        <v>0</v>
      </c>
      <c r="U22" s="18">
        <v>0</v>
      </c>
      <c r="V22" s="18">
        <v>32063939.039999999</v>
      </c>
      <c r="W22" s="18">
        <v>0</v>
      </c>
      <c r="X22" s="18">
        <v>0</v>
      </c>
      <c r="Y22" s="18">
        <v>0</v>
      </c>
      <c r="Z22" s="18">
        <v>570947825.29999995</v>
      </c>
      <c r="AA22" s="18">
        <v>1972459.87</v>
      </c>
      <c r="AB22" s="18">
        <v>0</v>
      </c>
      <c r="AC22" s="18">
        <v>0</v>
      </c>
      <c r="AD22" s="18">
        <v>410495502.37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4044748849.2600002</v>
      </c>
      <c r="AK22" s="18">
        <v>0</v>
      </c>
      <c r="AL22" s="18">
        <v>250146353.62</v>
      </c>
      <c r="AM22" s="18">
        <v>0</v>
      </c>
      <c r="AN22" s="18">
        <v>464561220.31</v>
      </c>
      <c r="AO22" s="18">
        <v>17474385.010000002</v>
      </c>
      <c r="AP22" s="18">
        <v>6807943388.1900005</v>
      </c>
      <c r="AQ22" s="18">
        <v>63627063.129999995</v>
      </c>
      <c r="AR22" s="18">
        <v>2907926.48</v>
      </c>
      <c r="AS22" s="18">
        <v>0</v>
      </c>
      <c r="AT22" s="18">
        <v>253564649.59999999</v>
      </c>
      <c r="AU22" s="18">
        <v>498272.43</v>
      </c>
      <c r="AV22" s="18">
        <v>478740864.03999996</v>
      </c>
      <c r="AW22" s="18">
        <v>726034.13</v>
      </c>
      <c r="AX22" s="18">
        <v>0</v>
      </c>
      <c r="AY22" s="18">
        <v>0</v>
      </c>
      <c r="AZ22" s="18">
        <v>0</v>
      </c>
      <c r="BA22" s="18">
        <v>0</v>
      </c>
      <c r="BB22" s="18">
        <v>-48.62</v>
      </c>
      <c r="BC22" s="18">
        <v>0</v>
      </c>
      <c r="BD22" s="18">
        <v>191984592.49000001</v>
      </c>
      <c r="BE22" s="18">
        <v>4222503.18</v>
      </c>
      <c r="BF22" s="18">
        <v>527805.86</v>
      </c>
      <c r="BG22" s="18">
        <v>0</v>
      </c>
      <c r="BH22" s="18">
        <v>39547281.259999998</v>
      </c>
      <c r="BI22" s="18">
        <v>0</v>
      </c>
      <c r="BJ22" s="18">
        <v>1138835576.23</v>
      </c>
      <c r="BK22" s="18">
        <v>0</v>
      </c>
      <c r="BL22" s="18">
        <v>1075333191.4000001</v>
      </c>
      <c r="BM22" s="18">
        <v>0</v>
      </c>
      <c r="BN22" s="18">
        <v>31963178.699999999</v>
      </c>
      <c r="BO22" s="18">
        <v>0</v>
      </c>
      <c r="BP22" s="18">
        <v>56807620.07</v>
      </c>
      <c r="BQ22" s="18">
        <v>0</v>
      </c>
      <c r="BR22" s="18">
        <v>3179492.98</v>
      </c>
      <c r="BS22" s="18">
        <v>0</v>
      </c>
      <c r="BT22" s="18">
        <v>0</v>
      </c>
      <c r="BU22" s="18">
        <v>0</v>
      </c>
      <c r="BV22" s="18">
        <v>327461348.37</v>
      </c>
      <c r="BW22" s="18">
        <v>447.84</v>
      </c>
      <c r="BX22" s="18">
        <v>22913271.039999999</v>
      </c>
      <c r="BY22" s="18">
        <v>28500</v>
      </c>
      <c r="BZ22" s="18">
        <v>0</v>
      </c>
      <c r="CA22" s="18">
        <v>0</v>
      </c>
      <c r="CB22" s="18">
        <v>14186838.34</v>
      </c>
      <c r="CC22" s="18">
        <v>100927.21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5632502918.1999998</v>
      </c>
      <c r="CK22" s="18">
        <v>38491951.519999996</v>
      </c>
      <c r="CL22" s="18">
        <v>941116399.55999994</v>
      </c>
      <c r="CM22" s="18">
        <v>3543188.32</v>
      </c>
      <c r="CN22" s="18">
        <v>8.3699999999999992</v>
      </c>
      <c r="CO22" s="18">
        <v>0</v>
      </c>
      <c r="CP22" s="18">
        <v>0</v>
      </c>
      <c r="CQ22" s="18">
        <v>0</v>
      </c>
      <c r="CR22" s="18">
        <v>9863.83</v>
      </c>
      <c r="CS22" s="18">
        <v>6.24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3834622.63</v>
      </c>
      <c r="DC22" s="18">
        <v>2704.61</v>
      </c>
      <c r="DD22" s="18">
        <v>2033320400.8099999</v>
      </c>
      <c r="DE22" s="18">
        <v>11301491.210000001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1094005.22</v>
      </c>
      <c r="DM22" s="18">
        <v>77765.42</v>
      </c>
      <c r="DN22" s="18">
        <v>28292851.460000001</v>
      </c>
      <c r="DO22" s="18">
        <v>54061609.530000001</v>
      </c>
      <c r="DP22" s="18">
        <v>450515</v>
      </c>
      <c r="DQ22" s="18">
        <v>0</v>
      </c>
      <c r="DR22" s="18">
        <v>0</v>
      </c>
      <c r="DS22" s="18">
        <v>0</v>
      </c>
      <c r="DT22" s="18">
        <v>9975256.6500000004</v>
      </c>
      <c r="DU22" s="18">
        <v>5504.21</v>
      </c>
      <c r="DV22" s="18">
        <v>0</v>
      </c>
      <c r="DW22" s="18">
        <v>0</v>
      </c>
      <c r="DX22" s="18">
        <v>96269401.879999995</v>
      </c>
      <c r="DY22" s="18">
        <v>101575.91</v>
      </c>
      <c r="DZ22" s="18">
        <v>0</v>
      </c>
      <c r="EA22" s="18">
        <v>0</v>
      </c>
      <c r="EB22" s="18">
        <v>681244828.60000002</v>
      </c>
      <c r="EC22" s="18">
        <v>2274341.6700000004</v>
      </c>
      <c r="ED22" s="18">
        <v>66772661.07</v>
      </c>
      <c r="EE22" s="18">
        <v>583244.02</v>
      </c>
      <c r="EF22" s="18">
        <v>1849571712.05</v>
      </c>
      <c r="EG22" s="18">
        <v>3204739.55</v>
      </c>
      <c r="EH22" s="18">
        <v>569222785.84000003</v>
      </c>
      <c r="EI22" s="18">
        <v>6558203.0500000007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62586372.229999989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505288698.65000004</v>
      </c>
      <c r="EY22" s="18">
        <v>0</v>
      </c>
      <c r="EZ22" s="18">
        <v>10601871560.900002</v>
      </c>
      <c r="FA22" s="18">
        <v>0</v>
      </c>
      <c r="FB22" s="18">
        <v>57044657.760000005</v>
      </c>
      <c r="FC22" s="18">
        <v>0</v>
      </c>
      <c r="FD22" s="18">
        <v>4957405065.0900002</v>
      </c>
      <c r="FE22" s="18">
        <v>0</v>
      </c>
      <c r="FF22" s="18">
        <v>960584.34000000008</v>
      </c>
      <c r="FG22" s="18">
        <v>0</v>
      </c>
      <c r="FH22" s="18">
        <v>0</v>
      </c>
      <c r="FI22" s="18">
        <v>0</v>
      </c>
      <c r="FJ22" s="18">
        <v>61190134.150000006</v>
      </c>
      <c r="FK22" s="18">
        <v>0</v>
      </c>
      <c r="FL22" s="18">
        <v>866820747.68000007</v>
      </c>
      <c r="FM22" s="18">
        <v>0</v>
      </c>
      <c r="FN22" s="18">
        <v>1881121.6800000002</v>
      </c>
      <c r="FO22" s="18">
        <v>0</v>
      </c>
      <c r="FP22" s="19">
        <v>6883995698.7000008</v>
      </c>
      <c r="FQ22" s="19">
        <v>13373741.370000001</v>
      </c>
      <c r="FR22" s="18">
        <v>4157891.43</v>
      </c>
      <c r="FS22" s="18">
        <v>0</v>
      </c>
      <c r="FT22" s="18">
        <v>976111.28</v>
      </c>
      <c r="FU22" s="18">
        <v>0</v>
      </c>
      <c r="FV22" s="19">
        <v>4001971784.5</v>
      </c>
      <c r="FW22" s="19">
        <v>0</v>
      </c>
      <c r="FX22" s="18">
        <v>167720904</v>
      </c>
      <c r="FY22" s="18">
        <v>0</v>
      </c>
      <c r="FZ22" s="18">
        <v>3834250880.5</v>
      </c>
      <c r="GA22" s="18">
        <v>0</v>
      </c>
      <c r="GB22" s="19">
        <v>2876889911.4900002</v>
      </c>
      <c r="GC22" s="19">
        <v>13373741.370000001</v>
      </c>
      <c r="GD22" s="18">
        <v>111305786.81999999</v>
      </c>
      <c r="GE22" s="18">
        <v>654675.47</v>
      </c>
      <c r="GF22" s="18">
        <v>2765584124.6700001</v>
      </c>
      <c r="GG22" s="18">
        <v>12719065.9</v>
      </c>
      <c r="GH22" s="18">
        <v>31380562.32</v>
      </c>
      <c r="GI22" s="18">
        <v>104748.21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60488222333.970032</v>
      </c>
      <c r="HW22" s="18">
        <v>281670884.06999999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1999336846.8299999</v>
      </c>
      <c r="E23" s="19">
        <v>0</v>
      </c>
      <c r="F23" s="18">
        <v>202339024.68000054</v>
      </c>
      <c r="G23" s="18">
        <v>0</v>
      </c>
      <c r="H23" s="18">
        <v>925664419.51999903</v>
      </c>
      <c r="I23" s="18">
        <v>0</v>
      </c>
      <c r="J23" s="18">
        <v>871333402.63000035</v>
      </c>
      <c r="K23" s="18">
        <v>0</v>
      </c>
      <c r="L23" s="18">
        <v>25142.880000000001</v>
      </c>
      <c r="M23" s="18">
        <v>0</v>
      </c>
      <c r="N23" s="18">
        <v>470336864.73000002</v>
      </c>
      <c r="O23" s="18">
        <v>0</v>
      </c>
      <c r="P23" s="18">
        <v>0</v>
      </c>
      <c r="Q23" s="18">
        <v>0</v>
      </c>
      <c r="R23" s="18">
        <v>6791210.9299999997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873404492.45000005</v>
      </c>
      <c r="AA23" s="18">
        <v>0</v>
      </c>
      <c r="AB23" s="18">
        <v>0</v>
      </c>
      <c r="AC23" s="18">
        <v>0</v>
      </c>
      <c r="AD23" s="18">
        <v>43735767.25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5101886489.6799994</v>
      </c>
      <c r="AK23" s="18">
        <v>0</v>
      </c>
      <c r="AL23" s="18">
        <v>47968200.140000001</v>
      </c>
      <c r="AM23" s="18">
        <v>0</v>
      </c>
      <c r="AN23" s="18">
        <v>1004285769.02</v>
      </c>
      <c r="AO23" s="18">
        <v>0</v>
      </c>
      <c r="AP23" s="18">
        <v>3667824534.52</v>
      </c>
      <c r="AQ23" s="18">
        <v>0</v>
      </c>
      <c r="AR23" s="18">
        <v>4750067.38</v>
      </c>
      <c r="AS23" s="18">
        <v>0</v>
      </c>
      <c r="AT23" s="18">
        <v>149382710.99000001</v>
      </c>
      <c r="AU23" s="18">
        <v>0</v>
      </c>
      <c r="AV23" s="18">
        <v>139335249.99000001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1999470.32</v>
      </c>
      <c r="BC23" s="18">
        <v>0</v>
      </c>
      <c r="BD23" s="18">
        <v>7811342.7800000003</v>
      </c>
      <c r="BE23" s="18">
        <v>0</v>
      </c>
      <c r="BF23" s="18">
        <v>157468.75</v>
      </c>
      <c r="BG23" s="18">
        <v>0</v>
      </c>
      <c r="BH23" s="18">
        <v>9619189.9700000007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135650</v>
      </c>
      <c r="BQ23" s="18">
        <v>0</v>
      </c>
      <c r="BR23" s="18">
        <v>2341517.0499999998</v>
      </c>
      <c r="BS23" s="18">
        <v>0</v>
      </c>
      <c r="BT23" s="18">
        <v>0</v>
      </c>
      <c r="BU23" s="18">
        <v>0</v>
      </c>
      <c r="BV23" s="18">
        <v>1562581.48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5968513.6799999997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254417073.97999999</v>
      </c>
      <c r="CK23" s="18">
        <v>0</v>
      </c>
      <c r="CL23" s="18">
        <v>3315790.32</v>
      </c>
      <c r="CM23" s="18">
        <v>0</v>
      </c>
      <c r="CN23" s="18">
        <v>5910309.3499999996</v>
      </c>
      <c r="CO23" s="18">
        <v>0</v>
      </c>
      <c r="CP23" s="18">
        <v>0</v>
      </c>
      <c r="CQ23" s="18">
        <v>0</v>
      </c>
      <c r="CR23" s="18">
        <v>1173290.8600000001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50718531.159999996</v>
      </c>
      <c r="DE23" s="18">
        <v>0</v>
      </c>
      <c r="DF23" s="18">
        <v>58660.15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63174031.939999998</v>
      </c>
      <c r="DY23" s="18">
        <v>0</v>
      </c>
      <c r="DZ23" s="18">
        <v>0</v>
      </c>
      <c r="EA23" s="18">
        <v>0</v>
      </c>
      <c r="EB23" s="18">
        <v>180362728.69</v>
      </c>
      <c r="EC23" s="18">
        <v>0</v>
      </c>
      <c r="ED23" s="18">
        <v>24748494.57</v>
      </c>
      <c r="EE23" s="18">
        <v>0</v>
      </c>
      <c r="EF23" s="18">
        <v>57833881.659999996</v>
      </c>
      <c r="EG23" s="18">
        <v>0</v>
      </c>
      <c r="EH23" s="18">
        <v>94305934.790000007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10094723.060000001</v>
      </c>
      <c r="EO23" s="18">
        <v>0</v>
      </c>
      <c r="EP23" s="18">
        <v>0</v>
      </c>
      <c r="EQ23" s="18">
        <v>0</v>
      </c>
      <c r="ER23" s="18">
        <v>42343.65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10948603.890000001</v>
      </c>
      <c r="EY23" s="18">
        <v>0</v>
      </c>
      <c r="EZ23" s="18">
        <v>2300650154.3899999</v>
      </c>
      <c r="FA23" s="18">
        <v>0</v>
      </c>
      <c r="FB23" s="18">
        <v>391059.9</v>
      </c>
      <c r="FC23" s="18">
        <v>0</v>
      </c>
      <c r="FD23" s="18">
        <v>48158772.810000002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9529155.1899999995</v>
      </c>
      <c r="FK23" s="18">
        <v>0</v>
      </c>
      <c r="FL23" s="18">
        <v>1218517.02</v>
      </c>
      <c r="FM23" s="18">
        <v>0</v>
      </c>
      <c r="FN23" s="18">
        <v>0</v>
      </c>
      <c r="FO23" s="18">
        <v>0</v>
      </c>
      <c r="FP23" s="19">
        <v>1031272656.7599996</v>
      </c>
      <c r="FQ23" s="19">
        <v>0</v>
      </c>
      <c r="FR23" s="18">
        <v>3695282.43</v>
      </c>
      <c r="FS23" s="18">
        <v>0</v>
      </c>
      <c r="FT23" s="18">
        <v>331665</v>
      </c>
      <c r="FU23" s="18">
        <v>0</v>
      </c>
      <c r="FV23" s="19">
        <v>555552678.49999964</v>
      </c>
      <c r="FW23" s="19">
        <v>0</v>
      </c>
      <c r="FX23" s="18">
        <v>5247450.6099999994</v>
      </c>
      <c r="FY23" s="18">
        <v>0</v>
      </c>
      <c r="FZ23" s="18">
        <v>550305227.88999963</v>
      </c>
      <c r="GA23" s="18">
        <v>0</v>
      </c>
      <c r="GB23" s="19">
        <v>471693030.83000004</v>
      </c>
      <c r="GC23" s="19">
        <v>0</v>
      </c>
      <c r="GD23" s="18">
        <v>128658904.34999999</v>
      </c>
      <c r="GE23" s="18">
        <v>0</v>
      </c>
      <c r="GF23" s="18">
        <v>343034126.48000002</v>
      </c>
      <c r="GG23" s="18">
        <v>0</v>
      </c>
      <c r="GH23" s="18">
        <v>60599614.600000001</v>
      </c>
      <c r="GI23" s="18">
        <v>0</v>
      </c>
      <c r="GJ23" s="18">
        <v>456219913.01999998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18203803322.579994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258952218.69999987</v>
      </c>
      <c r="E24" s="19">
        <v>0</v>
      </c>
      <c r="F24" s="18">
        <v>29675136.269999895</v>
      </c>
      <c r="G24" s="18">
        <v>0</v>
      </c>
      <c r="H24" s="18">
        <v>130140145.21999997</v>
      </c>
      <c r="I24" s="18">
        <v>0</v>
      </c>
      <c r="J24" s="18">
        <v>99136937.210000008</v>
      </c>
      <c r="K24" s="18">
        <v>0</v>
      </c>
      <c r="L24" s="18">
        <v>7114566.46</v>
      </c>
      <c r="M24" s="18">
        <v>0</v>
      </c>
      <c r="N24" s="18">
        <v>112235810.43000031</v>
      </c>
      <c r="O24" s="18">
        <v>0</v>
      </c>
      <c r="P24" s="18">
        <v>88696.6</v>
      </c>
      <c r="Q24" s="18">
        <v>0</v>
      </c>
      <c r="R24" s="18">
        <v>-340306.04000000103</v>
      </c>
      <c r="S24" s="18">
        <v>0</v>
      </c>
      <c r="T24" s="18">
        <v>0</v>
      </c>
      <c r="U24" s="18">
        <v>0</v>
      </c>
      <c r="V24" s="18">
        <v>275322.82</v>
      </c>
      <c r="W24" s="18">
        <v>0</v>
      </c>
      <c r="X24" s="18">
        <v>0</v>
      </c>
      <c r="Y24" s="18">
        <v>0</v>
      </c>
      <c r="Z24" s="18">
        <v>28419470.470000103</v>
      </c>
      <c r="AA24" s="18">
        <v>0</v>
      </c>
      <c r="AB24" s="18">
        <v>0</v>
      </c>
      <c r="AC24" s="18">
        <v>0</v>
      </c>
      <c r="AD24" s="18">
        <v>2051300.2200000002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1440993589.4896669</v>
      </c>
      <c r="AK24" s="18">
        <v>0</v>
      </c>
      <c r="AL24" s="18">
        <v>1021070.900000001</v>
      </c>
      <c r="AM24" s="18">
        <v>0</v>
      </c>
      <c r="AN24" s="18">
        <v>119537540.53000012</v>
      </c>
      <c r="AO24" s="18">
        <v>0</v>
      </c>
      <c r="AP24" s="18">
        <v>718051728.42000008</v>
      </c>
      <c r="AQ24" s="18">
        <v>0</v>
      </c>
      <c r="AR24" s="18">
        <v>0</v>
      </c>
      <c r="AS24" s="18">
        <v>0</v>
      </c>
      <c r="AT24" s="18">
        <v>9428176.870000001</v>
      </c>
      <c r="AU24" s="18">
        <v>0</v>
      </c>
      <c r="AV24" s="18">
        <v>15482985.650000522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3768852.4400000339</v>
      </c>
      <c r="BC24" s="18">
        <v>0</v>
      </c>
      <c r="BD24" s="18">
        <v>7984075.4100000001</v>
      </c>
      <c r="BE24" s="18">
        <v>0</v>
      </c>
      <c r="BF24" s="18">
        <v>0</v>
      </c>
      <c r="BG24" s="18">
        <v>0</v>
      </c>
      <c r="BH24" s="18">
        <v>-1275352.76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990105.82</v>
      </c>
      <c r="BQ24" s="18">
        <v>0</v>
      </c>
      <c r="BR24" s="18">
        <v>39391.83</v>
      </c>
      <c r="BS24" s="18">
        <v>0</v>
      </c>
      <c r="BT24" s="18">
        <v>0</v>
      </c>
      <c r="BU24" s="18">
        <v>0</v>
      </c>
      <c r="BV24" s="18">
        <v>7344956.6699999999</v>
      </c>
      <c r="BW24" s="18">
        <v>0</v>
      </c>
      <c r="BX24" s="18">
        <v>26190.48</v>
      </c>
      <c r="BY24" s="18">
        <v>0</v>
      </c>
      <c r="BZ24" s="18">
        <v>0</v>
      </c>
      <c r="CA24" s="18">
        <v>0</v>
      </c>
      <c r="CB24" s="18">
        <v>1463874.57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565566993.26000166</v>
      </c>
      <c r="CK24" s="18">
        <v>0</v>
      </c>
      <c r="CL24" s="18">
        <v>11093399.049999991</v>
      </c>
      <c r="CM24" s="18">
        <v>0</v>
      </c>
      <c r="CN24" s="18">
        <v>10402674.259999981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126111119.02003284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16330453.190000389</v>
      </c>
      <c r="DY24" s="18">
        <v>0</v>
      </c>
      <c r="DZ24" s="18">
        <v>0</v>
      </c>
      <c r="EA24" s="18">
        <v>0</v>
      </c>
      <c r="EB24" s="18">
        <v>168888465.72999972</v>
      </c>
      <c r="EC24" s="18">
        <v>0</v>
      </c>
      <c r="ED24" s="18">
        <v>0</v>
      </c>
      <c r="EE24" s="18">
        <v>0</v>
      </c>
      <c r="EF24" s="18">
        <v>25944096.24000001</v>
      </c>
      <c r="EG24" s="18">
        <v>0</v>
      </c>
      <c r="EH24" s="18">
        <v>27183184.59000003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2705078.4699999997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33753226.789999999</v>
      </c>
      <c r="EY24" s="18">
        <v>0</v>
      </c>
      <c r="EZ24" s="18">
        <v>3812183254.5299902</v>
      </c>
      <c r="FA24" s="18">
        <v>0</v>
      </c>
      <c r="FB24" s="18">
        <v>2679441.73</v>
      </c>
      <c r="FC24" s="18">
        <v>0</v>
      </c>
      <c r="FD24" s="18">
        <v>354194629.49999905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12248499.43</v>
      </c>
      <c r="FK24" s="18">
        <v>0</v>
      </c>
      <c r="FL24" s="18">
        <v>68904356.180000007</v>
      </c>
      <c r="FM24" s="18">
        <v>0</v>
      </c>
      <c r="FN24" s="18">
        <v>41156</v>
      </c>
      <c r="FO24" s="18">
        <v>0</v>
      </c>
      <c r="FP24" s="19">
        <v>297138549.829997</v>
      </c>
      <c r="FQ24" s="19">
        <v>0</v>
      </c>
      <c r="FR24" s="18">
        <v>4264841.3100000005</v>
      </c>
      <c r="FS24" s="18">
        <v>0</v>
      </c>
      <c r="FT24" s="18">
        <v>0</v>
      </c>
      <c r="FU24" s="18">
        <v>0</v>
      </c>
      <c r="FV24" s="19">
        <v>278611974.55999702</v>
      </c>
      <c r="FW24" s="19">
        <v>0</v>
      </c>
      <c r="FX24" s="18">
        <v>0</v>
      </c>
      <c r="FY24" s="18">
        <v>0</v>
      </c>
      <c r="FZ24" s="18">
        <v>278611974.55999702</v>
      </c>
      <c r="GA24" s="18">
        <v>0</v>
      </c>
      <c r="GB24" s="19">
        <v>14261733.959999999</v>
      </c>
      <c r="GC24" s="19">
        <v>0</v>
      </c>
      <c r="GD24" s="18">
        <v>597227.62</v>
      </c>
      <c r="GE24" s="18">
        <v>0</v>
      </c>
      <c r="GF24" s="18">
        <v>13664506.34</v>
      </c>
      <c r="GG24" s="18">
        <v>0</v>
      </c>
      <c r="GH24" s="18">
        <v>491672.89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8269514516.6696911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20370083.149999999</v>
      </c>
      <c r="E25" s="19">
        <v>0</v>
      </c>
      <c r="F25" s="18">
        <v>5957547.5906550009</v>
      </c>
      <c r="G25" s="18">
        <v>0</v>
      </c>
      <c r="H25" s="18">
        <v>9915963.4895059988</v>
      </c>
      <c r="I25" s="18">
        <v>0</v>
      </c>
      <c r="J25" s="18">
        <v>4496572.0698389998</v>
      </c>
      <c r="K25" s="18">
        <v>0</v>
      </c>
      <c r="L25" s="18">
        <v>156376.90830899999</v>
      </c>
      <c r="M25" s="18">
        <v>0</v>
      </c>
      <c r="N25" s="18">
        <v>34327724.93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19064492.462719001</v>
      </c>
      <c r="AA25" s="18">
        <v>0</v>
      </c>
      <c r="AB25" s="18">
        <v>0</v>
      </c>
      <c r="AC25" s="18">
        <v>0</v>
      </c>
      <c r="AD25" s="18">
        <v>1314877.6092940001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243322800.5699999</v>
      </c>
      <c r="AK25" s="18">
        <v>0</v>
      </c>
      <c r="AL25" s="18">
        <v>4006406.6934369998</v>
      </c>
      <c r="AM25" s="18">
        <v>0</v>
      </c>
      <c r="AN25" s="18">
        <v>86876264.354365006</v>
      </c>
      <c r="AO25" s="18">
        <v>0</v>
      </c>
      <c r="AP25" s="18">
        <v>208515565.17651093</v>
      </c>
      <c r="AQ25" s="18">
        <v>0</v>
      </c>
      <c r="AR25" s="18">
        <v>0</v>
      </c>
      <c r="AS25" s="18">
        <v>0</v>
      </c>
      <c r="AT25" s="18">
        <v>4163877.2963670003</v>
      </c>
      <c r="AU25" s="18">
        <v>0</v>
      </c>
      <c r="AV25" s="18">
        <v>6313681.8751070015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280917.10057199997</v>
      </c>
      <c r="BC25" s="18">
        <v>0</v>
      </c>
      <c r="BD25" s="18">
        <v>271094.04851599998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2815.3599999999997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35.769999999999996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70044452.053304985</v>
      </c>
      <c r="CK25" s="18">
        <v>0</v>
      </c>
      <c r="CL25" s="18">
        <v>321189.96474500006</v>
      </c>
      <c r="CM25" s="18">
        <v>0</v>
      </c>
      <c r="CN25" s="18">
        <v>755876.779476</v>
      </c>
      <c r="CO25" s="18">
        <v>0</v>
      </c>
      <c r="CP25" s="18">
        <v>0</v>
      </c>
      <c r="CQ25" s="18">
        <v>0</v>
      </c>
      <c r="CR25" s="18">
        <v>142525.676206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3116653.0991000002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6311943.6091919998</v>
      </c>
      <c r="DY25" s="18">
        <v>0</v>
      </c>
      <c r="DZ25" s="18">
        <v>0</v>
      </c>
      <c r="EA25" s="18">
        <v>0</v>
      </c>
      <c r="EB25" s="18">
        <v>5120530.0158900004</v>
      </c>
      <c r="EC25" s="18">
        <v>0</v>
      </c>
      <c r="ED25" s="18">
        <v>453096.74689900002</v>
      </c>
      <c r="EE25" s="18">
        <v>0</v>
      </c>
      <c r="EF25" s="18">
        <v>12919705.387102</v>
      </c>
      <c r="EG25" s="18">
        <v>0</v>
      </c>
      <c r="EH25" s="18">
        <v>3540063.5678350003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67196.09</v>
      </c>
      <c r="EY25" s="18">
        <v>0</v>
      </c>
      <c r="EZ25" s="18">
        <v>488125582.06999999</v>
      </c>
      <c r="FA25" s="18">
        <v>0</v>
      </c>
      <c r="FB25" s="18">
        <v>0</v>
      </c>
      <c r="FC25" s="18">
        <v>0</v>
      </c>
      <c r="FD25" s="18">
        <v>10566959.369999999</v>
      </c>
      <c r="FE25" s="18">
        <v>0</v>
      </c>
      <c r="FF25" s="18">
        <v>7955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111623.57</v>
      </c>
      <c r="FM25" s="18">
        <v>0</v>
      </c>
      <c r="FN25" s="18">
        <v>6385.89</v>
      </c>
      <c r="FO25" s="18">
        <v>0</v>
      </c>
      <c r="FP25" s="19">
        <v>124228293.34999999</v>
      </c>
      <c r="FQ25" s="19">
        <v>0</v>
      </c>
      <c r="FR25" s="18">
        <v>0</v>
      </c>
      <c r="FS25" s="18">
        <v>0</v>
      </c>
      <c r="FT25" s="18">
        <v>24282483.460000001</v>
      </c>
      <c r="FU25" s="18">
        <v>0</v>
      </c>
      <c r="FV25" s="19">
        <v>100460413.95999998</v>
      </c>
      <c r="FW25" s="19">
        <v>0</v>
      </c>
      <c r="FX25" s="18">
        <v>616051.73</v>
      </c>
      <c r="FY25" s="18">
        <v>0</v>
      </c>
      <c r="FZ25" s="18">
        <v>99844362.229999974</v>
      </c>
      <c r="GA25" s="18">
        <v>0</v>
      </c>
      <c r="GB25" s="19">
        <v>-514604.07000000012</v>
      </c>
      <c r="GC25" s="19">
        <v>0</v>
      </c>
      <c r="GD25" s="18">
        <v>70161.42</v>
      </c>
      <c r="GE25" s="18">
        <v>0</v>
      </c>
      <c r="GF25" s="18">
        <v>-584765.49000000011</v>
      </c>
      <c r="GG25" s="18">
        <v>0</v>
      </c>
      <c r="GH25" s="18">
        <v>5034499.0776070002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1367691789.2909498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1980675444.1768787</v>
      </c>
      <c r="E26" s="19">
        <v>11663288.903121114</v>
      </c>
      <c r="F26" s="18">
        <v>177120844.52113289</v>
      </c>
      <c r="G26" s="18">
        <v>0</v>
      </c>
      <c r="H26" s="18">
        <v>1618984285.4972994</v>
      </c>
      <c r="I26" s="18">
        <v>11663288.903121114</v>
      </c>
      <c r="J26" s="18">
        <v>184570314.15844631</v>
      </c>
      <c r="K26" s="18">
        <v>0</v>
      </c>
      <c r="L26" s="18">
        <v>7559555.1900000004</v>
      </c>
      <c r="M26" s="18">
        <v>0</v>
      </c>
      <c r="N26" s="18">
        <v>103583984.89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171149771.63990054</v>
      </c>
      <c r="AA26" s="18">
        <v>13731668.390099464</v>
      </c>
      <c r="AB26" s="18">
        <v>0</v>
      </c>
      <c r="AC26" s="18">
        <v>0</v>
      </c>
      <c r="AD26" s="18">
        <v>67320265.988667831</v>
      </c>
      <c r="AE26" s="18">
        <v>23592738.411332179</v>
      </c>
      <c r="AF26" s="18">
        <v>0</v>
      </c>
      <c r="AG26" s="18">
        <v>0</v>
      </c>
      <c r="AH26" s="18">
        <v>0</v>
      </c>
      <c r="AI26" s="18">
        <v>0</v>
      </c>
      <c r="AJ26" s="18">
        <v>1687779736.0875061</v>
      </c>
      <c r="AK26" s="18">
        <v>0</v>
      </c>
      <c r="AL26" s="18">
        <v>9191595.3024940081</v>
      </c>
      <c r="AM26" s="18">
        <v>0</v>
      </c>
      <c r="AN26" s="18">
        <v>160136665.91999999</v>
      </c>
      <c r="AO26" s="18">
        <v>0</v>
      </c>
      <c r="AP26" s="18">
        <v>706083415.77999997</v>
      </c>
      <c r="AQ26" s="18">
        <v>0</v>
      </c>
      <c r="AR26" s="18">
        <v>8075</v>
      </c>
      <c r="AS26" s="18">
        <v>0</v>
      </c>
      <c r="AT26" s="18">
        <v>73747706.960000008</v>
      </c>
      <c r="AU26" s="18">
        <v>338764.41</v>
      </c>
      <c r="AV26" s="18">
        <v>50007937.111999996</v>
      </c>
      <c r="AW26" s="18">
        <v>310927.93800000002</v>
      </c>
      <c r="AX26" s="18">
        <v>0</v>
      </c>
      <c r="AY26" s="18">
        <v>0</v>
      </c>
      <c r="AZ26" s="18">
        <v>0</v>
      </c>
      <c r="BA26" s="18">
        <v>0</v>
      </c>
      <c r="BB26" s="18">
        <v>6852620.1179844998</v>
      </c>
      <c r="BC26" s="18">
        <v>2080.8120155000001</v>
      </c>
      <c r="BD26" s="18">
        <v>28840113.05402619</v>
      </c>
      <c r="BE26" s="18">
        <v>93539.705973813005</v>
      </c>
      <c r="BF26" s="18">
        <v>0</v>
      </c>
      <c r="BG26" s="18">
        <v>0</v>
      </c>
      <c r="BH26" s="18">
        <v>1221443.6299999999</v>
      </c>
      <c r="BI26" s="18">
        <v>0</v>
      </c>
      <c r="BJ26" s="18">
        <v>0</v>
      </c>
      <c r="BK26" s="18">
        <v>0</v>
      </c>
      <c r="BL26" s="18">
        <v>48910.51</v>
      </c>
      <c r="BM26" s="18">
        <v>0</v>
      </c>
      <c r="BN26" s="18">
        <v>0</v>
      </c>
      <c r="BO26" s="18">
        <v>0</v>
      </c>
      <c r="BP26" s="18">
        <v>43252.06</v>
      </c>
      <c r="BQ26" s="18">
        <v>0</v>
      </c>
      <c r="BR26" s="18">
        <v>60714.17</v>
      </c>
      <c r="BS26" s="18">
        <v>0</v>
      </c>
      <c r="BT26" s="18">
        <v>0</v>
      </c>
      <c r="BU26" s="18">
        <v>0</v>
      </c>
      <c r="BV26" s="18">
        <v>15113608.92</v>
      </c>
      <c r="BW26" s="18">
        <v>0</v>
      </c>
      <c r="BX26" s="18">
        <v>47152.36</v>
      </c>
      <c r="BY26" s="18">
        <v>0</v>
      </c>
      <c r="BZ26" s="18">
        <v>0</v>
      </c>
      <c r="CA26" s="18">
        <v>0</v>
      </c>
      <c r="CB26" s="18">
        <v>4743406.49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16661150.2805</v>
      </c>
      <c r="DE26" s="18">
        <v>121190.51949999999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-2782561.03</v>
      </c>
      <c r="DY26" s="18">
        <v>0</v>
      </c>
      <c r="DZ26" s="18">
        <v>0</v>
      </c>
      <c r="EA26" s="18">
        <v>0</v>
      </c>
      <c r="EB26" s="18">
        <v>181976141.91999999</v>
      </c>
      <c r="EC26" s="18">
        <v>0</v>
      </c>
      <c r="ED26" s="18">
        <v>39698793.643399999</v>
      </c>
      <c r="EE26" s="18">
        <v>1360763.2265999999</v>
      </c>
      <c r="EF26" s="18">
        <v>168718240.9505558</v>
      </c>
      <c r="EG26" s="18">
        <v>4321539.3894441994</v>
      </c>
      <c r="EH26" s="18">
        <v>157034742.6330764</v>
      </c>
      <c r="EI26" s="18">
        <v>4119744.7369236001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780380.34</v>
      </c>
      <c r="EY26" s="18">
        <v>0</v>
      </c>
      <c r="EZ26" s="18">
        <v>29469175.640000001</v>
      </c>
      <c r="FA26" s="18">
        <v>0</v>
      </c>
      <c r="FB26" s="18">
        <v>0</v>
      </c>
      <c r="FC26" s="18">
        <v>0</v>
      </c>
      <c r="FD26" s="18">
        <v>2147551.98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4716600505.29</v>
      </c>
      <c r="FQ26" s="19">
        <v>0</v>
      </c>
      <c r="FR26" s="18">
        <v>-100372.72999999995</v>
      </c>
      <c r="FS26" s="18">
        <v>0</v>
      </c>
      <c r="FT26" s="18">
        <v>258951.29</v>
      </c>
      <c r="FU26" s="18">
        <v>0</v>
      </c>
      <c r="FV26" s="19">
        <v>1550323445.7399004</v>
      </c>
      <c r="FW26" s="19">
        <v>0</v>
      </c>
      <c r="FX26" s="18">
        <v>22060085.839999937</v>
      </c>
      <c r="FY26" s="18">
        <v>0</v>
      </c>
      <c r="FZ26" s="18">
        <v>1528263359.8999004</v>
      </c>
      <c r="GA26" s="18">
        <v>0</v>
      </c>
      <c r="GB26" s="19">
        <v>3166118480.9900999</v>
      </c>
      <c r="GC26" s="19">
        <v>0</v>
      </c>
      <c r="GD26" s="18">
        <v>607328326.30000281</v>
      </c>
      <c r="GE26" s="18">
        <v>0</v>
      </c>
      <c r="GF26" s="18">
        <v>2558790154.6900969</v>
      </c>
      <c r="GG26" s="18">
        <v>0</v>
      </c>
      <c r="GH26" s="18">
        <v>3755469.2399999886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10388274966.246998</v>
      </c>
      <c r="HW26" s="18">
        <v>59656246.443009868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172827999.43000001</v>
      </c>
      <c r="E27" s="19">
        <v>0</v>
      </c>
      <c r="F27" s="18">
        <v>42900255.100000001</v>
      </c>
      <c r="G27" s="18">
        <v>0</v>
      </c>
      <c r="H27" s="18">
        <v>65036879</v>
      </c>
      <c r="I27" s="18">
        <v>0</v>
      </c>
      <c r="J27" s="18">
        <v>64890865.329999998</v>
      </c>
      <c r="K27" s="18">
        <v>0</v>
      </c>
      <c r="L27" s="18">
        <v>9170959.9499999993</v>
      </c>
      <c r="M27" s="18">
        <v>0</v>
      </c>
      <c r="N27" s="18">
        <v>290998609.75</v>
      </c>
      <c r="O27" s="18">
        <v>0</v>
      </c>
      <c r="P27" s="18">
        <v>0</v>
      </c>
      <c r="Q27" s="18">
        <v>0</v>
      </c>
      <c r="R27" s="18">
        <v>62793290.890000001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31204114.84</v>
      </c>
      <c r="AA27" s="18">
        <v>0</v>
      </c>
      <c r="AB27" s="18">
        <v>674646.73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4479859369.8400002</v>
      </c>
      <c r="AK27" s="18">
        <v>0</v>
      </c>
      <c r="AL27" s="18">
        <v>0</v>
      </c>
      <c r="AM27" s="18">
        <v>0</v>
      </c>
      <c r="AN27" s="18">
        <v>350146435.81</v>
      </c>
      <c r="AO27" s="18">
        <v>0</v>
      </c>
      <c r="AP27" s="18">
        <v>1950933189.6199999</v>
      </c>
      <c r="AQ27" s="18">
        <v>0</v>
      </c>
      <c r="AR27" s="18">
        <v>0</v>
      </c>
      <c r="AS27" s="18">
        <v>0</v>
      </c>
      <c r="AT27" s="18">
        <v>74670026.129999995</v>
      </c>
      <c r="AU27" s="18">
        <v>0</v>
      </c>
      <c r="AV27" s="18">
        <v>86285155.760000005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4412712.6900000004</v>
      </c>
      <c r="BC27" s="18">
        <v>0</v>
      </c>
      <c r="BD27" s="18">
        <v>18448605.32</v>
      </c>
      <c r="BE27" s="18">
        <v>0</v>
      </c>
      <c r="BF27" s="18">
        <v>0</v>
      </c>
      <c r="BG27" s="18">
        <v>0</v>
      </c>
      <c r="BH27" s="18">
        <v>6183937.1100000003</v>
      </c>
      <c r="BI27" s="18">
        <v>0</v>
      </c>
      <c r="BJ27" s="18">
        <v>13795368.369999999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36979.93</v>
      </c>
      <c r="BS27" s="18">
        <v>0</v>
      </c>
      <c r="BT27" s="18">
        <v>0</v>
      </c>
      <c r="BU27" s="18">
        <v>0</v>
      </c>
      <c r="BV27" s="18">
        <v>19349062.59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14630543.310000001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743808055.99000001</v>
      </c>
      <c r="CK27" s="18">
        <v>0</v>
      </c>
      <c r="CL27" s="18">
        <v>8915338.1699999999</v>
      </c>
      <c r="CM27" s="18">
        <v>0</v>
      </c>
      <c r="CN27" s="18">
        <v>2055769.6</v>
      </c>
      <c r="CO27" s="18">
        <v>0</v>
      </c>
      <c r="CP27" s="18">
        <v>0</v>
      </c>
      <c r="CQ27" s="18">
        <v>0</v>
      </c>
      <c r="CR27" s="18">
        <v>2140502.48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759655041.54999995</v>
      </c>
      <c r="DE27" s="18">
        <v>0</v>
      </c>
      <c r="DF27" s="18">
        <v>66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1014776.5900000001</v>
      </c>
      <c r="DW27" s="18">
        <v>0</v>
      </c>
      <c r="DX27" s="18">
        <v>34651248.299999997</v>
      </c>
      <c r="DY27" s="18">
        <v>0</v>
      </c>
      <c r="DZ27" s="18">
        <v>0</v>
      </c>
      <c r="EA27" s="18">
        <v>0</v>
      </c>
      <c r="EB27" s="18">
        <v>294311413.19</v>
      </c>
      <c r="EC27" s="18">
        <v>0</v>
      </c>
      <c r="ED27" s="18">
        <v>2342924.4900000002</v>
      </c>
      <c r="EE27" s="18">
        <v>0</v>
      </c>
      <c r="EF27" s="18">
        <v>54049771.869999997</v>
      </c>
      <c r="EG27" s="18">
        <v>0</v>
      </c>
      <c r="EH27" s="18">
        <v>231520596.49000001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162626.78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7658580.4000000004</v>
      </c>
      <c r="EY27" s="18">
        <v>0</v>
      </c>
      <c r="EZ27" s="18">
        <v>954983736.99000001</v>
      </c>
      <c r="FA27" s="18">
        <v>0</v>
      </c>
      <c r="FB27" s="18">
        <v>0</v>
      </c>
      <c r="FC27" s="18">
        <v>0</v>
      </c>
      <c r="FD27" s="18">
        <v>33078563.050000001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-40849.19</v>
      </c>
      <c r="FK27" s="18">
        <v>0</v>
      </c>
      <c r="FL27" s="18">
        <v>2055216.52</v>
      </c>
      <c r="FM27" s="18">
        <v>0</v>
      </c>
      <c r="FN27" s="18">
        <v>1322866.47</v>
      </c>
      <c r="FO27" s="18">
        <v>0</v>
      </c>
      <c r="FP27" s="19">
        <v>935203520.13</v>
      </c>
      <c r="FQ27" s="19">
        <v>0</v>
      </c>
      <c r="FR27" s="18">
        <v>350690.11</v>
      </c>
      <c r="FS27" s="18">
        <v>0</v>
      </c>
      <c r="FT27" s="18">
        <v>0</v>
      </c>
      <c r="FU27" s="18">
        <v>0</v>
      </c>
      <c r="FV27" s="19">
        <v>238512304.88999999</v>
      </c>
      <c r="FW27" s="19">
        <v>0</v>
      </c>
      <c r="FX27" s="18">
        <v>0</v>
      </c>
      <c r="FY27" s="18">
        <v>0</v>
      </c>
      <c r="FZ27" s="18">
        <v>238512304.88999999</v>
      </c>
      <c r="GA27" s="18">
        <v>0</v>
      </c>
      <c r="GB27" s="19">
        <v>696340525.13</v>
      </c>
      <c r="GC27" s="19">
        <v>0</v>
      </c>
      <c r="GD27" s="18">
        <v>0</v>
      </c>
      <c r="GE27" s="18">
        <v>0</v>
      </c>
      <c r="GF27" s="18">
        <v>696340525.13</v>
      </c>
      <c r="GG27" s="18">
        <v>0</v>
      </c>
      <c r="GH27" s="18">
        <v>7525395.5200000005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11751377947.769999</v>
      </c>
      <c r="HW27" s="18">
        <v>0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301519280.50999999</v>
      </c>
      <c r="E28" s="19">
        <v>0</v>
      </c>
      <c r="F28" s="18">
        <v>2625795.88</v>
      </c>
      <c r="G28" s="18">
        <v>0</v>
      </c>
      <c r="H28" s="18">
        <v>226380146.37</v>
      </c>
      <c r="I28" s="18">
        <v>0</v>
      </c>
      <c r="J28" s="18">
        <v>72513338.260000005</v>
      </c>
      <c r="K28" s="18">
        <v>0</v>
      </c>
      <c r="L28" s="18">
        <v>0</v>
      </c>
      <c r="M28" s="18">
        <v>0</v>
      </c>
      <c r="N28" s="18">
        <v>5046912.47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9356528.0299999993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30097486.989999998</v>
      </c>
      <c r="AO28" s="18">
        <v>0</v>
      </c>
      <c r="AP28" s="18">
        <v>234301749.69999999</v>
      </c>
      <c r="AQ28" s="18">
        <v>0</v>
      </c>
      <c r="AR28" s="18">
        <v>0</v>
      </c>
      <c r="AS28" s="18">
        <v>0</v>
      </c>
      <c r="AT28" s="18">
        <v>8140242.7199999997</v>
      </c>
      <c r="AU28" s="18">
        <v>0</v>
      </c>
      <c r="AV28" s="18">
        <v>25849055.920000002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1312286.57</v>
      </c>
      <c r="BC28" s="18">
        <v>0</v>
      </c>
      <c r="BD28" s="18">
        <v>158532.32999999999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1352568.34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21170.880000000001</v>
      </c>
      <c r="DA28" s="18">
        <v>0</v>
      </c>
      <c r="DB28" s="18">
        <v>0</v>
      </c>
      <c r="DC28" s="18">
        <v>0</v>
      </c>
      <c r="DD28" s="18">
        <v>255543.97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7919486.9500000002</v>
      </c>
      <c r="DY28" s="18">
        <v>0</v>
      </c>
      <c r="DZ28" s="18">
        <v>0</v>
      </c>
      <c r="EA28" s="18">
        <v>0</v>
      </c>
      <c r="EB28" s="18">
        <v>2887740.02</v>
      </c>
      <c r="EC28" s="18">
        <v>0</v>
      </c>
      <c r="ED28" s="18">
        <v>30326.07</v>
      </c>
      <c r="EE28" s="18">
        <v>0</v>
      </c>
      <c r="EF28" s="18">
        <v>2034957.75</v>
      </c>
      <c r="EG28" s="18">
        <v>0</v>
      </c>
      <c r="EH28" s="18">
        <v>6112813.6100000003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996869.88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643564696.66000032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687317789.49019992</v>
      </c>
      <c r="E29" s="19">
        <v>0</v>
      </c>
      <c r="F29" s="18">
        <v>72333978.82323283</v>
      </c>
      <c r="G29" s="18">
        <v>0</v>
      </c>
      <c r="H29" s="18">
        <v>436937378.64803284</v>
      </c>
      <c r="I29" s="18">
        <v>0</v>
      </c>
      <c r="J29" s="18">
        <v>178046432.01893428</v>
      </c>
      <c r="K29" s="18">
        <v>0</v>
      </c>
      <c r="L29" s="18">
        <v>228608983.07440001</v>
      </c>
      <c r="M29" s="18">
        <v>0</v>
      </c>
      <c r="N29" s="18">
        <v>382780745.83999997</v>
      </c>
      <c r="O29" s="18">
        <v>0</v>
      </c>
      <c r="P29" s="18">
        <v>113941.92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3100693.44</v>
      </c>
      <c r="W29" s="18">
        <v>0</v>
      </c>
      <c r="X29" s="18">
        <v>0</v>
      </c>
      <c r="Y29" s="18">
        <v>0</v>
      </c>
      <c r="Z29" s="18">
        <v>446761168.74599999</v>
      </c>
      <c r="AA29" s="18">
        <v>0</v>
      </c>
      <c r="AB29" s="18">
        <v>0</v>
      </c>
      <c r="AC29" s="18">
        <v>0</v>
      </c>
      <c r="AD29" s="18">
        <v>75574026.180000007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3053511618.2200003</v>
      </c>
      <c r="AK29" s="18">
        <v>0</v>
      </c>
      <c r="AL29" s="18">
        <v>2474793.15</v>
      </c>
      <c r="AM29" s="18">
        <v>0</v>
      </c>
      <c r="AN29" s="18">
        <v>216649097.97</v>
      </c>
      <c r="AO29" s="18">
        <v>0</v>
      </c>
      <c r="AP29" s="18">
        <v>2205204867.5799999</v>
      </c>
      <c r="AQ29" s="18">
        <v>0</v>
      </c>
      <c r="AR29" s="18">
        <v>104717.97</v>
      </c>
      <c r="AS29" s="18">
        <v>0</v>
      </c>
      <c r="AT29" s="18">
        <v>90910397.9859</v>
      </c>
      <c r="AU29" s="18">
        <v>0</v>
      </c>
      <c r="AV29" s="18">
        <v>240141432.17829999</v>
      </c>
      <c r="AW29" s="18">
        <v>0</v>
      </c>
      <c r="AX29" s="18">
        <v>9707.16</v>
      </c>
      <c r="AY29" s="18">
        <v>0</v>
      </c>
      <c r="AZ29" s="18">
        <v>0</v>
      </c>
      <c r="BA29" s="18">
        <v>0</v>
      </c>
      <c r="BB29" s="18">
        <v>7020824.0039999997</v>
      </c>
      <c r="BC29" s="18">
        <v>0</v>
      </c>
      <c r="BD29" s="18">
        <v>37594668.405799992</v>
      </c>
      <c r="BE29" s="18">
        <v>0</v>
      </c>
      <c r="BF29" s="18">
        <v>0</v>
      </c>
      <c r="BG29" s="18">
        <v>0</v>
      </c>
      <c r="BH29" s="18">
        <v>7368808.0499999998</v>
      </c>
      <c r="BI29" s="18">
        <v>0</v>
      </c>
      <c r="BJ29" s="18">
        <v>1001743.79</v>
      </c>
      <c r="BK29" s="18">
        <v>0</v>
      </c>
      <c r="BL29" s="18">
        <v>19827273.789999999</v>
      </c>
      <c r="BM29" s="18">
        <v>0</v>
      </c>
      <c r="BN29" s="18">
        <v>3246496.58</v>
      </c>
      <c r="BO29" s="18">
        <v>0</v>
      </c>
      <c r="BP29" s="18">
        <v>1745097.57</v>
      </c>
      <c r="BQ29" s="18">
        <v>0</v>
      </c>
      <c r="BR29" s="18">
        <v>334853.19</v>
      </c>
      <c r="BS29" s="18">
        <v>0</v>
      </c>
      <c r="BT29" s="18">
        <v>0</v>
      </c>
      <c r="BU29" s="18">
        <v>0</v>
      </c>
      <c r="BV29" s="18">
        <v>1023431.12</v>
      </c>
      <c r="BW29" s="18">
        <v>0</v>
      </c>
      <c r="BX29" s="18">
        <v>2339584.23</v>
      </c>
      <c r="BY29" s="18">
        <v>0</v>
      </c>
      <c r="BZ29" s="18">
        <v>0</v>
      </c>
      <c r="CA29" s="18">
        <v>0</v>
      </c>
      <c r="CB29" s="18">
        <v>10788281.775800001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2006839567.8738</v>
      </c>
      <c r="CK29" s="18">
        <v>0</v>
      </c>
      <c r="CL29" s="18">
        <v>96516354.566799998</v>
      </c>
      <c r="CM29" s="18">
        <v>0</v>
      </c>
      <c r="CN29" s="18">
        <v>199694421.24860001</v>
      </c>
      <c r="CO29" s="18">
        <v>0</v>
      </c>
      <c r="CP29" s="18">
        <v>0</v>
      </c>
      <c r="CQ29" s="18">
        <v>0</v>
      </c>
      <c r="CR29" s="18">
        <v>89646671.618699998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39723036.632200003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370103747.26179999</v>
      </c>
      <c r="DY29" s="18">
        <v>0</v>
      </c>
      <c r="DZ29" s="18">
        <v>0</v>
      </c>
      <c r="EA29" s="18">
        <v>0</v>
      </c>
      <c r="EB29" s="18">
        <v>316245904.40530002</v>
      </c>
      <c r="EC29" s="18">
        <v>0</v>
      </c>
      <c r="ED29" s="18">
        <v>60807028.819800004</v>
      </c>
      <c r="EE29" s="18">
        <v>0</v>
      </c>
      <c r="EF29" s="18">
        <v>407243916.49000001</v>
      </c>
      <c r="EG29" s="18">
        <v>0</v>
      </c>
      <c r="EH29" s="18">
        <v>95434947.995499998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72838351.109999999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6839699.8499999996</v>
      </c>
      <c r="EY29" s="18">
        <v>0</v>
      </c>
      <c r="EZ29" s="18">
        <v>1907234284.6500001</v>
      </c>
      <c r="FA29" s="18">
        <v>0</v>
      </c>
      <c r="FB29" s="18">
        <v>0</v>
      </c>
      <c r="FC29" s="18">
        <v>0</v>
      </c>
      <c r="FD29" s="18">
        <v>9595469.9700000007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19399436.539999999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9">
        <v>382348193.30001205</v>
      </c>
      <c r="FQ29" s="19">
        <v>0</v>
      </c>
      <c r="FR29" s="18">
        <v>7303063.5500000352</v>
      </c>
      <c r="FS29" s="18">
        <v>0</v>
      </c>
      <c r="FT29" s="18">
        <v>634190.59</v>
      </c>
      <c r="FU29" s="18">
        <v>0</v>
      </c>
      <c r="FV29" s="19">
        <v>224671669.07999977</v>
      </c>
      <c r="FW29" s="19">
        <v>0</v>
      </c>
      <c r="FX29" s="18">
        <v>5269457.3299999936</v>
      </c>
      <c r="FY29" s="18">
        <v>0</v>
      </c>
      <c r="FZ29" s="18">
        <v>219402211.74999979</v>
      </c>
      <c r="GA29" s="18">
        <v>0</v>
      </c>
      <c r="GB29" s="19">
        <v>149739270.08001223</v>
      </c>
      <c r="GC29" s="19">
        <v>0</v>
      </c>
      <c r="GD29" s="18">
        <v>23160455.179999974</v>
      </c>
      <c r="GE29" s="18">
        <v>0</v>
      </c>
      <c r="GF29" s="18">
        <v>126578814.90001225</v>
      </c>
      <c r="GG29" s="18">
        <v>0</v>
      </c>
      <c r="GH29" s="18">
        <v>6464527.960000026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13812530603.702911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16774018.770000027</v>
      </c>
      <c r="E30" s="19">
        <v>0</v>
      </c>
      <c r="F30" s="18">
        <v>5552083.5900000092</v>
      </c>
      <c r="G30" s="18">
        <v>0</v>
      </c>
      <c r="H30" s="18">
        <v>6403038.5900000092</v>
      </c>
      <c r="I30" s="18">
        <v>0</v>
      </c>
      <c r="J30" s="18">
        <v>4818896.5900000092</v>
      </c>
      <c r="K30" s="18">
        <v>0</v>
      </c>
      <c r="L30" s="18">
        <v>2041563.93</v>
      </c>
      <c r="M30" s="18">
        <v>0</v>
      </c>
      <c r="N30" s="18">
        <v>19361085.29999996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37351673.38000001</v>
      </c>
      <c r="AA30" s="18">
        <v>0</v>
      </c>
      <c r="AB30" s="18">
        <v>0</v>
      </c>
      <c r="AC30" s="18">
        <v>0</v>
      </c>
      <c r="AD30" s="18">
        <v>231770.33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1056653029.46</v>
      </c>
      <c r="AK30" s="18">
        <v>0</v>
      </c>
      <c r="AL30" s="18">
        <v>982728.00999999954</v>
      </c>
      <c r="AM30" s="18">
        <v>0</v>
      </c>
      <c r="AN30" s="18">
        <v>37559412.32999897</v>
      </c>
      <c r="AO30" s="18">
        <v>0</v>
      </c>
      <c r="AP30" s="18">
        <v>55379359.729999997</v>
      </c>
      <c r="AQ30" s="18">
        <v>0</v>
      </c>
      <c r="AR30" s="18">
        <v>0</v>
      </c>
      <c r="AS30" s="18">
        <v>0</v>
      </c>
      <c r="AT30" s="18">
        <v>5619035.0600000089</v>
      </c>
      <c r="AU30" s="18">
        <v>0</v>
      </c>
      <c r="AV30" s="18">
        <v>10538789.749999888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712721.09000000043</v>
      </c>
      <c r="BC30" s="18">
        <v>0</v>
      </c>
      <c r="BD30" s="18">
        <v>3137920.0099998894</v>
      </c>
      <c r="BE30" s="18">
        <v>0</v>
      </c>
      <c r="BF30" s="18">
        <v>0</v>
      </c>
      <c r="BG30" s="18">
        <v>0</v>
      </c>
      <c r="BH30" s="18">
        <v>116945.32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219454.06999999998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7643611.5799995838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54623105.829999991</v>
      </c>
      <c r="CK30" s="18">
        <v>0</v>
      </c>
      <c r="CL30" s="18">
        <v>2104053.3900000006</v>
      </c>
      <c r="CM30" s="18">
        <v>0</v>
      </c>
      <c r="CN30" s="18">
        <v>3581838.4599999972</v>
      </c>
      <c r="CO30" s="18">
        <v>0</v>
      </c>
      <c r="CP30" s="18">
        <v>0</v>
      </c>
      <c r="CQ30" s="18">
        <v>0</v>
      </c>
      <c r="CR30" s="18">
        <v>1564168.5100000019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133665417.7499999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7960079.2800000561</v>
      </c>
      <c r="DY30" s="18">
        <v>0</v>
      </c>
      <c r="DZ30" s="18">
        <v>0</v>
      </c>
      <c r="EA30" s="18">
        <v>0</v>
      </c>
      <c r="EB30" s="18">
        <v>4188537.8200000003</v>
      </c>
      <c r="EC30" s="18">
        <v>0</v>
      </c>
      <c r="ED30" s="18">
        <v>379118.91000000003</v>
      </c>
      <c r="EE30" s="18">
        <v>0</v>
      </c>
      <c r="EF30" s="18">
        <v>11484018.560000002</v>
      </c>
      <c r="EG30" s="18">
        <v>0</v>
      </c>
      <c r="EH30" s="18">
        <v>6084084.809999967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81611747.630000055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167440394.64999998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431607.69999999995</v>
      </c>
      <c r="FW30" s="19">
        <v>0</v>
      </c>
      <c r="FX30" s="18">
        <v>431607.69999999995</v>
      </c>
      <c r="FY30" s="18">
        <v>0</v>
      </c>
      <c r="FZ30" s="18">
        <v>0</v>
      </c>
      <c r="GA30" s="18">
        <v>0</v>
      </c>
      <c r="GB30" s="19">
        <v>167008786.94999999</v>
      </c>
      <c r="GC30" s="19">
        <v>0</v>
      </c>
      <c r="GD30" s="18">
        <v>0</v>
      </c>
      <c r="GE30" s="18">
        <v>0</v>
      </c>
      <c r="GF30" s="18">
        <v>167008786.94999999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1729041909.8899984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508173231.14999998</v>
      </c>
      <c r="E31" s="19">
        <v>0</v>
      </c>
      <c r="F31" s="18">
        <v>40100095.008953996</v>
      </c>
      <c r="G31" s="18">
        <v>0</v>
      </c>
      <c r="H31" s="18">
        <v>119903267.969859</v>
      </c>
      <c r="I31" s="18">
        <v>0</v>
      </c>
      <c r="J31" s="18">
        <v>348169868.17118698</v>
      </c>
      <c r="K31" s="18">
        <v>0</v>
      </c>
      <c r="L31" s="18">
        <v>80826659.599999994</v>
      </c>
      <c r="M31" s="18">
        <v>0</v>
      </c>
      <c r="N31" s="18">
        <v>120311218.48</v>
      </c>
      <c r="O31" s="18">
        <v>0</v>
      </c>
      <c r="P31" s="18">
        <v>0</v>
      </c>
      <c r="Q31" s="18">
        <v>0</v>
      </c>
      <c r="R31" s="18">
        <v>24658943.050000001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290428106.72000003</v>
      </c>
      <c r="AA31" s="18">
        <v>0</v>
      </c>
      <c r="AB31" s="18">
        <v>0</v>
      </c>
      <c r="AC31" s="18">
        <v>0</v>
      </c>
      <c r="AD31" s="18">
        <v>133165171.48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6602366079.5851278</v>
      </c>
      <c r="AK31" s="18">
        <v>0</v>
      </c>
      <c r="AL31" s="18">
        <v>41094361.404872</v>
      </c>
      <c r="AM31" s="18">
        <v>0</v>
      </c>
      <c r="AN31" s="18">
        <v>480188693.80000007</v>
      </c>
      <c r="AO31" s="18">
        <v>0</v>
      </c>
      <c r="AP31" s="18">
        <v>5473419623.9099998</v>
      </c>
      <c r="AQ31" s="18">
        <v>0</v>
      </c>
      <c r="AR31" s="18">
        <v>3803278.32</v>
      </c>
      <c r="AS31" s="18">
        <v>0</v>
      </c>
      <c r="AT31" s="18">
        <v>74429512.719999999</v>
      </c>
      <c r="AU31" s="18">
        <v>0</v>
      </c>
      <c r="AV31" s="18">
        <v>30075534.57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10858895.779999999</v>
      </c>
      <c r="BC31" s="18">
        <v>0</v>
      </c>
      <c r="BD31" s="18">
        <v>61282718.420000002</v>
      </c>
      <c r="BE31" s="18">
        <v>0</v>
      </c>
      <c r="BF31" s="18">
        <v>0</v>
      </c>
      <c r="BG31" s="18">
        <v>0</v>
      </c>
      <c r="BH31" s="18">
        <v>10032378.050000001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2689671.21</v>
      </c>
      <c r="BQ31" s="18">
        <v>0</v>
      </c>
      <c r="BR31" s="18">
        <v>12015448.039999999</v>
      </c>
      <c r="BS31" s="18">
        <v>0</v>
      </c>
      <c r="BT31" s="18">
        <v>0</v>
      </c>
      <c r="BU31" s="18">
        <v>0</v>
      </c>
      <c r="BV31" s="18">
        <v>57530158.63000001</v>
      </c>
      <c r="BW31" s="18">
        <v>0</v>
      </c>
      <c r="BX31" s="18">
        <v>664309.52</v>
      </c>
      <c r="BY31" s="18">
        <v>0</v>
      </c>
      <c r="BZ31" s="18">
        <v>735998.82</v>
      </c>
      <c r="CA31" s="18">
        <v>0</v>
      </c>
      <c r="CB31" s="18">
        <v>3917496.3200000003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1393689298.5799999</v>
      </c>
      <c r="CK31" s="18">
        <v>0</v>
      </c>
      <c r="CL31" s="18">
        <v>33298403.199999999</v>
      </c>
      <c r="CM31" s="18">
        <v>0</v>
      </c>
      <c r="CN31" s="18">
        <v>30770735.460000001</v>
      </c>
      <c r="CO31" s="18">
        <v>0</v>
      </c>
      <c r="CP31" s="18">
        <v>0</v>
      </c>
      <c r="CQ31" s="18">
        <v>0</v>
      </c>
      <c r="CR31" s="18">
        <v>29648129.809999999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72711427.49000001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1047599.45</v>
      </c>
      <c r="DU31" s="18">
        <v>0</v>
      </c>
      <c r="DV31" s="18">
        <v>0</v>
      </c>
      <c r="DW31" s="18">
        <v>0</v>
      </c>
      <c r="DX31" s="18">
        <v>172190351.78999999</v>
      </c>
      <c r="DY31" s="18">
        <v>0</v>
      </c>
      <c r="DZ31" s="18">
        <v>0</v>
      </c>
      <c r="EA31" s="18">
        <v>0</v>
      </c>
      <c r="EB31" s="18">
        <v>193328571.61000001</v>
      </c>
      <c r="EC31" s="18">
        <v>0</v>
      </c>
      <c r="ED31" s="18">
        <v>72272106.760000005</v>
      </c>
      <c r="EE31" s="18">
        <v>0</v>
      </c>
      <c r="EF31" s="18">
        <v>140102289.62</v>
      </c>
      <c r="EG31" s="18">
        <v>0</v>
      </c>
      <c r="EH31" s="18">
        <v>96892983.150000006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30385322.460000001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7364374.9699999997</v>
      </c>
      <c r="EY31" s="18">
        <v>0</v>
      </c>
      <c r="EZ31" s="18">
        <v>444974865.29000002</v>
      </c>
      <c r="FA31" s="18">
        <v>0</v>
      </c>
      <c r="FB31" s="18">
        <v>0</v>
      </c>
      <c r="FC31" s="18">
        <v>0</v>
      </c>
      <c r="FD31" s="18">
        <v>4015026.83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486367.12</v>
      </c>
      <c r="FM31" s="18">
        <v>0</v>
      </c>
      <c r="FN31" s="18">
        <v>534356.06999999995</v>
      </c>
      <c r="FO31" s="18">
        <v>0</v>
      </c>
      <c r="FP31" s="19">
        <v>740461607.17999983</v>
      </c>
      <c r="FQ31" s="19">
        <v>0</v>
      </c>
      <c r="FR31" s="18">
        <v>957504.42999799992</v>
      </c>
      <c r="FS31" s="18">
        <v>0</v>
      </c>
      <c r="FT31" s="18">
        <v>20785100.559549864</v>
      </c>
      <c r="FU31" s="18">
        <v>0</v>
      </c>
      <c r="FV31" s="19">
        <v>718041133.06999993</v>
      </c>
      <c r="FW31" s="19">
        <v>0</v>
      </c>
      <c r="FX31" s="18">
        <v>13396478.51</v>
      </c>
      <c r="FY31" s="18">
        <v>0</v>
      </c>
      <c r="FZ31" s="18">
        <v>704644654.55999994</v>
      </c>
      <c r="GA31" s="18">
        <v>0</v>
      </c>
      <c r="GB31" s="19">
        <v>677869.12045200006</v>
      </c>
      <c r="GC31" s="19">
        <v>0</v>
      </c>
      <c r="GD31" s="18">
        <v>368845.42045199999</v>
      </c>
      <c r="GE31" s="18">
        <v>0</v>
      </c>
      <c r="GF31" s="18">
        <v>309023.7</v>
      </c>
      <c r="GG31" s="18">
        <v>0</v>
      </c>
      <c r="GH31" s="18">
        <v>103429881.34</v>
      </c>
      <c r="GI31" s="18">
        <v>0</v>
      </c>
      <c r="GJ31" s="18">
        <v>0</v>
      </c>
      <c r="GK31" s="18">
        <v>0</v>
      </c>
      <c r="GL31" s="18">
        <v>114606.83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17590385794.59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320736434.16001034</v>
      </c>
      <c r="E32" s="19">
        <v>0</v>
      </c>
      <c r="F32" s="18">
        <v>91553395.42002213</v>
      </c>
      <c r="G32" s="18">
        <v>0</v>
      </c>
      <c r="H32" s="18">
        <v>123440828.5200001</v>
      </c>
      <c r="I32" s="18">
        <v>0</v>
      </c>
      <c r="J32" s="18">
        <v>105742210.21998811</v>
      </c>
      <c r="K32" s="18">
        <v>0</v>
      </c>
      <c r="L32" s="18">
        <v>1547676.2300000009</v>
      </c>
      <c r="M32" s="18">
        <v>0</v>
      </c>
      <c r="N32" s="18">
        <v>467207005.13006926</v>
      </c>
      <c r="O32" s="18">
        <v>0</v>
      </c>
      <c r="P32" s="18">
        <v>481653.1200000004</v>
      </c>
      <c r="Q32" s="18">
        <v>0</v>
      </c>
      <c r="R32" s="18">
        <v>6451408.8899999978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292745122.92000079</v>
      </c>
      <c r="AA32" s="18">
        <v>0</v>
      </c>
      <c r="AB32" s="18">
        <v>0</v>
      </c>
      <c r="AC32" s="18">
        <v>0</v>
      </c>
      <c r="AD32" s="18">
        <v>102528290.08999994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5876760924.0523252</v>
      </c>
      <c r="AK32" s="18">
        <v>0</v>
      </c>
      <c r="AL32" s="18">
        <v>13738776.090000043</v>
      </c>
      <c r="AM32" s="18">
        <v>0</v>
      </c>
      <c r="AN32" s="18">
        <v>256377406.53002146</v>
      </c>
      <c r="AO32" s="18">
        <v>0</v>
      </c>
      <c r="AP32" s="18">
        <v>1590742692.7599661</v>
      </c>
      <c r="AQ32" s="18">
        <v>0</v>
      </c>
      <c r="AR32" s="18">
        <v>5169589.3499999978</v>
      </c>
      <c r="AS32" s="18">
        <v>0</v>
      </c>
      <c r="AT32" s="18">
        <v>27240647.650000006</v>
      </c>
      <c r="AU32" s="18">
        <v>0</v>
      </c>
      <c r="AV32" s="18">
        <v>153384418.75000003</v>
      </c>
      <c r="AW32" s="18">
        <v>0</v>
      </c>
      <c r="AX32" s="18">
        <v>321446.56999999995</v>
      </c>
      <c r="AY32" s="18">
        <v>0</v>
      </c>
      <c r="AZ32" s="18">
        <v>0</v>
      </c>
      <c r="BA32" s="18">
        <v>0</v>
      </c>
      <c r="BB32" s="18">
        <v>3489046.9599998966</v>
      </c>
      <c r="BC32" s="18">
        <v>0</v>
      </c>
      <c r="BD32" s="18">
        <v>29488128.480002005</v>
      </c>
      <c r="BE32" s="18">
        <v>0</v>
      </c>
      <c r="BF32" s="18">
        <v>0</v>
      </c>
      <c r="BG32" s="18">
        <v>0</v>
      </c>
      <c r="BH32" s="18">
        <v>1476094.2600000002</v>
      </c>
      <c r="BI32" s="18">
        <v>0</v>
      </c>
      <c r="BJ32" s="18">
        <v>15263154.18</v>
      </c>
      <c r="BK32" s="18">
        <v>0</v>
      </c>
      <c r="BL32" s="18">
        <v>3622397.4299999997</v>
      </c>
      <c r="BM32" s="18">
        <v>0</v>
      </c>
      <c r="BN32" s="18">
        <v>2862376.9800000004</v>
      </c>
      <c r="BO32" s="18">
        <v>0</v>
      </c>
      <c r="BP32" s="18">
        <v>57406.659999999996</v>
      </c>
      <c r="BQ32" s="18">
        <v>0</v>
      </c>
      <c r="BR32" s="18">
        <v>753549.08999999939</v>
      </c>
      <c r="BS32" s="18">
        <v>0</v>
      </c>
      <c r="BT32" s="18">
        <v>0</v>
      </c>
      <c r="BU32" s="18">
        <v>0</v>
      </c>
      <c r="BV32" s="18">
        <v>26190.449999999997</v>
      </c>
      <c r="BW32" s="18">
        <v>0</v>
      </c>
      <c r="BX32" s="18">
        <v>36215</v>
      </c>
      <c r="BY32" s="18">
        <v>0</v>
      </c>
      <c r="BZ32" s="18">
        <v>0</v>
      </c>
      <c r="CA32" s="18">
        <v>0</v>
      </c>
      <c r="CB32" s="18">
        <v>1572479.7499999998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926627751.73001242</v>
      </c>
      <c r="CK32" s="18">
        <v>0</v>
      </c>
      <c r="CL32" s="18">
        <v>66932385.950036973</v>
      </c>
      <c r="CM32" s="18">
        <v>0</v>
      </c>
      <c r="CN32" s="18">
        <v>28611018.120001178</v>
      </c>
      <c r="CO32" s="18">
        <v>0</v>
      </c>
      <c r="CP32" s="18">
        <v>0</v>
      </c>
      <c r="CQ32" s="18">
        <v>0</v>
      </c>
      <c r="CR32" s="18">
        <v>42421523.33998879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24033845.980012134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12039375.429999933</v>
      </c>
      <c r="DY32" s="18">
        <v>0</v>
      </c>
      <c r="DZ32" s="18">
        <v>0</v>
      </c>
      <c r="EA32" s="18">
        <v>0</v>
      </c>
      <c r="EB32" s="18">
        <v>38453264.469999701</v>
      </c>
      <c r="EC32" s="18">
        <v>0</v>
      </c>
      <c r="ED32" s="18">
        <v>476556.33000000013</v>
      </c>
      <c r="EE32" s="18">
        <v>0</v>
      </c>
      <c r="EF32" s="18">
        <v>7950481.2000000011</v>
      </c>
      <c r="EG32" s="18">
        <v>0</v>
      </c>
      <c r="EH32" s="18">
        <v>34708160.219999745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54037.8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16823714.689999986</v>
      </c>
      <c r="EY32" s="18">
        <v>0</v>
      </c>
      <c r="EZ32" s="18">
        <v>925451980.83000278</v>
      </c>
      <c r="FA32" s="18">
        <v>0</v>
      </c>
      <c r="FB32" s="18">
        <v>0</v>
      </c>
      <c r="FC32" s="18">
        <v>0</v>
      </c>
      <c r="FD32" s="18">
        <v>17399351.610000007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1257007.72</v>
      </c>
      <c r="FK32" s="18">
        <v>0</v>
      </c>
      <c r="FL32" s="18">
        <v>768784.65999999992</v>
      </c>
      <c r="FM32" s="18">
        <v>0</v>
      </c>
      <c r="FN32" s="18">
        <v>36378448.509813242</v>
      </c>
      <c r="FO32" s="18">
        <v>0</v>
      </c>
      <c r="FP32" s="19">
        <v>376328410.92000014</v>
      </c>
      <c r="FQ32" s="19">
        <v>0</v>
      </c>
      <c r="FR32" s="18">
        <v>13091984.039999969</v>
      </c>
      <c r="FS32" s="18">
        <v>0</v>
      </c>
      <c r="FT32" s="18">
        <v>574493.63</v>
      </c>
      <c r="FU32" s="18">
        <v>0</v>
      </c>
      <c r="FV32" s="19">
        <v>362661933.25000018</v>
      </c>
      <c r="FW32" s="19">
        <v>0</v>
      </c>
      <c r="FX32" s="18">
        <v>6324749.9600000028</v>
      </c>
      <c r="FY32" s="18">
        <v>0</v>
      </c>
      <c r="FZ32" s="18">
        <v>356337183.2900002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4527208.7199999969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11735323839.76226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19209785.399999984</v>
      </c>
      <c r="E33" s="19">
        <v>0</v>
      </c>
      <c r="F33" s="18">
        <v>4373538.1799999848</v>
      </c>
      <c r="G33" s="18">
        <v>0</v>
      </c>
      <c r="H33" s="18">
        <v>126896.36</v>
      </c>
      <c r="I33" s="18">
        <v>0</v>
      </c>
      <c r="J33" s="18">
        <v>14709350.859999999</v>
      </c>
      <c r="K33" s="18">
        <v>0</v>
      </c>
      <c r="L33" s="18">
        <v>40.049999999999997</v>
      </c>
      <c r="M33" s="18">
        <v>0</v>
      </c>
      <c r="N33" s="18">
        <v>143117339.94999909</v>
      </c>
      <c r="O33" s="18">
        <v>0</v>
      </c>
      <c r="P33" s="18">
        <v>0</v>
      </c>
      <c r="Q33" s="18">
        <v>0</v>
      </c>
      <c r="R33" s="18">
        <v>3324034.5699999952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6451733.1299999803</v>
      </c>
      <c r="AA33" s="18">
        <v>0</v>
      </c>
      <c r="AB33" s="18">
        <v>1004527.63</v>
      </c>
      <c r="AC33" s="18">
        <v>0</v>
      </c>
      <c r="AD33" s="18">
        <v>16000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1275785769.4699707</v>
      </c>
      <c r="AK33" s="18">
        <v>0</v>
      </c>
      <c r="AL33" s="18">
        <v>4955.3600000000006</v>
      </c>
      <c r="AM33" s="18">
        <v>0</v>
      </c>
      <c r="AN33" s="18">
        <v>20082889.789999247</v>
      </c>
      <c r="AO33" s="18">
        <v>0</v>
      </c>
      <c r="AP33" s="18">
        <v>507697739.17999631</v>
      </c>
      <c r="AQ33" s="18">
        <v>0</v>
      </c>
      <c r="AR33" s="18">
        <v>0</v>
      </c>
      <c r="AS33" s="18">
        <v>0</v>
      </c>
      <c r="AT33" s="18">
        <v>515964.50999999966</v>
      </c>
      <c r="AU33" s="18">
        <v>0</v>
      </c>
      <c r="AV33" s="18">
        <v>40847353.540002465</v>
      </c>
      <c r="AW33" s="18">
        <v>0</v>
      </c>
      <c r="AX33" s="18">
        <v>280</v>
      </c>
      <c r="AY33" s="18">
        <v>0</v>
      </c>
      <c r="AZ33" s="18">
        <v>0</v>
      </c>
      <c r="BA33" s="18">
        <v>0</v>
      </c>
      <c r="BB33" s="18">
        <v>52633.269999999953</v>
      </c>
      <c r="BC33" s="18">
        <v>0</v>
      </c>
      <c r="BD33" s="18">
        <v>214338.36999999994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15700</v>
      </c>
      <c r="BQ33" s="18">
        <v>0</v>
      </c>
      <c r="BR33" s="18">
        <v>30706.77</v>
      </c>
      <c r="BS33" s="18">
        <v>0</v>
      </c>
      <c r="BT33" s="18">
        <v>0</v>
      </c>
      <c r="BU33" s="18">
        <v>0</v>
      </c>
      <c r="BV33" s="18">
        <v>2586004.7299999981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3933.75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25731090.399999823</v>
      </c>
      <c r="CK33" s="18">
        <v>0</v>
      </c>
      <c r="CL33" s="18">
        <v>273306.18999999989</v>
      </c>
      <c r="CM33" s="18">
        <v>0</v>
      </c>
      <c r="CN33" s="18">
        <v>262411.34999999992</v>
      </c>
      <c r="CO33" s="18">
        <v>0</v>
      </c>
      <c r="CP33" s="18">
        <v>0</v>
      </c>
      <c r="CQ33" s="18">
        <v>0</v>
      </c>
      <c r="CR33" s="18">
        <v>1157280.5799999973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2181924.3899998697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24267.930000000008</v>
      </c>
      <c r="DW33" s="18">
        <v>0</v>
      </c>
      <c r="DX33" s="18">
        <v>2806689.5999998334</v>
      </c>
      <c r="DY33" s="18">
        <v>0</v>
      </c>
      <c r="DZ33" s="18">
        <v>0</v>
      </c>
      <c r="EA33" s="18">
        <v>0</v>
      </c>
      <c r="EB33" s="18">
        <v>440115.74999999948</v>
      </c>
      <c r="EC33" s="18">
        <v>0</v>
      </c>
      <c r="ED33" s="18">
        <v>0</v>
      </c>
      <c r="EE33" s="18">
        <v>0</v>
      </c>
      <c r="EF33" s="18">
        <v>38928.799999999988</v>
      </c>
      <c r="EG33" s="18">
        <v>0</v>
      </c>
      <c r="EH33" s="18">
        <v>158199.12000000005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49952.46</v>
      </c>
      <c r="EY33" s="18">
        <v>0</v>
      </c>
      <c r="EZ33" s="18">
        <v>236407637.63000014</v>
      </c>
      <c r="FA33" s="18">
        <v>0</v>
      </c>
      <c r="FB33" s="18">
        <v>0</v>
      </c>
      <c r="FC33" s="18">
        <v>0</v>
      </c>
      <c r="FD33" s="18">
        <v>2336090.19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14763379.640000308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2307593003.4999676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51965904.70000001</v>
      </c>
      <c r="E34" s="19">
        <v>0</v>
      </c>
      <c r="F34" s="18">
        <v>21117577.859999999</v>
      </c>
      <c r="G34" s="18">
        <v>0</v>
      </c>
      <c r="H34" s="18">
        <v>30848326.840000011</v>
      </c>
      <c r="I34" s="18">
        <v>0</v>
      </c>
      <c r="J34" s="18">
        <v>0</v>
      </c>
      <c r="K34" s="18">
        <v>0</v>
      </c>
      <c r="L34" s="18">
        <v>294597305.70999998</v>
      </c>
      <c r="M34" s="18">
        <v>0</v>
      </c>
      <c r="N34" s="18">
        <v>26288842.109999999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152992869.25999999</v>
      </c>
      <c r="AA34" s="18">
        <v>0</v>
      </c>
      <c r="AB34" s="18">
        <v>0</v>
      </c>
      <c r="AC34" s="18">
        <v>0</v>
      </c>
      <c r="AD34" s="18">
        <v>21507167.539999999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324957.69</v>
      </c>
      <c r="AK34" s="18">
        <v>0</v>
      </c>
      <c r="AL34" s="18">
        <v>0</v>
      </c>
      <c r="AM34" s="18">
        <v>0</v>
      </c>
      <c r="AN34" s="18">
        <v>10222956.969999999</v>
      </c>
      <c r="AO34" s="18">
        <v>0</v>
      </c>
      <c r="AP34" s="18">
        <v>102983460.85000001</v>
      </c>
      <c r="AQ34" s="18">
        <v>0</v>
      </c>
      <c r="AR34" s="18">
        <v>0</v>
      </c>
      <c r="AS34" s="18">
        <v>0</v>
      </c>
      <c r="AT34" s="18">
        <v>119727595.50999999</v>
      </c>
      <c r="AU34" s="18">
        <v>0</v>
      </c>
      <c r="AV34" s="18">
        <v>19152907.819999997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4505189.41</v>
      </c>
      <c r="BC34" s="18">
        <v>0</v>
      </c>
      <c r="BD34" s="18">
        <v>18319101.349999998</v>
      </c>
      <c r="BE34" s="18">
        <v>0</v>
      </c>
      <c r="BF34" s="18">
        <v>0</v>
      </c>
      <c r="BG34" s="18">
        <v>0</v>
      </c>
      <c r="BH34" s="18">
        <v>-442415.21</v>
      </c>
      <c r="BI34" s="18">
        <v>0</v>
      </c>
      <c r="BJ34" s="18">
        <v>0</v>
      </c>
      <c r="BK34" s="18">
        <v>0</v>
      </c>
      <c r="BL34" s="18">
        <v>27659312.199999999</v>
      </c>
      <c r="BM34" s="18">
        <v>0</v>
      </c>
      <c r="BN34" s="18">
        <v>0</v>
      </c>
      <c r="BO34" s="18">
        <v>0</v>
      </c>
      <c r="BP34" s="18">
        <v>1500</v>
      </c>
      <c r="BQ34" s="18">
        <v>0</v>
      </c>
      <c r="BR34" s="18">
        <v>8811.11</v>
      </c>
      <c r="BS34" s="18">
        <v>0</v>
      </c>
      <c r="BT34" s="18">
        <v>0</v>
      </c>
      <c r="BU34" s="18">
        <v>0</v>
      </c>
      <c r="BV34" s="18">
        <v>164666670.93999997</v>
      </c>
      <c r="BW34" s="18">
        <v>0</v>
      </c>
      <c r="BX34" s="18">
        <v>7422899.4700000007</v>
      </c>
      <c r="BY34" s="18">
        <v>0</v>
      </c>
      <c r="BZ34" s="18">
        <v>14020.08</v>
      </c>
      <c r="CA34" s="18">
        <v>0</v>
      </c>
      <c r="CB34" s="18">
        <v>18034749.450000003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369821600.79000002</v>
      </c>
      <c r="CK34" s="18">
        <v>0</v>
      </c>
      <c r="CL34" s="18">
        <v>12856464.810000002</v>
      </c>
      <c r="CM34" s="18">
        <v>0</v>
      </c>
      <c r="CN34" s="18">
        <v>8918883.3500000015</v>
      </c>
      <c r="CO34" s="18">
        <v>0</v>
      </c>
      <c r="CP34" s="18">
        <v>0</v>
      </c>
      <c r="CQ34" s="18">
        <v>0</v>
      </c>
      <c r="CR34" s="18">
        <v>1467185.58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74367569.829999998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3598061.4600000004</v>
      </c>
      <c r="DY34" s="18">
        <v>0</v>
      </c>
      <c r="DZ34" s="18">
        <v>0</v>
      </c>
      <c r="EA34" s="18">
        <v>0</v>
      </c>
      <c r="EB34" s="18">
        <v>12744698.23</v>
      </c>
      <c r="EC34" s="18">
        <v>0</v>
      </c>
      <c r="ED34" s="18">
        <v>660527.75</v>
      </c>
      <c r="EE34" s="18">
        <v>0</v>
      </c>
      <c r="EF34" s="18">
        <v>806492.41</v>
      </c>
      <c r="EG34" s="18">
        <v>0</v>
      </c>
      <c r="EH34" s="18">
        <v>1073539074.7199999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34111985.450000003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296828.14</v>
      </c>
      <c r="FO34" s="18">
        <v>0</v>
      </c>
      <c r="FP34" s="19">
        <v>11518711</v>
      </c>
      <c r="FQ34" s="19">
        <v>0</v>
      </c>
      <c r="FR34" s="18">
        <v>756140.84999999963</v>
      </c>
      <c r="FS34" s="18">
        <v>0</v>
      </c>
      <c r="FT34" s="18">
        <v>10762570.15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82194000.729999989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2732918410.9699998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27759164.640000001</v>
      </c>
      <c r="E35" s="19">
        <v>0</v>
      </c>
      <c r="F35" s="18">
        <v>9792620.8399999999</v>
      </c>
      <c r="G35" s="18">
        <v>0</v>
      </c>
      <c r="H35" s="18">
        <v>8453363.8000000007</v>
      </c>
      <c r="I35" s="18">
        <v>0</v>
      </c>
      <c r="J35" s="18">
        <v>9513180</v>
      </c>
      <c r="K35" s="18">
        <v>0</v>
      </c>
      <c r="L35" s="18">
        <v>0</v>
      </c>
      <c r="M35" s="18">
        <v>0</v>
      </c>
      <c r="N35" s="18">
        <v>25017073.960000001</v>
      </c>
      <c r="O35" s="18">
        <v>0</v>
      </c>
      <c r="P35" s="18">
        <v>42370306.300000004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32885241.510000002</v>
      </c>
      <c r="AA35" s="18">
        <v>0</v>
      </c>
      <c r="AB35" s="18">
        <v>0</v>
      </c>
      <c r="AC35" s="18">
        <v>0</v>
      </c>
      <c r="AD35" s="18">
        <v>573082.75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460561497.87</v>
      </c>
      <c r="AK35" s="18">
        <v>0</v>
      </c>
      <c r="AL35" s="18">
        <v>1285251</v>
      </c>
      <c r="AM35" s="18">
        <v>0</v>
      </c>
      <c r="AN35" s="18">
        <v>42524726.280000001</v>
      </c>
      <c r="AO35" s="18">
        <v>0</v>
      </c>
      <c r="AP35" s="18">
        <v>270814434.68000001</v>
      </c>
      <c r="AQ35" s="18">
        <v>0</v>
      </c>
      <c r="AR35" s="18">
        <v>5653500.3599999994</v>
      </c>
      <c r="AS35" s="18">
        <v>0</v>
      </c>
      <c r="AT35" s="18">
        <v>19454728.850000001</v>
      </c>
      <c r="AU35" s="18">
        <v>0</v>
      </c>
      <c r="AV35" s="18">
        <v>9446109.4499999993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618118.82999999996</v>
      </c>
      <c r="BC35" s="18">
        <v>0</v>
      </c>
      <c r="BD35" s="18">
        <v>1842891.5500000003</v>
      </c>
      <c r="BE35" s="18">
        <v>0</v>
      </c>
      <c r="BF35" s="18">
        <v>0</v>
      </c>
      <c r="BG35" s="18">
        <v>0</v>
      </c>
      <c r="BH35" s="18">
        <v>105001.75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523225.60000000003</v>
      </c>
      <c r="BQ35" s="18">
        <v>0</v>
      </c>
      <c r="BR35" s="18">
        <v>141903.15</v>
      </c>
      <c r="BS35" s="18">
        <v>0</v>
      </c>
      <c r="BT35" s="18">
        <v>0</v>
      </c>
      <c r="BU35" s="18">
        <v>0</v>
      </c>
      <c r="BV35" s="18">
        <v>5142776.59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62269.03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49254643.539999999</v>
      </c>
      <c r="CK35" s="18">
        <v>0</v>
      </c>
      <c r="CL35" s="18">
        <v>2586522.54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7362679.3200000003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29744204.980000004</v>
      </c>
      <c r="EC35" s="18">
        <v>0</v>
      </c>
      <c r="ED35" s="18">
        <v>4479.43</v>
      </c>
      <c r="EE35" s="18">
        <v>0</v>
      </c>
      <c r="EF35" s="18">
        <v>16759180.279999999</v>
      </c>
      <c r="EG35" s="18">
        <v>0</v>
      </c>
      <c r="EH35" s="18">
        <v>4671237.4300000006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264219068.64999998</v>
      </c>
      <c r="FQ35" s="19">
        <v>0</v>
      </c>
      <c r="FR35" s="18">
        <v>0</v>
      </c>
      <c r="FS35" s="18">
        <v>0</v>
      </c>
      <c r="FT35" s="18">
        <v>7775116.2400000002</v>
      </c>
      <c r="FU35" s="18">
        <v>0</v>
      </c>
      <c r="FV35" s="19">
        <v>256443952.40999997</v>
      </c>
      <c r="FW35" s="19">
        <v>0</v>
      </c>
      <c r="FX35" s="18">
        <v>0</v>
      </c>
      <c r="FY35" s="18">
        <v>0</v>
      </c>
      <c r="FZ35" s="18">
        <v>256443952.40999997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18201723.260000002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1339585043.5799999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119086112.16999999</v>
      </c>
      <c r="AE36" s="18">
        <v>108040376.58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259980554.76999998</v>
      </c>
      <c r="CA36" s="18">
        <v>582682276.55000007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379066666.93999994</v>
      </c>
      <c r="HW36" s="18">
        <v>690722653.13000011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1297140134.940002</v>
      </c>
      <c r="E37" s="19">
        <v>10967931.41999997</v>
      </c>
      <c r="F37" s="18">
        <v>115191286.149984</v>
      </c>
      <c r="G37" s="18">
        <v>4023719.6499999701</v>
      </c>
      <c r="H37" s="18">
        <v>935961281.35001802</v>
      </c>
      <c r="I37" s="18">
        <v>6944211.7699999996</v>
      </c>
      <c r="J37" s="18">
        <v>245987567.44</v>
      </c>
      <c r="K37" s="18">
        <v>0</v>
      </c>
      <c r="L37" s="18">
        <v>4122907.62</v>
      </c>
      <c r="M37" s="18">
        <v>0</v>
      </c>
      <c r="N37" s="18">
        <v>40112976.700000003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156412760.16999999</v>
      </c>
      <c r="AA37" s="18">
        <v>651796.53</v>
      </c>
      <c r="AB37" s="18">
        <v>876294.17</v>
      </c>
      <c r="AC37" s="18">
        <v>0</v>
      </c>
      <c r="AD37" s="18">
        <v>8945893.6500000004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3328108278.2800002</v>
      </c>
      <c r="AK37" s="18">
        <v>3233294.91</v>
      </c>
      <c r="AL37" s="18">
        <v>0</v>
      </c>
      <c r="AM37" s="18">
        <v>0</v>
      </c>
      <c r="AN37" s="18">
        <v>218234454.53999999</v>
      </c>
      <c r="AO37" s="18">
        <v>0</v>
      </c>
      <c r="AP37" s="18">
        <v>1716519528.47</v>
      </c>
      <c r="AQ37" s="18">
        <v>15112756.640000001</v>
      </c>
      <c r="AR37" s="18">
        <v>10800</v>
      </c>
      <c r="AS37" s="18">
        <v>0</v>
      </c>
      <c r="AT37" s="18">
        <v>47872251.539999999</v>
      </c>
      <c r="AU37" s="18">
        <v>396643.15</v>
      </c>
      <c r="AV37" s="18">
        <v>77316356.040000007</v>
      </c>
      <c r="AW37" s="18">
        <v>301081.67</v>
      </c>
      <c r="AX37" s="18">
        <v>0</v>
      </c>
      <c r="AY37" s="18">
        <v>0</v>
      </c>
      <c r="AZ37" s="18">
        <v>0</v>
      </c>
      <c r="BA37" s="18">
        <v>0</v>
      </c>
      <c r="BB37" s="18">
        <v>5278397.29</v>
      </c>
      <c r="BC37" s="18">
        <v>201960.78</v>
      </c>
      <c r="BD37" s="18">
        <v>13916698.380000001</v>
      </c>
      <c r="BE37" s="18">
        <v>384882.22</v>
      </c>
      <c r="BF37" s="18">
        <v>6584040</v>
      </c>
      <c r="BG37" s="18">
        <v>0</v>
      </c>
      <c r="BH37" s="18">
        <v>6690838.9000000004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351529.67</v>
      </c>
      <c r="BQ37" s="18">
        <v>0</v>
      </c>
      <c r="BR37" s="18">
        <v>736437.88</v>
      </c>
      <c r="BS37" s="18">
        <v>0</v>
      </c>
      <c r="BT37" s="18">
        <v>0</v>
      </c>
      <c r="BU37" s="18">
        <v>0</v>
      </c>
      <c r="BV37" s="18">
        <v>79797714.469999999</v>
      </c>
      <c r="BW37" s="18">
        <v>111362.14</v>
      </c>
      <c r="BX37" s="18">
        <v>0</v>
      </c>
      <c r="BY37" s="18">
        <v>0</v>
      </c>
      <c r="BZ37" s="18">
        <v>0</v>
      </c>
      <c r="CA37" s="18">
        <v>0</v>
      </c>
      <c r="CB37" s="18">
        <v>10341852.210000001</v>
      </c>
      <c r="CC37" s="18">
        <v>239.52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178251172.58000001</v>
      </c>
      <c r="DE37" s="18">
        <v>5561547.3099999996</v>
      </c>
      <c r="DF37" s="18">
        <v>-1992.43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574891.68000000005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11625383.74</v>
      </c>
      <c r="DY37" s="18">
        <v>47719.42</v>
      </c>
      <c r="DZ37" s="18">
        <v>0</v>
      </c>
      <c r="EA37" s="18">
        <v>0</v>
      </c>
      <c r="EB37" s="18">
        <v>446804673.79000002</v>
      </c>
      <c r="EC37" s="18">
        <v>124584.58</v>
      </c>
      <c r="ED37" s="18">
        <v>6571038.75</v>
      </c>
      <c r="EE37" s="18">
        <v>0</v>
      </c>
      <c r="EF37" s="18">
        <v>16413649.08</v>
      </c>
      <c r="EG37" s="18">
        <v>283466.21000000002</v>
      </c>
      <c r="EH37" s="18">
        <v>46816470.310000002</v>
      </c>
      <c r="EI37" s="18">
        <v>935182.04</v>
      </c>
      <c r="EJ37" s="18">
        <v>0</v>
      </c>
      <c r="EK37" s="18">
        <v>0</v>
      </c>
      <c r="EL37" s="18">
        <v>0</v>
      </c>
      <c r="EM37" s="18">
        <v>0</v>
      </c>
      <c r="EN37" s="18">
        <v>84210892.060000002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89052963.489999995</v>
      </c>
      <c r="FA37" s="18">
        <v>0</v>
      </c>
      <c r="FB37" s="18">
        <v>0</v>
      </c>
      <c r="FC37" s="18">
        <v>0</v>
      </c>
      <c r="FD37" s="18">
        <v>149372.89000000001</v>
      </c>
      <c r="FE37" s="18">
        <v>0</v>
      </c>
      <c r="FF37" s="18">
        <v>3720779.73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570393806.99003386</v>
      </c>
      <c r="FQ37" s="19">
        <v>17087.07</v>
      </c>
      <c r="FR37" s="18">
        <v>1250</v>
      </c>
      <c r="FS37" s="18">
        <v>0</v>
      </c>
      <c r="FT37" s="18">
        <v>0</v>
      </c>
      <c r="FU37" s="18">
        <v>0</v>
      </c>
      <c r="FV37" s="19">
        <v>78684608.959999904</v>
      </c>
      <c r="FW37" s="19">
        <v>0</v>
      </c>
      <c r="FX37" s="18">
        <v>4190710.75</v>
      </c>
      <c r="FY37" s="18">
        <v>0</v>
      </c>
      <c r="FZ37" s="18">
        <v>74493898.209999904</v>
      </c>
      <c r="GA37" s="18">
        <v>0</v>
      </c>
      <c r="GB37" s="19">
        <v>491707948.03003401</v>
      </c>
      <c r="GC37" s="19">
        <v>17087.07</v>
      </c>
      <c r="GD37" s="18">
        <v>0</v>
      </c>
      <c r="GE37" s="18">
        <v>0</v>
      </c>
      <c r="GF37" s="18">
        <v>491707948.03003401</v>
      </c>
      <c r="GG37" s="18">
        <v>17087.07</v>
      </c>
      <c r="GH37" s="18">
        <v>4852245.09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8479245805.450038</v>
      </c>
      <c r="HW37" s="18">
        <v>38420578.489999972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138462875.85000002</v>
      </c>
      <c r="E38" s="19">
        <v>0</v>
      </c>
      <c r="F38" s="18">
        <v>119517514.36000001</v>
      </c>
      <c r="G38" s="18">
        <v>0</v>
      </c>
      <c r="H38" s="18">
        <v>18945361.489999998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244296145.72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3701946674.8200002</v>
      </c>
      <c r="AK38" s="18">
        <v>0</v>
      </c>
      <c r="AL38" s="18">
        <v>0</v>
      </c>
      <c r="AM38" s="18">
        <v>0</v>
      </c>
      <c r="AN38" s="18">
        <v>134944686.12</v>
      </c>
      <c r="AO38" s="18">
        <v>0</v>
      </c>
      <c r="AP38" s="18">
        <v>778108272.65999997</v>
      </c>
      <c r="AQ38" s="18">
        <v>0</v>
      </c>
      <c r="AR38" s="18">
        <v>0</v>
      </c>
      <c r="AS38" s="18">
        <v>0</v>
      </c>
      <c r="AT38" s="18">
        <v>371887.97</v>
      </c>
      <c r="AU38" s="18">
        <v>0</v>
      </c>
      <c r="AV38" s="18">
        <v>837483.47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5427660.3300000001</v>
      </c>
      <c r="BC38" s="18">
        <v>0</v>
      </c>
      <c r="BD38" s="18">
        <v>5299867.33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156407.21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99563130.769999996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6634575.1100000003</v>
      </c>
      <c r="DY38" s="18">
        <v>0</v>
      </c>
      <c r="DZ38" s="18">
        <v>0</v>
      </c>
      <c r="EA38" s="18">
        <v>0</v>
      </c>
      <c r="EB38" s="18">
        <v>163517.43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2417816.96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197789387.51999998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197789387.51999998</v>
      </c>
      <c r="FW38" s="19">
        <v>0</v>
      </c>
      <c r="FX38" s="18">
        <v>2881765.67</v>
      </c>
      <c r="FY38" s="18">
        <v>0</v>
      </c>
      <c r="FZ38" s="18">
        <v>194907621.84999999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1147561.72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5317567950.9900017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20383531.469999999</v>
      </c>
      <c r="E39" s="19">
        <v>0</v>
      </c>
      <c r="F39" s="18">
        <v>3083659.75</v>
      </c>
      <c r="G39" s="18">
        <v>0</v>
      </c>
      <c r="H39" s="18">
        <v>8980422.1999999993</v>
      </c>
      <c r="I39" s="18">
        <v>0</v>
      </c>
      <c r="J39" s="18">
        <v>8319449.5199999996</v>
      </c>
      <c r="K39" s="18">
        <v>0</v>
      </c>
      <c r="L39" s="18">
        <v>940385.34</v>
      </c>
      <c r="M39" s="18">
        <v>0</v>
      </c>
      <c r="N39" s="18">
        <v>80858683.75999999</v>
      </c>
      <c r="O39" s="18">
        <v>0</v>
      </c>
      <c r="P39" s="18">
        <v>0</v>
      </c>
      <c r="Q39" s="18">
        <v>0</v>
      </c>
      <c r="R39" s="18">
        <v>28166007.109999999</v>
      </c>
      <c r="S39" s="18">
        <v>0</v>
      </c>
      <c r="T39" s="18">
        <v>0</v>
      </c>
      <c r="U39" s="18">
        <v>0</v>
      </c>
      <c r="V39" s="18">
        <v>2876426.26</v>
      </c>
      <c r="W39" s="18">
        <v>0</v>
      </c>
      <c r="X39" s="18">
        <v>6664413.3300000001</v>
      </c>
      <c r="Y39" s="18">
        <v>0</v>
      </c>
      <c r="Z39" s="18">
        <v>16375913.93</v>
      </c>
      <c r="AA39" s="18">
        <v>0</v>
      </c>
      <c r="AB39" s="18">
        <v>0</v>
      </c>
      <c r="AC39" s="18">
        <v>0</v>
      </c>
      <c r="AD39" s="18">
        <v>749467.28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8910970198.6900005</v>
      </c>
      <c r="AK39" s="18">
        <v>0</v>
      </c>
      <c r="AL39" s="18">
        <v>210608.9</v>
      </c>
      <c r="AM39" s="18">
        <v>0</v>
      </c>
      <c r="AN39" s="18">
        <v>352998692.55999994</v>
      </c>
      <c r="AO39" s="18">
        <v>0</v>
      </c>
      <c r="AP39" s="18">
        <v>1115849162.6400001</v>
      </c>
      <c r="AQ39" s="18">
        <v>0</v>
      </c>
      <c r="AR39" s="18">
        <v>0</v>
      </c>
      <c r="AS39" s="18">
        <v>0</v>
      </c>
      <c r="AT39" s="18">
        <v>28976293.770000003</v>
      </c>
      <c r="AU39" s="18">
        <v>0</v>
      </c>
      <c r="AV39" s="18">
        <v>12713942.109999999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399109.49</v>
      </c>
      <c r="BC39" s="18">
        <v>0</v>
      </c>
      <c r="BD39" s="18">
        <v>1449319.57</v>
      </c>
      <c r="BE39" s="18">
        <v>0</v>
      </c>
      <c r="BF39" s="18">
        <v>0</v>
      </c>
      <c r="BG39" s="18">
        <v>0</v>
      </c>
      <c r="BH39" s="18">
        <v>835035.33000000007</v>
      </c>
      <c r="BI39" s="18">
        <v>0</v>
      </c>
      <c r="BJ39" s="18">
        <v>55413.530000000261</v>
      </c>
      <c r="BK39" s="18">
        <v>0</v>
      </c>
      <c r="BL39" s="18">
        <v>347117.80999999959</v>
      </c>
      <c r="BM39" s="18">
        <v>0</v>
      </c>
      <c r="BN39" s="18">
        <v>0</v>
      </c>
      <c r="BO39" s="18">
        <v>0</v>
      </c>
      <c r="BP39" s="18">
        <v>1458936.3599999999</v>
      </c>
      <c r="BQ39" s="18">
        <v>0</v>
      </c>
      <c r="BR39" s="18">
        <v>92099.790000000008</v>
      </c>
      <c r="BS39" s="18">
        <v>0</v>
      </c>
      <c r="BT39" s="18">
        <v>0</v>
      </c>
      <c r="BU39" s="18">
        <v>0</v>
      </c>
      <c r="BV39" s="18">
        <v>919051.26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67963907.99000001</v>
      </c>
      <c r="CK39" s="18">
        <v>0</v>
      </c>
      <c r="CL39" s="18">
        <v>570615.53999999911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567639.05000000075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17168539.300000001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121265.42</v>
      </c>
      <c r="DW39" s="18">
        <v>0</v>
      </c>
      <c r="DX39" s="18">
        <v>26784539.93</v>
      </c>
      <c r="DY39" s="18">
        <v>0</v>
      </c>
      <c r="DZ39" s="18">
        <v>0</v>
      </c>
      <c r="EA39" s="18">
        <v>0</v>
      </c>
      <c r="EB39" s="18">
        <v>72886335.329999998</v>
      </c>
      <c r="EC39" s="18">
        <v>0</v>
      </c>
      <c r="ED39" s="18">
        <v>12175383.139999999</v>
      </c>
      <c r="EE39" s="18">
        <v>0</v>
      </c>
      <c r="EF39" s="18">
        <v>44446178.909999996</v>
      </c>
      <c r="EG39" s="18">
        <v>0</v>
      </c>
      <c r="EH39" s="18">
        <v>5210696.6899999995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50037.350000000006</v>
      </c>
      <c r="EY39" s="18">
        <v>0</v>
      </c>
      <c r="EZ39" s="18">
        <v>31777087.900000002</v>
      </c>
      <c r="FA39" s="18">
        <v>0</v>
      </c>
      <c r="FB39" s="18">
        <v>0</v>
      </c>
      <c r="FC39" s="18">
        <v>0</v>
      </c>
      <c r="FD39" s="18">
        <v>5875648.25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14992891.73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14992891.73</v>
      </c>
      <c r="FW39" s="19">
        <v>0</v>
      </c>
      <c r="FX39" s="18">
        <v>0</v>
      </c>
      <c r="FY39" s="18">
        <v>0</v>
      </c>
      <c r="FZ39" s="18">
        <v>14992891.73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34250960.189999998</v>
      </c>
      <c r="GI39" s="18">
        <v>0</v>
      </c>
      <c r="GJ39" s="18">
        <v>762231313.26999998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11681365219.08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11587503.210000001</v>
      </c>
      <c r="E40" s="19">
        <v>0</v>
      </c>
      <c r="F40" s="18">
        <v>1284856.3700000001</v>
      </c>
      <c r="G40" s="18">
        <v>0</v>
      </c>
      <c r="H40" s="18">
        <v>5625677.7699999996</v>
      </c>
      <c r="I40" s="18">
        <v>0</v>
      </c>
      <c r="J40" s="18">
        <v>4676969.07</v>
      </c>
      <c r="K40" s="18">
        <v>0</v>
      </c>
      <c r="L40" s="18">
        <v>89169.44</v>
      </c>
      <c r="M40" s="18">
        <v>0</v>
      </c>
      <c r="N40" s="18">
        <v>15187800.390000001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33169677.84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55083365.409999996</v>
      </c>
      <c r="AO40" s="18">
        <v>0</v>
      </c>
      <c r="AP40" s="18">
        <v>270775402.39999998</v>
      </c>
      <c r="AQ40" s="18">
        <v>0</v>
      </c>
      <c r="AR40" s="18">
        <v>16629255.369999999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208659.07</v>
      </c>
      <c r="BC40" s="18">
        <v>0</v>
      </c>
      <c r="BD40" s="18">
        <v>226393.34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66105319.939999998</v>
      </c>
      <c r="CK40" s="18">
        <v>0</v>
      </c>
      <c r="CL40" s="18">
        <v>1423959.47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7466940.3499999996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16827695.91</v>
      </c>
      <c r="DY40" s="18">
        <v>0</v>
      </c>
      <c r="DZ40" s="18">
        <v>0</v>
      </c>
      <c r="EA40" s="18">
        <v>0</v>
      </c>
      <c r="EB40" s="18">
        <v>1067161.25</v>
      </c>
      <c r="EC40" s="18">
        <v>0</v>
      </c>
      <c r="ED40" s="18">
        <v>0</v>
      </c>
      <c r="EE40" s="18">
        <v>0</v>
      </c>
      <c r="EF40" s="18">
        <v>1584986.33</v>
      </c>
      <c r="EG40" s="18">
        <v>0</v>
      </c>
      <c r="EH40" s="18">
        <v>596767.82999999996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2719054.48</v>
      </c>
      <c r="GI40" s="18">
        <v>0</v>
      </c>
      <c r="GJ40" s="18">
        <v>24166.7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500773278.72999996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85291071.789997682</v>
      </c>
      <c r="E41" s="19">
        <v>0</v>
      </c>
      <c r="F41" s="18">
        <v>39919207.919997163</v>
      </c>
      <c r="G41" s="18">
        <v>0</v>
      </c>
      <c r="H41" s="18">
        <v>17446813.230000023</v>
      </c>
      <c r="I41" s="18">
        <v>0</v>
      </c>
      <c r="J41" s="18">
        <v>27925050.640000496</v>
      </c>
      <c r="K41" s="18">
        <v>0</v>
      </c>
      <c r="L41" s="18">
        <v>0</v>
      </c>
      <c r="M41" s="18">
        <v>0</v>
      </c>
      <c r="N41" s="18">
        <v>74824289.059998959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3207907.8899999969</v>
      </c>
      <c r="AA41" s="18">
        <v>0</v>
      </c>
      <c r="AB41" s="18">
        <v>0</v>
      </c>
      <c r="AC41" s="18">
        <v>0</v>
      </c>
      <c r="AD41" s="18">
        <v>527692.91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2127726810.3503499</v>
      </c>
      <c r="AK41" s="18">
        <v>0</v>
      </c>
      <c r="AL41" s="18">
        <v>0</v>
      </c>
      <c r="AM41" s="18">
        <v>0</v>
      </c>
      <c r="AN41" s="18">
        <v>148364054.07999995</v>
      </c>
      <c r="AO41" s="18">
        <v>0</v>
      </c>
      <c r="AP41" s="18">
        <v>1326738074.5800016</v>
      </c>
      <c r="AQ41" s="18">
        <v>0</v>
      </c>
      <c r="AR41" s="18">
        <v>0</v>
      </c>
      <c r="AS41" s="18">
        <v>0</v>
      </c>
      <c r="AT41" s="18">
        <v>5182986.8799999962</v>
      </c>
      <c r="AU41" s="18">
        <v>0</v>
      </c>
      <c r="AV41" s="18">
        <v>4353695.7699985206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2575525.2399999942</v>
      </c>
      <c r="BC41" s="18">
        <v>0</v>
      </c>
      <c r="BD41" s="18">
        <v>4802930.9199998779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54927.310000000056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26313.90000000002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269034.89000000007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626733901.19999373</v>
      </c>
      <c r="CK41" s="18">
        <v>0</v>
      </c>
      <c r="CL41" s="18">
        <v>29804415.77000095</v>
      </c>
      <c r="CM41" s="18">
        <v>0</v>
      </c>
      <c r="CN41" s="18">
        <v>11532122.470000006</v>
      </c>
      <c r="CO41" s="18">
        <v>0</v>
      </c>
      <c r="CP41" s="18">
        <v>0</v>
      </c>
      <c r="CQ41" s="18">
        <v>0</v>
      </c>
      <c r="CR41" s="18">
        <v>267148890.87997231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607826505.18968737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2745.7499999998581</v>
      </c>
      <c r="DU41" s="18">
        <v>0</v>
      </c>
      <c r="DV41" s="18">
        <v>0</v>
      </c>
      <c r="DW41" s="18">
        <v>0</v>
      </c>
      <c r="DX41" s="18">
        <v>210022073.22990581</v>
      </c>
      <c r="DY41" s="18">
        <v>0</v>
      </c>
      <c r="DZ41" s="18">
        <v>0</v>
      </c>
      <c r="EA41" s="18">
        <v>0</v>
      </c>
      <c r="EB41" s="18">
        <v>65011311.320000015</v>
      </c>
      <c r="EC41" s="18">
        <v>0</v>
      </c>
      <c r="ED41" s="18">
        <v>0</v>
      </c>
      <c r="EE41" s="18">
        <v>0</v>
      </c>
      <c r="EF41" s="18">
        <v>647202.09000000008</v>
      </c>
      <c r="EG41" s="18">
        <v>0</v>
      </c>
      <c r="EH41" s="18">
        <v>52376276.340000011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26313.90000000002</v>
      </c>
      <c r="EO41" s="18">
        <v>0</v>
      </c>
      <c r="EP41" s="18">
        <v>0</v>
      </c>
      <c r="EQ41" s="18">
        <v>0</v>
      </c>
      <c r="ER41" s="18">
        <v>207042.63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15044040.129999999</v>
      </c>
      <c r="EY41" s="18">
        <v>0</v>
      </c>
      <c r="EZ41" s="18">
        <v>747691436.27000272</v>
      </c>
      <c r="FA41" s="18">
        <v>0</v>
      </c>
      <c r="FB41" s="18">
        <v>1276224.81</v>
      </c>
      <c r="FC41" s="18">
        <v>0</v>
      </c>
      <c r="FD41" s="18">
        <v>99765921.790000021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1436340.2200000002</v>
      </c>
      <c r="FK41" s="18">
        <v>0</v>
      </c>
      <c r="FL41" s="18">
        <v>45607644.370000005</v>
      </c>
      <c r="FM41" s="18">
        <v>0</v>
      </c>
      <c r="FN41" s="18">
        <v>0</v>
      </c>
      <c r="FO41" s="18">
        <v>0</v>
      </c>
      <c r="FP41" s="19">
        <v>217495593.21000001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211919450.84</v>
      </c>
      <c r="FW41" s="19">
        <v>0</v>
      </c>
      <c r="FX41" s="18">
        <v>0</v>
      </c>
      <c r="FY41" s="18">
        <v>0</v>
      </c>
      <c r="FZ41" s="18">
        <v>211919450.84</v>
      </c>
      <c r="GA41" s="18">
        <v>0</v>
      </c>
      <c r="GB41" s="19">
        <v>5576142.3700000001</v>
      </c>
      <c r="GC41" s="19">
        <v>0</v>
      </c>
      <c r="GD41" s="18">
        <v>0</v>
      </c>
      <c r="GE41" s="18">
        <v>0</v>
      </c>
      <c r="GF41" s="18">
        <v>5576142.3700000001</v>
      </c>
      <c r="GG41" s="18">
        <v>0</v>
      </c>
      <c r="GH41" s="18">
        <v>153923.42000000001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6783755240.5599108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6564156.5199999828</v>
      </c>
      <c r="E42" s="19">
        <v>0</v>
      </c>
      <c r="F42" s="18">
        <v>4053124.3899999852</v>
      </c>
      <c r="G42" s="18">
        <v>0</v>
      </c>
      <c r="H42" s="18">
        <v>0</v>
      </c>
      <c r="I42" s="18">
        <v>0</v>
      </c>
      <c r="J42" s="18">
        <v>2511032.1299999971</v>
      </c>
      <c r="K42" s="18">
        <v>0</v>
      </c>
      <c r="L42" s="18">
        <v>0</v>
      </c>
      <c r="M42" s="18">
        <v>0</v>
      </c>
      <c r="N42" s="18">
        <v>37103903.809999958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11475654.800000006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812807387.64967418</v>
      </c>
      <c r="AK42" s="18">
        <v>0</v>
      </c>
      <c r="AL42" s="18">
        <v>16435803.199999942</v>
      </c>
      <c r="AM42" s="18">
        <v>0</v>
      </c>
      <c r="AN42" s="18">
        <v>166503455.67000479</v>
      </c>
      <c r="AO42" s="18">
        <v>0</v>
      </c>
      <c r="AP42" s="18">
        <v>558457163.92999208</v>
      </c>
      <c r="AQ42" s="18">
        <v>0</v>
      </c>
      <c r="AR42" s="18">
        <v>0</v>
      </c>
      <c r="AS42" s="18">
        <v>0</v>
      </c>
      <c r="AT42" s="18">
        <v>275307.86</v>
      </c>
      <c r="AU42" s="18">
        <v>0</v>
      </c>
      <c r="AV42" s="18">
        <v>1248525.6599999985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846679.80000000179</v>
      </c>
      <c r="BC42" s="18">
        <v>0</v>
      </c>
      <c r="BD42" s="18">
        <v>813474.21999999974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22895.29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32362126.140000015</v>
      </c>
      <c r="CK42" s="18">
        <v>0</v>
      </c>
      <c r="CL42" s="18">
        <v>519675.2300000008</v>
      </c>
      <c r="CM42" s="18">
        <v>0</v>
      </c>
      <c r="CN42" s="18">
        <v>434844.78000000038</v>
      </c>
      <c r="CO42" s="18">
        <v>0</v>
      </c>
      <c r="CP42" s="18">
        <v>0</v>
      </c>
      <c r="CQ42" s="18">
        <v>0</v>
      </c>
      <c r="CR42" s="18">
        <v>445523.54000000062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13272738.299997583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67556756.219997615</v>
      </c>
      <c r="DY42" s="18">
        <v>0</v>
      </c>
      <c r="DZ42" s="18">
        <v>0</v>
      </c>
      <c r="EA42" s="18">
        <v>0</v>
      </c>
      <c r="EB42" s="18">
        <v>344831.25999999896</v>
      </c>
      <c r="EC42" s="18">
        <v>0</v>
      </c>
      <c r="ED42" s="18">
        <v>0</v>
      </c>
      <c r="EE42" s="18">
        <v>0</v>
      </c>
      <c r="EF42" s="18">
        <v>313.37</v>
      </c>
      <c r="EG42" s="18">
        <v>0</v>
      </c>
      <c r="EH42" s="18">
        <v>527259.8400000002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726383.60000000009</v>
      </c>
      <c r="EY42" s="18">
        <v>0</v>
      </c>
      <c r="EZ42" s="18">
        <v>143517160.66000012</v>
      </c>
      <c r="FA42" s="18">
        <v>0</v>
      </c>
      <c r="FB42" s="18">
        <v>0</v>
      </c>
      <c r="FC42" s="18">
        <v>0</v>
      </c>
      <c r="FD42" s="18">
        <v>5516565.1999999974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115385.5</v>
      </c>
      <c r="FM42" s="18">
        <v>0</v>
      </c>
      <c r="FN42" s="18">
        <v>0</v>
      </c>
      <c r="FO42" s="18">
        <v>0</v>
      </c>
      <c r="FP42" s="19">
        <v>57705929.140000008</v>
      </c>
      <c r="FQ42" s="19">
        <v>0</v>
      </c>
      <c r="FR42" s="18">
        <v>0</v>
      </c>
      <c r="FS42" s="18">
        <v>0</v>
      </c>
      <c r="FT42" s="18">
        <v>25135</v>
      </c>
      <c r="FU42" s="18">
        <v>0</v>
      </c>
      <c r="FV42" s="19">
        <v>57680794.140000008</v>
      </c>
      <c r="FW42" s="19">
        <v>0</v>
      </c>
      <c r="FX42" s="18">
        <v>334087.51000000309</v>
      </c>
      <c r="FY42" s="18">
        <v>0</v>
      </c>
      <c r="FZ42" s="18">
        <v>57346706.630000003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4576885.8400001004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1940176517.7396662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-1108130.1700000002</v>
      </c>
      <c r="E43" s="19">
        <v>0</v>
      </c>
      <c r="F43" s="18">
        <v>-60323.61</v>
      </c>
      <c r="G43" s="18">
        <v>0</v>
      </c>
      <c r="H43" s="18">
        <v>-1047806.56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-1006276.71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-71854.880000000005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-1389.06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-3640.35</v>
      </c>
      <c r="CM43" s="18">
        <v>0</v>
      </c>
      <c r="CN43" s="18">
        <v>-862.53</v>
      </c>
      <c r="CO43" s="18">
        <v>0</v>
      </c>
      <c r="CP43" s="18">
        <v>0</v>
      </c>
      <c r="CQ43" s="18">
        <v>0</v>
      </c>
      <c r="CR43" s="18">
        <v>-862.53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-47559.799999999996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-4351772.4300000006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913229.00000000012</v>
      </c>
      <c r="E44" s="19">
        <v>0</v>
      </c>
      <c r="F44" s="18">
        <v>79363.119999999981</v>
      </c>
      <c r="G44" s="18">
        <v>0</v>
      </c>
      <c r="H44" s="18">
        <v>0</v>
      </c>
      <c r="I44" s="18">
        <v>0</v>
      </c>
      <c r="J44" s="18">
        <v>833865.88000000012</v>
      </c>
      <c r="K44" s="18">
        <v>0</v>
      </c>
      <c r="L44" s="18">
        <v>38509.479999999996</v>
      </c>
      <c r="M44" s="18">
        <v>0</v>
      </c>
      <c r="N44" s="18">
        <v>1467088.9700000016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4719117.5099999988</v>
      </c>
      <c r="AA44" s="18">
        <v>0</v>
      </c>
      <c r="AB44" s="18">
        <v>0</v>
      </c>
      <c r="AC44" s="18">
        <v>0</v>
      </c>
      <c r="AD44" s="18">
        <v>276073.5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3353761.3999999948</v>
      </c>
      <c r="AO44" s="18">
        <v>0</v>
      </c>
      <c r="AP44" s="18">
        <v>15492329.840000169</v>
      </c>
      <c r="AQ44" s="18">
        <v>0</v>
      </c>
      <c r="AR44" s="18">
        <v>0</v>
      </c>
      <c r="AS44" s="18">
        <v>0</v>
      </c>
      <c r="AT44" s="18">
        <v>1768049.12</v>
      </c>
      <c r="AU44" s="18">
        <v>0</v>
      </c>
      <c r="AV44" s="18">
        <v>1754874.4300000006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14000.990000000007</v>
      </c>
      <c r="BC44" s="18">
        <v>0</v>
      </c>
      <c r="BD44" s="18">
        <v>262650.66000000003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2371.1300000000006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15356654.020000011</v>
      </c>
      <c r="CK44" s="18">
        <v>0</v>
      </c>
      <c r="CL44" s="18">
        <v>236022.84000000014</v>
      </c>
      <c r="CM44" s="18">
        <v>0</v>
      </c>
      <c r="CN44" s="18">
        <v>112660.01000000002</v>
      </c>
      <c r="CO44" s="18">
        <v>0</v>
      </c>
      <c r="CP44" s="18">
        <v>0</v>
      </c>
      <c r="CQ44" s="18">
        <v>0</v>
      </c>
      <c r="CR44" s="18">
        <v>42746.660000000025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544361.6699999969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360.29999999999995</v>
      </c>
      <c r="DU44" s="18">
        <v>0</v>
      </c>
      <c r="DV44" s="18">
        <v>0</v>
      </c>
      <c r="DW44" s="18">
        <v>0</v>
      </c>
      <c r="DX44" s="18">
        <v>733618.99000000011</v>
      </c>
      <c r="DY44" s="18">
        <v>0</v>
      </c>
      <c r="DZ44" s="18">
        <v>0</v>
      </c>
      <c r="EA44" s="18">
        <v>0</v>
      </c>
      <c r="EB44" s="18">
        <v>5998714.7300000004</v>
      </c>
      <c r="EC44" s="18">
        <v>0</v>
      </c>
      <c r="ED44" s="18">
        <v>152126.26999999999</v>
      </c>
      <c r="EE44" s="18">
        <v>0</v>
      </c>
      <c r="EF44" s="18">
        <v>1095406.7399999998</v>
      </c>
      <c r="EG44" s="18">
        <v>0</v>
      </c>
      <c r="EH44" s="18">
        <v>59638.67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1190130.2300000002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1190130.2300000002</v>
      </c>
      <c r="FW44" s="19">
        <v>0</v>
      </c>
      <c r="FX44" s="18">
        <v>89353.2</v>
      </c>
      <c r="FY44" s="18">
        <v>0</v>
      </c>
      <c r="FZ44" s="18">
        <v>1100777.0300000003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1104293.4300000058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68404269.990000188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7562330.3200000003</v>
      </c>
      <c r="E45" s="19">
        <v>0</v>
      </c>
      <c r="F45" s="18">
        <v>7562330.3200000003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156083826.70999998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5777121621.3299999</v>
      </c>
      <c r="AK45" s="18">
        <v>0</v>
      </c>
      <c r="AL45" s="18">
        <v>0</v>
      </c>
      <c r="AM45" s="18">
        <v>0</v>
      </c>
      <c r="AN45" s="18">
        <v>124532310.44</v>
      </c>
      <c r="AO45" s="18">
        <v>0</v>
      </c>
      <c r="AP45" s="18">
        <v>2148748805.1199999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5449317.6940000001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65771.420000000013</v>
      </c>
      <c r="BC45" s="18">
        <v>0</v>
      </c>
      <c r="BD45" s="18">
        <v>1012679.6900000001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53292906.689999998</v>
      </c>
      <c r="CK45" s="18">
        <v>0</v>
      </c>
      <c r="CL45" s="18">
        <v>308713.67000000004</v>
      </c>
      <c r="CM45" s="18">
        <v>0</v>
      </c>
      <c r="CN45" s="18">
        <v>923303.26</v>
      </c>
      <c r="CO45" s="18">
        <v>0</v>
      </c>
      <c r="CP45" s="18">
        <v>0</v>
      </c>
      <c r="CQ45" s="18">
        <v>0</v>
      </c>
      <c r="CR45" s="18">
        <v>435187.91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316169480.61000001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308713.67000000004</v>
      </c>
      <c r="DU45" s="18">
        <v>0</v>
      </c>
      <c r="DV45" s="18">
        <v>0</v>
      </c>
      <c r="DW45" s="18">
        <v>0</v>
      </c>
      <c r="DX45" s="18">
        <v>313740515.36000001</v>
      </c>
      <c r="DY45" s="18">
        <v>0</v>
      </c>
      <c r="DZ45" s="18">
        <v>0</v>
      </c>
      <c r="EA45" s="18">
        <v>0</v>
      </c>
      <c r="EB45" s="18">
        <v>18009.29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5786.1900000000005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209992417.58999997</v>
      </c>
      <c r="FQ45" s="19">
        <v>0</v>
      </c>
      <c r="FR45" s="18">
        <v>0</v>
      </c>
      <c r="FS45" s="18">
        <v>0</v>
      </c>
      <c r="FT45" s="18">
        <v>29217212.859999999</v>
      </c>
      <c r="FU45" s="18">
        <v>0</v>
      </c>
      <c r="FV45" s="19">
        <v>180775204.72999999</v>
      </c>
      <c r="FW45" s="19">
        <v>0</v>
      </c>
      <c r="FX45" s="18">
        <v>444303.79</v>
      </c>
      <c r="FY45" s="18">
        <v>0</v>
      </c>
      <c r="FZ45" s="18">
        <v>180330900.94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83765988.173000008</v>
      </c>
      <c r="GI45" s="18">
        <v>0</v>
      </c>
      <c r="GJ45" s="18">
        <v>0</v>
      </c>
      <c r="GK45" s="18">
        <v>0</v>
      </c>
      <c r="GL45" s="18">
        <v>99045.39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9199636730.5270004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-571952.43000000005</v>
      </c>
      <c r="AO46" s="18">
        <v>0</v>
      </c>
      <c r="AP46" s="18">
        <v>-3514142.8</v>
      </c>
      <c r="AQ46" s="18">
        <v>0</v>
      </c>
      <c r="AR46" s="18">
        <v>0</v>
      </c>
      <c r="AS46" s="18">
        <v>0</v>
      </c>
      <c r="AT46" s="18">
        <v>-6394.79</v>
      </c>
      <c r="AU46" s="18">
        <v>0</v>
      </c>
      <c r="AV46" s="18">
        <v>-39898.720000000001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-23532.58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-63033.09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83080.69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-1356926.2300000018</v>
      </c>
      <c r="FQ46" s="19">
        <v>0</v>
      </c>
      <c r="FR46" s="18">
        <v>-31883.38</v>
      </c>
      <c r="FS46" s="18">
        <v>0</v>
      </c>
      <c r="FT46" s="18">
        <v>0</v>
      </c>
      <c r="FU46" s="18">
        <v>0</v>
      </c>
      <c r="FV46" s="19">
        <v>-1079239.850000001</v>
      </c>
      <c r="FW46" s="19">
        <v>0</v>
      </c>
      <c r="FX46" s="18">
        <v>-12278.0000000009</v>
      </c>
      <c r="FY46" s="18">
        <v>0</v>
      </c>
      <c r="FZ46" s="18">
        <v>-1066961.8500000001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-6373586.3500000015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74763.630000000034</v>
      </c>
      <c r="E47" s="19">
        <v>0</v>
      </c>
      <c r="F47" s="18">
        <v>0</v>
      </c>
      <c r="G47" s="18">
        <v>0</v>
      </c>
      <c r="H47" s="18">
        <v>36296.630000000034</v>
      </c>
      <c r="I47" s="18">
        <v>0</v>
      </c>
      <c r="J47" s="18">
        <v>38467</v>
      </c>
      <c r="K47" s="18">
        <v>0</v>
      </c>
      <c r="L47" s="18">
        <v>0</v>
      </c>
      <c r="M47" s="18">
        <v>0</v>
      </c>
      <c r="N47" s="18">
        <v>3276675.3900000006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1283005559.6799669</v>
      </c>
      <c r="AK47" s="18">
        <v>0</v>
      </c>
      <c r="AL47" s="18">
        <v>0</v>
      </c>
      <c r="AM47" s="18">
        <v>0</v>
      </c>
      <c r="AN47" s="18">
        <v>4216489.0100000612</v>
      </c>
      <c r="AO47" s="18">
        <v>0</v>
      </c>
      <c r="AP47" s="18">
        <v>1011631.7299999988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4107.17</v>
      </c>
      <c r="BC47" s="18">
        <v>0</v>
      </c>
      <c r="BD47" s="18">
        <v>8454.31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95850</v>
      </c>
      <c r="CK47" s="18">
        <v>0</v>
      </c>
      <c r="CL47" s="18">
        <v>7095.9999999999891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2146.0000000000027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937910.77999999968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16598429.959999684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86265.649999999965</v>
      </c>
      <c r="FO47" s="18">
        <v>0</v>
      </c>
      <c r="FP47" s="19">
        <v>-270133.1399999999</v>
      </c>
      <c r="FQ47" s="19">
        <v>0</v>
      </c>
      <c r="FR47" s="18">
        <v>0</v>
      </c>
      <c r="FS47" s="18">
        <v>0</v>
      </c>
      <c r="FT47" s="18">
        <v>235030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-505163.1399999999</v>
      </c>
      <c r="GC47" s="19">
        <v>0</v>
      </c>
      <c r="GD47" s="18">
        <v>0</v>
      </c>
      <c r="GE47" s="18">
        <v>0</v>
      </c>
      <c r="GF47" s="18">
        <v>-505163.1399999999</v>
      </c>
      <c r="GG47" s="18">
        <v>0</v>
      </c>
      <c r="GH47" s="18">
        <v>47251862.859995954</v>
      </c>
      <c r="GI47" s="18">
        <v>0</v>
      </c>
      <c r="GJ47" s="18">
        <v>554841.21000001568</v>
      </c>
      <c r="GK47" s="18">
        <v>0</v>
      </c>
      <c r="GL47" s="18">
        <v>14453.43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1356876403.6699626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15073123.299999999</v>
      </c>
      <c r="E48" s="19">
        <v>0</v>
      </c>
      <c r="F48" s="18">
        <v>10206064.58</v>
      </c>
      <c r="G48" s="18">
        <v>0</v>
      </c>
      <c r="H48" s="18">
        <v>3201577.1999999988</v>
      </c>
      <c r="I48" s="18">
        <v>0</v>
      </c>
      <c r="J48" s="18">
        <v>1665481.5199999993</v>
      </c>
      <c r="K48" s="18">
        <v>0</v>
      </c>
      <c r="L48" s="18">
        <v>64002.680000000008</v>
      </c>
      <c r="M48" s="18">
        <v>0</v>
      </c>
      <c r="N48" s="18">
        <v>12361346.58999997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512494.17999999988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7786067.6100000003</v>
      </c>
      <c r="AO48" s="18">
        <v>0</v>
      </c>
      <c r="AP48" s="18">
        <v>94709150.949999988</v>
      </c>
      <c r="AQ48" s="18">
        <v>0</v>
      </c>
      <c r="AR48" s="18">
        <v>0</v>
      </c>
      <c r="AS48" s="18">
        <v>0</v>
      </c>
      <c r="AT48" s="18">
        <v>15608967.369999986</v>
      </c>
      <c r="AU48" s="18">
        <v>0</v>
      </c>
      <c r="AV48" s="18">
        <v>3531603.4100000071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468947.47000000929</v>
      </c>
      <c r="BC48" s="18">
        <v>0</v>
      </c>
      <c r="BD48" s="18">
        <v>1396987.6500000008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1507353.7799999998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30063956.830000024</v>
      </c>
      <c r="CK48" s="18">
        <v>0</v>
      </c>
      <c r="CL48" s="18">
        <v>491172.33</v>
      </c>
      <c r="CM48" s="18">
        <v>0</v>
      </c>
      <c r="CN48" s="18">
        <v>2090074.25</v>
      </c>
      <c r="CO48" s="18">
        <v>0</v>
      </c>
      <c r="CP48" s="18">
        <v>0</v>
      </c>
      <c r="CQ48" s="18">
        <v>0</v>
      </c>
      <c r="CR48" s="18">
        <v>363609.15000000014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10197781.619999999</v>
      </c>
      <c r="DE48" s="18">
        <v>0</v>
      </c>
      <c r="DF48" s="18">
        <v>114455.93999999999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50071742.589999989</v>
      </c>
      <c r="DY48" s="18">
        <v>0</v>
      </c>
      <c r="DZ48" s="18">
        <v>0</v>
      </c>
      <c r="EA48" s="18">
        <v>0</v>
      </c>
      <c r="EB48" s="18">
        <v>61668711.279999927</v>
      </c>
      <c r="EC48" s="18">
        <v>0</v>
      </c>
      <c r="ED48" s="18">
        <v>75360.009999999995</v>
      </c>
      <c r="EE48" s="18">
        <v>0</v>
      </c>
      <c r="EF48" s="18">
        <v>590161.49</v>
      </c>
      <c r="EG48" s="18">
        <v>0</v>
      </c>
      <c r="EH48" s="18">
        <v>7627180.0500000315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123364.76999999992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316500615.29999989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3349749.49</v>
      </c>
      <c r="E49" s="19">
        <v>0</v>
      </c>
      <c r="F49" s="18">
        <v>537006.18000000005</v>
      </c>
      <c r="G49" s="18">
        <v>0</v>
      </c>
      <c r="H49" s="18">
        <v>2812743.31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27803769.52</v>
      </c>
      <c r="O49" s="18">
        <v>0</v>
      </c>
      <c r="P49" s="18">
        <v>0</v>
      </c>
      <c r="Q49" s="18">
        <v>0</v>
      </c>
      <c r="R49" s="18">
        <v>13631238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861350.18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59995808.689999998</v>
      </c>
      <c r="AQ49" s="18">
        <v>0</v>
      </c>
      <c r="AR49" s="18">
        <v>0</v>
      </c>
      <c r="AS49" s="18">
        <v>0</v>
      </c>
      <c r="AT49" s="18">
        <v>3491009.86</v>
      </c>
      <c r="AU49" s="18">
        <v>0</v>
      </c>
      <c r="AV49" s="18">
        <v>2942781.08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39734423.450000003</v>
      </c>
      <c r="BC49" s="18">
        <v>0</v>
      </c>
      <c r="BD49" s="18">
        <v>3348269.87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17626386.399999999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2779372.11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3416434.72</v>
      </c>
      <c r="CK49" s="18">
        <v>0</v>
      </c>
      <c r="CL49" s="18">
        <v>549868.79</v>
      </c>
      <c r="CM49" s="18">
        <v>0</v>
      </c>
      <c r="CN49" s="18">
        <v>414178.2</v>
      </c>
      <c r="CO49" s="18">
        <v>0</v>
      </c>
      <c r="CP49" s="18">
        <v>0</v>
      </c>
      <c r="CQ49" s="18">
        <v>0</v>
      </c>
      <c r="CR49" s="18">
        <v>366304.77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101868056.77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262.52</v>
      </c>
      <c r="DU49" s="18">
        <v>0</v>
      </c>
      <c r="DV49" s="18">
        <v>46478114.560000002</v>
      </c>
      <c r="DW49" s="18">
        <v>0</v>
      </c>
      <c r="DX49" s="18">
        <v>69298855.200000003</v>
      </c>
      <c r="DY49" s="18">
        <v>0</v>
      </c>
      <c r="DZ49" s="18">
        <v>0</v>
      </c>
      <c r="EA49" s="18">
        <v>0</v>
      </c>
      <c r="EB49" s="18">
        <v>461744.76</v>
      </c>
      <c r="EC49" s="18">
        <v>0</v>
      </c>
      <c r="ED49" s="18">
        <v>0</v>
      </c>
      <c r="EE49" s="18">
        <v>0</v>
      </c>
      <c r="EF49" s="18">
        <v>11966.52</v>
      </c>
      <c r="EG49" s="18">
        <v>0</v>
      </c>
      <c r="EH49" s="18">
        <v>283138650.14999998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795923.54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171598104.97999999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171598104.97999999</v>
      </c>
      <c r="FW49" s="19">
        <v>0</v>
      </c>
      <c r="FX49" s="18">
        <v>171598104.97999999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104123.55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854066747.67999983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26650162.210000001</v>
      </c>
      <c r="DE50" s="18">
        <v>0</v>
      </c>
      <c r="DF50" s="18">
        <v>5685721.4100000001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51673831.210000001</v>
      </c>
      <c r="DW50" s="18">
        <v>0</v>
      </c>
      <c r="DX50" s="18">
        <v>72816.53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299288715.56999999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69621793.430000007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453060596.88999999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10632438.800000001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0</v>
      </c>
      <c r="FW52" s="19">
        <v>0</v>
      </c>
      <c r="FX52" s="18">
        <v>0</v>
      </c>
      <c r="FY52" s="18">
        <v>0</v>
      </c>
      <c r="FZ52" s="18">
        <v>0</v>
      </c>
      <c r="GA52" s="18">
        <v>0</v>
      </c>
      <c r="GB52" s="19">
        <v>10632438.800000001</v>
      </c>
      <c r="GC52" s="19">
        <v>0</v>
      </c>
      <c r="GD52" s="18">
        <v>0</v>
      </c>
      <c r="GE52" s="18">
        <v>0</v>
      </c>
      <c r="GF52" s="18">
        <v>10632438.800000001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10632438.800000001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19789892794.653465</v>
      </c>
      <c r="FQ53" s="19">
        <v>0</v>
      </c>
      <c r="FR53" s="18">
        <v>38253.229999999996</v>
      </c>
      <c r="FS53" s="18">
        <v>0</v>
      </c>
      <c r="FT53" s="18">
        <v>364090.95</v>
      </c>
      <c r="FU53" s="18">
        <v>0</v>
      </c>
      <c r="FV53" s="19">
        <v>5346012817.2797089</v>
      </c>
      <c r="FW53" s="19">
        <v>0</v>
      </c>
      <c r="FX53" s="18">
        <v>33427454.284995176</v>
      </c>
      <c r="FY53" s="18">
        <v>0</v>
      </c>
      <c r="FZ53" s="18">
        <v>5312585362.9947138</v>
      </c>
      <c r="GA53" s="18">
        <v>0</v>
      </c>
      <c r="GB53" s="19">
        <v>14443477633.193756</v>
      </c>
      <c r="GC53" s="19">
        <v>0</v>
      </c>
      <c r="GD53" s="18">
        <v>406038405.93050021</v>
      </c>
      <c r="GE53" s="18">
        <v>0</v>
      </c>
      <c r="GF53" s="18">
        <v>14037439227.263256</v>
      </c>
      <c r="GG53" s="18">
        <v>0</v>
      </c>
      <c r="GH53" s="18">
        <v>1610378.1099999999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19791503172.763466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92517871.549999997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92518235.035714284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5824900.5000000196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428679611.28999996</v>
      </c>
      <c r="FQ55" s="19">
        <v>0</v>
      </c>
      <c r="FR55" s="18">
        <v>67666.539999999994</v>
      </c>
      <c r="FS55" s="18">
        <v>0</v>
      </c>
      <c r="FT55" s="18">
        <v>30321452.25</v>
      </c>
      <c r="FU55" s="18">
        <v>0</v>
      </c>
      <c r="FV55" s="19">
        <v>96273325.300000012</v>
      </c>
      <c r="FW55" s="19">
        <v>0</v>
      </c>
      <c r="FX55" s="18">
        <v>1237896.72</v>
      </c>
      <c r="FY55" s="18">
        <v>0</v>
      </c>
      <c r="FZ55" s="18">
        <v>95035428.580000013</v>
      </c>
      <c r="GA55" s="18">
        <v>0</v>
      </c>
      <c r="GB55" s="19">
        <v>302017167.19999999</v>
      </c>
      <c r="GC55" s="19">
        <v>0</v>
      </c>
      <c r="GD55" s="18">
        <v>45531794.120000005</v>
      </c>
      <c r="GE55" s="18">
        <v>0</v>
      </c>
      <c r="GF55" s="18">
        <v>256485373.07999998</v>
      </c>
      <c r="GG55" s="18">
        <v>0</v>
      </c>
      <c r="GH55" s="18">
        <v>127199245.43231997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54439.58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561758196.80232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1582914.04</v>
      </c>
      <c r="DE56" s="18">
        <v>0</v>
      </c>
      <c r="DF56" s="18">
        <v>154770.51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43077289.479999997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43077289.479999997</v>
      </c>
      <c r="FW56" s="19">
        <v>0</v>
      </c>
      <c r="FX56" s="18">
        <v>0</v>
      </c>
      <c r="FY56" s="18">
        <v>0</v>
      </c>
      <c r="FZ56" s="18">
        <v>43077289.479999997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229876315.9899013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274691290.01990128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917276.88999999978</v>
      </c>
      <c r="DE57" s="18">
        <v>0</v>
      </c>
      <c r="DF57" s="18">
        <v>231338.60000000009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137485858.20999905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138634473.69999906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139936158.23000002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139936158.23000002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180154177.56100002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180154177.56100002</v>
      </c>
      <c r="GC59" s="19">
        <v>0</v>
      </c>
      <c r="GD59" s="18">
        <v>0</v>
      </c>
      <c r="GE59" s="18">
        <v>0</v>
      </c>
      <c r="GF59" s="18">
        <v>180154177.56100002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1E-3</v>
      </c>
      <c r="GO59" s="18">
        <v>0</v>
      </c>
      <c r="GP59" s="18">
        <v>8420722386.8483982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8600876564.4103966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1301222.03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1179602314.4000001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1180903536.4300001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13843.2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8032030360.3699951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8032044203.5699949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910624.41000000061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18679877.159999989</v>
      </c>
      <c r="GO62" s="18">
        <v>2499651.52</v>
      </c>
      <c r="GP62" s="18">
        <v>7434354719.560009</v>
      </c>
      <c r="GQ62" s="18">
        <v>277210182.56999975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7453945221.1300087</v>
      </c>
      <c r="HW62" s="18">
        <v>279709834.08999974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36483722.90000546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752210383.65994704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788694106.5599525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142660175.69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47173453.289999999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47173453.289999999</v>
      </c>
      <c r="FW64" s="19">
        <v>0</v>
      </c>
      <c r="FX64" s="18">
        <v>2020556.0499999996</v>
      </c>
      <c r="FY64" s="18">
        <v>0</v>
      </c>
      <c r="FZ64" s="18">
        <v>45152897.240000002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9682317637.9999981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9872151266.9799976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7294522.3499999996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199871145.54999998</v>
      </c>
      <c r="GQ65" s="18">
        <v>5395704.6100000003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207165667.89999998</v>
      </c>
      <c r="HW65" s="18">
        <v>5406683.3799999999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95273962.399999991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1346339145.45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1441613107.8500001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33641450.829999983</v>
      </c>
      <c r="DE67" s="18">
        <v>0</v>
      </c>
      <c r="DF67" s="18">
        <v>26250235.890000001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462937059.35000002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462937059.35000002</v>
      </c>
      <c r="FW67" s="19">
        <v>0</v>
      </c>
      <c r="FX67" s="18">
        <v>146528533.76000005</v>
      </c>
      <c r="FY67" s="18">
        <v>0</v>
      </c>
      <c r="FZ67" s="18">
        <v>316408525.58999997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6357230382.1059628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6880059128.1759624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17499219.249024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411487925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411487925</v>
      </c>
      <c r="FW68" s="19">
        <v>0</v>
      </c>
      <c r="FX68" s="18">
        <v>0</v>
      </c>
      <c r="FY68" s="18">
        <v>0</v>
      </c>
      <c r="FZ68" s="18">
        <v>411487925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1885247344.366771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2314234488.6157951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3395.5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56102021.029999986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56102021.029999986</v>
      </c>
      <c r="FW69" s="19">
        <v>0</v>
      </c>
      <c r="FX69" s="18">
        <v>930386.16999999981</v>
      </c>
      <c r="FY69" s="18">
        <v>0</v>
      </c>
      <c r="FZ69" s="18">
        <v>55171634.859999985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7497165310.7299995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7553270727.2600002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202070431.95971501</v>
      </c>
      <c r="DE70" s="18">
        <v>0</v>
      </c>
      <c r="DF70" s="18">
        <v>13637309.279999999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1363531670.1099923</v>
      </c>
      <c r="FQ70" s="19">
        <v>0</v>
      </c>
      <c r="FR70" s="18">
        <v>4395023.5100000007</v>
      </c>
      <c r="FS70" s="18">
        <v>0</v>
      </c>
      <c r="FT70" s="18">
        <v>312800.46999999997</v>
      </c>
      <c r="FU70" s="18">
        <v>0</v>
      </c>
      <c r="FV70" s="19">
        <v>237490951.20000228</v>
      </c>
      <c r="FW70" s="19">
        <v>0</v>
      </c>
      <c r="FX70" s="18">
        <v>3694987.5999999987</v>
      </c>
      <c r="FY70" s="18">
        <v>0</v>
      </c>
      <c r="FZ70" s="18">
        <v>233795963.60000229</v>
      </c>
      <c r="GA70" s="18">
        <v>0</v>
      </c>
      <c r="GB70" s="19">
        <v>1121332894.9299901</v>
      </c>
      <c r="GC70" s="19">
        <v>0</v>
      </c>
      <c r="GD70" s="18">
        <v>7572218.0199999996</v>
      </c>
      <c r="GE70" s="18">
        <v>0</v>
      </c>
      <c r="GF70" s="18">
        <v>1113760676.9099901</v>
      </c>
      <c r="GG70" s="18">
        <v>0</v>
      </c>
      <c r="GH70" s="18">
        <v>3093011.7599999956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395207724.370143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1977540147.4798496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452900332.79534799</v>
      </c>
      <c r="DE71" s="18">
        <v>0</v>
      </c>
      <c r="DF71" s="18">
        <v>412697238.31999767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8788498.6000000015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8788498.6000000015</v>
      </c>
      <c r="FW71" s="19">
        <v>0</v>
      </c>
      <c r="FX71" s="18">
        <v>620866.97000000009</v>
      </c>
      <c r="FY71" s="18">
        <v>0</v>
      </c>
      <c r="FZ71" s="18">
        <v>8167631.6300000018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6278717247.8416595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7153103317.5570049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1162844.6500000069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13463848077.233788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13465010921.883787</v>
      </c>
      <c r="HW72" s="18">
        <v>0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37498209222.945221</v>
      </c>
      <c r="E73" s="48">
        <v>161672049.2631211</v>
      </c>
      <c r="F73" s="48">
        <v>8357253111.2875166</v>
      </c>
      <c r="G73" s="48">
        <v>17597754.568895373</v>
      </c>
      <c r="H73" s="48">
        <v>14881609617.822807</v>
      </c>
      <c r="I73" s="48">
        <v>90509098.593624443</v>
      </c>
      <c r="J73" s="48">
        <v>14259346493.834902</v>
      </c>
      <c r="K73" s="48">
        <v>53565196.100601286</v>
      </c>
      <c r="L73" s="48">
        <v>2016046061.0627091</v>
      </c>
      <c r="M73" s="48">
        <v>37958.69</v>
      </c>
      <c r="N73" s="48">
        <v>7583388909.6901579</v>
      </c>
      <c r="O73" s="48">
        <v>0</v>
      </c>
      <c r="P73" s="48">
        <v>82979569.210000008</v>
      </c>
      <c r="Q73" s="48">
        <v>0</v>
      </c>
      <c r="R73" s="48">
        <v>180094201.80000001</v>
      </c>
      <c r="S73" s="48">
        <v>0</v>
      </c>
      <c r="T73" s="48">
        <v>38865276.777301997</v>
      </c>
      <c r="U73" s="48">
        <v>0</v>
      </c>
      <c r="V73" s="48">
        <v>40973586.189999998</v>
      </c>
      <c r="W73" s="48">
        <v>0</v>
      </c>
      <c r="X73" s="48">
        <v>6664413.3300000001</v>
      </c>
      <c r="Y73" s="48">
        <v>0</v>
      </c>
      <c r="Z73" s="48">
        <v>5457313895.6686277</v>
      </c>
      <c r="AA73" s="48">
        <v>18478036.520099465</v>
      </c>
      <c r="AB73" s="48">
        <v>3256016.8</v>
      </c>
      <c r="AC73" s="48">
        <v>0</v>
      </c>
      <c r="AD73" s="48">
        <v>2178192569.0279593</v>
      </c>
      <c r="AE73" s="48">
        <v>132147077.67133218</v>
      </c>
      <c r="AF73" s="48">
        <v>0</v>
      </c>
      <c r="AG73" s="48">
        <v>0</v>
      </c>
      <c r="AH73" s="48">
        <v>0</v>
      </c>
      <c r="AI73" s="48">
        <v>0</v>
      </c>
      <c r="AJ73" s="48">
        <v>91261632573.585098</v>
      </c>
      <c r="AK73" s="48">
        <v>9588924.1799999997</v>
      </c>
      <c r="AL73" s="48">
        <v>685127349.74858284</v>
      </c>
      <c r="AM73" s="48">
        <v>0</v>
      </c>
      <c r="AN73" s="48">
        <v>7534654346.1546907</v>
      </c>
      <c r="AO73" s="48">
        <v>45908043.819999918</v>
      </c>
      <c r="AP73" s="48">
        <v>53711877347.513023</v>
      </c>
      <c r="AQ73" s="48">
        <v>216485904.27000004</v>
      </c>
      <c r="AR73" s="48">
        <v>85285616.240003198</v>
      </c>
      <c r="AS73" s="48">
        <v>0</v>
      </c>
      <c r="AT73" s="48">
        <v>2006080635.9222667</v>
      </c>
      <c r="AU73" s="48">
        <v>1615710.63</v>
      </c>
      <c r="AV73" s="48">
        <v>2690293828.6319718</v>
      </c>
      <c r="AW73" s="48">
        <v>3122838.5579999997</v>
      </c>
      <c r="AX73" s="48">
        <v>918241.1999999996</v>
      </c>
      <c r="AY73" s="48">
        <v>17.36</v>
      </c>
      <c r="AZ73" s="48">
        <v>5713868.8999999994</v>
      </c>
      <c r="BA73" s="48">
        <v>0</v>
      </c>
      <c r="BB73" s="48">
        <v>252417872.59257203</v>
      </c>
      <c r="BC73" s="48">
        <v>3046520.1320154895</v>
      </c>
      <c r="BD73" s="48">
        <v>1344574597.6250575</v>
      </c>
      <c r="BE73" s="48">
        <v>6075435.2059738142</v>
      </c>
      <c r="BF73" s="48">
        <v>27386275.400000002</v>
      </c>
      <c r="BG73" s="48">
        <v>0</v>
      </c>
      <c r="BH73" s="48">
        <v>222595034.95999995</v>
      </c>
      <c r="BI73" s="48">
        <v>0</v>
      </c>
      <c r="BJ73" s="48">
        <v>1294620922.3041978</v>
      </c>
      <c r="BK73" s="48">
        <v>0</v>
      </c>
      <c r="BL73" s="48">
        <v>1296247128.7141981</v>
      </c>
      <c r="BM73" s="48">
        <v>0</v>
      </c>
      <c r="BN73" s="48">
        <v>62143144.219999999</v>
      </c>
      <c r="BO73" s="48">
        <v>0</v>
      </c>
      <c r="BP73" s="48">
        <v>103652710.10999997</v>
      </c>
      <c r="BQ73" s="48">
        <v>0</v>
      </c>
      <c r="BR73" s="48">
        <v>35741183.149999902</v>
      </c>
      <c r="BS73" s="48">
        <v>0</v>
      </c>
      <c r="BT73" s="48">
        <v>0</v>
      </c>
      <c r="BU73" s="48">
        <v>0</v>
      </c>
      <c r="BV73" s="48">
        <v>1335221881.6200013</v>
      </c>
      <c r="BW73" s="48">
        <v>118404.73</v>
      </c>
      <c r="BX73" s="48">
        <v>43740425.369999997</v>
      </c>
      <c r="BY73" s="48">
        <v>28500</v>
      </c>
      <c r="BZ73" s="48">
        <v>260730573.66999999</v>
      </c>
      <c r="CA73" s="48">
        <v>582682276.55000007</v>
      </c>
      <c r="CB73" s="48">
        <v>143657193.4057996</v>
      </c>
      <c r="CC73" s="48">
        <v>182033.80000000002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13717818098.165113</v>
      </c>
      <c r="CK73" s="48">
        <v>38491951.519999996</v>
      </c>
      <c r="CL73" s="48">
        <v>1252025919.641583</v>
      </c>
      <c r="CM73" s="48">
        <v>3543188.32</v>
      </c>
      <c r="CN73" s="48">
        <v>318721256.82807726</v>
      </c>
      <c r="CO73" s="48">
        <v>0</v>
      </c>
      <c r="CP73" s="48">
        <v>0</v>
      </c>
      <c r="CQ73" s="48">
        <v>0</v>
      </c>
      <c r="CR73" s="48">
        <v>449186106.35486722</v>
      </c>
      <c r="CS73" s="48">
        <v>6.24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150767956.47</v>
      </c>
      <c r="DA73" s="48">
        <v>0</v>
      </c>
      <c r="DB73" s="48">
        <v>3834622.63</v>
      </c>
      <c r="DC73" s="48">
        <v>2704.61</v>
      </c>
      <c r="DD73" s="48">
        <v>6381589407.5657701</v>
      </c>
      <c r="DE73" s="48">
        <v>18442382.009500001</v>
      </c>
      <c r="DF73" s="48">
        <v>18753445.305714291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1094005.22</v>
      </c>
      <c r="DM73" s="48">
        <v>77765.42</v>
      </c>
      <c r="DN73" s="48">
        <v>1223410872.8762684</v>
      </c>
      <c r="DO73" s="48">
        <v>54061609.530000001</v>
      </c>
      <c r="DP73" s="48">
        <v>79703853.306920007</v>
      </c>
      <c r="DQ73" s="48">
        <v>203060814.61860499</v>
      </c>
      <c r="DR73" s="48">
        <v>574891.68000000005</v>
      </c>
      <c r="DS73" s="48">
        <v>0</v>
      </c>
      <c r="DT73" s="48">
        <v>12481556.448616758</v>
      </c>
      <c r="DU73" s="48">
        <v>5504.21</v>
      </c>
      <c r="DV73" s="48">
        <v>235629476.57798409</v>
      </c>
      <c r="DW73" s="48">
        <v>0</v>
      </c>
      <c r="DX73" s="48">
        <v>2404923594.4356036</v>
      </c>
      <c r="DY73" s="48">
        <v>152737.97</v>
      </c>
      <c r="DZ73" s="48">
        <v>0</v>
      </c>
      <c r="EA73" s="48">
        <v>0</v>
      </c>
      <c r="EB73" s="48">
        <v>6367750724.9911423</v>
      </c>
      <c r="EC73" s="48">
        <v>4237475.83</v>
      </c>
      <c r="ED73" s="48">
        <v>649022844.81009889</v>
      </c>
      <c r="EE73" s="48">
        <v>2073487.4765999999</v>
      </c>
      <c r="EF73" s="48">
        <v>4056836705.9576559</v>
      </c>
      <c r="EG73" s="48">
        <v>10044217.1694442</v>
      </c>
      <c r="EH73" s="48">
        <v>6366859760.6078253</v>
      </c>
      <c r="EI73" s="48">
        <v>16609813.736923601</v>
      </c>
      <c r="EJ73" s="48">
        <v>0</v>
      </c>
      <c r="EK73" s="48">
        <v>0</v>
      </c>
      <c r="EL73" s="48">
        <v>0</v>
      </c>
      <c r="EM73" s="48">
        <v>0</v>
      </c>
      <c r="EN73" s="48">
        <v>1118921173.1000001</v>
      </c>
      <c r="EO73" s="48">
        <v>89523.56</v>
      </c>
      <c r="EP73" s="48">
        <v>0</v>
      </c>
      <c r="EQ73" s="48">
        <v>0</v>
      </c>
      <c r="ER73" s="48">
        <v>66092370.399999984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725353524.17000008</v>
      </c>
      <c r="EY73" s="48">
        <v>0</v>
      </c>
      <c r="EZ73" s="48">
        <v>27029767106.230015</v>
      </c>
      <c r="FA73" s="48">
        <v>0</v>
      </c>
      <c r="FB73" s="48">
        <v>353681389.27999997</v>
      </c>
      <c r="FC73" s="48">
        <v>0</v>
      </c>
      <c r="FD73" s="48">
        <v>5766435275.2999992</v>
      </c>
      <c r="FE73" s="48">
        <v>0</v>
      </c>
      <c r="FF73" s="48">
        <v>6227997.5200000005</v>
      </c>
      <c r="FG73" s="48">
        <v>0</v>
      </c>
      <c r="FH73" s="48">
        <v>0</v>
      </c>
      <c r="FI73" s="48">
        <v>0</v>
      </c>
      <c r="FJ73" s="48">
        <v>134166582.33000001</v>
      </c>
      <c r="FK73" s="48">
        <v>0</v>
      </c>
      <c r="FL73" s="48">
        <v>995230813.74000001</v>
      </c>
      <c r="FM73" s="48">
        <v>0</v>
      </c>
      <c r="FN73" s="48">
        <v>246120430.83028975</v>
      </c>
      <c r="FO73" s="48">
        <v>0.1</v>
      </c>
      <c r="FP73" s="48">
        <v>97482660669.193481</v>
      </c>
      <c r="FQ73" s="48">
        <v>38956061.960000001</v>
      </c>
      <c r="FR73" s="48">
        <v>72687622.399997994</v>
      </c>
      <c r="FS73" s="48">
        <v>0</v>
      </c>
      <c r="FT73" s="48">
        <v>117735210.23954986</v>
      </c>
      <c r="FU73" s="48">
        <v>0</v>
      </c>
      <c r="FV73" s="48">
        <v>37227117147.379715</v>
      </c>
      <c r="FW73" s="48">
        <v>0</v>
      </c>
      <c r="FX73" s="48">
        <v>5200928193.0056305</v>
      </c>
      <c r="FY73" s="48">
        <v>0</v>
      </c>
      <c r="FZ73" s="48">
        <v>32026188954.374092</v>
      </c>
      <c r="GA73" s="48">
        <v>0</v>
      </c>
      <c r="GB73" s="48">
        <v>60065120689.17424</v>
      </c>
      <c r="GC73" s="48">
        <v>38956061.960000001</v>
      </c>
      <c r="GD73" s="48">
        <v>11362126155.120605</v>
      </c>
      <c r="GE73" s="48">
        <v>7341606.2199999988</v>
      </c>
      <c r="GF73" s="48">
        <v>48702994534.05365</v>
      </c>
      <c r="GG73" s="48">
        <v>31614455.739999995</v>
      </c>
      <c r="GH73" s="48">
        <v>788322549.70060003</v>
      </c>
      <c r="GI73" s="48">
        <v>303875.64</v>
      </c>
      <c r="GJ73" s="48">
        <v>1372072407.2</v>
      </c>
      <c r="GK73" s="48">
        <v>0</v>
      </c>
      <c r="GL73" s="48">
        <v>228105.65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399266561968.05713</v>
      </c>
      <c r="HW73" s="48">
        <v>1571342851.301615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999540839.39409232</v>
      </c>
      <c r="DE74" s="48">
        <v>10978.77</v>
      </c>
      <c r="DF74" s="48">
        <v>452970892.5999977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3001931705.7109923</v>
      </c>
      <c r="FQ74" s="48">
        <v>0</v>
      </c>
      <c r="FR74" s="48">
        <v>4462690.0500000007</v>
      </c>
      <c r="FS74" s="48">
        <v>0</v>
      </c>
      <c r="FT74" s="48">
        <v>30634252.719999999</v>
      </c>
      <c r="FU74" s="48">
        <v>0</v>
      </c>
      <c r="FV74" s="48">
        <v>1363330523.2500021</v>
      </c>
      <c r="FW74" s="48">
        <v>0</v>
      </c>
      <c r="FX74" s="48">
        <v>155033227.27000004</v>
      </c>
      <c r="FY74" s="48">
        <v>0</v>
      </c>
      <c r="FZ74" s="48">
        <v>1208297295.9800024</v>
      </c>
      <c r="GA74" s="48">
        <v>0</v>
      </c>
      <c r="GB74" s="48">
        <v>1603504239.6909902</v>
      </c>
      <c r="GC74" s="48">
        <v>0</v>
      </c>
      <c r="GD74" s="48">
        <v>53104012.140000001</v>
      </c>
      <c r="GE74" s="48">
        <v>0</v>
      </c>
      <c r="GF74" s="48">
        <v>1550400227.5509901</v>
      </c>
      <c r="GG74" s="48">
        <v>0</v>
      </c>
      <c r="GH74" s="48">
        <v>130292257.19231996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18679877.160999987</v>
      </c>
      <c r="GO74" s="48">
        <v>2499651.52</v>
      </c>
      <c r="GP74" s="48">
        <v>73524734824.046555</v>
      </c>
      <c r="GQ74" s="48">
        <v>282605887.17999977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78128150759.590698</v>
      </c>
      <c r="HW74" s="48">
        <v>285116517.46999973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37498209222.945221</v>
      </c>
      <c r="E75" s="48">
        <v>161672049.2631211</v>
      </c>
      <c r="F75" s="48">
        <v>8357253111.2875166</v>
      </c>
      <c r="G75" s="48">
        <v>17597754.568895373</v>
      </c>
      <c r="H75" s="48">
        <v>14881609617.822807</v>
      </c>
      <c r="I75" s="48">
        <v>90509098.593624443</v>
      </c>
      <c r="J75" s="48">
        <v>14259346493.834902</v>
      </c>
      <c r="K75" s="48">
        <v>53565196.100601286</v>
      </c>
      <c r="L75" s="48">
        <v>2016046061.0627091</v>
      </c>
      <c r="M75" s="48">
        <v>37958.69</v>
      </c>
      <c r="N75" s="48">
        <v>7583388909.6901579</v>
      </c>
      <c r="O75" s="48">
        <v>0</v>
      </c>
      <c r="P75" s="48">
        <v>82979569.210000008</v>
      </c>
      <c r="Q75" s="48">
        <v>0</v>
      </c>
      <c r="R75" s="48">
        <v>180094201.80000001</v>
      </c>
      <c r="S75" s="48">
        <v>0</v>
      </c>
      <c r="T75" s="48">
        <v>38865276.777301997</v>
      </c>
      <c r="U75" s="48">
        <v>0</v>
      </c>
      <c r="V75" s="48">
        <v>40973586.189999998</v>
      </c>
      <c r="W75" s="48">
        <v>0</v>
      </c>
      <c r="X75" s="48">
        <v>6664413.3300000001</v>
      </c>
      <c r="Y75" s="48">
        <v>0</v>
      </c>
      <c r="Z75" s="48">
        <v>5457313895.6686277</v>
      </c>
      <c r="AA75" s="48">
        <v>18478036.520099465</v>
      </c>
      <c r="AB75" s="48">
        <v>3256016.8</v>
      </c>
      <c r="AC75" s="48">
        <v>0</v>
      </c>
      <c r="AD75" s="48">
        <v>2178192569.0279593</v>
      </c>
      <c r="AE75" s="48">
        <v>132147077.67133218</v>
      </c>
      <c r="AF75" s="48">
        <v>0</v>
      </c>
      <c r="AG75" s="48">
        <v>0</v>
      </c>
      <c r="AH75" s="48">
        <v>0</v>
      </c>
      <c r="AI75" s="48">
        <v>0</v>
      </c>
      <c r="AJ75" s="48">
        <v>91261632573.585098</v>
      </c>
      <c r="AK75" s="48">
        <v>9588924.1799999997</v>
      </c>
      <c r="AL75" s="48">
        <v>685127349.74858284</v>
      </c>
      <c r="AM75" s="48">
        <v>0</v>
      </c>
      <c r="AN75" s="48">
        <v>7534654346.1546907</v>
      </c>
      <c r="AO75" s="48">
        <v>45908043.819999918</v>
      </c>
      <c r="AP75" s="48">
        <v>53711877347.513023</v>
      </c>
      <c r="AQ75" s="48">
        <v>216485904.27000004</v>
      </c>
      <c r="AR75" s="48">
        <v>85285616.240003198</v>
      </c>
      <c r="AS75" s="48">
        <v>0</v>
      </c>
      <c r="AT75" s="48">
        <v>2006080635.9222667</v>
      </c>
      <c r="AU75" s="48">
        <v>1615710.63</v>
      </c>
      <c r="AV75" s="48">
        <v>2690293828.6319718</v>
      </c>
      <c r="AW75" s="48">
        <v>3122838.5579999997</v>
      </c>
      <c r="AX75" s="48">
        <v>918241.1999999996</v>
      </c>
      <c r="AY75" s="48">
        <v>17.36</v>
      </c>
      <c r="AZ75" s="48">
        <v>5713868.8999999994</v>
      </c>
      <c r="BA75" s="48">
        <v>0</v>
      </c>
      <c r="BB75" s="48">
        <v>252417872.59257203</v>
      </c>
      <c r="BC75" s="48">
        <v>3046520.1320154895</v>
      </c>
      <c r="BD75" s="48">
        <v>1344574597.6250575</v>
      </c>
      <c r="BE75" s="48">
        <v>6075435.2059738142</v>
      </c>
      <c r="BF75" s="48">
        <v>27386275.400000002</v>
      </c>
      <c r="BG75" s="48">
        <v>0</v>
      </c>
      <c r="BH75" s="48">
        <v>222595034.95999995</v>
      </c>
      <c r="BI75" s="48">
        <v>0</v>
      </c>
      <c r="BJ75" s="48">
        <v>1294620922.3041978</v>
      </c>
      <c r="BK75" s="48">
        <v>0</v>
      </c>
      <c r="BL75" s="48">
        <v>1296247128.7141981</v>
      </c>
      <c r="BM75" s="48">
        <v>0</v>
      </c>
      <c r="BN75" s="48">
        <v>62143144.219999999</v>
      </c>
      <c r="BO75" s="48">
        <v>0</v>
      </c>
      <c r="BP75" s="48">
        <v>103652710.10999997</v>
      </c>
      <c r="BQ75" s="48">
        <v>0</v>
      </c>
      <c r="BR75" s="48">
        <v>35741183.149999902</v>
      </c>
      <c r="BS75" s="48">
        <v>0</v>
      </c>
      <c r="BT75" s="48">
        <v>0</v>
      </c>
      <c r="BU75" s="48">
        <v>0</v>
      </c>
      <c r="BV75" s="48">
        <v>1335221881.6200013</v>
      </c>
      <c r="BW75" s="48">
        <v>118404.73</v>
      </c>
      <c r="BX75" s="48">
        <v>43740425.369999997</v>
      </c>
      <c r="BY75" s="48">
        <v>28500</v>
      </c>
      <c r="BZ75" s="48">
        <v>260730573.66999999</v>
      </c>
      <c r="CA75" s="48">
        <v>582682276.55000007</v>
      </c>
      <c r="CB75" s="48">
        <v>143657193.4057996</v>
      </c>
      <c r="CC75" s="48">
        <v>182033.80000000002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13717818098.165113</v>
      </c>
      <c r="CK75" s="48">
        <v>38491951.519999996</v>
      </c>
      <c r="CL75" s="48">
        <v>1252025919.641583</v>
      </c>
      <c r="CM75" s="48">
        <v>3543188.32</v>
      </c>
      <c r="CN75" s="48">
        <v>318721256.82807726</v>
      </c>
      <c r="CO75" s="48">
        <v>0</v>
      </c>
      <c r="CP75" s="48">
        <v>0</v>
      </c>
      <c r="CQ75" s="48">
        <v>0</v>
      </c>
      <c r="CR75" s="48">
        <v>449186106.35486722</v>
      </c>
      <c r="CS75" s="48">
        <v>6.24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150767956.47</v>
      </c>
      <c r="DA75" s="48">
        <v>0</v>
      </c>
      <c r="DB75" s="48">
        <v>3834622.63</v>
      </c>
      <c r="DC75" s="48">
        <v>2704.61</v>
      </c>
      <c r="DD75" s="48">
        <v>7381130246.9598627</v>
      </c>
      <c r="DE75" s="48">
        <v>18453360.7795</v>
      </c>
      <c r="DF75" s="48">
        <v>471724337.90571201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1094005.22</v>
      </c>
      <c r="DM75" s="48">
        <v>77765.42</v>
      </c>
      <c r="DN75" s="48">
        <v>1223410872.8762684</v>
      </c>
      <c r="DO75" s="48">
        <v>54061609.530000001</v>
      </c>
      <c r="DP75" s="48">
        <v>79703853.306920007</v>
      </c>
      <c r="DQ75" s="48">
        <v>203060814.61860499</v>
      </c>
      <c r="DR75" s="48">
        <v>574891.68000000005</v>
      </c>
      <c r="DS75" s="48">
        <v>0</v>
      </c>
      <c r="DT75" s="48">
        <v>12481556.448616758</v>
      </c>
      <c r="DU75" s="48">
        <v>5504.21</v>
      </c>
      <c r="DV75" s="48">
        <v>235629476.57798409</v>
      </c>
      <c r="DW75" s="48">
        <v>0</v>
      </c>
      <c r="DX75" s="48">
        <v>2404923594.4356036</v>
      </c>
      <c r="DY75" s="48">
        <v>152737.97</v>
      </c>
      <c r="DZ75" s="48">
        <v>0</v>
      </c>
      <c r="EA75" s="48">
        <v>0</v>
      </c>
      <c r="EB75" s="48">
        <v>6367750724.9911423</v>
      </c>
      <c r="EC75" s="48">
        <v>4237475.83</v>
      </c>
      <c r="ED75" s="48">
        <v>649022844.81009889</v>
      </c>
      <c r="EE75" s="48">
        <v>2073487.4765999999</v>
      </c>
      <c r="EF75" s="48">
        <v>4056836705.9576559</v>
      </c>
      <c r="EG75" s="48">
        <v>10044217.1694442</v>
      </c>
      <c r="EH75" s="48">
        <v>6366859760.6078253</v>
      </c>
      <c r="EI75" s="48">
        <v>16609813.736923601</v>
      </c>
      <c r="EJ75" s="48">
        <v>0</v>
      </c>
      <c r="EK75" s="48">
        <v>0</v>
      </c>
      <c r="EL75" s="48">
        <v>0</v>
      </c>
      <c r="EM75" s="48">
        <v>0</v>
      </c>
      <c r="EN75" s="48">
        <v>1118921173.1000001</v>
      </c>
      <c r="EO75" s="48">
        <v>89523.56</v>
      </c>
      <c r="EP75" s="48">
        <v>0</v>
      </c>
      <c r="EQ75" s="48">
        <v>0</v>
      </c>
      <c r="ER75" s="48">
        <v>66092370.399999984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725353524.17000008</v>
      </c>
      <c r="EY75" s="48">
        <v>0</v>
      </c>
      <c r="EZ75" s="48">
        <v>27029767106.230015</v>
      </c>
      <c r="FA75" s="48">
        <v>0</v>
      </c>
      <c r="FB75" s="48">
        <v>353681389.27999997</v>
      </c>
      <c r="FC75" s="48">
        <v>0</v>
      </c>
      <c r="FD75" s="48">
        <v>5766435275.2999992</v>
      </c>
      <c r="FE75" s="48">
        <v>0</v>
      </c>
      <c r="FF75" s="48">
        <v>6227997.5200000005</v>
      </c>
      <c r="FG75" s="48">
        <v>0</v>
      </c>
      <c r="FH75" s="48">
        <v>0</v>
      </c>
      <c r="FI75" s="48">
        <v>0</v>
      </c>
      <c r="FJ75" s="48">
        <v>134166582.33000001</v>
      </c>
      <c r="FK75" s="48">
        <v>0</v>
      </c>
      <c r="FL75" s="48">
        <v>995230813.74000001</v>
      </c>
      <c r="FM75" s="48">
        <v>0</v>
      </c>
      <c r="FN75" s="48">
        <v>246120794.31600404</v>
      </c>
      <c r="FO75" s="48">
        <v>0.1</v>
      </c>
      <c r="FP75" s="48">
        <v>100484592374.90448</v>
      </c>
      <c r="FQ75" s="48">
        <v>38956061.960000001</v>
      </c>
      <c r="FR75" s="48">
        <v>77150312.449997991</v>
      </c>
      <c r="FS75" s="48">
        <v>0</v>
      </c>
      <c r="FT75" s="48">
        <v>148369462.95954984</v>
      </c>
      <c r="FU75" s="48">
        <v>0</v>
      </c>
      <c r="FV75" s="48">
        <v>38590447670.629715</v>
      </c>
      <c r="FW75" s="48">
        <v>0</v>
      </c>
      <c r="FX75" s="48">
        <v>5355961420.275631</v>
      </c>
      <c r="FY75" s="48">
        <v>0</v>
      </c>
      <c r="FZ75" s="48">
        <v>33234486250.354095</v>
      </c>
      <c r="GA75" s="48">
        <v>0</v>
      </c>
      <c r="GB75" s="48">
        <v>61668624928.865227</v>
      </c>
      <c r="GC75" s="48">
        <v>38956061.960000001</v>
      </c>
      <c r="GD75" s="48">
        <v>11415230167.260605</v>
      </c>
      <c r="GE75" s="48">
        <v>7341606.2199999988</v>
      </c>
      <c r="GF75" s="48">
        <v>50253394761.604637</v>
      </c>
      <c r="GG75" s="48">
        <v>31614455.739999995</v>
      </c>
      <c r="GH75" s="48">
        <v>918614806.89292002</v>
      </c>
      <c r="GI75" s="48">
        <v>303875.64</v>
      </c>
      <c r="GJ75" s="48">
        <v>1372072407.2</v>
      </c>
      <c r="GK75" s="48">
        <v>0</v>
      </c>
      <c r="GL75" s="48">
        <v>228105.65</v>
      </c>
      <c r="GM75" s="48">
        <v>0</v>
      </c>
      <c r="GN75" s="48">
        <v>18679877.160999987</v>
      </c>
      <c r="GO75" s="48">
        <v>2499651.52</v>
      </c>
      <c r="GP75" s="48">
        <v>73524734824.046555</v>
      </c>
      <c r="GQ75" s="48">
        <v>282605887.17999977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477394712727.64783</v>
      </c>
      <c r="HW75" s="48">
        <v>1856459368.7716148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71E3-56C5-49D7-8638-6797E45DA3AE}">
  <dimension ref="A1:HW141"/>
  <sheetViews>
    <sheetView showGridLines="0" zoomScale="80" zoomScaleNormal="80" workbookViewId="0">
      <pane xSplit="3" ySplit="6" topLeftCell="D7" activePane="bottomRight" state="frozen"/>
      <selection activeCell="HM54" sqref="HM54"/>
      <selection pane="topRight" activeCell="HM54" sqref="HM54"/>
      <selection pane="bottomLeft" activeCell="HM54" sqref="HM54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5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85052254.099999994</v>
      </c>
      <c r="E7" s="19">
        <v>18821740.550000001</v>
      </c>
      <c r="F7" s="18">
        <v>0</v>
      </c>
      <c r="G7" s="18">
        <v>0</v>
      </c>
      <c r="H7" s="18">
        <v>0</v>
      </c>
      <c r="I7" s="18">
        <v>0</v>
      </c>
      <c r="J7" s="18">
        <v>85052254.099999994</v>
      </c>
      <c r="K7" s="18">
        <v>18821740.550000001</v>
      </c>
      <c r="L7" s="18">
        <v>11955238.9</v>
      </c>
      <c r="M7" s="18">
        <v>362764.68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75140978.040000007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58435476.159999996</v>
      </c>
      <c r="AU7" s="18">
        <v>349548.02</v>
      </c>
      <c r="AV7" s="18">
        <v>66868996.580000006</v>
      </c>
      <c r="AW7" s="18">
        <v>65509619.850000001</v>
      </c>
      <c r="AX7" s="18">
        <v>0</v>
      </c>
      <c r="AY7" s="18">
        <v>0</v>
      </c>
      <c r="AZ7" s="18">
        <v>1307898</v>
      </c>
      <c r="BA7" s="18">
        <v>0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1305723.6399999999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36660400.039999999</v>
      </c>
      <c r="BW7" s="18">
        <v>2016307.7400000021</v>
      </c>
      <c r="BX7" s="18">
        <v>0</v>
      </c>
      <c r="BY7" s="18">
        <v>0</v>
      </c>
      <c r="BZ7" s="18">
        <v>0</v>
      </c>
      <c r="CA7" s="18">
        <v>0</v>
      </c>
      <c r="CB7" s="18">
        <v>2150950.9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13473424.720000001</v>
      </c>
      <c r="CK7" s="18">
        <v>0</v>
      </c>
      <c r="CL7" s="18">
        <v>2308474.36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25986.78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64410623.380000003</v>
      </c>
      <c r="EC7" s="18">
        <v>-123423.89</v>
      </c>
      <c r="ED7" s="18">
        <v>0</v>
      </c>
      <c r="EE7" s="18">
        <v>0</v>
      </c>
      <c r="EF7" s="18">
        <v>5398210.9500000002</v>
      </c>
      <c r="EG7" s="18">
        <v>25398418.75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424666842.80000001</v>
      </c>
      <c r="HW7" s="18">
        <v>139448046.42000002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49094809.530000001</v>
      </c>
      <c r="E8" s="19">
        <v>0</v>
      </c>
      <c r="F8" s="18">
        <v>49094809.530000001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5550690.4500000002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11791907.68</v>
      </c>
      <c r="AA8" s="18">
        <v>0</v>
      </c>
      <c r="AB8" s="18">
        <v>0</v>
      </c>
      <c r="AC8" s="18">
        <v>0</v>
      </c>
      <c r="AD8" s="18">
        <v>2911509.87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151230111.19999999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284.44</v>
      </c>
      <c r="BC8" s="18">
        <v>0</v>
      </c>
      <c r="BD8" s="18">
        <v>76915.16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1788049.26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205358.05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6698189.3399999999</v>
      </c>
      <c r="EC8" s="18">
        <v>0</v>
      </c>
      <c r="ED8" s="18">
        <v>0</v>
      </c>
      <c r="EE8" s="18">
        <v>0</v>
      </c>
      <c r="EF8" s="18">
        <v>6169910.5499999998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2782.75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-33541.199999999997</v>
      </c>
      <c r="EY8" s="18">
        <v>0</v>
      </c>
      <c r="EZ8" s="18">
        <v>-1923391.49</v>
      </c>
      <c r="FA8" s="18">
        <v>0</v>
      </c>
      <c r="FB8" s="18">
        <v>-1787.42</v>
      </c>
      <c r="FC8" s="18">
        <v>0</v>
      </c>
      <c r="FD8" s="18">
        <v>1659903.3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-24282.83</v>
      </c>
      <c r="FK8" s="18">
        <v>0</v>
      </c>
      <c r="FL8" s="18">
        <v>211932.94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235409351.58000001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207331799.13999999</v>
      </c>
      <c r="E9" s="19">
        <v>740987.26</v>
      </c>
      <c r="F9" s="18">
        <v>0</v>
      </c>
      <c r="G9" s="18">
        <v>0</v>
      </c>
      <c r="H9" s="18">
        <v>110015575.66000003</v>
      </c>
      <c r="I9" s="18">
        <v>0</v>
      </c>
      <c r="J9" s="18">
        <v>97316223.479999959</v>
      </c>
      <c r="K9" s="18">
        <v>740987.26</v>
      </c>
      <c r="L9" s="18">
        <v>24203272.43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359020995.75999999</v>
      </c>
      <c r="AK9" s="18">
        <v>0</v>
      </c>
      <c r="AL9" s="18">
        <v>49704490.5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12042.99</v>
      </c>
      <c r="AU9" s="18">
        <v>0</v>
      </c>
      <c r="AV9" s="18">
        <v>4790645.1399999997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158278.57</v>
      </c>
      <c r="BC9" s="18">
        <v>0</v>
      </c>
      <c r="BD9" s="18">
        <v>153791.51999999999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4308166.46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4087927.36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26458347.760000002</v>
      </c>
      <c r="EC9" s="18">
        <v>0</v>
      </c>
      <c r="ED9" s="18">
        <v>28779396.32</v>
      </c>
      <c r="EE9" s="18">
        <v>0</v>
      </c>
      <c r="EF9" s="18">
        <v>277899.96999999997</v>
      </c>
      <c r="EG9" s="18">
        <v>4287688.34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9">
        <v>0</v>
      </c>
      <c r="FQ9" s="19">
        <v>0</v>
      </c>
      <c r="FR9" s="18">
        <v>0</v>
      </c>
      <c r="FS9" s="18">
        <v>0</v>
      </c>
      <c r="FT9" s="18">
        <v>0</v>
      </c>
      <c r="FU9" s="18">
        <v>0</v>
      </c>
      <c r="FV9" s="19">
        <v>0</v>
      </c>
      <c r="FW9" s="19">
        <v>0</v>
      </c>
      <c r="FX9" s="18">
        <v>0</v>
      </c>
      <c r="FY9" s="18">
        <v>0</v>
      </c>
      <c r="FZ9" s="18">
        <v>0</v>
      </c>
      <c r="GA9" s="18">
        <v>0</v>
      </c>
      <c r="GB9" s="19">
        <v>0</v>
      </c>
      <c r="GC9" s="19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709287053.92000008</v>
      </c>
      <c r="HW9" s="18">
        <v>5028675.5999999996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34558542.939999998</v>
      </c>
      <c r="E10" s="19">
        <v>966393659.87</v>
      </c>
      <c r="F10" s="18">
        <v>6515616.8171338849</v>
      </c>
      <c r="G10" s="18">
        <v>212698510.17732641</v>
      </c>
      <c r="H10" s="18">
        <v>10100636.320667351</v>
      </c>
      <c r="I10" s="18">
        <v>326521389.11558253</v>
      </c>
      <c r="J10" s="18">
        <v>17942289.802198764</v>
      </c>
      <c r="K10" s="18">
        <v>427173760.5770911</v>
      </c>
      <c r="L10" s="18">
        <v>0</v>
      </c>
      <c r="M10" s="18">
        <v>-6494.35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10377382.74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11236352.289999999</v>
      </c>
      <c r="AA10" s="18">
        <v>27350662.199999999</v>
      </c>
      <c r="AB10" s="18">
        <v>0</v>
      </c>
      <c r="AC10" s="18">
        <v>0</v>
      </c>
      <c r="AD10" s="18">
        <v>212835.99</v>
      </c>
      <c r="AE10" s="18">
        <v>149214547.59</v>
      </c>
      <c r="AF10" s="18">
        <v>0</v>
      </c>
      <c r="AG10" s="18">
        <v>0</v>
      </c>
      <c r="AH10" s="18">
        <v>0</v>
      </c>
      <c r="AI10" s="18">
        <v>0</v>
      </c>
      <c r="AJ10" s="18">
        <v>242608353.99000004</v>
      </c>
      <c r="AK10" s="18">
        <v>160151.44</v>
      </c>
      <c r="AL10" s="18">
        <v>171171021.72999999</v>
      </c>
      <c r="AM10" s="18">
        <v>0</v>
      </c>
      <c r="AN10" s="18">
        <v>0</v>
      </c>
      <c r="AO10" s="18">
        <v>246394177.80000001</v>
      </c>
      <c r="AP10" s="18">
        <v>0</v>
      </c>
      <c r="AQ10" s="18">
        <v>192304276.40000001</v>
      </c>
      <c r="AR10" s="18">
        <v>0</v>
      </c>
      <c r="AS10" s="18">
        <v>0</v>
      </c>
      <c r="AT10" s="18">
        <v>0</v>
      </c>
      <c r="AU10" s="18">
        <v>10324399.550000001</v>
      </c>
      <c r="AV10" s="18">
        <v>8687454.4299999997</v>
      </c>
      <c r="AW10" s="18">
        <v>125569250.8</v>
      </c>
      <c r="AX10" s="18">
        <v>0</v>
      </c>
      <c r="AY10" s="18">
        <v>14078.56</v>
      </c>
      <c r="AZ10" s="18">
        <v>0</v>
      </c>
      <c r="BA10" s="18">
        <v>0</v>
      </c>
      <c r="BB10" s="18">
        <v>0</v>
      </c>
      <c r="BC10" s="18">
        <v>1360440.4</v>
      </c>
      <c r="BD10" s="18">
        <v>0</v>
      </c>
      <c r="BE10" s="18">
        <v>1608993.84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105981944.70999999</v>
      </c>
      <c r="BL10" s="18">
        <v>0</v>
      </c>
      <c r="BM10" s="18">
        <v>3007900.79</v>
      </c>
      <c r="BN10" s="18">
        <v>0</v>
      </c>
      <c r="BO10" s="18">
        <v>0</v>
      </c>
      <c r="BP10" s="18">
        <v>15270156.529999999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26003315.960000001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20509.97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31497506.699999999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19875765.510000002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39693000.090000004</v>
      </c>
      <c r="DX10" s="18">
        <v>0</v>
      </c>
      <c r="DY10" s="18">
        <v>0</v>
      </c>
      <c r="DZ10" s="18">
        <v>0</v>
      </c>
      <c r="EA10" s="18">
        <v>0</v>
      </c>
      <c r="EB10" s="18">
        <v>3985633.19</v>
      </c>
      <c r="EC10" s="18">
        <v>7269866.1600000001</v>
      </c>
      <c r="ED10" s="18">
        <v>0</v>
      </c>
      <c r="EE10" s="18">
        <v>111909.49</v>
      </c>
      <c r="EF10" s="18">
        <v>10884224.02</v>
      </c>
      <c r="EG10" s="18">
        <v>30240488.07</v>
      </c>
      <c r="EH10" s="18">
        <v>0</v>
      </c>
      <c r="EI10" s="18">
        <v>2881281.91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1354380.54</v>
      </c>
      <c r="ES10" s="18">
        <v>0</v>
      </c>
      <c r="ET10" s="18">
        <v>0</v>
      </c>
      <c r="EU10" s="18">
        <v>0</v>
      </c>
      <c r="EV10" s="18">
        <v>0</v>
      </c>
      <c r="EW10" s="18">
        <v>22485844.050000001</v>
      </c>
      <c r="EX10" s="18">
        <v>19051915.52</v>
      </c>
      <c r="EY10" s="18">
        <v>0</v>
      </c>
      <c r="EZ10" s="18">
        <v>740228739.30999994</v>
      </c>
      <c r="FA10" s="18">
        <v>0</v>
      </c>
      <c r="FB10" s="18">
        <v>4590353.3099999996</v>
      </c>
      <c r="FC10" s="18">
        <v>0</v>
      </c>
      <c r="FD10" s="18">
        <v>136720176.97</v>
      </c>
      <c r="FE10" s="18">
        <v>0</v>
      </c>
      <c r="FF10" s="18">
        <v>0</v>
      </c>
      <c r="FG10" s="18">
        <v>992309.98000000103</v>
      </c>
      <c r="FH10" s="18">
        <v>0</v>
      </c>
      <c r="FI10" s="18">
        <v>0</v>
      </c>
      <c r="FJ10" s="18">
        <v>3162854.46</v>
      </c>
      <c r="FK10" s="18">
        <v>0</v>
      </c>
      <c r="FL10" s="18">
        <v>21556558.620000001</v>
      </c>
      <c r="FM10" s="18">
        <v>0</v>
      </c>
      <c r="FN10" s="18">
        <v>0</v>
      </c>
      <c r="FO10" s="18">
        <v>0</v>
      </c>
      <c r="FP10" s="19">
        <v>0</v>
      </c>
      <c r="FQ10" s="19">
        <v>148487392</v>
      </c>
      <c r="FR10" s="18">
        <v>0</v>
      </c>
      <c r="FS10" s="18">
        <v>3600</v>
      </c>
      <c r="FT10" s="18">
        <v>0</v>
      </c>
      <c r="FU10" s="18">
        <v>0</v>
      </c>
      <c r="FV10" s="19">
        <v>0</v>
      </c>
      <c r="FW10" s="19">
        <v>0</v>
      </c>
      <c r="FX10" s="18">
        <v>0</v>
      </c>
      <c r="FY10" s="18">
        <v>0</v>
      </c>
      <c r="FZ10" s="18">
        <v>0</v>
      </c>
      <c r="GA10" s="18">
        <v>0</v>
      </c>
      <c r="GB10" s="19">
        <v>0</v>
      </c>
      <c r="GC10" s="19">
        <v>148483792</v>
      </c>
      <c r="GD10" s="18">
        <v>0</v>
      </c>
      <c r="GE10" s="18">
        <v>24423591.989999998</v>
      </c>
      <c r="GF10" s="18">
        <v>0</v>
      </c>
      <c r="GG10" s="18">
        <v>124060200.00999999</v>
      </c>
      <c r="GH10" s="18">
        <v>0</v>
      </c>
      <c r="GI10" s="18">
        <v>865736.86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1425279553.8399999</v>
      </c>
      <c r="HW10" s="18">
        <v>2170480299.0900002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262234300.14000002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1177201.5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659826.72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6428595.0899999999</v>
      </c>
      <c r="EY11" s="18">
        <v>0</v>
      </c>
      <c r="EZ11" s="18">
        <v>274257797.97000003</v>
      </c>
      <c r="FA11" s="18">
        <v>0</v>
      </c>
      <c r="FB11" s="18">
        <v>1085797.3400000001</v>
      </c>
      <c r="FC11" s="18">
        <v>0</v>
      </c>
      <c r="FD11" s="18">
        <v>57254335.369999997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1358703.91</v>
      </c>
      <c r="FK11" s="18">
        <v>0</v>
      </c>
      <c r="FL11" s="18">
        <v>9883201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614339759.04000008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88539834.349999994</v>
      </c>
      <c r="E13" s="19">
        <v>0</v>
      </c>
      <c r="F13" s="18">
        <v>0</v>
      </c>
      <c r="G13" s="18">
        <v>0</v>
      </c>
      <c r="H13" s="18">
        <v>41807019.18</v>
      </c>
      <c r="I13" s="18">
        <v>0</v>
      </c>
      <c r="J13" s="18">
        <v>46732815.170000002</v>
      </c>
      <c r="K13" s="18">
        <v>0</v>
      </c>
      <c r="L13" s="18">
        <v>5881764.3499999996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2112520.7000000002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355823608.24000001</v>
      </c>
      <c r="AK13" s="18">
        <v>0</v>
      </c>
      <c r="AL13" s="18">
        <v>4315788.5016790004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5.72</v>
      </c>
      <c r="AU13" s="18">
        <v>0</v>
      </c>
      <c r="AV13" s="18">
        <v>988.75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61063.25</v>
      </c>
      <c r="BC13" s="18">
        <v>0</v>
      </c>
      <c r="BD13" s="18">
        <v>20395.12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909450.16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63869.3</v>
      </c>
      <c r="CM13" s="18">
        <v>0</v>
      </c>
      <c r="CN13" s="18">
        <v>14604.02</v>
      </c>
      <c r="CO13" s="18">
        <v>0</v>
      </c>
      <c r="CP13" s="18">
        <v>0</v>
      </c>
      <c r="CQ13" s="18">
        <v>0</v>
      </c>
      <c r="CR13" s="18">
        <v>14850.53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54.79</v>
      </c>
      <c r="DY13" s="18">
        <v>0</v>
      </c>
      <c r="DZ13" s="18">
        <v>0</v>
      </c>
      <c r="EA13" s="18">
        <v>0</v>
      </c>
      <c r="EB13" s="18">
        <v>208292.77</v>
      </c>
      <c r="EC13" s="18">
        <v>0</v>
      </c>
      <c r="ED13" s="18">
        <v>0</v>
      </c>
      <c r="EE13" s="18">
        <v>0</v>
      </c>
      <c r="EF13" s="18">
        <v>6558976.9100000001</v>
      </c>
      <c r="EG13" s="18">
        <v>0</v>
      </c>
      <c r="EH13" s="18">
        <v>686045.26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0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465212112.72167903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0</v>
      </c>
      <c r="E14" s="19">
        <v>2069317977.1600001</v>
      </c>
      <c r="F14" s="18">
        <v>0</v>
      </c>
      <c r="G14" s="18">
        <v>0</v>
      </c>
      <c r="H14" s="18">
        <v>0</v>
      </c>
      <c r="I14" s="18">
        <v>466840695.62155765</v>
      </c>
      <c r="J14" s="18">
        <v>0</v>
      </c>
      <c r="K14" s="18">
        <v>1602477281.5384424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560468699.58000004</v>
      </c>
      <c r="AK14" s="18">
        <v>0</v>
      </c>
      <c r="AL14" s="18">
        <v>38550379.530000001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3040220.23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825942.88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8021768.3899999997</v>
      </c>
      <c r="EY14" s="18">
        <v>0</v>
      </c>
      <c r="EZ14" s="18">
        <v>342020789.74000001</v>
      </c>
      <c r="FA14" s="18">
        <v>0</v>
      </c>
      <c r="FB14" s="18">
        <v>1357063.31</v>
      </c>
      <c r="FC14" s="18">
        <v>0</v>
      </c>
      <c r="FD14" s="18">
        <v>72267503.030000001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1688262.03</v>
      </c>
      <c r="FK14" s="18">
        <v>0</v>
      </c>
      <c r="FL14" s="18">
        <v>12443881.59</v>
      </c>
      <c r="FM14" s="18">
        <v>0</v>
      </c>
      <c r="FN14" s="18">
        <v>0</v>
      </c>
      <c r="FO14" s="18">
        <v>0</v>
      </c>
      <c r="FP14" s="19">
        <v>13947.1700012684</v>
      </c>
      <c r="FQ14" s="19">
        <v>0</v>
      </c>
      <c r="FR14" s="18">
        <v>13947.1700012684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1040698457.4800012</v>
      </c>
      <c r="HW14" s="18">
        <v>2069317977.1600001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637298.35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2663989.5699999998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3301287.92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3623537.879999999</v>
      </c>
      <c r="DO16" s="18">
        <v>0</v>
      </c>
      <c r="DP16" s="18">
        <v>0</v>
      </c>
      <c r="DQ16" s="18">
        <v>7990881.9542393982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3623537.879999999</v>
      </c>
      <c r="HW16" s="18">
        <v>7990881.9542393982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5792650</v>
      </c>
      <c r="E17" s="19">
        <v>0</v>
      </c>
      <c r="F17" s="18">
        <v>25445</v>
      </c>
      <c r="G17" s="18">
        <v>0</v>
      </c>
      <c r="H17" s="18">
        <v>22005451</v>
      </c>
      <c r="I17" s="18">
        <v>0</v>
      </c>
      <c r="J17" s="18">
        <v>-16238246</v>
      </c>
      <c r="K17" s="18">
        <v>0</v>
      </c>
      <c r="L17" s="18">
        <v>14754252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2149432</v>
      </c>
      <c r="AA17" s="18">
        <v>0</v>
      </c>
      <c r="AB17" s="18">
        <v>0</v>
      </c>
      <c r="AC17" s="18">
        <v>0</v>
      </c>
      <c r="AD17" s="18">
        <v>474381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205548917.47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195586</v>
      </c>
      <c r="AU17" s="18">
        <v>0</v>
      </c>
      <c r="AV17" s="18">
        <v>38681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728255</v>
      </c>
      <c r="BC17" s="18">
        <v>0</v>
      </c>
      <c r="BD17" s="18">
        <v>542139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1290423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210418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46052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219770137</v>
      </c>
      <c r="CK17" s="18">
        <v>0</v>
      </c>
      <c r="CL17" s="18">
        <v>10584381</v>
      </c>
      <c r="CM17" s="18">
        <v>0</v>
      </c>
      <c r="CN17" s="18">
        <v>10151419</v>
      </c>
      <c r="CO17" s="18">
        <v>0</v>
      </c>
      <c r="CP17" s="18">
        <v>0</v>
      </c>
      <c r="CQ17" s="18">
        <v>0</v>
      </c>
      <c r="CR17" s="18">
        <v>5968766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88901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165922699</v>
      </c>
      <c r="DY17" s="18">
        <v>0</v>
      </c>
      <c r="DZ17" s="18">
        <v>0</v>
      </c>
      <c r="EA17" s="18">
        <v>0</v>
      </c>
      <c r="EB17" s="18">
        <v>10817184</v>
      </c>
      <c r="EC17" s="18">
        <v>0</v>
      </c>
      <c r="ED17" s="18">
        <v>0</v>
      </c>
      <c r="EE17" s="18">
        <v>0</v>
      </c>
      <c r="EF17" s="18">
        <v>41469456</v>
      </c>
      <c r="EG17" s="18">
        <v>0</v>
      </c>
      <c r="EH17" s="18">
        <v>6320519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153332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0</v>
      </c>
      <c r="GI17" s="18">
        <v>0</v>
      </c>
      <c r="GJ17" s="18">
        <v>0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703017980.47000003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6918288.6612621676</v>
      </c>
      <c r="E18" s="19">
        <v>0</v>
      </c>
      <c r="F18" s="18">
        <v>256973.61306663117</v>
      </c>
      <c r="G18" s="18">
        <v>0</v>
      </c>
      <c r="H18" s="18">
        <v>4551679.9079023609</v>
      </c>
      <c r="I18" s="18">
        <v>0</v>
      </c>
      <c r="J18" s="18">
        <v>2109635.1402931749</v>
      </c>
      <c r="K18" s="18">
        <v>0</v>
      </c>
      <c r="L18" s="18">
        <v>464775.63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156305.96</v>
      </c>
      <c r="AA18" s="18">
        <v>0</v>
      </c>
      <c r="AB18" s="18">
        <v>0</v>
      </c>
      <c r="AC18" s="18">
        <v>0</v>
      </c>
      <c r="AD18" s="18">
        <v>138532.54999999999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11728.48</v>
      </c>
      <c r="AU18" s="18">
        <v>0</v>
      </c>
      <c r="AV18" s="18">
        <v>5055.18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13085.18</v>
      </c>
      <c r="BC18" s="18">
        <v>0</v>
      </c>
      <c r="BD18" s="18">
        <v>8139.83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682940.5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6884058.3200000003</v>
      </c>
      <c r="CK18" s="18">
        <v>0</v>
      </c>
      <c r="CL18" s="18">
        <v>405954.54</v>
      </c>
      <c r="CM18" s="18">
        <v>0</v>
      </c>
      <c r="CN18" s="18">
        <v>2.57</v>
      </c>
      <c r="CO18" s="18">
        <v>0</v>
      </c>
      <c r="CP18" s="18">
        <v>0</v>
      </c>
      <c r="CQ18" s="18">
        <v>0</v>
      </c>
      <c r="CR18" s="18">
        <v>353073.26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995614.45</v>
      </c>
      <c r="EC18" s="18">
        <v>0</v>
      </c>
      <c r="ED18" s="18">
        <v>4953277.84</v>
      </c>
      <c r="EE18" s="18">
        <v>0</v>
      </c>
      <c r="EF18" s="18">
        <v>3611042.5</v>
      </c>
      <c r="EG18" s="18">
        <v>126579867.01000001</v>
      </c>
      <c r="EH18" s="18">
        <v>117566.6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0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25719442.05126217</v>
      </c>
      <c r="HW18" s="18">
        <v>126579867.01000001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53448.17</v>
      </c>
      <c r="E20" s="19">
        <v>0</v>
      </c>
      <c r="F20" s="18">
        <v>0</v>
      </c>
      <c r="G20" s="18">
        <v>0</v>
      </c>
      <c r="H20" s="18">
        <v>0</v>
      </c>
      <c r="I20" s="18">
        <v>0</v>
      </c>
      <c r="J20" s="18">
        <v>53448.17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503872.03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12750766.83</v>
      </c>
      <c r="AK20" s="18">
        <v>0</v>
      </c>
      <c r="AL20" s="18">
        <v>4215162.71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1633.94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1049266.8500000001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6133.86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766.72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>
        <v>1040990.95</v>
      </c>
      <c r="EG20" s="18">
        <v>0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129265417.58</v>
      </c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8">
        <v>0</v>
      </c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0</v>
      </c>
      <c r="FK20" s="18">
        <v>0</v>
      </c>
      <c r="FL20" s="18">
        <v>0</v>
      </c>
      <c r="FM20" s="18">
        <v>0</v>
      </c>
      <c r="FN20" s="18">
        <v>0</v>
      </c>
      <c r="FO20" s="18">
        <v>0</v>
      </c>
      <c r="FP20" s="19">
        <v>39421999.460000001</v>
      </c>
      <c r="FQ20" s="19">
        <v>0</v>
      </c>
      <c r="FR20" s="18">
        <v>0</v>
      </c>
      <c r="FS20" s="18">
        <v>0</v>
      </c>
      <c r="FT20" s="18">
        <v>0</v>
      </c>
      <c r="FU20" s="18">
        <v>0</v>
      </c>
      <c r="FV20" s="19">
        <v>39421999.460000001</v>
      </c>
      <c r="FW20" s="19">
        <v>0</v>
      </c>
      <c r="FX20" s="18">
        <v>0</v>
      </c>
      <c r="FY20" s="18">
        <v>0</v>
      </c>
      <c r="FZ20" s="18">
        <v>39421999.460000001</v>
      </c>
      <c r="GA20" s="18">
        <v>0</v>
      </c>
      <c r="GB20" s="19">
        <v>0</v>
      </c>
      <c r="GC20" s="19">
        <v>0</v>
      </c>
      <c r="GD20" s="18">
        <v>0</v>
      </c>
      <c r="GE20" s="18">
        <v>0</v>
      </c>
      <c r="GF20" s="18">
        <v>0</v>
      </c>
      <c r="GG20" s="18">
        <v>0</v>
      </c>
      <c r="GH20" s="18">
        <v>0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188309459.09999999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0</v>
      </c>
      <c r="E21" s="19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83059849.920000002</v>
      </c>
      <c r="AK21" s="18">
        <v>0</v>
      </c>
      <c r="AL21" s="18">
        <v>3192713.700000003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660547.09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0</v>
      </c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0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0</v>
      </c>
      <c r="FW21" s="19">
        <v>0</v>
      </c>
      <c r="FX21" s="18">
        <v>0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0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86913110.710000008</v>
      </c>
      <c r="HW21" s="18">
        <v>0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24737086.870000001</v>
      </c>
      <c r="E22" s="19">
        <v>17861.63</v>
      </c>
      <c r="F22" s="18">
        <v>0</v>
      </c>
      <c r="G22" s="18">
        <v>0</v>
      </c>
      <c r="H22" s="18">
        <v>22300898.43</v>
      </c>
      <c r="I22" s="18">
        <v>0</v>
      </c>
      <c r="J22" s="18">
        <v>2436188.4400000009</v>
      </c>
      <c r="K22" s="18">
        <v>17861.63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9151700.0299999993</v>
      </c>
      <c r="AA22" s="18">
        <v>0</v>
      </c>
      <c r="AB22" s="18">
        <v>0</v>
      </c>
      <c r="AC22" s="18">
        <v>0</v>
      </c>
      <c r="AD22" s="18">
        <v>106439924.37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268192636.41999999</v>
      </c>
      <c r="AK22" s="18">
        <v>0</v>
      </c>
      <c r="AL22" s="18">
        <v>235834941.22999999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4513248.04</v>
      </c>
      <c r="AU22" s="18">
        <v>0</v>
      </c>
      <c r="AV22" s="18">
        <v>14183837.039999999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1007372.99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20527383.300000001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2361578.04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-13922466.460000001</v>
      </c>
      <c r="CK22" s="18">
        <v>85741591.290000007</v>
      </c>
      <c r="CL22" s="18">
        <v>308450.21000000002</v>
      </c>
      <c r="CM22" s="18">
        <v>10639254.970000001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37.89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24.28</v>
      </c>
      <c r="DY22" s="18">
        <v>0</v>
      </c>
      <c r="DZ22" s="18">
        <v>0</v>
      </c>
      <c r="EA22" s="18">
        <v>0</v>
      </c>
      <c r="EB22" s="18">
        <v>0</v>
      </c>
      <c r="EC22" s="18">
        <v>42861.23</v>
      </c>
      <c r="ED22" s="18">
        <v>0</v>
      </c>
      <c r="EE22" s="18">
        <v>0</v>
      </c>
      <c r="EF22" s="18">
        <v>778708.92000000016</v>
      </c>
      <c r="EG22" s="18">
        <v>448409.2</v>
      </c>
      <c r="EH22" s="18">
        <v>59.13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8254790.8799999999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80273585.799999997</v>
      </c>
      <c r="EY22" s="18">
        <v>0</v>
      </c>
      <c r="EZ22" s="18">
        <v>3423412165.0100002</v>
      </c>
      <c r="FA22" s="18">
        <v>0</v>
      </c>
      <c r="FB22" s="18">
        <v>13589330.92</v>
      </c>
      <c r="FC22" s="18">
        <v>0</v>
      </c>
      <c r="FD22" s="18">
        <v>720131333.36000001</v>
      </c>
      <c r="FE22" s="18">
        <v>0</v>
      </c>
      <c r="FF22" s="18">
        <v>0</v>
      </c>
      <c r="FG22" s="18">
        <v>0</v>
      </c>
      <c r="FH22" s="18">
        <v>0</v>
      </c>
      <c r="FI22" s="18">
        <v>0</v>
      </c>
      <c r="FJ22" s="18">
        <v>16923091.75</v>
      </c>
      <c r="FK22" s="18">
        <v>0</v>
      </c>
      <c r="FL22" s="18">
        <v>124129693.03</v>
      </c>
      <c r="FM22" s="18">
        <v>0</v>
      </c>
      <c r="FN22" s="18">
        <v>0</v>
      </c>
      <c r="FO22" s="18">
        <v>0</v>
      </c>
      <c r="FP22" s="19">
        <v>292437826.19</v>
      </c>
      <c r="FQ22" s="19">
        <v>0</v>
      </c>
      <c r="FR22" s="18">
        <v>0</v>
      </c>
      <c r="FS22" s="18">
        <v>0</v>
      </c>
      <c r="FT22" s="18">
        <v>0</v>
      </c>
      <c r="FU22" s="18">
        <v>0</v>
      </c>
      <c r="FV22" s="19">
        <v>277035444.64999998</v>
      </c>
      <c r="FW22" s="19">
        <v>0</v>
      </c>
      <c r="FX22" s="18">
        <v>0</v>
      </c>
      <c r="FY22" s="18">
        <v>0</v>
      </c>
      <c r="FZ22" s="18">
        <v>277035444.64999998</v>
      </c>
      <c r="GA22" s="18">
        <v>0</v>
      </c>
      <c r="GB22" s="19">
        <v>15402381.540000001</v>
      </c>
      <c r="GC22" s="19">
        <v>0</v>
      </c>
      <c r="GD22" s="18">
        <v>597227.56999999995</v>
      </c>
      <c r="GE22" s="18">
        <v>0</v>
      </c>
      <c r="GF22" s="18">
        <v>14805153.970000001</v>
      </c>
      <c r="GG22" s="18">
        <v>0</v>
      </c>
      <c r="GH22" s="18">
        <v>0</v>
      </c>
      <c r="GI22" s="18">
        <v>0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5349897388.2099991</v>
      </c>
      <c r="HW22" s="18">
        <v>100258929.35000001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82569079.170000002</v>
      </c>
      <c r="E23" s="19">
        <v>0</v>
      </c>
      <c r="F23" s="18">
        <v>0</v>
      </c>
      <c r="G23" s="18">
        <v>0</v>
      </c>
      <c r="H23" s="18">
        <v>42532750.189650998</v>
      </c>
      <c r="I23" s="18">
        <v>0</v>
      </c>
      <c r="J23" s="18">
        <v>40036328.980349004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12690765.289999999</v>
      </c>
      <c r="AA23" s="18">
        <v>0</v>
      </c>
      <c r="AB23" s="18">
        <v>0</v>
      </c>
      <c r="AC23" s="18">
        <v>0</v>
      </c>
      <c r="AD23" s="18">
        <v>1212756.53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331292571.05000001</v>
      </c>
      <c r="AK23" s="18">
        <v>0</v>
      </c>
      <c r="AL23" s="18">
        <v>55782413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1274140.76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0</v>
      </c>
      <c r="EC23" s="18">
        <v>0</v>
      </c>
      <c r="ED23" s="18">
        <v>0</v>
      </c>
      <c r="EE23" s="18">
        <v>0</v>
      </c>
      <c r="EF23" s="18">
        <v>5181911.88</v>
      </c>
      <c r="EG23" s="18">
        <v>0</v>
      </c>
      <c r="EH23" s="18">
        <v>666.47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v>0</v>
      </c>
      <c r="FP23" s="19">
        <v>0</v>
      </c>
      <c r="FQ23" s="19">
        <v>0</v>
      </c>
      <c r="FR23" s="18">
        <v>0</v>
      </c>
      <c r="FS23" s="18">
        <v>0</v>
      </c>
      <c r="FT23" s="18">
        <v>0</v>
      </c>
      <c r="FU23" s="18">
        <v>0</v>
      </c>
      <c r="FV23" s="19">
        <v>0</v>
      </c>
      <c r="FW23" s="19">
        <v>0</v>
      </c>
      <c r="FX23" s="18">
        <v>0</v>
      </c>
      <c r="FY23" s="18">
        <v>0</v>
      </c>
      <c r="FZ23" s="18">
        <v>0</v>
      </c>
      <c r="GA23" s="18">
        <v>0</v>
      </c>
      <c r="GB23" s="19">
        <v>0</v>
      </c>
      <c r="GC23" s="19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490004304.15000004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889.69</v>
      </c>
      <c r="E24" s="19">
        <v>0</v>
      </c>
      <c r="F24" s="18">
        <v>0</v>
      </c>
      <c r="G24" s="18">
        <v>0</v>
      </c>
      <c r="H24" s="18">
        <v>889.69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97966778.945658103</v>
      </c>
      <c r="AK24" s="18">
        <v>0</v>
      </c>
      <c r="AL24" s="18">
        <v>4255796.55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573.66999999999996</v>
      </c>
      <c r="AU24" s="18">
        <v>0</v>
      </c>
      <c r="AV24" s="18">
        <v>33333.22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1559338.8259649801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16809.72</v>
      </c>
      <c r="CK24" s="18">
        <v>0</v>
      </c>
      <c r="CL24" s="18">
        <v>8.27</v>
      </c>
      <c r="CM24" s="18">
        <v>0</v>
      </c>
      <c r="CN24" s="18">
        <v>8.27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v>69.53</v>
      </c>
      <c r="EC24" s="18">
        <v>0</v>
      </c>
      <c r="ED24" s="18">
        <v>0</v>
      </c>
      <c r="EE24" s="18">
        <v>0</v>
      </c>
      <c r="EF24" s="18">
        <v>2568806.92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2641162.0484500001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25692019.6129</v>
      </c>
      <c r="EY24" s="18">
        <v>0</v>
      </c>
      <c r="EZ24" s="18">
        <v>1095748543.1385</v>
      </c>
      <c r="FA24" s="18">
        <v>0</v>
      </c>
      <c r="FB24" s="18">
        <v>4346488.8490500003</v>
      </c>
      <c r="FC24" s="18">
        <v>0</v>
      </c>
      <c r="FD24" s="18">
        <v>230187603.25760001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5418627.0683500003</v>
      </c>
      <c r="FK24" s="18">
        <v>0</v>
      </c>
      <c r="FL24" s="18">
        <v>39686692.232249998</v>
      </c>
      <c r="FM24" s="18">
        <v>0</v>
      </c>
      <c r="FN24" s="18">
        <v>0</v>
      </c>
      <c r="FO24" s="18">
        <v>0</v>
      </c>
      <c r="FP24" s="19">
        <v>0</v>
      </c>
      <c r="FQ24" s="19">
        <v>0</v>
      </c>
      <c r="FR24" s="18">
        <v>0</v>
      </c>
      <c r="FS24" s="18">
        <v>0</v>
      </c>
      <c r="FT24" s="18">
        <v>0</v>
      </c>
      <c r="FU24" s="18">
        <v>0</v>
      </c>
      <c r="FV24" s="19">
        <v>0</v>
      </c>
      <c r="FW24" s="19">
        <v>0</v>
      </c>
      <c r="FX24" s="18">
        <v>0</v>
      </c>
      <c r="FY24" s="18">
        <v>0</v>
      </c>
      <c r="FZ24" s="18">
        <v>0</v>
      </c>
      <c r="GA24" s="18">
        <v>0</v>
      </c>
      <c r="GB24" s="19">
        <v>0</v>
      </c>
      <c r="GC24" s="19">
        <v>0</v>
      </c>
      <c r="GD24" s="18">
        <v>0</v>
      </c>
      <c r="GE24" s="18">
        <v>0</v>
      </c>
      <c r="GF24" s="18">
        <v>0</v>
      </c>
      <c r="GG24" s="18">
        <v>0</v>
      </c>
      <c r="GH24" s="18">
        <v>1645.38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1510125195.1987233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117446.48999999999</v>
      </c>
      <c r="E25" s="19">
        <v>0</v>
      </c>
      <c r="F25" s="18">
        <v>117446.48999999999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12196215.139999997</v>
      </c>
      <c r="AK25" s="18">
        <v>0</v>
      </c>
      <c r="AL25" s="18">
        <v>13618117.210000001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133.28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6620.4</v>
      </c>
      <c r="BC25" s="18">
        <v>0</v>
      </c>
      <c r="BD25" s="18">
        <v>338.93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1323663.6800000002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1.3900000000000001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658613.37</v>
      </c>
      <c r="CK25" s="18">
        <v>0</v>
      </c>
      <c r="CL25" s="18">
        <v>2378.6400000000003</v>
      </c>
      <c r="CM25" s="18">
        <v>0</v>
      </c>
      <c r="CN25" s="18">
        <v>17790.489999999998</v>
      </c>
      <c r="CO25" s="18">
        <v>0</v>
      </c>
      <c r="CP25" s="18">
        <v>0</v>
      </c>
      <c r="CQ25" s="18">
        <v>0</v>
      </c>
      <c r="CR25" s="18">
        <v>347.7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3023.35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4360.8900000000003</v>
      </c>
      <c r="DY25" s="18">
        <v>0</v>
      </c>
      <c r="DZ25" s="18">
        <v>0</v>
      </c>
      <c r="EA25" s="18">
        <v>0</v>
      </c>
      <c r="EB25" s="18">
        <v>3336.15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49708.72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9">
        <v>0</v>
      </c>
      <c r="FQ25" s="19">
        <v>0</v>
      </c>
      <c r="FR25" s="18">
        <v>0</v>
      </c>
      <c r="FS25" s="18">
        <v>0</v>
      </c>
      <c r="FT25" s="18">
        <v>0</v>
      </c>
      <c r="FU25" s="18">
        <v>0</v>
      </c>
      <c r="FV25" s="19">
        <v>0</v>
      </c>
      <c r="FW25" s="19">
        <v>0</v>
      </c>
      <c r="FX25" s="18">
        <v>0</v>
      </c>
      <c r="FY25" s="18">
        <v>0</v>
      </c>
      <c r="FZ25" s="18">
        <v>0</v>
      </c>
      <c r="GA25" s="18">
        <v>0</v>
      </c>
      <c r="GB25" s="19">
        <v>0</v>
      </c>
      <c r="GC25" s="19">
        <v>0</v>
      </c>
      <c r="GD25" s="18">
        <v>0</v>
      </c>
      <c r="GE25" s="18">
        <v>0</v>
      </c>
      <c r="GF25" s="18">
        <v>0</v>
      </c>
      <c r="GG25" s="18">
        <v>0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28002095.829999994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0</v>
      </c>
      <c r="E26" s="19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91993269.058587998</v>
      </c>
      <c r="AK26" s="18">
        <v>0</v>
      </c>
      <c r="AL26" s="18">
        <v>9978176.8014120013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1280807.8400000001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0</v>
      </c>
      <c r="FQ26" s="19">
        <v>0</v>
      </c>
      <c r="FR26" s="18">
        <v>0</v>
      </c>
      <c r="FS26" s="18">
        <v>0</v>
      </c>
      <c r="FT26" s="18">
        <v>0</v>
      </c>
      <c r="FU26" s="18">
        <v>0</v>
      </c>
      <c r="FV26" s="19">
        <v>0</v>
      </c>
      <c r="FW26" s="19">
        <v>0</v>
      </c>
      <c r="FX26" s="18">
        <v>0</v>
      </c>
      <c r="FY26" s="18">
        <v>0</v>
      </c>
      <c r="FZ26" s="18">
        <v>0</v>
      </c>
      <c r="GA26" s="18">
        <v>0</v>
      </c>
      <c r="GB26" s="19">
        <v>0</v>
      </c>
      <c r="GC26" s="19">
        <v>0</v>
      </c>
      <c r="GD26" s="18">
        <v>0</v>
      </c>
      <c r="GE26" s="18">
        <v>0</v>
      </c>
      <c r="GF26" s="18">
        <v>0</v>
      </c>
      <c r="GG26" s="18">
        <v>0</v>
      </c>
      <c r="GH26" s="18">
        <v>0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103252253.7</v>
      </c>
      <c r="HW26" s="18">
        <v>0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8840837.6600000001</v>
      </c>
      <c r="E27" s="19">
        <v>264418071.63</v>
      </c>
      <c r="F27" s="18">
        <v>0</v>
      </c>
      <c r="G27" s="18">
        <v>0</v>
      </c>
      <c r="H27" s="18">
        <v>3509993.62</v>
      </c>
      <c r="I27" s="18">
        <v>0</v>
      </c>
      <c r="J27" s="18">
        <v>5330844.04</v>
      </c>
      <c r="K27" s="18">
        <v>264418071.63</v>
      </c>
      <c r="L27" s="18">
        <v>2486274.4500000002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-11404976.75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321150868.85000002</v>
      </c>
      <c r="AK27" s="18">
        <v>0</v>
      </c>
      <c r="AL27" s="18">
        <v>4173632.42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196954494.31</v>
      </c>
      <c r="AX27" s="18">
        <v>0</v>
      </c>
      <c r="AY27" s="18">
        <v>0</v>
      </c>
      <c r="AZ27" s="18">
        <v>0</v>
      </c>
      <c r="BA27" s="18">
        <v>0</v>
      </c>
      <c r="BB27" s="18">
        <v>17156.310000000001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979428.35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30590370.379999999</v>
      </c>
      <c r="CK27" s="18">
        <v>0</v>
      </c>
      <c r="CL27" s="18">
        <v>2320517.52</v>
      </c>
      <c r="CM27" s="18">
        <v>0</v>
      </c>
      <c r="CN27" s="18">
        <v>47399.75</v>
      </c>
      <c r="CO27" s="18">
        <v>0</v>
      </c>
      <c r="CP27" s="18">
        <v>0</v>
      </c>
      <c r="CQ27" s="18">
        <v>0</v>
      </c>
      <c r="CR27" s="18">
        <v>39963.120000000003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-10396582.369999999</v>
      </c>
      <c r="DX27" s="18">
        <v>106541.5</v>
      </c>
      <c r="DY27" s="18">
        <v>0</v>
      </c>
      <c r="DZ27" s="18">
        <v>0</v>
      </c>
      <c r="EA27" s="18">
        <v>0</v>
      </c>
      <c r="EB27" s="18">
        <v>9363728.9000000004</v>
      </c>
      <c r="EC27" s="18">
        <v>0</v>
      </c>
      <c r="ED27" s="18">
        <v>0</v>
      </c>
      <c r="EE27" s="18">
        <v>0</v>
      </c>
      <c r="EF27" s="18">
        <v>1853282.14</v>
      </c>
      <c r="EG27" s="18">
        <v>443286.15</v>
      </c>
      <c r="EH27" s="18">
        <v>194806.14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530761.69999999995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6815039.46</v>
      </c>
      <c r="EY27" s="18">
        <v>0</v>
      </c>
      <c r="EZ27" s="18">
        <v>290227097.82999998</v>
      </c>
      <c r="FA27" s="18">
        <v>0</v>
      </c>
      <c r="FB27" s="18">
        <v>1496960.59</v>
      </c>
      <c r="FC27" s="18">
        <v>0</v>
      </c>
      <c r="FD27" s="18">
        <v>50589447.130000003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1252173.28</v>
      </c>
      <c r="FK27" s="18">
        <v>0</v>
      </c>
      <c r="FL27" s="18">
        <v>8122330.3499999996</v>
      </c>
      <c r="FM27" s="18">
        <v>0</v>
      </c>
      <c r="FN27" s="18">
        <v>0</v>
      </c>
      <c r="FO27" s="18">
        <v>0</v>
      </c>
      <c r="FP27" s="19">
        <v>0</v>
      </c>
      <c r="FQ27" s="19">
        <v>0</v>
      </c>
      <c r="FR27" s="18">
        <v>0</v>
      </c>
      <c r="FS27" s="18">
        <v>0</v>
      </c>
      <c r="FT27" s="18">
        <v>0</v>
      </c>
      <c r="FU27" s="18">
        <v>0</v>
      </c>
      <c r="FV27" s="19">
        <v>0</v>
      </c>
      <c r="FW27" s="19">
        <v>0</v>
      </c>
      <c r="FX27" s="18">
        <v>0</v>
      </c>
      <c r="FY27" s="18">
        <v>0</v>
      </c>
      <c r="FZ27" s="18">
        <v>0</v>
      </c>
      <c r="GA27" s="18">
        <v>0</v>
      </c>
      <c r="GB27" s="19">
        <v>0</v>
      </c>
      <c r="GC27" s="19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741198617.83000004</v>
      </c>
      <c r="HW27" s="18">
        <v>440014292.96999997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0</v>
      </c>
      <c r="E28" s="19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979428.35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0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979428.35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0</v>
      </c>
      <c r="E29" s="19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205827619.66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1602646.35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659826.71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6428595.0999999996</v>
      </c>
      <c r="EY29" s="18">
        <v>0</v>
      </c>
      <c r="EZ29" s="18">
        <v>274257599.76999998</v>
      </c>
      <c r="FA29" s="18">
        <v>0</v>
      </c>
      <c r="FB29" s="18">
        <v>1088042.8799999999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1358703.9</v>
      </c>
      <c r="FI29" s="18">
        <v>0</v>
      </c>
      <c r="FJ29" s="18">
        <v>57286165.170000002</v>
      </c>
      <c r="FK29" s="18">
        <v>0</v>
      </c>
      <c r="FL29" s="18">
        <v>9889500.8100000005</v>
      </c>
      <c r="FM29" s="18">
        <v>0</v>
      </c>
      <c r="FN29" s="18">
        <v>0</v>
      </c>
      <c r="FO29" s="18">
        <v>0</v>
      </c>
      <c r="FP29" s="19">
        <v>0</v>
      </c>
      <c r="FQ29" s="19">
        <v>0</v>
      </c>
      <c r="FR29" s="18">
        <v>0</v>
      </c>
      <c r="FS29" s="18">
        <v>0</v>
      </c>
      <c r="FT29" s="18">
        <v>0</v>
      </c>
      <c r="FU29" s="18">
        <v>0</v>
      </c>
      <c r="FV29" s="19">
        <v>0</v>
      </c>
      <c r="FW29" s="19">
        <v>0</v>
      </c>
      <c r="FX29" s="18">
        <v>0</v>
      </c>
      <c r="FY29" s="18">
        <v>0</v>
      </c>
      <c r="FZ29" s="18">
        <v>0</v>
      </c>
      <c r="GA29" s="18">
        <v>0</v>
      </c>
      <c r="GB29" s="19">
        <v>0</v>
      </c>
      <c r="GC29" s="19">
        <v>0</v>
      </c>
      <c r="GD29" s="18">
        <v>0</v>
      </c>
      <c r="GE29" s="18">
        <v>0</v>
      </c>
      <c r="GF29" s="18">
        <v>0</v>
      </c>
      <c r="GG29" s="18">
        <v>0</v>
      </c>
      <c r="GH29" s="18">
        <v>0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558398700.3499999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0</v>
      </c>
      <c r="E30" s="19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76477322.152718976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637290.12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0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0</v>
      </c>
      <c r="FW30" s="19">
        <v>0</v>
      </c>
      <c r="FX30" s="18">
        <v>0</v>
      </c>
      <c r="FY30" s="18">
        <v>0</v>
      </c>
      <c r="FZ30" s="18">
        <v>0</v>
      </c>
      <c r="GA30" s="18">
        <v>0</v>
      </c>
      <c r="GB30" s="19">
        <v>0</v>
      </c>
      <c r="GC30" s="19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77114612.272718981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9012415.4208119996</v>
      </c>
      <c r="E31" s="19">
        <v>0</v>
      </c>
      <c r="F31" s="18">
        <v>0</v>
      </c>
      <c r="G31" s="18">
        <v>0</v>
      </c>
      <c r="H31" s="18">
        <v>2037.3900180000001</v>
      </c>
      <c r="I31" s="18">
        <v>0</v>
      </c>
      <c r="J31" s="18">
        <v>9010378.0307940003</v>
      </c>
      <c r="K31" s="18">
        <v>0</v>
      </c>
      <c r="L31" s="18">
        <v>1283351.527577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403000471.44</v>
      </c>
      <c r="AK31" s="18">
        <v>0</v>
      </c>
      <c r="AL31" s="18">
        <v>25208677.070138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42910.419634999998</v>
      </c>
      <c r="AU31" s="18">
        <v>0</v>
      </c>
      <c r="AV31" s="18">
        <v>42910.419589999998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3928.3800740000001</v>
      </c>
      <c r="BC31" s="18">
        <v>0</v>
      </c>
      <c r="BD31" s="18">
        <v>257624.04891499999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2160213.87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20691.060000000001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4821825.1353740003</v>
      </c>
      <c r="CK31" s="18">
        <v>0</v>
      </c>
      <c r="CL31" s="18">
        <v>112680.21021600001</v>
      </c>
      <c r="CM31" s="18">
        <v>0</v>
      </c>
      <c r="CN31" s="18">
        <v>112680.21021600001</v>
      </c>
      <c r="CO31" s="18">
        <v>0</v>
      </c>
      <c r="CP31" s="18">
        <v>0</v>
      </c>
      <c r="CQ31" s="18">
        <v>0</v>
      </c>
      <c r="CR31" s="18">
        <v>112680.21021600001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4664047.693554</v>
      </c>
      <c r="EG31" s="18">
        <v>0</v>
      </c>
      <c r="EH31" s="18">
        <v>14339.010176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-4.37</v>
      </c>
      <c r="FA31" s="18">
        <v>0</v>
      </c>
      <c r="FB31" s="18">
        <v>0</v>
      </c>
      <c r="FC31" s="18">
        <v>0</v>
      </c>
      <c r="FD31" s="18">
        <v>30.9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8">
        <v>0</v>
      </c>
      <c r="FO31" s="18">
        <v>0</v>
      </c>
      <c r="FP31" s="19">
        <v>0</v>
      </c>
      <c r="FQ31" s="19">
        <v>0</v>
      </c>
      <c r="FR31" s="18">
        <v>0</v>
      </c>
      <c r="FS31" s="18">
        <v>0</v>
      </c>
      <c r="FT31" s="18">
        <v>0</v>
      </c>
      <c r="FU31" s="18">
        <v>0</v>
      </c>
      <c r="FV31" s="19">
        <v>0</v>
      </c>
      <c r="FW31" s="19">
        <v>0</v>
      </c>
      <c r="FX31" s="18">
        <v>0</v>
      </c>
      <c r="FY31" s="18">
        <v>0</v>
      </c>
      <c r="FZ31" s="18">
        <v>0</v>
      </c>
      <c r="GA31" s="18">
        <v>0</v>
      </c>
      <c r="GB31" s="19">
        <v>0</v>
      </c>
      <c r="GC31" s="19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450871472.65649295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0</v>
      </c>
      <c r="E32" s="19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396122895.63</v>
      </c>
      <c r="AK32" s="18">
        <v>0</v>
      </c>
      <c r="AL32" s="18">
        <v>16132318.449999999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996327.75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658899.14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6439775.5099999998</v>
      </c>
      <c r="EY32" s="18">
        <v>0</v>
      </c>
      <c r="EZ32" s="18">
        <v>274898735.23000002</v>
      </c>
      <c r="FA32" s="18">
        <v>0</v>
      </c>
      <c r="FB32" s="18">
        <v>1088638.68</v>
      </c>
      <c r="FC32" s="18">
        <v>0</v>
      </c>
      <c r="FD32" s="18">
        <v>56732864.07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1366798.19</v>
      </c>
      <c r="FK32" s="18">
        <v>0</v>
      </c>
      <c r="FL32" s="18">
        <v>9818856.5099999998</v>
      </c>
      <c r="FM32" s="18">
        <v>0</v>
      </c>
      <c r="FN32" s="18">
        <v>0</v>
      </c>
      <c r="FO32" s="18">
        <v>0</v>
      </c>
      <c r="FP32" s="19">
        <v>0</v>
      </c>
      <c r="FQ32" s="19">
        <v>0</v>
      </c>
      <c r="FR32" s="18">
        <v>0</v>
      </c>
      <c r="FS32" s="18">
        <v>0</v>
      </c>
      <c r="FT32" s="18">
        <v>0</v>
      </c>
      <c r="FU32" s="18">
        <v>0</v>
      </c>
      <c r="FV32" s="19">
        <v>0</v>
      </c>
      <c r="FW32" s="19">
        <v>0</v>
      </c>
      <c r="FX32" s="18">
        <v>0</v>
      </c>
      <c r="FY32" s="18">
        <v>0</v>
      </c>
      <c r="FZ32" s="18">
        <v>0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0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764256109.16000009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0</v>
      </c>
      <c r="E33" s="19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83689130.450000003</v>
      </c>
      <c r="AK33" s="18">
        <v>0</v>
      </c>
      <c r="AL33" s="18">
        <v>4232364.2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1412842.94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89334337.590000004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57843427.969999999</v>
      </c>
      <c r="E34" s="19">
        <v>0</v>
      </c>
      <c r="F34" s="18">
        <v>-247851.69</v>
      </c>
      <c r="G34" s="18">
        <v>0</v>
      </c>
      <c r="H34" s="18">
        <v>58091279.659999996</v>
      </c>
      <c r="I34" s="18">
        <v>0</v>
      </c>
      <c r="J34" s="18">
        <v>0</v>
      </c>
      <c r="K34" s="18">
        <v>0</v>
      </c>
      <c r="L34" s="18">
        <v>5722689.4800000004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609202.38</v>
      </c>
      <c r="AA34" s="18">
        <v>0</v>
      </c>
      <c r="AB34" s="18">
        <v>0</v>
      </c>
      <c r="AC34" s="18">
        <v>0</v>
      </c>
      <c r="AD34" s="18">
        <v>445385.36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1764392.69</v>
      </c>
      <c r="AU34" s="18">
        <v>0</v>
      </c>
      <c r="AV34" s="18">
        <v>1263312.8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61016.09</v>
      </c>
      <c r="BC34" s="18">
        <v>0</v>
      </c>
      <c r="BD34" s="18">
        <v>287592.89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1402132.89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631540.81999999995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21131.38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152198863.01000002</v>
      </c>
      <c r="CK34" s="18">
        <v>0</v>
      </c>
      <c r="CL34" s="18">
        <v>2942509.5200000005</v>
      </c>
      <c r="CM34" s="18">
        <v>0</v>
      </c>
      <c r="CN34" s="18">
        <v>2899463.65</v>
      </c>
      <c r="CO34" s="18">
        <v>0</v>
      </c>
      <c r="CP34" s="18">
        <v>0</v>
      </c>
      <c r="CQ34" s="18">
        <v>0</v>
      </c>
      <c r="CR34" s="18">
        <v>2892116.04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148331.94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209.9</v>
      </c>
      <c r="DY34" s="18">
        <v>0</v>
      </c>
      <c r="DZ34" s="18">
        <v>0</v>
      </c>
      <c r="EA34" s="18">
        <v>0</v>
      </c>
      <c r="EB34" s="18">
        <v>72853.86</v>
      </c>
      <c r="EC34" s="18">
        <v>0</v>
      </c>
      <c r="ED34" s="18">
        <v>0</v>
      </c>
      <c r="EE34" s="18">
        <v>0</v>
      </c>
      <c r="EF34" s="18">
        <v>1176413.2</v>
      </c>
      <c r="EG34" s="18">
        <v>0</v>
      </c>
      <c r="EH34" s="18">
        <v>3814570.82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87171.28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9">
        <v>0</v>
      </c>
      <c r="FQ34" s="19">
        <v>0</v>
      </c>
      <c r="FR34" s="18">
        <v>0</v>
      </c>
      <c r="FS34" s="18">
        <v>0</v>
      </c>
      <c r="FT34" s="18">
        <v>0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236284327.97000003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0</v>
      </c>
      <c r="E35" s="19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30696328.760000002</v>
      </c>
      <c r="AK35" s="18">
        <v>0</v>
      </c>
      <c r="AL35" s="18">
        <v>4346583.58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1698970.72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0</v>
      </c>
      <c r="FQ35" s="19">
        <v>0</v>
      </c>
      <c r="FR35" s="18">
        <v>0</v>
      </c>
      <c r="FS35" s="18">
        <v>0</v>
      </c>
      <c r="FT35" s="18">
        <v>0</v>
      </c>
      <c r="FU35" s="18">
        <v>0</v>
      </c>
      <c r="FV35" s="19">
        <v>0</v>
      </c>
      <c r="FW35" s="19">
        <v>0</v>
      </c>
      <c r="FX35" s="18">
        <v>0</v>
      </c>
      <c r="FY35" s="18">
        <v>0</v>
      </c>
      <c r="FZ35" s="18">
        <v>0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36741883.060000002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156185083.98000002</v>
      </c>
      <c r="AE36" s="18">
        <v>118484146.51000001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50122.38</v>
      </c>
      <c r="CA36" s="18">
        <v>15837181.59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156235206.36000001</v>
      </c>
      <c r="HW36" s="18">
        <v>134321328.09999999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283173709.71000004</v>
      </c>
      <c r="E37" s="19">
        <v>0</v>
      </c>
      <c r="F37" s="18">
        <v>0</v>
      </c>
      <c r="G37" s="18">
        <v>0</v>
      </c>
      <c r="H37" s="18">
        <v>198326687.86000001</v>
      </c>
      <c r="I37" s="18">
        <v>0</v>
      </c>
      <c r="J37" s="18">
        <v>84847021.849999994</v>
      </c>
      <c r="K37" s="18">
        <v>0</v>
      </c>
      <c r="L37" s="18">
        <v>661010.59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269702378.36000001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8526.9599999999991</v>
      </c>
      <c r="AU37" s="18">
        <v>0</v>
      </c>
      <c r="AV37" s="18">
        <v>69500483.939999998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221556.84</v>
      </c>
      <c r="BC37" s="18">
        <v>0</v>
      </c>
      <c r="BD37" s="18">
        <v>7557412.5800000001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1290072.76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1093855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109.53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19486211.98</v>
      </c>
      <c r="EC37" s="18">
        <v>0</v>
      </c>
      <c r="ED37" s="18">
        <v>0</v>
      </c>
      <c r="EE37" s="18">
        <v>0</v>
      </c>
      <c r="EF37" s="18">
        <v>914989</v>
      </c>
      <c r="EG37" s="18">
        <v>0</v>
      </c>
      <c r="EH37" s="18">
        <v>3760327.3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424835.23</v>
      </c>
      <c r="FQ37" s="19">
        <v>0</v>
      </c>
      <c r="FR37" s="18">
        <v>0</v>
      </c>
      <c r="FS37" s="18">
        <v>0</v>
      </c>
      <c r="FT37" s="18">
        <v>0</v>
      </c>
      <c r="FU37" s="18">
        <v>0</v>
      </c>
      <c r="FV37" s="19">
        <v>424835.23</v>
      </c>
      <c r="FW37" s="19">
        <v>0</v>
      </c>
      <c r="FX37" s="18">
        <v>424835.23</v>
      </c>
      <c r="FY37" s="18">
        <v>0</v>
      </c>
      <c r="FZ37" s="18">
        <v>0</v>
      </c>
      <c r="GA37" s="18">
        <v>0</v>
      </c>
      <c r="GB37" s="19">
        <v>0</v>
      </c>
      <c r="GC37" s="19">
        <v>0</v>
      </c>
      <c r="GD37" s="18">
        <v>0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657795479.78000021</v>
      </c>
      <c r="HW37" s="18">
        <v>0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0</v>
      </c>
      <c r="E38" s="19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249300763.88999999</v>
      </c>
      <c r="AK38" s="18">
        <v>0</v>
      </c>
      <c r="AL38" s="18">
        <v>4236893.47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1070665.17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0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0</v>
      </c>
      <c r="FW38" s="19">
        <v>0</v>
      </c>
      <c r="FX38" s="18">
        <v>0</v>
      </c>
      <c r="FY38" s="18">
        <v>0</v>
      </c>
      <c r="FZ38" s="18">
        <v>0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254608322.52999997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10045905.870000001</v>
      </c>
      <c r="E39" s="19">
        <v>0</v>
      </c>
      <c r="F39" s="18">
        <v>37607.07</v>
      </c>
      <c r="G39" s="18">
        <v>0</v>
      </c>
      <c r="H39" s="18">
        <v>7660198.9000000004</v>
      </c>
      <c r="I39" s="18">
        <v>0</v>
      </c>
      <c r="J39" s="18">
        <v>2348099.9</v>
      </c>
      <c r="K39" s="18">
        <v>0</v>
      </c>
      <c r="L39" s="18">
        <v>761197.54999999993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1940597.52</v>
      </c>
      <c r="AA39" s="18">
        <v>0</v>
      </c>
      <c r="AB39" s="18">
        <v>0</v>
      </c>
      <c r="AC39" s="18">
        <v>0</v>
      </c>
      <c r="AD39" s="18">
        <v>4565535.5100000007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690396399.88000011</v>
      </c>
      <c r="AK39" s="18">
        <v>0</v>
      </c>
      <c r="AL39" s="18">
        <v>4272856.26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372380.76999999996</v>
      </c>
      <c r="AU39" s="18">
        <v>0</v>
      </c>
      <c r="AV39" s="18">
        <v>1196755.8700000001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8927.25</v>
      </c>
      <c r="BC39" s="18">
        <v>0</v>
      </c>
      <c r="BD39" s="18">
        <v>112436.27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4003364.9299999997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23592334.890000001</v>
      </c>
      <c r="CK39" s="18">
        <v>0</v>
      </c>
      <c r="CL39" s="18">
        <v>590813.68999999994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594319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843439.5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-292147.55</v>
      </c>
      <c r="DY39" s="18">
        <v>0</v>
      </c>
      <c r="DZ39" s="18">
        <v>0</v>
      </c>
      <c r="EA39" s="18">
        <v>0</v>
      </c>
      <c r="EB39" s="18">
        <v>-177203.70000000019</v>
      </c>
      <c r="EC39" s="18">
        <v>0</v>
      </c>
      <c r="ED39" s="18">
        <v>0</v>
      </c>
      <c r="EE39" s="18">
        <v>0</v>
      </c>
      <c r="EF39" s="18">
        <v>4541049.49</v>
      </c>
      <c r="EG39" s="18">
        <v>0</v>
      </c>
      <c r="EH39" s="18">
        <v>665462.5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0</v>
      </c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8">
        <v>0</v>
      </c>
      <c r="FO39" s="18">
        <v>0</v>
      </c>
      <c r="FP39" s="19">
        <v>0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0</v>
      </c>
      <c r="FW39" s="19">
        <v>0</v>
      </c>
      <c r="FX39" s="18">
        <v>0</v>
      </c>
      <c r="FY39" s="18">
        <v>0</v>
      </c>
      <c r="FZ39" s="18">
        <v>0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748034425.50000012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0</v>
      </c>
      <c r="E40" s="19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64097.9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0</v>
      </c>
      <c r="GI40" s="18">
        <v>0</v>
      </c>
      <c r="GJ40" s="18">
        <v>0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64097.9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150159495.41</v>
      </c>
      <c r="AK41" s="18">
        <v>0</v>
      </c>
      <c r="AL41" s="18">
        <v>26408514.329999998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1344215.18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1317798.27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12879551</v>
      </c>
      <c r="EY41" s="18">
        <v>0</v>
      </c>
      <c r="EZ41" s="18">
        <v>549797470.45000005</v>
      </c>
      <c r="FA41" s="18">
        <v>0</v>
      </c>
      <c r="FB41" s="18">
        <v>2177277.37</v>
      </c>
      <c r="FC41" s="18">
        <v>0</v>
      </c>
      <c r="FD41" s="18">
        <v>113465728.13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2733596.35</v>
      </c>
      <c r="FK41" s="18">
        <v>0</v>
      </c>
      <c r="FL41" s="18">
        <v>19637713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879921359.49000013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0</v>
      </c>
      <c r="E42" s="19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57122967.849999994</v>
      </c>
      <c r="AK42" s="18">
        <v>0</v>
      </c>
      <c r="AL42" s="18">
        <v>19301587.600000001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1177993.58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0</v>
      </c>
      <c r="FC42" s="18">
        <v>0</v>
      </c>
      <c r="FD42" s="18">
        <v>0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0</v>
      </c>
      <c r="FP42" s="19">
        <v>0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0</v>
      </c>
      <c r="FW42" s="19">
        <v>0</v>
      </c>
      <c r="FX42" s="18">
        <v>0</v>
      </c>
      <c r="FY42" s="18">
        <v>0</v>
      </c>
      <c r="FZ42" s="18">
        <v>0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0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77602549.029999986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-401482.67</v>
      </c>
      <c r="E43" s="19">
        <v>0</v>
      </c>
      <c r="F43" s="18">
        <v>0</v>
      </c>
      <c r="G43" s="18">
        <v>0</v>
      </c>
      <c r="H43" s="18">
        <v>-401482.67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-370507.99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374897.59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-342603.05</v>
      </c>
      <c r="CM43" s="18">
        <v>0</v>
      </c>
      <c r="CN43" s="18">
        <v>-80.180000000000007</v>
      </c>
      <c r="CO43" s="18">
        <v>0</v>
      </c>
      <c r="CP43" s="18">
        <v>0</v>
      </c>
      <c r="CQ43" s="18">
        <v>0</v>
      </c>
      <c r="CR43" s="18">
        <v>-80.180000000000007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-739856.48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937298.25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937298.25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0</v>
      </c>
      <c r="E45" s="19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377436651.670003</v>
      </c>
      <c r="AK45" s="18">
        <v>0</v>
      </c>
      <c r="AL45" s="18">
        <v>3495026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979437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0</v>
      </c>
      <c r="CK45" s="18">
        <v>0</v>
      </c>
      <c r="CL45" s="18">
        <v>0</v>
      </c>
      <c r="CM45" s="18">
        <v>0</v>
      </c>
      <c r="CN45" s="18">
        <v>0</v>
      </c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0</v>
      </c>
      <c r="EB45" s="18">
        <v>0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0</v>
      </c>
      <c r="FQ45" s="19">
        <v>0</v>
      </c>
      <c r="FR45" s="18">
        <v>0</v>
      </c>
      <c r="FS45" s="18">
        <v>0</v>
      </c>
      <c r="FT45" s="18">
        <v>0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0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381911114.670003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0</v>
      </c>
      <c r="E46" s="19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-3703639.1600000006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0</v>
      </c>
      <c r="FQ46" s="19">
        <v>0</v>
      </c>
      <c r="FR46" s="18">
        <v>0</v>
      </c>
      <c r="FS46" s="18">
        <v>0</v>
      </c>
      <c r="FT46" s="18">
        <v>0</v>
      </c>
      <c r="FU46" s="18">
        <v>0</v>
      </c>
      <c r="FV46" s="19">
        <v>0</v>
      </c>
      <c r="FW46" s="19">
        <v>0</v>
      </c>
      <c r="FX46" s="18">
        <v>0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0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-3703639.1600000006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0</v>
      </c>
      <c r="E47" s="19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61571863.93</v>
      </c>
      <c r="AK47" s="18">
        <v>0</v>
      </c>
      <c r="AL47" s="18">
        <v>3194845.1774819996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340802.33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0</v>
      </c>
      <c r="FQ47" s="19">
        <v>0</v>
      </c>
      <c r="FR47" s="18">
        <v>0</v>
      </c>
      <c r="FS47" s="18">
        <v>0</v>
      </c>
      <c r="FT47" s="18">
        <v>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65107511.437481999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1129538.29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1129538.29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0</v>
      </c>
      <c r="E49" s="19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981186.83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0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0</v>
      </c>
      <c r="FW49" s="19">
        <v>0</v>
      </c>
      <c r="FX49" s="18">
        <v>0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981186.83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1168767.4571515461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1168767.4571515461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3392216246.3000002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1061670440.6799998</v>
      </c>
      <c r="FW52" s="19">
        <v>0</v>
      </c>
      <c r="FX52" s="18">
        <v>85988118.101619855</v>
      </c>
      <c r="FY52" s="18">
        <v>0</v>
      </c>
      <c r="FZ52" s="18">
        <v>975682322.57837999</v>
      </c>
      <c r="GA52" s="18">
        <v>0</v>
      </c>
      <c r="GB52" s="19">
        <v>2330545805.6200004</v>
      </c>
      <c r="GC52" s="19">
        <v>0</v>
      </c>
      <c r="GD52" s="18">
        <v>466211409.54078209</v>
      </c>
      <c r="GE52" s="18">
        <v>0</v>
      </c>
      <c r="GF52" s="18">
        <v>1864334396.0792181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3392216246.3000002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2748049654.3035631</v>
      </c>
      <c r="FQ53" s="19">
        <v>0</v>
      </c>
      <c r="FR53" s="18">
        <v>0</v>
      </c>
      <c r="FS53" s="18">
        <v>0</v>
      </c>
      <c r="FT53" s="18">
        <v>315081.75</v>
      </c>
      <c r="FU53" s="18">
        <v>0</v>
      </c>
      <c r="FV53" s="19">
        <v>708453589.67456031</v>
      </c>
      <c r="FW53" s="19">
        <v>0</v>
      </c>
      <c r="FX53" s="18">
        <v>57238903.243001238</v>
      </c>
      <c r="FY53" s="18">
        <v>0</v>
      </c>
      <c r="FZ53" s="18">
        <v>651214686.43155909</v>
      </c>
      <c r="GA53" s="18">
        <v>0</v>
      </c>
      <c r="GB53" s="19">
        <v>2039280982.8790026</v>
      </c>
      <c r="GC53" s="19">
        <v>0</v>
      </c>
      <c r="GD53" s="18">
        <v>228496996.57450008</v>
      </c>
      <c r="GE53" s="18">
        <v>0</v>
      </c>
      <c r="GF53" s="18">
        <v>1810783986.3045025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2748049654.3035641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1902373.0899999761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1237157471.1474974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1239059844.2374973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5502.99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5502.99</v>
      </c>
      <c r="FW55" s="19">
        <v>0</v>
      </c>
      <c r="FX55" s="18">
        <v>0</v>
      </c>
      <c r="FY55" s="18">
        <v>0</v>
      </c>
      <c r="FZ55" s="18">
        <v>5502.99</v>
      </c>
      <c r="GA55" s="18">
        <v>0</v>
      </c>
      <c r="GB55" s="19">
        <v>0</v>
      </c>
      <c r="GC55" s="19">
        <v>0</v>
      </c>
      <c r="GD55" s="18">
        <v>0</v>
      </c>
      <c r="GE55" s="18">
        <v>0</v>
      </c>
      <c r="GF55" s="18">
        <v>0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5502.9900000000016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0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0</v>
      </c>
      <c r="FW56" s="19">
        <v>0</v>
      </c>
      <c r="FX56" s="18">
        <v>0</v>
      </c>
      <c r="FY56" s="18">
        <v>0</v>
      </c>
      <c r="FZ56" s="18">
        <v>0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0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0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1E-4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1E-4</v>
      </c>
      <c r="GC59" s="19">
        <v>0</v>
      </c>
      <c r="GD59" s="18">
        <v>0</v>
      </c>
      <c r="GE59" s="18">
        <v>0</v>
      </c>
      <c r="GF59" s="18">
        <v>1E-4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1.0000000000000003E-4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8">
        <v>0</v>
      </c>
      <c r="GP62" s="18">
        <v>0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0</v>
      </c>
      <c r="HW65" s="18">
        <v>0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0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0</v>
      </c>
      <c r="FW67" s="19">
        <v>0</v>
      </c>
      <c r="FX67" s="18">
        <v>0</v>
      </c>
      <c r="FY67" s="18">
        <v>0</v>
      </c>
      <c r="FZ67" s="18">
        <v>0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702949870.97001266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179658.91000000003</v>
      </c>
      <c r="FW70" s="19">
        <v>0</v>
      </c>
      <c r="FX70" s="18">
        <v>0</v>
      </c>
      <c r="FY70" s="18">
        <v>0</v>
      </c>
      <c r="FZ70" s="18">
        <v>179658.91000000003</v>
      </c>
      <c r="GA70" s="18">
        <v>0</v>
      </c>
      <c r="GB70" s="19">
        <v>702770212.0600127</v>
      </c>
      <c r="GC70" s="19">
        <v>0</v>
      </c>
      <c r="GD70" s="18">
        <v>0</v>
      </c>
      <c r="GE70" s="18">
        <v>0</v>
      </c>
      <c r="GF70" s="18">
        <v>702770212.0600127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702949870.97001231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0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0</v>
      </c>
      <c r="FW71" s="19">
        <v>0</v>
      </c>
      <c r="FX71" s="18">
        <v>0</v>
      </c>
      <c r="FY71" s="18">
        <v>0</v>
      </c>
      <c r="FZ71" s="18">
        <v>0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54061609.529999994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54061609.529999994</v>
      </c>
      <c r="HW72" s="18">
        <v>0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953280943.07207429</v>
      </c>
      <c r="E73" s="48">
        <v>3319710298.1000004</v>
      </c>
      <c r="F73" s="48">
        <v>55800046.830200523</v>
      </c>
      <c r="G73" s="48">
        <v>212698510.17732641</v>
      </c>
      <c r="H73" s="48">
        <v>520503615.13823873</v>
      </c>
      <c r="I73" s="48">
        <v>793362084.73714018</v>
      </c>
      <c r="J73" s="48">
        <v>376977281.10363483</v>
      </c>
      <c r="K73" s="48">
        <v>2313649703.1855335</v>
      </c>
      <c r="L73" s="48">
        <v>73724517.357577011</v>
      </c>
      <c r="M73" s="48">
        <v>356270.33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10377382.74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126979761.88999997</v>
      </c>
      <c r="AA73" s="48">
        <v>39522326.939999998</v>
      </c>
      <c r="AB73" s="48">
        <v>0</v>
      </c>
      <c r="AC73" s="48">
        <v>0</v>
      </c>
      <c r="AD73" s="48">
        <v>273089817.19</v>
      </c>
      <c r="AE73" s="48">
        <v>267698694.10000002</v>
      </c>
      <c r="AF73" s="48">
        <v>0</v>
      </c>
      <c r="AG73" s="48">
        <v>0</v>
      </c>
      <c r="AH73" s="48">
        <v>0</v>
      </c>
      <c r="AI73" s="48">
        <v>0</v>
      </c>
      <c r="AJ73" s="48">
        <v>6407042231.6769686</v>
      </c>
      <c r="AK73" s="48">
        <v>160151.44</v>
      </c>
      <c r="AL73" s="48">
        <v>705622300.02071118</v>
      </c>
      <c r="AM73" s="48">
        <v>0</v>
      </c>
      <c r="AN73" s="48">
        <v>0</v>
      </c>
      <c r="AO73" s="48">
        <v>246394177.80000001</v>
      </c>
      <c r="AP73" s="48">
        <v>0</v>
      </c>
      <c r="AQ73" s="48">
        <v>192304276.40000001</v>
      </c>
      <c r="AR73" s="48">
        <v>0</v>
      </c>
      <c r="AS73" s="48">
        <v>0</v>
      </c>
      <c r="AT73" s="48">
        <v>65356871.899634995</v>
      </c>
      <c r="AU73" s="48">
        <v>10673947.57</v>
      </c>
      <c r="AV73" s="48">
        <v>166612587.64959002</v>
      </c>
      <c r="AW73" s="48">
        <v>388033364.96000004</v>
      </c>
      <c r="AX73" s="48">
        <v>0</v>
      </c>
      <c r="AY73" s="48">
        <v>14078.56</v>
      </c>
      <c r="AZ73" s="48">
        <v>1307898</v>
      </c>
      <c r="BA73" s="48">
        <v>0</v>
      </c>
      <c r="BB73" s="48">
        <v>1452377.9600740001</v>
      </c>
      <c r="BC73" s="48">
        <v>1360440.4</v>
      </c>
      <c r="BD73" s="48">
        <v>8647911.2989149988</v>
      </c>
      <c r="BE73" s="48">
        <v>2616366.83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105981944.70999999</v>
      </c>
      <c r="BL73" s="48">
        <v>0</v>
      </c>
      <c r="BM73" s="48">
        <v>3007900.79</v>
      </c>
      <c r="BN73" s="48">
        <v>0</v>
      </c>
      <c r="BO73" s="48">
        <v>0</v>
      </c>
      <c r="BP73" s="48">
        <v>81048659.523116544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42684141.219999999</v>
      </c>
      <c r="BW73" s="48">
        <v>28019623.700000003</v>
      </c>
      <c r="BX73" s="48">
        <v>0</v>
      </c>
      <c r="BY73" s="48">
        <v>0</v>
      </c>
      <c r="BZ73" s="48">
        <v>50122.38</v>
      </c>
      <c r="CA73" s="48">
        <v>15837181.59</v>
      </c>
      <c r="CB73" s="48">
        <v>2444294.3099999996</v>
      </c>
      <c r="CC73" s="48">
        <v>2382088.0100000002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438148067.98537397</v>
      </c>
      <c r="CK73" s="48">
        <v>85741591.290000007</v>
      </c>
      <c r="CL73" s="48">
        <v>19297434.210216001</v>
      </c>
      <c r="CM73" s="48">
        <v>10639254.970000001</v>
      </c>
      <c r="CN73" s="48">
        <v>13243287.780216001</v>
      </c>
      <c r="CO73" s="48">
        <v>0</v>
      </c>
      <c r="CP73" s="48">
        <v>0</v>
      </c>
      <c r="CQ73" s="48">
        <v>0</v>
      </c>
      <c r="CR73" s="48">
        <v>9976035.6802159995</v>
      </c>
      <c r="CS73" s="48">
        <v>0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0</v>
      </c>
      <c r="DA73" s="48">
        <v>0</v>
      </c>
      <c r="DB73" s="48">
        <v>0</v>
      </c>
      <c r="DC73" s="48">
        <v>0</v>
      </c>
      <c r="DD73" s="48">
        <v>3779843.8899999997</v>
      </c>
      <c r="DE73" s="48">
        <v>34929758.460000001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0</v>
      </c>
      <c r="DM73" s="48">
        <v>0</v>
      </c>
      <c r="DN73" s="48">
        <v>3623537.879999999</v>
      </c>
      <c r="DO73" s="48">
        <v>19875765.510000002</v>
      </c>
      <c r="DP73" s="48">
        <v>0</v>
      </c>
      <c r="DQ73" s="48">
        <v>7990881.9542393982</v>
      </c>
      <c r="DR73" s="48">
        <v>0</v>
      </c>
      <c r="DS73" s="48">
        <v>0</v>
      </c>
      <c r="DT73" s="48">
        <v>0</v>
      </c>
      <c r="DU73" s="48">
        <v>0</v>
      </c>
      <c r="DV73" s="48">
        <v>0</v>
      </c>
      <c r="DW73" s="48">
        <v>29296417.720000006</v>
      </c>
      <c r="DX73" s="48">
        <v>165742509.52999997</v>
      </c>
      <c r="DY73" s="48">
        <v>0</v>
      </c>
      <c r="DZ73" s="48">
        <v>0</v>
      </c>
      <c r="EA73" s="48">
        <v>0</v>
      </c>
      <c r="EB73" s="48">
        <v>142322881.61000001</v>
      </c>
      <c r="EC73" s="48">
        <v>7189303.5000000009</v>
      </c>
      <c r="ED73" s="48">
        <v>33732674.159999996</v>
      </c>
      <c r="EE73" s="48">
        <v>111909.49</v>
      </c>
      <c r="EF73" s="48">
        <v>97089921.093554005</v>
      </c>
      <c r="EG73" s="48">
        <v>187398157.52000001</v>
      </c>
      <c r="EH73" s="48">
        <v>15624070.950175997</v>
      </c>
      <c r="EI73" s="48">
        <v>2881281.91</v>
      </c>
      <c r="EJ73" s="48">
        <v>0</v>
      </c>
      <c r="EK73" s="48">
        <v>0</v>
      </c>
      <c r="EL73" s="48">
        <v>0</v>
      </c>
      <c r="EM73" s="48">
        <v>0</v>
      </c>
      <c r="EN73" s="48">
        <v>240503.28</v>
      </c>
      <c r="EO73" s="48">
        <v>0</v>
      </c>
      <c r="EP73" s="48">
        <v>0</v>
      </c>
      <c r="EQ73" s="48">
        <v>0</v>
      </c>
      <c r="ER73" s="48">
        <v>16906171.63845</v>
      </c>
      <c r="ES73" s="48">
        <v>0</v>
      </c>
      <c r="ET73" s="48">
        <v>0</v>
      </c>
      <c r="EU73" s="48">
        <v>0</v>
      </c>
      <c r="EV73" s="48">
        <v>129265417.58</v>
      </c>
      <c r="EW73" s="48">
        <v>22485844.050000001</v>
      </c>
      <c r="EX73" s="48">
        <v>171997304.28289998</v>
      </c>
      <c r="EY73" s="48">
        <v>0</v>
      </c>
      <c r="EZ73" s="48">
        <v>7262925542.5885</v>
      </c>
      <c r="FA73" s="48">
        <v>0</v>
      </c>
      <c r="FB73" s="48">
        <v>30818165.829050001</v>
      </c>
      <c r="FC73" s="48">
        <v>0</v>
      </c>
      <c r="FD73" s="48">
        <v>1439008925.5176001</v>
      </c>
      <c r="FE73" s="48">
        <v>0</v>
      </c>
      <c r="FF73" s="48">
        <v>0</v>
      </c>
      <c r="FG73" s="48">
        <v>992309.98000000103</v>
      </c>
      <c r="FH73" s="48">
        <v>1358703.9</v>
      </c>
      <c r="FI73" s="48">
        <v>0</v>
      </c>
      <c r="FJ73" s="48">
        <v>91165989.37834999</v>
      </c>
      <c r="FK73" s="48">
        <v>0</v>
      </c>
      <c r="FL73" s="48">
        <v>255380360.08225</v>
      </c>
      <c r="FM73" s="48">
        <v>0</v>
      </c>
      <c r="FN73" s="48">
        <v>0</v>
      </c>
      <c r="FO73" s="48">
        <v>0</v>
      </c>
      <c r="FP73" s="48">
        <v>6472564508.6535645</v>
      </c>
      <c r="FQ73" s="48">
        <v>148487392</v>
      </c>
      <c r="FR73" s="48">
        <v>13947.1700012684</v>
      </c>
      <c r="FS73" s="48">
        <v>3600</v>
      </c>
      <c r="FT73" s="48">
        <v>315081.75</v>
      </c>
      <c r="FU73" s="48">
        <v>0</v>
      </c>
      <c r="FV73" s="48">
        <v>2087006309.6945601</v>
      </c>
      <c r="FW73" s="48">
        <v>0</v>
      </c>
      <c r="FX73" s="48">
        <v>143651856.57462108</v>
      </c>
      <c r="FY73" s="48">
        <v>0</v>
      </c>
      <c r="FZ73" s="48">
        <v>1943354453.1199391</v>
      </c>
      <c r="GA73" s="48">
        <v>0</v>
      </c>
      <c r="GB73" s="48">
        <v>4385229170.0390034</v>
      </c>
      <c r="GC73" s="48">
        <v>148483792</v>
      </c>
      <c r="GD73" s="48">
        <v>695305633.68528223</v>
      </c>
      <c r="GE73" s="48">
        <v>24423591.989999998</v>
      </c>
      <c r="GF73" s="48">
        <v>3689923536.3537207</v>
      </c>
      <c r="GG73" s="48">
        <v>124060200.00999999</v>
      </c>
      <c r="GH73" s="48">
        <v>1645.38</v>
      </c>
      <c r="GI73" s="48">
        <v>969914.33</v>
      </c>
      <c r="GJ73" s="48">
        <v>0</v>
      </c>
      <c r="GK73" s="48">
        <v>0</v>
      </c>
      <c r="GL73" s="48">
        <v>0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25723557938.329079</v>
      </c>
      <c r="HW73" s="48">
        <v>5193440297.6542416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1902373.0899999761</v>
      </c>
      <c r="DE74" s="48">
        <v>0</v>
      </c>
      <c r="DF74" s="48">
        <v>0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0</v>
      </c>
      <c r="FO74" s="48">
        <v>0</v>
      </c>
      <c r="FP74" s="48">
        <v>702955373.96011269</v>
      </c>
      <c r="FQ74" s="48">
        <v>0</v>
      </c>
      <c r="FR74" s="48">
        <v>0</v>
      </c>
      <c r="FS74" s="48">
        <v>0</v>
      </c>
      <c r="FT74" s="48">
        <v>0</v>
      </c>
      <c r="FU74" s="48">
        <v>0</v>
      </c>
      <c r="FV74" s="48">
        <v>185161.90000000002</v>
      </c>
      <c r="FW74" s="48">
        <v>0</v>
      </c>
      <c r="FX74" s="48">
        <v>0</v>
      </c>
      <c r="FY74" s="48">
        <v>0</v>
      </c>
      <c r="FZ74" s="48">
        <v>185161.90000000002</v>
      </c>
      <c r="GA74" s="48">
        <v>0</v>
      </c>
      <c r="GB74" s="48">
        <v>702770212.06011271</v>
      </c>
      <c r="GC74" s="48">
        <v>0</v>
      </c>
      <c r="GD74" s="48">
        <v>0</v>
      </c>
      <c r="GE74" s="48">
        <v>0</v>
      </c>
      <c r="GF74" s="48">
        <v>702770212.06011271</v>
      </c>
      <c r="GG74" s="48">
        <v>0</v>
      </c>
      <c r="GH74" s="48">
        <v>0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0</v>
      </c>
      <c r="GO74" s="48">
        <v>0</v>
      </c>
      <c r="GP74" s="48">
        <v>1291219080.6774974</v>
      </c>
      <c r="GQ74" s="48">
        <v>0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1996076827.7276096</v>
      </c>
      <c r="HW74" s="48">
        <v>0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953280943.07207429</v>
      </c>
      <c r="E75" s="48">
        <v>3319710298.1000004</v>
      </c>
      <c r="F75" s="48">
        <v>55800046.830200523</v>
      </c>
      <c r="G75" s="48">
        <v>212698510.17732641</v>
      </c>
      <c r="H75" s="48">
        <v>520503615.13823873</v>
      </c>
      <c r="I75" s="48">
        <v>793362084.73714018</v>
      </c>
      <c r="J75" s="48">
        <v>376977281.10363483</v>
      </c>
      <c r="K75" s="48">
        <v>2313649703.1855335</v>
      </c>
      <c r="L75" s="48">
        <v>73724517.357577011</v>
      </c>
      <c r="M75" s="48">
        <v>356270.33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10377382.74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126979761.88999997</v>
      </c>
      <c r="AA75" s="48">
        <v>39522326.939999998</v>
      </c>
      <c r="AB75" s="48">
        <v>0</v>
      </c>
      <c r="AC75" s="48">
        <v>0</v>
      </c>
      <c r="AD75" s="48">
        <v>273089817.19</v>
      </c>
      <c r="AE75" s="48">
        <v>267698694.10000002</v>
      </c>
      <c r="AF75" s="48">
        <v>0</v>
      </c>
      <c r="AG75" s="48">
        <v>0</v>
      </c>
      <c r="AH75" s="48">
        <v>0</v>
      </c>
      <c r="AI75" s="48">
        <v>0</v>
      </c>
      <c r="AJ75" s="48">
        <v>6407042231.6769686</v>
      </c>
      <c r="AK75" s="48">
        <v>160151.44</v>
      </c>
      <c r="AL75" s="48">
        <v>705622300.02071118</v>
      </c>
      <c r="AM75" s="48">
        <v>0</v>
      </c>
      <c r="AN75" s="48">
        <v>0</v>
      </c>
      <c r="AO75" s="48">
        <v>246394177.80000001</v>
      </c>
      <c r="AP75" s="48">
        <v>0</v>
      </c>
      <c r="AQ75" s="48">
        <v>192304276.40000001</v>
      </c>
      <c r="AR75" s="48">
        <v>0</v>
      </c>
      <c r="AS75" s="48">
        <v>0</v>
      </c>
      <c r="AT75" s="48">
        <v>65356871.899634995</v>
      </c>
      <c r="AU75" s="48">
        <v>10673947.57</v>
      </c>
      <c r="AV75" s="48">
        <v>166612587.64959002</v>
      </c>
      <c r="AW75" s="48">
        <v>388033364.96000004</v>
      </c>
      <c r="AX75" s="48">
        <v>0</v>
      </c>
      <c r="AY75" s="48">
        <v>14078.56</v>
      </c>
      <c r="AZ75" s="48">
        <v>1307898</v>
      </c>
      <c r="BA75" s="48">
        <v>0</v>
      </c>
      <c r="BB75" s="48">
        <v>1452377.9600740001</v>
      </c>
      <c r="BC75" s="48">
        <v>1360440.4</v>
      </c>
      <c r="BD75" s="48">
        <v>8647911.2989149988</v>
      </c>
      <c r="BE75" s="48">
        <v>2616366.83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105981944.70999999</v>
      </c>
      <c r="BL75" s="48">
        <v>0</v>
      </c>
      <c r="BM75" s="48">
        <v>3007900.79</v>
      </c>
      <c r="BN75" s="48">
        <v>0</v>
      </c>
      <c r="BO75" s="48">
        <v>0</v>
      </c>
      <c r="BP75" s="48">
        <v>81048659.523116544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42684141.219999999</v>
      </c>
      <c r="BW75" s="48">
        <v>28019623.700000003</v>
      </c>
      <c r="BX75" s="48">
        <v>0</v>
      </c>
      <c r="BY75" s="48">
        <v>0</v>
      </c>
      <c r="BZ75" s="48">
        <v>50122.38</v>
      </c>
      <c r="CA75" s="48">
        <v>15837181.59</v>
      </c>
      <c r="CB75" s="48">
        <v>2444294.3099999996</v>
      </c>
      <c r="CC75" s="48">
        <v>2382088.0100000002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438148067.98537397</v>
      </c>
      <c r="CK75" s="48">
        <v>85741591.290000007</v>
      </c>
      <c r="CL75" s="48">
        <v>19297434.210216001</v>
      </c>
      <c r="CM75" s="48">
        <v>10639254.970000001</v>
      </c>
      <c r="CN75" s="48">
        <v>13243287.780216001</v>
      </c>
      <c r="CO75" s="48">
        <v>0</v>
      </c>
      <c r="CP75" s="48">
        <v>0</v>
      </c>
      <c r="CQ75" s="48">
        <v>0</v>
      </c>
      <c r="CR75" s="48">
        <v>9976035.6802159995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0</v>
      </c>
      <c r="DA75" s="48">
        <v>0</v>
      </c>
      <c r="DB75" s="48">
        <v>0</v>
      </c>
      <c r="DC75" s="48">
        <v>0</v>
      </c>
      <c r="DD75" s="48">
        <v>5682216.9799999762</v>
      </c>
      <c r="DE75" s="48">
        <v>34929758.460000001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3623537.879999999</v>
      </c>
      <c r="DO75" s="48">
        <v>19875765.510000002</v>
      </c>
      <c r="DP75" s="48">
        <v>0</v>
      </c>
      <c r="DQ75" s="48">
        <v>7990881.9542393982</v>
      </c>
      <c r="DR75" s="48">
        <v>0</v>
      </c>
      <c r="DS75" s="48">
        <v>0</v>
      </c>
      <c r="DT75" s="48">
        <v>0</v>
      </c>
      <c r="DU75" s="48">
        <v>0</v>
      </c>
      <c r="DV75" s="48">
        <v>0</v>
      </c>
      <c r="DW75" s="48">
        <v>29296417.720000006</v>
      </c>
      <c r="DX75" s="48">
        <v>165742509.52999997</v>
      </c>
      <c r="DY75" s="48">
        <v>0</v>
      </c>
      <c r="DZ75" s="48">
        <v>0</v>
      </c>
      <c r="EA75" s="48">
        <v>0</v>
      </c>
      <c r="EB75" s="48">
        <v>142322881.61000001</v>
      </c>
      <c r="EC75" s="48">
        <v>7189303.5000000009</v>
      </c>
      <c r="ED75" s="48">
        <v>33732674.159999996</v>
      </c>
      <c r="EE75" s="48">
        <v>111909.49</v>
      </c>
      <c r="EF75" s="48">
        <v>97089921.093554005</v>
      </c>
      <c r="EG75" s="48">
        <v>187398157.52000001</v>
      </c>
      <c r="EH75" s="48">
        <v>15624070.950175997</v>
      </c>
      <c r="EI75" s="48">
        <v>2881281.91</v>
      </c>
      <c r="EJ75" s="48">
        <v>0</v>
      </c>
      <c r="EK75" s="48">
        <v>0</v>
      </c>
      <c r="EL75" s="48">
        <v>0</v>
      </c>
      <c r="EM75" s="48">
        <v>0</v>
      </c>
      <c r="EN75" s="48">
        <v>240503.28</v>
      </c>
      <c r="EO75" s="48">
        <v>0</v>
      </c>
      <c r="EP75" s="48">
        <v>0</v>
      </c>
      <c r="EQ75" s="48">
        <v>0</v>
      </c>
      <c r="ER75" s="48">
        <v>16906171.63845</v>
      </c>
      <c r="ES75" s="48">
        <v>0</v>
      </c>
      <c r="ET75" s="48">
        <v>0</v>
      </c>
      <c r="EU75" s="48">
        <v>0</v>
      </c>
      <c r="EV75" s="48">
        <v>129265417.58</v>
      </c>
      <c r="EW75" s="48">
        <v>22485844.050000001</v>
      </c>
      <c r="EX75" s="48">
        <v>171997304.28289998</v>
      </c>
      <c r="EY75" s="48">
        <v>0</v>
      </c>
      <c r="EZ75" s="48">
        <v>7262925542.5885</v>
      </c>
      <c r="FA75" s="48">
        <v>0</v>
      </c>
      <c r="FB75" s="48">
        <v>30818165.829050001</v>
      </c>
      <c r="FC75" s="48">
        <v>0</v>
      </c>
      <c r="FD75" s="48">
        <v>1439008925.5176001</v>
      </c>
      <c r="FE75" s="48">
        <v>0</v>
      </c>
      <c r="FF75" s="48">
        <v>0</v>
      </c>
      <c r="FG75" s="48">
        <v>992309.98000000103</v>
      </c>
      <c r="FH75" s="48">
        <v>1358703.9</v>
      </c>
      <c r="FI75" s="48">
        <v>0</v>
      </c>
      <c r="FJ75" s="48">
        <v>91165989.37834999</v>
      </c>
      <c r="FK75" s="48">
        <v>0</v>
      </c>
      <c r="FL75" s="48">
        <v>255380360.08225</v>
      </c>
      <c r="FM75" s="48">
        <v>0</v>
      </c>
      <c r="FN75" s="48">
        <v>0</v>
      </c>
      <c r="FO75" s="48">
        <v>0</v>
      </c>
      <c r="FP75" s="48">
        <v>7175519882.613677</v>
      </c>
      <c r="FQ75" s="48">
        <v>148487392</v>
      </c>
      <c r="FR75" s="48">
        <v>13947.1700012684</v>
      </c>
      <c r="FS75" s="48">
        <v>3600</v>
      </c>
      <c r="FT75" s="48">
        <v>315081.75</v>
      </c>
      <c r="FU75" s="48">
        <v>0</v>
      </c>
      <c r="FV75" s="48">
        <v>2087191471.5945601</v>
      </c>
      <c r="FW75" s="48">
        <v>0</v>
      </c>
      <c r="FX75" s="48">
        <v>143651856.57462108</v>
      </c>
      <c r="FY75" s="48">
        <v>0</v>
      </c>
      <c r="FZ75" s="48">
        <v>1943539615.0199392</v>
      </c>
      <c r="GA75" s="48">
        <v>0</v>
      </c>
      <c r="GB75" s="48">
        <v>5087999382.0991163</v>
      </c>
      <c r="GC75" s="48">
        <v>148483792</v>
      </c>
      <c r="GD75" s="48">
        <v>695305633.68528223</v>
      </c>
      <c r="GE75" s="48">
        <v>24423591.989999998</v>
      </c>
      <c r="GF75" s="48">
        <v>4392693748.4138336</v>
      </c>
      <c r="GG75" s="48">
        <v>124060200.00999999</v>
      </c>
      <c r="GH75" s="48">
        <v>1645.38</v>
      </c>
      <c r="GI75" s="48">
        <v>969914.33</v>
      </c>
      <c r="GJ75" s="48">
        <v>0</v>
      </c>
      <c r="GK75" s="48">
        <v>0</v>
      </c>
      <c r="GL75" s="48">
        <v>0</v>
      </c>
      <c r="GM75" s="48">
        <v>0</v>
      </c>
      <c r="GN75" s="48">
        <v>0</v>
      </c>
      <c r="GO75" s="48">
        <v>0</v>
      </c>
      <c r="GP75" s="48">
        <v>1291219080.6774974</v>
      </c>
      <c r="GQ75" s="48">
        <v>0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27719634766.056686</v>
      </c>
      <c r="HW75" s="48">
        <v>5193440297.6542416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9C10-22F4-4ACA-B3DB-A5FB169810E5}">
  <dimension ref="A1:HX141"/>
  <sheetViews>
    <sheetView showGridLines="0" zoomScale="80" zoomScaleNormal="80" workbookViewId="0">
      <pane xSplit="3" ySplit="6" topLeftCell="D7" activePane="bottomRight" state="frozen"/>
      <selection activeCell="HM54" sqref="HM54"/>
      <selection pane="topRight" activeCell="HM54" sqref="HM54"/>
      <selection pane="bottomLeft" activeCell="HM54" sqref="HM54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2" width="15.5546875" style="3" customWidth="1"/>
    <col min="233" max="233" width="14.5546875" style="3" customWidth="1"/>
    <col min="234" max="16384" width="9.109375" style="3"/>
  </cols>
  <sheetData>
    <row r="1" spans="1:232" ht="15" customHeight="1">
      <c r="A1" s="1" t="s">
        <v>0</v>
      </c>
      <c r="B1" s="2"/>
      <c r="C1" s="2"/>
    </row>
    <row r="2" spans="1:232" ht="15" customHeight="1">
      <c r="A2" s="1" t="s">
        <v>6</v>
      </c>
      <c r="B2" s="2"/>
      <c r="C2" s="2"/>
    </row>
    <row r="3" spans="1:232" ht="15" customHeight="1">
      <c r="A3" s="5" t="s">
        <v>362</v>
      </c>
      <c r="B3" s="2"/>
      <c r="C3" s="2"/>
    </row>
    <row r="4" spans="1:232" ht="15" customHeight="1"/>
    <row r="5" spans="1:232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2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  <c r="HX6" s="77" t="s">
        <v>6</v>
      </c>
    </row>
    <row r="7" spans="1:232" ht="12.75" customHeight="1">
      <c r="A7" s="55" t="s">
        <v>146</v>
      </c>
      <c r="B7" s="17">
        <v>1001</v>
      </c>
      <c r="C7" s="56" t="s">
        <v>147</v>
      </c>
      <c r="D7" s="19">
        <v>124981890.37</v>
      </c>
      <c r="E7" s="19">
        <v>18821740.550000001</v>
      </c>
      <c r="F7" s="18">
        <v>0</v>
      </c>
      <c r="G7" s="18">
        <v>0</v>
      </c>
      <c r="H7" s="18">
        <v>0</v>
      </c>
      <c r="I7" s="18">
        <v>0</v>
      </c>
      <c r="J7" s="18">
        <v>124981890.37</v>
      </c>
      <c r="K7" s="18">
        <v>18821740.550000001</v>
      </c>
      <c r="L7" s="18">
        <v>11991092.26</v>
      </c>
      <c r="M7" s="18">
        <v>362764.68</v>
      </c>
      <c r="N7" s="18">
        <v>0</v>
      </c>
      <c r="O7" s="18">
        <v>0</v>
      </c>
      <c r="P7" s="18">
        <v>63579.75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112551164.2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76908708.200000003</v>
      </c>
      <c r="AU7" s="18">
        <v>349548.02</v>
      </c>
      <c r="AV7" s="18">
        <v>206260145.41000003</v>
      </c>
      <c r="AW7" s="18">
        <v>65509619.850000001</v>
      </c>
      <c r="AX7" s="18">
        <v>0</v>
      </c>
      <c r="AY7" s="18">
        <v>0</v>
      </c>
      <c r="AZ7" s="18">
        <v>6906051.1399999997</v>
      </c>
      <c r="BA7" s="18">
        <v>0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1305723.6399999999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82355209.99000001</v>
      </c>
      <c r="BW7" s="18">
        <v>2016307.7400000021</v>
      </c>
      <c r="BX7" s="18">
        <v>0</v>
      </c>
      <c r="BY7" s="18">
        <v>0</v>
      </c>
      <c r="BZ7" s="18">
        <v>0</v>
      </c>
      <c r="CA7" s="18">
        <v>0</v>
      </c>
      <c r="CB7" s="18">
        <v>4527479.1400000006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45325751.899999999</v>
      </c>
      <c r="CK7" s="18">
        <v>0</v>
      </c>
      <c r="CL7" s="18">
        <v>2308474.36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92669205.400000006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64410623.380000003</v>
      </c>
      <c r="EC7" s="18">
        <v>-123423.89</v>
      </c>
      <c r="ED7" s="18">
        <v>0</v>
      </c>
      <c r="EE7" s="18">
        <v>0</v>
      </c>
      <c r="EF7" s="18">
        <v>5398210.9500000002</v>
      </c>
      <c r="EG7" s="18">
        <v>25398418.75</v>
      </c>
      <c r="EH7" s="18">
        <v>843175.4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1397134.12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840375825.86000001</v>
      </c>
      <c r="HW7" s="18">
        <v>139448046.42000002</v>
      </c>
      <c r="HX7" s="19">
        <v>979823872.27999997</v>
      </c>
    </row>
    <row r="8" spans="1:232" ht="12.75" customHeight="1">
      <c r="A8" s="55" t="s">
        <v>149</v>
      </c>
      <c r="B8" s="17">
        <v>1003</v>
      </c>
      <c r="C8" s="56" t="s">
        <v>147</v>
      </c>
      <c r="D8" s="19">
        <v>2933609206.1900001</v>
      </c>
      <c r="E8" s="19">
        <v>0</v>
      </c>
      <c r="F8" s="18">
        <v>734226151.16999996</v>
      </c>
      <c r="G8" s="18">
        <v>0</v>
      </c>
      <c r="H8" s="18">
        <v>1364243508.6600001</v>
      </c>
      <c r="I8" s="18">
        <v>0</v>
      </c>
      <c r="J8" s="18">
        <v>835139546.35999942</v>
      </c>
      <c r="K8" s="18">
        <v>0</v>
      </c>
      <c r="L8" s="18">
        <v>275968251.61000001</v>
      </c>
      <c r="M8" s="18">
        <v>0</v>
      </c>
      <c r="N8" s="18">
        <v>694154065.13</v>
      </c>
      <c r="O8" s="18">
        <v>0</v>
      </c>
      <c r="P8" s="18">
        <v>8165275.2300000004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550518.75</v>
      </c>
      <c r="W8" s="18">
        <v>0</v>
      </c>
      <c r="X8" s="18">
        <v>0</v>
      </c>
      <c r="Y8" s="18">
        <v>0</v>
      </c>
      <c r="Z8" s="18">
        <v>235345575.12</v>
      </c>
      <c r="AA8" s="18">
        <v>0</v>
      </c>
      <c r="AB8" s="18">
        <v>0</v>
      </c>
      <c r="AC8" s="18">
        <v>0</v>
      </c>
      <c r="AD8" s="18">
        <v>89750969.590000004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2246019819.5</v>
      </c>
      <c r="AK8" s="18">
        <v>0</v>
      </c>
      <c r="AL8" s="18">
        <v>0</v>
      </c>
      <c r="AM8" s="18">
        <v>0</v>
      </c>
      <c r="AN8" s="18">
        <v>421214680.80000001</v>
      </c>
      <c r="AO8" s="18">
        <v>0</v>
      </c>
      <c r="AP8" s="18">
        <v>1599551605.4100001</v>
      </c>
      <c r="AQ8" s="18">
        <v>0</v>
      </c>
      <c r="AR8" s="18">
        <v>204706.87</v>
      </c>
      <c r="AS8" s="18">
        <v>0</v>
      </c>
      <c r="AT8" s="18">
        <v>46092748.579999998</v>
      </c>
      <c r="AU8" s="18">
        <v>0</v>
      </c>
      <c r="AV8" s="18">
        <v>213262189.65000001</v>
      </c>
      <c r="AW8" s="18">
        <v>0</v>
      </c>
      <c r="AX8" s="18">
        <v>53849.579999999609</v>
      </c>
      <c r="AY8" s="18">
        <v>0</v>
      </c>
      <c r="AZ8" s="18">
        <v>0</v>
      </c>
      <c r="BA8" s="18">
        <v>0</v>
      </c>
      <c r="BB8" s="18">
        <v>29831475.82</v>
      </c>
      <c r="BC8" s="18">
        <v>0</v>
      </c>
      <c r="BD8" s="18">
        <v>155469164.87</v>
      </c>
      <c r="BE8" s="18">
        <v>0</v>
      </c>
      <c r="BF8" s="18">
        <v>0</v>
      </c>
      <c r="BG8" s="18">
        <v>0</v>
      </c>
      <c r="BH8" s="18">
        <v>15421022.09</v>
      </c>
      <c r="BI8" s="18">
        <v>0</v>
      </c>
      <c r="BJ8" s="18">
        <v>2157922.2599999998</v>
      </c>
      <c r="BK8" s="18">
        <v>0</v>
      </c>
      <c r="BL8" s="18">
        <v>23173498.899999999</v>
      </c>
      <c r="BM8" s="18">
        <v>0</v>
      </c>
      <c r="BN8" s="18">
        <v>0</v>
      </c>
      <c r="BO8" s="18">
        <v>0</v>
      </c>
      <c r="BP8" s="18">
        <v>2482895.58</v>
      </c>
      <c r="BQ8" s="18">
        <v>0</v>
      </c>
      <c r="BR8" s="18">
        <v>449805.2</v>
      </c>
      <c r="BS8" s="18">
        <v>0</v>
      </c>
      <c r="BT8" s="18">
        <v>0</v>
      </c>
      <c r="BU8" s="18">
        <v>0</v>
      </c>
      <c r="BV8" s="18">
        <v>115381164.20999999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6045841.7400000002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150746785.59</v>
      </c>
      <c r="DA8" s="18">
        <v>0</v>
      </c>
      <c r="DB8" s="18">
        <v>0</v>
      </c>
      <c r="DC8" s="18">
        <v>0</v>
      </c>
      <c r="DD8" s="18">
        <v>70411275.959999993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6291942.9000000004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27977789.010000002</v>
      </c>
      <c r="DW8" s="18">
        <v>0</v>
      </c>
      <c r="DX8" s="18">
        <v>7127942.0999999996</v>
      </c>
      <c r="DY8" s="18">
        <v>0</v>
      </c>
      <c r="DZ8" s="18">
        <v>0</v>
      </c>
      <c r="EA8" s="18">
        <v>0</v>
      </c>
      <c r="EB8" s="18">
        <v>1480744482.6299982</v>
      </c>
      <c r="EC8" s="18">
        <v>0</v>
      </c>
      <c r="ED8" s="18">
        <v>6257661.5800000001</v>
      </c>
      <c r="EE8" s="18">
        <v>0</v>
      </c>
      <c r="EF8" s="18">
        <v>267895945.59999999</v>
      </c>
      <c r="EG8" s="18">
        <v>0</v>
      </c>
      <c r="EH8" s="18">
        <v>116380094.64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59083177.380000003</v>
      </c>
      <c r="EO8" s="18">
        <v>0</v>
      </c>
      <c r="EP8" s="18">
        <v>0</v>
      </c>
      <c r="EQ8" s="18">
        <v>0</v>
      </c>
      <c r="ER8" s="18">
        <v>12574.53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2040558.9000000001</v>
      </c>
      <c r="EY8" s="18">
        <v>0</v>
      </c>
      <c r="EZ8" s="18">
        <v>204904298.47999999</v>
      </c>
      <c r="FA8" s="18">
        <v>0</v>
      </c>
      <c r="FB8" s="18">
        <v>-1787.42</v>
      </c>
      <c r="FC8" s="18">
        <v>0</v>
      </c>
      <c r="FD8" s="18">
        <v>4333575.96</v>
      </c>
      <c r="FE8" s="18">
        <v>0</v>
      </c>
      <c r="FF8" s="18">
        <v>642289.39</v>
      </c>
      <c r="FG8" s="18">
        <v>0</v>
      </c>
      <c r="FH8" s="18">
        <v>0</v>
      </c>
      <c r="FI8" s="18">
        <v>0</v>
      </c>
      <c r="FJ8" s="18">
        <v>1094418.67</v>
      </c>
      <c r="FK8" s="18">
        <v>0</v>
      </c>
      <c r="FL8" s="18">
        <v>455935.73</v>
      </c>
      <c r="FM8" s="18">
        <v>0</v>
      </c>
      <c r="FN8" s="18">
        <v>119782681.46000037</v>
      </c>
      <c r="FO8" s="18">
        <v>0</v>
      </c>
      <c r="FP8" s="19">
        <v>3346903912.1500049</v>
      </c>
      <c r="FQ8" s="19">
        <v>0</v>
      </c>
      <c r="FR8" s="18">
        <v>1522662.4699999886</v>
      </c>
      <c r="FS8" s="18">
        <v>0</v>
      </c>
      <c r="FT8" s="18">
        <v>413959.64999999956</v>
      </c>
      <c r="FU8" s="18">
        <v>0</v>
      </c>
      <c r="FV8" s="19">
        <v>1014409710.8200015</v>
      </c>
      <c r="FW8" s="19">
        <v>0</v>
      </c>
      <c r="FX8" s="18">
        <v>83971207.379999921</v>
      </c>
      <c r="FY8" s="18">
        <v>0</v>
      </c>
      <c r="FZ8" s="18">
        <v>930438503.44000161</v>
      </c>
      <c r="GA8" s="18">
        <v>0</v>
      </c>
      <c r="GB8" s="19">
        <v>2330557579.2100034</v>
      </c>
      <c r="GC8" s="19">
        <v>0</v>
      </c>
      <c r="GD8" s="18">
        <v>466407066.97999889</v>
      </c>
      <c r="GE8" s="18">
        <v>0</v>
      </c>
      <c r="GF8" s="18">
        <v>1864150512.2300045</v>
      </c>
      <c r="GG8" s="18">
        <v>0</v>
      </c>
      <c r="GH8" s="18">
        <v>37345736.199998796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15024787544.119995</v>
      </c>
      <c r="HW8" s="18">
        <v>0</v>
      </c>
      <c r="HX8" s="19">
        <v>15024787544.119995</v>
      </c>
    </row>
    <row r="9" spans="1:232" ht="12.75" customHeight="1">
      <c r="A9" s="55" t="s">
        <v>151</v>
      </c>
      <c r="B9" s="17">
        <v>1004</v>
      </c>
      <c r="C9" s="56" t="s">
        <v>147</v>
      </c>
      <c r="D9" s="19">
        <v>3596249262.8980002</v>
      </c>
      <c r="E9" s="19">
        <v>740987.26</v>
      </c>
      <c r="F9" s="18">
        <v>1026063175.3700005</v>
      </c>
      <c r="G9" s="18">
        <v>0</v>
      </c>
      <c r="H9" s="18">
        <v>1417661656.2690003</v>
      </c>
      <c r="I9" s="18">
        <v>0</v>
      </c>
      <c r="J9" s="18">
        <v>1152524431.2589998</v>
      </c>
      <c r="K9" s="18">
        <v>740987.26</v>
      </c>
      <c r="L9" s="18">
        <v>476939728.92000002</v>
      </c>
      <c r="M9" s="18">
        <v>0</v>
      </c>
      <c r="N9" s="18">
        <v>554873805.21000004</v>
      </c>
      <c r="O9" s="18">
        <v>0</v>
      </c>
      <c r="P9" s="18">
        <v>792675.1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387945936.62</v>
      </c>
      <c r="AA9" s="18">
        <v>0</v>
      </c>
      <c r="AB9" s="18">
        <v>0</v>
      </c>
      <c r="AC9" s="18">
        <v>0</v>
      </c>
      <c r="AD9" s="18">
        <v>145241680.40000001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5542461291.5300007</v>
      </c>
      <c r="AK9" s="18">
        <v>0</v>
      </c>
      <c r="AL9" s="18">
        <v>102428835.95</v>
      </c>
      <c r="AM9" s="18">
        <v>0</v>
      </c>
      <c r="AN9" s="18">
        <v>692237637.5999999</v>
      </c>
      <c r="AO9" s="18">
        <v>0</v>
      </c>
      <c r="AP9" s="18">
        <v>4227353153.8100004</v>
      </c>
      <c r="AQ9" s="18">
        <v>0</v>
      </c>
      <c r="AR9" s="18">
        <v>7255444.0199999996</v>
      </c>
      <c r="AS9" s="18">
        <v>0</v>
      </c>
      <c r="AT9" s="18">
        <v>103130253.29000001</v>
      </c>
      <c r="AU9" s="18">
        <v>0</v>
      </c>
      <c r="AV9" s="18">
        <v>97136111.840000004</v>
      </c>
      <c r="AW9" s="18">
        <v>0</v>
      </c>
      <c r="AX9" s="18">
        <v>122594.89</v>
      </c>
      <c r="AY9" s="18">
        <v>0</v>
      </c>
      <c r="AZ9" s="18">
        <v>0</v>
      </c>
      <c r="BA9" s="18">
        <v>0</v>
      </c>
      <c r="BB9" s="18">
        <v>2766430.35</v>
      </c>
      <c r="BC9" s="18">
        <v>0</v>
      </c>
      <c r="BD9" s="18">
        <v>137066679.03</v>
      </c>
      <c r="BE9" s="18">
        <v>0</v>
      </c>
      <c r="BF9" s="18">
        <v>0</v>
      </c>
      <c r="BG9" s="18">
        <v>0</v>
      </c>
      <c r="BH9" s="18">
        <v>58741791.780000001</v>
      </c>
      <c r="BI9" s="18">
        <v>0</v>
      </c>
      <c r="BJ9" s="18">
        <v>4962014.75</v>
      </c>
      <c r="BK9" s="18">
        <v>0</v>
      </c>
      <c r="BL9" s="18">
        <v>5742638.0099999998</v>
      </c>
      <c r="BM9" s="18">
        <v>0</v>
      </c>
      <c r="BN9" s="18">
        <v>6735209.3399999999</v>
      </c>
      <c r="BO9" s="18">
        <v>0</v>
      </c>
      <c r="BP9" s="18">
        <v>11619741.039999999</v>
      </c>
      <c r="BQ9" s="18">
        <v>0</v>
      </c>
      <c r="BR9" s="18">
        <v>851844.46</v>
      </c>
      <c r="BS9" s="18">
        <v>0</v>
      </c>
      <c r="BT9" s="18">
        <v>0</v>
      </c>
      <c r="BU9" s="18">
        <v>0</v>
      </c>
      <c r="BV9" s="18">
        <v>18160780.120000001</v>
      </c>
      <c r="BW9" s="18">
        <v>0</v>
      </c>
      <c r="BX9" s="18">
        <v>122526.04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195481722.97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9619217.4600000009</v>
      </c>
      <c r="DW9" s="18">
        <v>0</v>
      </c>
      <c r="DX9" s="18">
        <v>1908411.8800000001</v>
      </c>
      <c r="DY9" s="18">
        <v>0</v>
      </c>
      <c r="DZ9" s="18">
        <v>0</v>
      </c>
      <c r="EA9" s="18">
        <v>0</v>
      </c>
      <c r="EB9" s="18">
        <v>558812734.95000005</v>
      </c>
      <c r="EC9" s="18">
        <v>0</v>
      </c>
      <c r="ED9" s="18">
        <v>108659987.94</v>
      </c>
      <c r="EE9" s="18">
        <v>0</v>
      </c>
      <c r="EF9" s="18">
        <v>47246357.859999999</v>
      </c>
      <c r="EG9" s="18">
        <v>4287688.34</v>
      </c>
      <c r="EH9" s="18">
        <v>116070566.66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90157748.739999995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2406963.98</v>
      </c>
      <c r="EY9" s="18">
        <v>0</v>
      </c>
      <c r="EZ9" s="18">
        <v>58696027.700000003</v>
      </c>
      <c r="FA9" s="18">
        <v>0</v>
      </c>
      <c r="FB9" s="18">
        <v>29600332.789999999</v>
      </c>
      <c r="FC9" s="18">
        <v>0</v>
      </c>
      <c r="FD9" s="18">
        <v>61220935.100000001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33969.79</v>
      </c>
      <c r="FM9" s="18">
        <v>0</v>
      </c>
      <c r="FN9" s="18">
        <v>0</v>
      </c>
      <c r="FO9" s="18">
        <v>0</v>
      </c>
      <c r="FP9" s="19">
        <v>35708285975.32</v>
      </c>
      <c r="FQ9" s="19">
        <v>0</v>
      </c>
      <c r="FR9" s="18">
        <v>0</v>
      </c>
      <c r="FS9" s="18">
        <v>0</v>
      </c>
      <c r="FT9" s="18">
        <v>7422918.4099999983</v>
      </c>
      <c r="FU9" s="18">
        <v>0</v>
      </c>
      <c r="FV9" s="19">
        <v>10712050735.450121</v>
      </c>
      <c r="FW9" s="19">
        <v>0</v>
      </c>
      <c r="FX9" s="18">
        <v>1983534545.4301047</v>
      </c>
      <c r="FY9" s="18">
        <v>0</v>
      </c>
      <c r="FZ9" s="18">
        <v>8728516190.0200157</v>
      </c>
      <c r="GA9" s="18">
        <v>0</v>
      </c>
      <c r="GB9" s="19">
        <v>24988812321.459881</v>
      </c>
      <c r="GC9" s="19">
        <v>0</v>
      </c>
      <c r="GD9" s="18">
        <v>5788252111.9200506</v>
      </c>
      <c r="GE9" s="18">
        <v>0</v>
      </c>
      <c r="GF9" s="18">
        <v>19200560209.539829</v>
      </c>
      <c r="GG9" s="18">
        <v>0</v>
      </c>
      <c r="GH9" s="18">
        <v>115896935.58999999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53285445679.248001</v>
      </c>
      <c r="HW9" s="18">
        <v>5028675.5999999996</v>
      </c>
      <c r="HX9" s="19">
        <v>53290474354.848</v>
      </c>
    </row>
    <row r="10" spans="1:232" ht="12.75" customHeight="1">
      <c r="A10" s="55" t="s">
        <v>153</v>
      </c>
      <c r="B10" s="17">
        <v>1005</v>
      </c>
      <c r="C10" s="56" t="s">
        <v>147</v>
      </c>
      <c r="D10" s="19">
        <v>5470972518.1599998</v>
      </c>
      <c r="E10" s="19">
        <v>966393659.87</v>
      </c>
      <c r="F10" s="18">
        <v>1228926675.8771338</v>
      </c>
      <c r="G10" s="18">
        <v>212698510.17732641</v>
      </c>
      <c r="H10" s="18">
        <v>1905106111.3906672</v>
      </c>
      <c r="I10" s="18">
        <v>326521389.11558253</v>
      </c>
      <c r="J10" s="18">
        <v>2336939730.892199</v>
      </c>
      <c r="K10" s="18">
        <v>427173760.5770911</v>
      </c>
      <c r="L10" s="18">
        <v>105485654.78</v>
      </c>
      <c r="M10" s="18">
        <v>-6494.35</v>
      </c>
      <c r="N10" s="18">
        <v>712089226.34008896</v>
      </c>
      <c r="O10" s="18">
        <v>0</v>
      </c>
      <c r="P10" s="18">
        <v>30733053.460000001</v>
      </c>
      <c r="Q10" s="18">
        <v>0</v>
      </c>
      <c r="R10" s="18">
        <v>4989880.37</v>
      </c>
      <c r="S10" s="18">
        <v>10377382.74</v>
      </c>
      <c r="T10" s="18">
        <v>0</v>
      </c>
      <c r="U10" s="18">
        <v>0</v>
      </c>
      <c r="V10" s="18">
        <v>1009650.16</v>
      </c>
      <c r="W10" s="18">
        <v>0</v>
      </c>
      <c r="X10" s="18">
        <v>0</v>
      </c>
      <c r="Y10" s="18">
        <v>0</v>
      </c>
      <c r="Z10" s="18">
        <v>788916752.95000291</v>
      </c>
      <c r="AA10" s="18">
        <v>27350662.199999999</v>
      </c>
      <c r="AB10" s="18">
        <v>430560.61</v>
      </c>
      <c r="AC10" s="18">
        <v>0</v>
      </c>
      <c r="AD10" s="18">
        <v>635287658.50999796</v>
      </c>
      <c r="AE10" s="18">
        <v>149214547.59</v>
      </c>
      <c r="AF10" s="18">
        <v>0</v>
      </c>
      <c r="AG10" s="18">
        <v>0</v>
      </c>
      <c r="AH10" s="18">
        <v>0</v>
      </c>
      <c r="AI10" s="18">
        <v>0</v>
      </c>
      <c r="AJ10" s="18">
        <v>3603803267.2282701</v>
      </c>
      <c r="AK10" s="18">
        <v>160151.44</v>
      </c>
      <c r="AL10" s="18">
        <v>351101725.26999998</v>
      </c>
      <c r="AM10" s="18">
        <v>0</v>
      </c>
      <c r="AN10" s="18">
        <v>619358763.11010206</v>
      </c>
      <c r="AO10" s="18">
        <v>246394177.80000001</v>
      </c>
      <c r="AP10" s="18">
        <v>6436774836.1097498</v>
      </c>
      <c r="AQ10" s="18">
        <v>192304276.40000001</v>
      </c>
      <c r="AR10" s="18">
        <v>38519981.880003199</v>
      </c>
      <c r="AS10" s="18">
        <v>0</v>
      </c>
      <c r="AT10" s="18">
        <v>307696067.93000001</v>
      </c>
      <c r="AU10" s="18">
        <v>10324399.550000001</v>
      </c>
      <c r="AV10" s="18">
        <v>329095997.81981701</v>
      </c>
      <c r="AW10" s="18">
        <v>125569250.8</v>
      </c>
      <c r="AX10" s="18">
        <v>399450.47</v>
      </c>
      <c r="AY10" s="18">
        <v>14078.56</v>
      </c>
      <c r="AZ10" s="18">
        <v>0</v>
      </c>
      <c r="BA10" s="18">
        <v>0</v>
      </c>
      <c r="BB10" s="18">
        <v>46827891.420015603</v>
      </c>
      <c r="BC10" s="18">
        <v>1360440.4</v>
      </c>
      <c r="BD10" s="18">
        <v>79576741.339999706</v>
      </c>
      <c r="BE10" s="18">
        <v>1608993.84</v>
      </c>
      <c r="BF10" s="18">
        <v>19990803.600000001</v>
      </c>
      <c r="BG10" s="18">
        <v>0</v>
      </c>
      <c r="BH10" s="18">
        <v>48932157.469999902</v>
      </c>
      <c r="BI10" s="18">
        <v>0</v>
      </c>
      <c r="BJ10" s="18">
        <v>94347081.189999998</v>
      </c>
      <c r="BK10" s="18">
        <v>105981944.70999999</v>
      </c>
      <c r="BL10" s="18">
        <v>129288506.95</v>
      </c>
      <c r="BM10" s="18">
        <v>3007900.79</v>
      </c>
      <c r="BN10" s="18">
        <v>10579605.800000001</v>
      </c>
      <c r="BO10" s="18">
        <v>0</v>
      </c>
      <c r="BP10" s="18">
        <v>43806852.93</v>
      </c>
      <c r="BQ10" s="18">
        <v>0</v>
      </c>
      <c r="BR10" s="18">
        <v>12716856.6499999</v>
      </c>
      <c r="BS10" s="18">
        <v>0</v>
      </c>
      <c r="BT10" s="18">
        <v>0</v>
      </c>
      <c r="BU10" s="18">
        <v>0</v>
      </c>
      <c r="BV10" s="18">
        <v>139518088.35000101</v>
      </c>
      <c r="BW10" s="18">
        <v>26003315.960000001</v>
      </c>
      <c r="BX10" s="18">
        <v>9531820.9399999995</v>
      </c>
      <c r="BY10" s="18">
        <v>0</v>
      </c>
      <c r="BZ10" s="18">
        <v>0</v>
      </c>
      <c r="CA10" s="18">
        <v>0</v>
      </c>
      <c r="CB10" s="18">
        <v>2320039.22000001</v>
      </c>
      <c r="CC10" s="18">
        <v>20509.97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626381657.95144105</v>
      </c>
      <c r="DE10" s="18">
        <v>31497506.699999999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19875765.510000002</v>
      </c>
      <c r="DP10" s="18">
        <v>1792454.54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58308939.290000401</v>
      </c>
      <c r="DW10" s="18">
        <v>39693000.090000004</v>
      </c>
      <c r="DX10" s="18">
        <v>180735784.79999599</v>
      </c>
      <c r="DY10" s="18">
        <v>0</v>
      </c>
      <c r="DZ10" s="18">
        <v>0</v>
      </c>
      <c r="EA10" s="18">
        <v>0</v>
      </c>
      <c r="EB10" s="18">
        <v>693030941.67995608</v>
      </c>
      <c r="EC10" s="18">
        <v>7269866.1600000001</v>
      </c>
      <c r="ED10" s="18">
        <v>34861804.189999998</v>
      </c>
      <c r="EE10" s="18">
        <v>111909.49</v>
      </c>
      <c r="EF10" s="18">
        <v>184254619.13000003</v>
      </c>
      <c r="EG10" s="18">
        <v>30240488.07</v>
      </c>
      <c r="EH10" s="18">
        <v>163411892.47998601</v>
      </c>
      <c r="EI10" s="18">
        <v>2881281.91</v>
      </c>
      <c r="EJ10" s="18">
        <v>0</v>
      </c>
      <c r="EK10" s="18">
        <v>0</v>
      </c>
      <c r="EL10" s="18">
        <v>0</v>
      </c>
      <c r="EM10" s="18">
        <v>0</v>
      </c>
      <c r="EN10" s="18">
        <v>114513762.15000001</v>
      </c>
      <c r="EO10" s="18">
        <v>0</v>
      </c>
      <c r="EP10" s="18">
        <v>0</v>
      </c>
      <c r="EQ10" s="18">
        <v>0</v>
      </c>
      <c r="ER10" s="18">
        <v>1532878.95</v>
      </c>
      <c r="ES10" s="18">
        <v>0</v>
      </c>
      <c r="ET10" s="18">
        <v>0</v>
      </c>
      <c r="EU10" s="18">
        <v>0</v>
      </c>
      <c r="EV10" s="18">
        <v>0</v>
      </c>
      <c r="EW10" s="18">
        <v>22485844.050000001</v>
      </c>
      <c r="EX10" s="18">
        <v>42950868.710000001</v>
      </c>
      <c r="EY10" s="18">
        <v>0</v>
      </c>
      <c r="EZ10" s="18">
        <v>2041254951.53001</v>
      </c>
      <c r="FA10" s="18">
        <v>0</v>
      </c>
      <c r="FB10" s="18">
        <v>264502839.50999999</v>
      </c>
      <c r="FC10" s="18">
        <v>0</v>
      </c>
      <c r="FD10" s="18">
        <v>227014165.28999999</v>
      </c>
      <c r="FE10" s="18">
        <v>0</v>
      </c>
      <c r="FF10" s="18">
        <v>0</v>
      </c>
      <c r="FG10" s="18">
        <v>992309.98000000103</v>
      </c>
      <c r="FH10" s="18">
        <v>0</v>
      </c>
      <c r="FI10" s="18">
        <v>0</v>
      </c>
      <c r="FJ10" s="18">
        <v>3561864.96</v>
      </c>
      <c r="FK10" s="18">
        <v>0</v>
      </c>
      <c r="FL10" s="18">
        <v>28855826.460000001</v>
      </c>
      <c r="FM10" s="18">
        <v>0</v>
      </c>
      <c r="FN10" s="18">
        <v>972577.59000000299</v>
      </c>
      <c r="FO10" s="18">
        <v>0</v>
      </c>
      <c r="FP10" s="19">
        <v>10945880540.23</v>
      </c>
      <c r="FQ10" s="19">
        <v>148487392</v>
      </c>
      <c r="FR10" s="18">
        <v>3217194</v>
      </c>
      <c r="FS10" s="18">
        <v>3600</v>
      </c>
      <c r="FT10" s="18">
        <v>1833379.76</v>
      </c>
      <c r="FU10" s="18">
        <v>0</v>
      </c>
      <c r="FV10" s="19">
        <v>4635082982.9699993</v>
      </c>
      <c r="FW10" s="19">
        <v>0</v>
      </c>
      <c r="FX10" s="18">
        <v>2005710674.7205319</v>
      </c>
      <c r="FY10" s="18">
        <v>0</v>
      </c>
      <c r="FZ10" s="18">
        <v>2629372308.2494674</v>
      </c>
      <c r="GA10" s="18">
        <v>0</v>
      </c>
      <c r="GB10" s="19">
        <v>6305746983.5</v>
      </c>
      <c r="GC10" s="19">
        <v>148483792</v>
      </c>
      <c r="GD10" s="18">
        <v>2791253275.9195986</v>
      </c>
      <c r="GE10" s="18">
        <v>24423591.989999998</v>
      </c>
      <c r="GF10" s="18">
        <v>3514493707.5804014</v>
      </c>
      <c r="GG10" s="18">
        <v>124060200.00999999</v>
      </c>
      <c r="GH10" s="18">
        <v>37316701.089997999</v>
      </c>
      <c r="GI10" s="18">
        <v>865736.86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35725236561.549431</v>
      </c>
      <c r="HW10" s="18">
        <v>2170480299.0900002</v>
      </c>
      <c r="HX10" s="19">
        <v>37895716860.639435</v>
      </c>
    </row>
    <row r="11" spans="1:232" ht="12.75" customHeight="1">
      <c r="A11" s="55" t="s">
        <v>155</v>
      </c>
      <c r="B11" s="17">
        <v>1006</v>
      </c>
      <c r="C11" s="56" t="s">
        <v>147</v>
      </c>
      <c r="D11" s="19">
        <v>17971987.169999998</v>
      </c>
      <c r="E11" s="19">
        <v>0</v>
      </c>
      <c r="F11" s="18">
        <v>8040570.75</v>
      </c>
      <c r="G11" s="18">
        <v>0</v>
      </c>
      <c r="H11" s="18">
        <v>10153623.949999999</v>
      </c>
      <c r="I11" s="18">
        <v>0</v>
      </c>
      <c r="J11" s="18">
        <v>-222207.53</v>
      </c>
      <c r="K11" s="18">
        <v>0</v>
      </c>
      <c r="L11" s="18">
        <v>0</v>
      </c>
      <c r="M11" s="18">
        <v>0</v>
      </c>
      <c r="N11" s="18">
        <v>249649073.81</v>
      </c>
      <c r="O11" s="18">
        <v>0</v>
      </c>
      <c r="P11" s="18">
        <v>0</v>
      </c>
      <c r="Q11" s="18">
        <v>0</v>
      </c>
      <c r="R11" s="18">
        <v>14249571.5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44406.67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4113069144.6199999</v>
      </c>
      <c r="AK11" s="18">
        <v>0</v>
      </c>
      <c r="AL11" s="18">
        <v>15517412.42</v>
      </c>
      <c r="AM11" s="18">
        <v>0</v>
      </c>
      <c r="AN11" s="18">
        <v>214854215.68020001</v>
      </c>
      <c r="AO11" s="18">
        <v>0</v>
      </c>
      <c r="AP11" s="18">
        <v>867473866.42680001</v>
      </c>
      <c r="AQ11" s="18">
        <v>0</v>
      </c>
      <c r="AR11" s="18">
        <v>0</v>
      </c>
      <c r="AS11" s="18">
        <v>0</v>
      </c>
      <c r="AT11" s="18">
        <v>321765.77</v>
      </c>
      <c r="AU11" s="18">
        <v>0</v>
      </c>
      <c r="AV11" s="18">
        <v>7633369.4900000002</v>
      </c>
      <c r="AW11" s="18">
        <v>0</v>
      </c>
      <c r="AX11" s="18">
        <v>552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570077.89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1177201.5</v>
      </c>
      <c r="BQ11" s="18">
        <v>0</v>
      </c>
      <c r="BR11" s="18">
        <v>184402.01</v>
      </c>
      <c r="BS11" s="18">
        <v>0</v>
      </c>
      <c r="BT11" s="18">
        <v>0</v>
      </c>
      <c r="BU11" s="18">
        <v>0</v>
      </c>
      <c r="BV11" s="18">
        <v>4165752.45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31628.7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66828196.318000004</v>
      </c>
      <c r="CK11" s="18">
        <v>0</v>
      </c>
      <c r="CL11" s="18">
        <v>945376.88</v>
      </c>
      <c r="CM11" s="18">
        <v>0</v>
      </c>
      <c r="CN11" s="18">
        <v>559878.29</v>
      </c>
      <c r="CO11" s="18">
        <v>0</v>
      </c>
      <c r="CP11" s="18">
        <v>0</v>
      </c>
      <c r="CQ11" s="18">
        <v>0</v>
      </c>
      <c r="CR11" s="18">
        <v>385163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17042239.469999999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47405.64</v>
      </c>
      <c r="DU11" s="18">
        <v>0</v>
      </c>
      <c r="DV11" s="18">
        <v>0</v>
      </c>
      <c r="DW11" s="18">
        <v>0</v>
      </c>
      <c r="DX11" s="18">
        <v>501647769.35500002</v>
      </c>
      <c r="DY11" s="18">
        <v>0</v>
      </c>
      <c r="DZ11" s="18">
        <v>0</v>
      </c>
      <c r="EA11" s="18">
        <v>0</v>
      </c>
      <c r="EB11" s="18">
        <v>1699575.62</v>
      </c>
      <c r="EC11" s="18">
        <v>0</v>
      </c>
      <c r="ED11" s="18">
        <v>1097398.72</v>
      </c>
      <c r="EE11" s="18">
        <v>0</v>
      </c>
      <c r="EF11" s="18">
        <v>102142.96</v>
      </c>
      <c r="EG11" s="18">
        <v>0</v>
      </c>
      <c r="EH11" s="18">
        <v>1451439.16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697558.78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8687931.6400000006</v>
      </c>
      <c r="EY11" s="18">
        <v>0</v>
      </c>
      <c r="EZ11" s="18">
        <v>1284459848.21</v>
      </c>
      <c r="FA11" s="18">
        <v>0</v>
      </c>
      <c r="FB11" s="18">
        <v>1085797.3400000001</v>
      </c>
      <c r="FC11" s="18">
        <v>0</v>
      </c>
      <c r="FD11" s="18">
        <v>88249072.310000002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21261075.510000002</v>
      </c>
      <c r="FK11" s="18">
        <v>0</v>
      </c>
      <c r="FL11" s="18">
        <v>10856152.810000001</v>
      </c>
      <c r="FM11" s="18">
        <v>0</v>
      </c>
      <c r="FN11" s="18">
        <v>3234431.16</v>
      </c>
      <c r="FO11" s="18">
        <v>0</v>
      </c>
      <c r="FP11" s="19">
        <v>85059180.519999996</v>
      </c>
      <c r="FQ11" s="19">
        <v>0</v>
      </c>
      <c r="FR11" s="18">
        <v>6042985.1100000003</v>
      </c>
      <c r="FS11" s="18">
        <v>0</v>
      </c>
      <c r="FT11" s="18">
        <v>11619285.85</v>
      </c>
      <c r="FU11" s="18">
        <v>0</v>
      </c>
      <c r="FV11" s="19">
        <v>61154615.82</v>
      </c>
      <c r="FW11" s="19">
        <v>0</v>
      </c>
      <c r="FX11" s="18">
        <v>0</v>
      </c>
      <c r="FY11" s="18">
        <v>0</v>
      </c>
      <c r="FZ11" s="18">
        <v>61154615.82</v>
      </c>
      <c r="GA11" s="18">
        <v>0</v>
      </c>
      <c r="GB11" s="19">
        <v>6242293.7400000002</v>
      </c>
      <c r="GC11" s="19">
        <v>0</v>
      </c>
      <c r="GD11" s="18">
        <v>0</v>
      </c>
      <c r="GE11" s="18">
        <v>0</v>
      </c>
      <c r="GF11" s="18">
        <v>6242293.7400000002</v>
      </c>
      <c r="GG11" s="18">
        <v>0</v>
      </c>
      <c r="GH11" s="18">
        <v>2327564.41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7604639626.210001</v>
      </c>
      <c r="HW11" s="18">
        <v>0</v>
      </c>
      <c r="HX11" s="19">
        <v>7604639626.210001</v>
      </c>
    </row>
    <row r="12" spans="1:232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330802112.77498436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330802112.77498436</v>
      </c>
      <c r="HW12" s="18">
        <v>0</v>
      </c>
      <c r="HX12" s="19">
        <v>330802112.77498436</v>
      </c>
    </row>
    <row r="13" spans="1:232" ht="12.75" customHeight="1">
      <c r="A13" s="55" t="s">
        <v>159</v>
      </c>
      <c r="B13" s="17">
        <v>1008</v>
      </c>
      <c r="C13" s="56" t="s">
        <v>147</v>
      </c>
      <c r="D13" s="19">
        <v>594021459.50999999</v>
      </c>
      <c r="E13" s="19">
        <v>0</v>
      </c>
      <c r="F13" s="18">
        <v>41549588.68</v>
      </c>
      <c r="G13" s="18">
        <v>0</v>
      </c>
      <c r="H13" s="18">
        <v>294778118.06</v>
      </c>
      <c r="I13" s="18">
        <v>0</v>
      </c>
      <c r="J13" s="18">
        <v>257693752.76999998</v>
      </c>
      <c r="K13" s="18">
        <v>0</v>
      </c>
      <c r="L13" s="18">
        <v>41930108.030000009</v>
      </c>
      <c r="M13" s="18">
        <v>0</v>
      </c>
      <c r="N13" s="18">
        <v>168155779.46999997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57182207.320000008</v>
      </c>
      <c r="AA13" s="18">
        <v>0</v>
      </c>
      <c r="AB13" s="18">
        <v>0</v>
      </c>
      <c r="AC13" s="18">
        <v>0</v>
      </c>
      <c r="AD13" s="18">
        <v>13610522.300000001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5308782150.0322199</v>
      </c>
      <c r="AK13" s="18">
        <v>0</v>
      </c>
      <c r="AL13" s="18">
        <v>5255234.7694591004</v>
      </c>
      <c r="AM13" s="18">
        <v>0</v>
      </c>
      <c r="AN13" s="18">
        <v>209824032.13</v>
      </c>
      <c r="AO13" s="18">
        <v>0</v>
      </c>
      <c r="AP13" s="18">
        <v>1828948450.7200003</v>
      </c>
      <c r="AQ13" s="18">
        <v>0</v>
      </c>
      <c r="AR13" s="18">
        <v>56628</v>
      </c>
      <c r="AS13" s="18">
        <v>0</v>
      </c>
      <c r="AT13" s="18">
        <v>38726054.090000004</v>
      </c>
      <c r="AU13" s="18">
        <v>0</v>
      </c>
      <c r="AV13" s="18">
        <v>43918167.490000002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659225.37000000011</v>
      </c>
      <c r="BC13" s="18">
        <v>0</v>
      </c>
      <c r="BD13" s="18">
        <v>2394030.92</v>
      </c>
      <c r="BE13" s="18">
        <v>0</v>
      </c>
      <c r="BF13" s="18">
        <v>0</v>
      </c>
      <c r="BG13" s="18">
        <v>0</v>
      </c>
      <c r="BH13" s="18">
        <v>174770.38999999998</v>
      </c>
      <c r="BI13" s="18">
        <v>0</v>
      </c>
      <c r="BJ13" s="18">
        <v>493505.73</v>
      </c>
      <c r="BK13" s="18">
        <v>0</v>
      </c>
      <c r="BL13" s="18">
        <v>772637.19</v>
      </c>
      <c r="BM13" s="18">
        <v>0</v>
      </c>
      <c r="BN13" s="18">
        <v>0</v>
      </c>
      <c r="BO13" s="18">
        <v>0</v>
      </c>
      <c r="BP13" s="18">
        <v>909450.16</v>
      </c>
      <c r="BQ13" s="18">
        <v>0</v>
      </c>
      <c r="BR13" s="18">
        <v>9749.0300000000007</v>
      </c>
      <c r="BS13" s="18">
        <v>0</v>
      </c>
      <c r="BT13" s="18">
        <v>0</v>
      </c>
      <c r="BU13" s="18">
        <v>0</v>
      </c>
      <c r="BV13" s="18">
        <v>236655008.69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187640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32882611.919999998</v>
      </c>
      <c r="CM13" s="18">
        <v>0</v>
      </c>
      <c r="CN13" s="18">
        <v>10448440.08</v>
      </c>
      <c r="CO13" s="18">
        <v>0</v>
      </c>
      <c r="CP13" s="18">
        <v>0</v>
      </c>
      <c r="CQ13" s="18">
        <v>0</v>
      </c>
      <c r="CR13" s="18">
        <v>3050279.65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25239078.219999999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11765106.249999998</v>
      </c>
      <c r="DY13" s="18">
        <v>0</v>
      </c>
      <c r="DZ13" s="18">
        <v>0</v>
      </c>
      <c r="EA13" s="18">
        <v>0</v>
      </c>
      <c r="EB13" s="18">
        <v>70864704.289999992</v>
      </c>
      <c r="EC13" s="18">
        <v>0</v>
      </c>
      <c r="ED13" s="18">
        <v>2333665.7000000002</v>
      </c>
      <c r="EE13" s="18">
        <v>0</v>
      </c>
      <c r="EF13" s="18">
        <v>95881874.989999995</v>
      </c>
      <c r="EG13" s="18">
        <v>0</v>
      </c>
      <c r="EH13" s="18">
        <v>23627282.420000002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11013328.449999999</v>
      </c>
      <c r="FO13" s="18">
        <v>0</v>
      </c>
      <c r="FP13" s="19">
        <v>97406836.850000009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96649785.310000002</v>
      </c>
      <c r="FW13" s="19">
        <v>0</v>
      </c>
      <c r="FX13" s="18">
        <v>1003434.65</v>
      </c>
      <c r="FY13" s="18">
        <v>0</v>
      </c>
      <c r="FZ13" s="18">
        <v>95646350.659999996</v>
      </c>
      <c r="GA13" s="18">
        <v>0</v>
      </c>
      <c r="GB13" s="19">
        <v>757051.53999999992</v>
      </c>
      <c r="GC13" s="19">
        <v>0</v>
      </c>
      <c r="GD13" s="18">
        <v>757051.53999999992</v>
      </c>
      <c r="GE13" s="18">
        <v>0</v>
      </c>
      <c r="GF13" s="18">
        <v>0</v>
      </c>
      <c r="GG13" s="18">
        <v>0</v>
      </c>
      <c r="GH13" s="18">
        <v>9785253.5700000022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8946965211.4716797</v>
      </c>
      <c r="HW13" s="18">
        <v>0</v>
      </c>
      <c r="HX13" s="19">
        <v>8946965211.4716797</v>
      </c>
    </row>
    <row r="14" spans="1:232" ht="12.75" customHeight="1">
      <c r="A14" s="55" t="s">
        <v>161</v>
      </c>
      <c r="B14" s="17">
        <v>1009</v>
      </c>
      <c r="C14" s="56" t="s">
        <v>147</v>
      </c>
      <c r="D14" s="19">
        <v>6878314583.6299992</v>
      </c>
      <c r="E14" s="19">
        <v>2149061288.3600001</v>
      </c>
      <c r="F14" s="18">
        <v>1262223656.6511042</v>
      </c>
      <c r="G14" s="18">
        <v>11249220.748895405</v>
      </c>
      <c r="H14" s="18">
        <v>1266997060.8494968</v>
      </c>
      <c r="I14" s="18">
        <v>482293047.16206098</v>
      </c>
      <c r="J14" s="18">
        <v>4349093866.1293983</v>
      </c>
      <c r="K14" s="18">
        <v>1655519020.4490438</v>
      </c>
      <c r="L14" s="18">
        <v>460175869.74000001</v>
      </c>
      <c r="M14" s="18">
        <v>0</v>
      </c>
      <c r="N14" s="18">
        <v>580513671.04999995</v>
      </c>
      <c r="O14" s="18">
        <v>0</v>
      </c>
      <c r="P14" s="18">
        <v>-713251.32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442318596.5</v>
      </c>
      <c r="AA14" s="18">
        <v>2122111.73</v>
      </c>
      <c r="AB14" s="18">
        <v>0</v>
      </c>
      <c r="AC14" s="18">
        <v>0</v>
      </c>
      <c r="AD14" s="18">
        <v>217176309.59999999</v>
      </c>
      <c r="AE14" s="18">
        <v>513962.68000000005</v>
      </c>
      <c r="AF14" s="18">
        <v>0</v>
      </c>
      <c r="AG14" s="18">
        <v>0</v>
      </c>
      <c r="AH14" s="18">
        <v>0</v>
      </c>
      <c r="AI14" s="18">
        <v>0</v>
      </c>
      <c r="AJ14" s="18">
        <v>6687896998.0900002</v>
      </c>
      <c r="AK14" s="18">
        <v>0</v>
      </c>
      <c r="AL14" s="18">
        <v>85575884.930000007</v>
      </c>
      <c r="AM14" s="18">
        <v>0</v>
      </c>
      <c r="AN14" s="18">
        <v>627343016.32000017</v>
      </c>
      <c r="AO14" s="18">
        <v>28431935.279999912</v>
      </c>
      <c r="AP14" s="18">
        <v>4981654585.3100004</v>
      </c>
      <c r="AQ14" s="18">
        <v>137746084.50000003</v>
      </c>
      <c r="AR14" s="18">
        <v>71278</v>
      </c>
      <c r="AS14" s="18">
        <v>0</v>
      </c>
      <c r="AT14" s="18">
        <v>261957205.82000002</v>
      </c>
      <c r="AU14" s="18">
        <v>382030.64000000007</v>
      </c>
      <c r="AV14" s="18">
        <v>255224874.56</v>
      </c>
      <c r="AW14" s="18">
        <v>1784794.8199999998</v>
      </c>
      <c r="AX14" s="18">
        <v>10518.72</v>
      </c>
      <c r="AY14" s="18">
        <v>17.36</v>
      </c>
      <c r="AZ14" s="18">
        <v>0</v>
      </c>
      <c r="BA14" s="18">
        <v>0</v>
      </c>
      <c r="BB14" s="18">
        <v>26820113.710000008</v>
      </c>
      <c r="BC14" s="18">
        <v>2842478.5399999898</v>
      </c>
      <c r="BD14" s="18">
        <v>128000186.19999999</v>
      </c>
      <c r="BE14" s="18">
        <v>1374510.1000000017</v>
      </c>
      <c r="BF14" s="18">
        <v>126157.19</v>
      </c>
      <c r="BG14" s="18">
        <v>0</v>
      </c>
      <c r="BH14" s="18">
        <v>5972078.4900000002</v>
      </c>
      <c r="BI14" s="18">
        <v>0</v>
      </c>
      <c r="BJ14" s="18">
        <v>6090041.96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5102213.42</v>
      </c>
      <c r="BQ14" s="18">
        <v>0</v>
      </c>
      <c r="BR14" s="18">
        <v>287733.63</v>
      </c>
      <c r="BS14" s="18">
        <v>0</v>
      </c>
      <c r="BT14" s="18">
        <v>0</v>
      </c>
      <c r="BU14" s="18">
        <v>0</v>
      </c>
      <c r="BV14" s="18">
        <v>32259823.27</v>
      </c>
      <c r="BW14" s="18">
        <v>6594.75</v>
      </c>
      <c r="BX14" s="18">
        <v>131061.9</v>
      </c>
      <c r="BY14" s="18">
        <v>0</v>
      </c>
      <c r="BZ14" s="18">
        <v>0</v>
      </c>
      <c r="CA14" s="18">
        <v>0</v>
      </c>
      <c r="CB14" s="18">
        <v>17132251.390000001</v>
      </c>
      <c r="CC14" s="18">
        <v>80867.070000000022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256274908.75999999</v>
      </c>
      <c r="DE14" s="18">
        <v>1458152.97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9275261.5700000003</v>
      </c>
      <c r="DW14" s="18">
        <v>0</v>
      </c>
      <c r="DX14" s="18">
        <v>39305949.810000002</v>
      </c>
      <c r="DY14" s="18">
        <v>1746.6200000000001</v>
      </c>
      <c r="DZ14" s="18">
        <v>0</v>
      </c>
      <c r="EA14" s="18">
        <v>0</v>
      </c>
      <c r="EB14" s="18">
        <v>366524608.39000005</v>
      </c>
      <c r="EC14" s="18">
        <v>1838549.5799999998</v>
      </c>
      <c r="ED14" s="18">
        <v>156747386.27000001</v>
      </c>
      <c r="EE14" s="18">
        <v>129480.23</v>
      </c>
      <c r="EF14" s="18">
        <v>300837405.18000001</v>
      </c>
      <c r="EG14" s="18">
        <v>2234472.02</v>
      </c>
      <c r="EH14" s="18">
        <v>513906462.40999997</v>
      </c>
      <c r="EI14" s="18">
        <v>4996683.9099999992</v>
      </c>
      <c r="EJ14" s="18">
        <v>0</v>
      </c>
      <c r="EK14" s="18">
        <v>0</v>
      </c>
      <c r="EL14" s="18">
        <v>0</v>
      </c>
      <c r="EM14" s="18">
        <v>0</v>
      </c>
      <c r="EN14" s="18">
        <v>556469128.5200001</v>
      </c>
      <c r="EO14" s="18">
        <v>480.68</v>
      </c>
      <c r="EP14" s="18">
        <v>0</v>
      </c>
      <c r="EQ14" s="18">
        <v>0</v>
      </c>
      <c r="ER14" s="18">
        <v>845088.99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13446140.399999999</v>
      </c>
      <c r="EY14" s="18">
        <v>0</v>
      </c>
      <c r="EZ14" s="18">
        <v>1637045555.03</v>
      </c>
      <c r="FA14" s="18">
        <v>0</v>
      </c>
      <c r="FB14" s="18">
        <v>4134249.4</v>
      </c>
      <c r="FC14" s="18">
        <v>0</v>
      </c>
      <c r="FD14" s="18">
        <v>82454098.359999999</v>
      </c>
      <c r="FE14" s="18">
        <v>0</v>
      </c>
      <c r="FF14" s="18">
        <v>100465.52</v>
      </c>
      <c r="FG14" s="18">
        <v>0</v>
      </c>
      <c r="FH14" s="18">
        <v>0</v>
      </c>
      <c r="FI14" s="18">
        <v>0</v>
      </c>
      <c r="FJ14" s="18">
        <v>1688262.03</v>
      </c>
      <c r="FK14" s="18">
        <v>0</v>
      </c>
      <c r="FL14" s="18">
        <v>13041366.68</v>
      </c>
      <c r="FM14" s="18">
        <v>0</v>
      </c>
      <c r="FN14" s="18">
        <v>214340.79</v>
      </c>
      <c r="FO14" s="18">
        <v>0.1</v>
      </c>
      <c r="FP14" s="19">
        <v>8426265859.590003</v>
      </c>
      <c r="FQ14" s="19">
        <v>25565233.519999996</v>
      </c>
      <c r="FR14" s="18">
        <v>-2123350.6299987417</v>
      </c>
      <c r="FS14" s="18">
        <v>0</v>
      </c>
      <c r="FT14" s="18">
        <v>223515.56</v>
      </c>
      <c r="FU14" s="18">
        <v>0</v>
      </c>
      <c r="FV14" s="19">
        <v>5576728818.4899969</v>
      </c>
      <c r="FW14" s="19">
        <v>0</v>
      </c>
      <c r="FX14" s="18">
        <v>186352435.93000004</v>
      </c>
      <c r="FY14" s="18">
        <v>0</v>
      </c>
      <c r="FZ14" s="18">
        <v>5390376382.5599966</v>
      </c>
      <c r="GA14" s="18">
        <v>0</v>
      </c>
      <c r="GB14" s="19">
        <v>2851436876.1700048</v>
      </c>
      <c r="GC14" s="19">
        <v>25565233.519999996</v>
      </c>
      <c r="GD14" s="18">
        <v>1006686179.250001</v>
      </c>
      <c r="GE14" s="18">
        <v>6686930.7499999991</v>
      </c>
      <c r="GF14" s="18">
        <v>1844750696.9200041</v>
      </c>
      <c r="GG14" s="18">
        <v>18878302.769999996</v>
      </c>
      <c r="GH14" s="18">
        <v>39760664.210000001</v>
      </c>
      <c r="GI14" s="18">
        <v>199127.43000000002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34118468808.520008</v>
      </c>
      <c r="HW14" s="18">
        <v>2360770602.8899999</v>
      </c>
      <c r="HX14" s="19">
        <v>36479239411.410011</v>
      </c>
    </row>
    <row r="15" spans="1:232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2494084.5727467053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2729666.8267139029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637298.35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33286009.172798224</v>
      </c>
      <c r="DE15" s="18">
        <v>0</v>
      </c>
      <c r="DF15" s="18">
        <v>12881204.07571429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1099240.7086167592</v>
      </c>
      <c r="DU15" s="18">
        <v>0</v>
      </c>
      <c r="DV15" s="18">
        <v>23288617.927983664</v>
      </c>
      <c r="DW15" s="18">
        <v>0</v>
      </c>
      <c r="DX15" s="18">
        <v>457422.60971229139</v>
      </c>
      <c r="DY15" s="18">
        <v>0</v>
      </c>
      <c r="DZ15" s="18">
        <v>0</v>
      </c>
      <c r="EA15" s="18">
        <v>0</v>
      </c>
      <c r="EB15" s="18">
        <v>78630502.190000832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2218064282.2414289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2373568457.2661915</v>
      </c>
      <c r="HW15" s="18">
        <v>0</v>
      </c>
      <c r="HX15" s="19">
        <v>2373568457.2661915</v>
      </c>
    </row>
    <row r="16" spans="1:232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447766787.391527</v>
      </c>
      <c r="DO16" s="18">
        <v>0</v>
      </c>
      <c r="DP16" s="18">
        <v>0</v>
      </c>
      <c r="DQ16" s="18">
        <v>211051696.57284439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447766787.391527</v>
      </c>
      <c r="HW16" s="18">
        <v>211051696.57284439</v>
      </c>
      <c r="HX16" s="19">
        <v>658818483.96437144</v>
      </c>
    </row>
    <row r="17" spans="1:232" ht="12.75" customHeight="1">
      <c r="A17" s="55" t="s">
        <v>167</v>
      </c>
      <c r="B17" s="17">
        <v>1012</v>
      </c>
      <c r="C17" s="56" t="s">
        <v>147</v>
      </c>
      <c r="D17" s="19">
        <v>29154218</v>
      </c>
      <c r="E17" s="19">
        <v>0</v>
      </c>
      <c r="F17" s="18">
        <v>550084</v>
      </c>
      <c r="G17" s="18">
        <v>0</v>
      </c>
      <c r="H17" s="18">
        <v>31306680</v>
      </c>
      <c r="I17" s="18">
        <v>0</v>
      </c>
      <c r="J17" s="18">
        <v>-2702546</v>
      </c>
      <c r="K17" s="18">
        <v>0</v>
      </c>
      <c r="L17" s="18">
        <v>27857491</v>
      </c>
      <c r="M17" s="18">
        <v>0</v>
      </c>
      <c r="N17" s="18">
        <v>6452646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68743318</v>
      </c>
      <c r="AA17" s="18">
        <v>0</v>
      </c>
      <c r="AB17" s="18">
        <v>0</v>
      </c>
      <c r="AC17" s="18">
        <v>0</v>
      </c>
      <c r="AD17" s="18">
        <v>19703516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2473342828.4699998</v>
      </c>
      <c r="AK17" s="18">
        <v>0</v>
      </c>
      <c r="AL17" s="18">
        <v>0</v>
      </c>
      <c r="AM17" s="18">
        <v>0</v>
      </c>
      <c r="AN17" s="18">
        <v>50802316.32</v>
      </c>
      <c r="AO17" s="18">
        <v>0</v>
      </c>
      <c r="AP17" s="18">
        <v>3743278</v>
      </c>
      <c r="AQ17" s="18">
        <v>0</v>
      </c>
      <c r="AR17" s="18">
        <v>0</v>
      </c>
      <c r="AS17" s="18">
        <v>0</v>
      </c>
      <c r="AT17" s="18">
        <v>67826472</v>
      </c>
      <c r="AU17" s="18">
        <v>0</v>
      </c>
      <c r="AV17" s="18">
        <v>26506538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1302488</v>
      </c>
      <c r="BC17" s="18">
        <v>0</v>
      </c>
      <c r="BD17" s="18">
        <v>1130008</v>
      </c>
      <c r="BE17" s="18">
        <v>0</v>
      </c>
      <c r="BF17" s="18">
        <v>0</v>
      </c>
      <c r="BG17" s="18">
        <v>0</v>
      </c>
      <c r="BH17" s="18">
        <v>961069</v>
      </c>
      <c r="BI17" s="18">
        <v>0</v>
      </c>
      <c r="BJ17" s="18">
        <v>-833061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1290423</v>
      </c>
      <c r="BQ17" s="18">
        <v>0</v>
      </c>
      <c r="BR17" s="18">
        <v>745</v>
      </c>
      <c r="BS17" s="18">
        <v>0</v>
      </c>
      <c r="BT17" s="18">
        <v>0</v>
      </c>
      <c r="BU17" s="18">
        <v>0</v>
      </c>
      <c r="BV17" s="18">
        <v>5773990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2477615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583519609</v>
      </c>
      <c r="CK17" s="18">
        <v>0</v>
      </c>
      <c r="CL17" s="18">
        <v>11708839</v>
      </c>
      <c r="CM17" s="18">
        <v>0</v>
      </c>
      <c r="CN17" s="18">
        <v>11416332</v>
      </c>
      <c r="CO17" s="18">
        <v>0</v>
      </c>
      <c r="CP17" s="18">
        <v>0</v>
      </c>
      <c r="CQ17" s="18">
        <v>0</v>
      </c>
      <c r="CR17" s="18">
        <v>6905436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21440896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176069044</v>
      </c>
      <c r="DY17" s="18">
        <v>0</v>
      </c>
      <c r="DZ17" s="18">
        <v>0</v>
      </c>
      <c r="EA17" s="18">
        <v>0</v>
      </c>
      <c r="EB17" s="18">
        <v>29421279</v>
      </c>
      <c r="EC17" s="18">
        <v>0</v>
      </c>
      <c r="ED17" s="18">
        <v>2838192</v>
      </c>
      <c r="EE17" s="18">
        <v>0</v>
      </c>
      <c r="EF17" s="18">
        <v>235692454</v>
      </c>
      <c r="EG17" s="18">
        <v>0</v>
      </c>
      <c r="EH17" s="18">
        <v>22304437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18047693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96214</v>
      </c>
      <c r="GI17" s="18">
        <v>0</v>
      </c>
      <c r="GJ17" s="18">
        <v>153042173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4060368613.79</v>
      </c>
      <c r="HW17" s="18">
        <v>0</v>
      </c>
      <c r="HX17" s="19">
        <v>4060368613.79</v>
      </c>
    </row>
    <row r="18" spans="1:232" ht="12.75" customHeight="1">
      <c r="A18" s="55" t="s">
        <v>169</v>
      </c>
      <c r="B18" s="17">
        <v>1013</v>
      </c>
      <c r="C18" s="56" t="s">
        <v>147</v>
      </c>
      <c r="D18" s="19">
        <v>62486560.461399987</v>
      </c>
      <c r="E18" s="19">
        <v>0</v>
      </c>
      <c r="F18" s="18">
        <v>2321007.1154999998</v>
      </c>
      <c r="G18" s="18">
        <v>0</v>
      </c>
      <c r="H18" s="18">
        <v>41111152.727499992</v>
      </c>
      <c r="I18" s="18">
        <v>0</v>
      </c>
      <c r="J18" s="18">
        <v>19054400.618399996</v>
      </c>
      <c r="K18" s="18">
        <v>0</v>
      </c>
      <c r="L18" s="18">
        <v>21606681.099999998</v>
      </c>
      <c r="M18" s="18">
        <v>0</v>
      </c>
      <c r="N18" s="18">
        <v>5411662.7300000004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71270990.409999996</v>
      </c>
      <c r="AA18" s="18">
        <v>0</v>
      </c>
      <c r="AB18" s="18">
        <v>0</v>
      </c>
      <c r="AC18" s="18">
        <v>0</v>
      </c>
      <c r="AD18" s="18">
        <v>138532.54999999999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45384121.139999993</v>
      </c>
      <c r="AU18" s="18">
        <v>0</v>
      </c>
      <c r="AV18" s="18">
        <v>44543291.829999998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1234024.94</v>
      </c>
      <c r="BC18" s="18">
        <v>0</v>
      </c>
      <c r="BD18" s="18">
        <v>2871638.41</v>
      </c>
      <c r="BE18" s="18">
        <v>0</v>
      </c>
      <c r="BF18" s="18">
        <v>0</v>
      </c>
      <c r="BG18" s="18">
        <v>0</v>
      </c>
      <c r="BH18" s="18">
        <v>8527243.4000000004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682940.5</v>
      </c>
      <c r="BQ18" s="18">
        <v>0</v>
      </c>
      <c r="BR18" s="18">
        <v>1238292.6200000001</v>
      </c>
      <c r="BS18" s="18">
        <v>0</v>
      </c>
      <c r="BT18" s="18">
        <v>0</v>
      </c>
      <c r="BU18" s="18">
        <v>0</v>
      </c>
      <c r="BV18" s="18">
        <v>21252976.91</v>
      </c>
      <c r="BW18" s="18">
        <v>0</v>
      </c>
      <c r="BX18" s="18">
        <v>284788.78999999998</v>
      </c>
      <c r="BY18" s="18">
        <v>0</v>
      </c>
      <c r="BZ18" s="18">
        <v>0</v>
      </c>
      <c r="CA18" s="18">
        <v>0</v>
      </c>
      <c r="CB18" s="18">
        <v>1875.61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275996450.95999998</v>
      </c>
      <c r="CK18" s="18">
        <v>0</v>
      </c>
      <c r="CL18" s="18">
        <v>4311755.28</v>
      </c>
      <c r="CM18" s="18">
        <v>0</v>
      </c>
      <c r="CN18" s="18">
        <v>8633.0299999999988</v>
      </c>
      <c r="CO18" s="18">
        <v>0</v>
      </c>
      <c r="CP18" s="18">
        <v>0</v>
      </c>
      <c r="CQ18" s="18">
        <v>0</v>
      </c>
      <c r="CR18" s="18">
        <v>6445012.3700000001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27725375.629999999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247151</v>
      </c>
      <c r="DY18" s="18">
        <v>0</v>
      </c>
      <c r="DZ18" s="18">
        <v>0</v>
      </c>
      <c r="EA18" s="18">
        <v>0</v>
      </c>
      <c r="EB18" s="18">
        <v>133753102.25</v>
      </c>
      <c r="EC18" s="18">
        <v>0</v>
      </c>
      <c r="ED18" s="18">
        <v>32479159.419999998</v>
      </c>
      <c r="EE18" s="18">
        <v>0</v>
      </c>
      <c r="EF18" s="18">
        <v>94733910.310000002</v>
      </c>
      <c r="EG18" s="18">
        <v>126579867.01000001</v>
      </c>
      <c r="EH18" s="18">
        <v>10682540.65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48876067.539999999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4636724.43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926831504.27139986</v>
      </c>
      <c r="HW18" s="18">
        <v>126579867.01000001</v>
      </c>
      <c r="HX18" s="19">
        <v>1053411371.2813998</v>
      </c>
    </row>
    <row r="19" spans="1:232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38863776.777301997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319270429.91975707</v>
      </c>
      <c r="DO19" s="18">
        <v>0</v>
      </c>
      <c r="DP19" s="18">
        <v>77460883.76692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435595090.46397901</v>
      </c>
      <c r="HW19" s="18">
        <v>0</v>
      </c>
      <c r="HX19" s="19">
        <v>435595090.46397901</v>
      </c>
    </row>
    <row r="20" spans="1:232" ht="12.75" customHeight="1">
      <c r="A20" s="55" t="s">
        <v>173</v>
      </c>
      <c r="B20" s="17">
        <v>1017</v>
      </c>
      <c r="C20" s="56" t="s">
        <v>147</v>
      </c>
      <c r="D20" s="19">
        <v>3289847852.7700005</v>
      </c>
      <c r="E20" s="19">
        <v>0</v>
      </c>
      <c r="F20" s="18">
        <v>1020084258.3</v>
      </c>
      <c r="G20" s="18">
        <v>0</v>
      </c>
      <c r="H20" s="18">
        <v>1400386771.9200003</v>
      </c>
      <c r="I20" s="18">
        <v>0</v>
      </c>
      <c r="J20" s="18">
        <v>869376822.54999995</v>
      </c>
      <c r="K20" s="18">
        <v>0</v>
      </c>
      <c r="L20" s="18">
        <v>11392.69</v>
      </c>
      <c r="M20" s="18">
        <v>0</v>
      </c>
      <c r="N20" s="18">
        <v>259511354.76999998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1500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198690583.91000003</v>
      </c>
      <c r="AA20" s="18">
        <v>0</v>
      </c>
      <c r="AB20" s="18">
        <v>269987.65999999997</v>
      </c>
      <c r="AC20" s="18">
        <v>0</v>
      </c>
      <c r="AD20" s="18">
        <v>73320766.620000005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439253880.86000001</v>
      </c>
      <c r="AK20" s="18">
        <v>0</v>
      </c>
      <c r="AL20" s="18">
        <v>4644195.6100000003</v>
      </c>
      <c r="AM20" s="18">
        <v>0</v>
      </c>
      <c r="AN20" s="18">
        <v>190331292.99000004</v>
      </c>
      <c r="AO20" s="18">
        <v>0</v>
      </c>
      <c r="AP20" s="18">
        <v>982019423.86999977</v>
      </c>
      <c r="AQ20" s="18">
        <v>0</v>
      </c>
      <c r="AR20" s="18">
        <v>140538.19</v>
      </c>
      <c r="AS20" s="18">
        <v>0</v>
      </c>
      <c r="AT20" s="18">
        <v>94351377.61999999</v>
      </c>
      <c r="AU20" s="18">
        <v>0</v>
      </c>
      <c r="AV20" s="18">
        <v>97439384.13000001</v>
      </c>
      <c r="AW20" s="18">
        <v>0</v>
      </c>
      <c r="AX20" s="18">
        <v>0</v>
      </c>
      <c r="AY20" s="18">
        <v>0</v>
      </c>
      <c r="AZ20" s="18">
        <v>117086</v>
      </c>
      <c r="BA20" s="18">
        <v>0</v>
      </c>
      <c r="BB20" s="18">
        <v>42630508.979999997</v>
      </c>
      <c r="BC20" s="18">
        <v>0</v>
      </c>
      <c r="BD20" s="18">
        <v>395173917.63</v>
      </c>
      <c r="BE20" s="18">
        <v>0</v>
      </c>
      <c r="BF20" s="18">
        <v>0</v>
      </c>
      <c r="BG20" s="18">
        <v>0</v>
      </c>
      <c r="BH20" s="18">
        <v>1920873</v>
      </c>
      <c r="BI20" s="18">
        <v>0</v>
      </c>
      <c r="BJ20" s="18">
        <v>17531931.369999997</v>
      </c>
      <c r="BK20" s="18">
        <v>0</v>
      </c>
      <c r="BL20" s="18">
        <v>6930833.5500000007</v>
      </c>
      <c r="BM20" s="18">
        <v>0</v>
      </c>
      <c r="BN20" s="18">
        <v>6756276.8200000003</v>
      </c>
      <c r="BO20" s="18">
        <v>0</v>
      </c>
      <c r="BP20" s="18">
        <v>1149206.0900000001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2478031.92</v>
      </c>
      <c r="BW20" s="18">
        <v>0</v>
      </c>
      <c r="BX20" s="18">
        <v>220605.6</v>
      </c>
      <c r="BY20" s="18">
        <v>0</v>
      </c>
      <c r="BZ20" s="18">
        <v>0</v>
      </c>
      <c r="CA20" s="18">
        <v>0</v>
      </c>
      <c r="CB20" s="18">
        <v>13305979.179999998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287186672.77999991</v>
      </c>
      <c r="DE20" s="18">
        <v>0</v>
      </c>
      <c r="DF20" s="18">
        <v>15330.16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6050.5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1746807.54</v>
      </c>
      <c r="DW20" s="18">
        <v>0</v>
      </c>
      <c r="DX20" s="18">
        <v>50302027.729999997</v>
      </c>
      <c r="DY20" s="18">
        <v>0</v>
      </c>
      <c r="DZ20" s="18">
        <v>0</v>
      </c>
      <c r="EA20" s="18">
        <v>0</v>
      </c>
      <c r="EB20" s="18">
        <v>233868757.09</v>
      </c>
      <c r="EC20" s="18">
        <v>0</v>
      </c>
      <c r="ED20" s="18">
        <v>49323076.259999998</v>
      </c>
      <c r="EE20" s="18">
        <v>0</v>
      </c>
      <c r="EF20" s="18">
        <v>75989755.75</v>
      </c>
      <c r="EG20" s="18">
        <v>0</v>
      </c>
      <c r="EH20" s="18">
        <v>86595957.149999991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129265417.58</v>
      </c>
      <c r="EW20" s="18">
        <v>0</v>
      </c>
      <c r="EX20" s="18">
        <v>1108349.4399999999</v>
      </c>
      <c r="EY20" s="18">
        <v>0</v>
      </c>
      <c r="EZ20" s="18">
        <v>427260820.67000002</v>
      </c>
      <c r="FA20" s="18">
        <v>0</v>
      </c>
      <c r="FB20" s="18">
        <v>0</v>
      </c>
      <c r="FC20" s="18">
        <v>0</v>
      </c>
      <c r="FD20" s="18">
        <v>20792769.800000001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7726774.6699999999</v>
      </c>
      <c r="FK20" s="18">
        <v>0</v>
      </c>
      <c r="FL20" s="18">
        <v>0</v>
      </c>
      <c r="FM20" s="18">
        <v>0</v>
      </c>
      <c r="FN20" s="18">
        <v>733720.95000000007</v>
      </c>
      <c r="FO20" s="18">
        <v>0</v>
      </c>
      <c r="FP20" s="19">
        <v>1722461461.420001</v>
      </c>
      <c r="FQ20" s="19">
        <v>0</v>
      </c>
      <c r="FR20" s="18">
        <v>29557433.349999998</v>
      </c>
      <c r="FS20" s="18">
        <v>0</v>
      </c>
      <c r="FT20" s="18">
        <v>0</v>
      </c>
      <c r="FU20" s="18">
        <v>0</v>
      </c>
      <c r="FV20" s="19">
        <v>604194645.25</v>
      </c>
      <c r="FW20" s="19">
        <v>0</v>
      </c>
      <c r="FX20" s="18">
        <v>487314802.51999998</v>
      </c>
      <c r="FY20" s="18">
        <v>0</v>
      </c>
      <c r="FZ20" s="18">
        <v>116879842.72999999</v>
      </c>
      <c r="GA20" s="18">
        <v>0</v>
      </c>
      <c r="GB20" s="19">
        <v>1088709382.8200011</v>
      </c>
      <c r="GC20" s="19">
        <v>0</v>
      </c>
      <c r="GD20" s="18">
        <v>31242356.469999999</v>
      </c>
      <c r="GE20" s="18">
        <v>0</v>
      </c>
      <c r="GF20" s="18">
        <v>1057467026.3500012</v>
      </c>
      <c r="GG20" s="18">
        <v>0</v>
      </c>
      <c r="GH20" s="18">
        <v>18654633.720000003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9231087165.0400009</v>
      </c>
      <c r="HW20" s="18">
        <v>0</v>
      </c>
      <c r="HX20" s="19">
        <v>9231087165.0400009</v>
      </c>
    </row>
    <row r="21" spans="1:232" ht="12.75" customHeight="1">
      <c r="A21" s="55" t="s">
        <v>175</v>
      </c>
      <c r="B21" s="17">
        <v>1018</v>
      </c>
      <c r="C21" s="56" t="s">
        <v>147</v>
      </c>
      <c r="D21" s="19">
        <v>121436086.33</v>
      </c>
      <c r="E21" s="19">
        <v>0</v>
      </c>
      <c r="F21" s="18">
        <v>21594395.539999999</v>
      </c>
      <c r="G21" s="18">
        <v>0</v>
      </c>
      <c r="H21" s="18">
        <v>22227561.66</v>
      </c>
      <c r="I21" s="18">
        <v>0</v>
      </c>
      <c r="J21" s="18">
        <v>77614129.129999995</v>
      </c>
      <c r="K21" s="18">
        <v>0</v>
      </c>
      <c r="L21" s="18">
        <v>0</v>
      </c>
      <c r="M21" s="18">
        <v>0</v>
      </c>
      <c r="N21" s="18">
        <v>62038550.5</v>
      </c>
      <c r="O21" s="18">
        <v>0</v>
      </c>
      <c r="P21" s="18">
        <v>0</v>
      </c>
      <c r="Q21" s="18">
        <v>0</v>
      </c>
      <c r="R21" s="18">
        <v>714285.71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7522447.4699999997</v>
      </c>
      <c r="AA21" s="18">
        <v>0</v>
      </c>
      <c r="AB21" s="18">
        <v>0</v>
      </c>
      <c r="AC21" s="18">
        <v>0</v>
      </c>
      <c r="AD21" s="18">
        <v>105283.58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1813507554.3100002</v>
      </c>
      <c r="AK21" s="18">
        <v>6355629.2699999996</v>
      </c>
      <c r="AL21" s="18">
        <v>3192713.700000003</v>
      </c>
      <c r="AM21" s="18">
        <v>0</v>
      </c>
      <c r="AN21" s="18">
        <v>14000341.449999999</v>
      </c>
      <c r="AO21" s="18">
        <v>1723.53</v>
      </c>
      <c r="AP21" s="18">
        <v>201710481.59</v>
      </c>
      <c r="AQ21" s="18">
        <v>0</v>
      </c>
      <c r="AR21" s="18">
        <v>0</v>
      </c>
      <c r="AS21" s="18">
        <v>0</v>
      </c>
      <c r="AT21" s="18">
        <v>7868366.1900000004</v>
      </c>
      <c r="AU21" s="18">
        <v>0</v>
      </c>
      <c r="AV21" s="18">
        <v>31533192.449999999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407976.79</v>
      </c>
      <c r="BC21" s="18">
        <v>0</v>
      </c>
      <c r="BD21" s="18">
        <v>499460.69</v>
      </c>
      <c r="BE21" s="18">
        <v>0</v>
      </c>
      <c r="BF21" s="18">
        <v>0</v>
      </c>
      <c r="BG21" s="18">
        <v>0</v>
      </c>
      <c r="BH21" s="18">
        <v>464843.68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785697.09</v>
      </c>
      <c r="BQ21" s="18">
        <v>0</v>
      </c>
      <c r="BR21" s="18">
        <v>5000</v>
      </c>
      <c r="BS21" s="18">
        <v>0</v>
      </c>
      <c r="BT21" s="18">
        <v>0</v>
      </c>
      <c r="BU21" s="18">
        <v>0</v>
      </c>
      <c r="BV21" s="18">
        <v>14882342.699999999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577388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7459287.1799999997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3762.22</v>
      </c>
      <c r="DW21" s="18">
        <v>0</v>
      </c>
      <c r="DX21" s="18">
        <v>20804331.960000001</v>
      </c>
      <c r="DY21" s="18">
        <v>1696.02</v>
      </c>
      <c r="DZ21" s="18">
        <v>0</v>
      </c>
      <c r="EA21" s="18">
        <v>0</v>
      </c>
      <c r="EB21" s="18">
        <v>5253338.21</v>
      </c>
      <c r="EC21" s="18">
        <v>0</v>
      </c>
      <c r="ED21" s="18">
        <v>537164.13</v>
      </c>
      <c r="EE21" s="18">
        <v>0</v>
      </c>
      <c r="EF21" s="18">
        <v>3884122.59</v>
      </c>
      <c r="EG21" s="18">
        <v>0</v>
      </c>
      <c r="EH21" s="18">
        <v>2230268.5299999998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734499.28</v>
      </c>
      <c r="EY21" s="18">
        <v>0</v>
      </c>
      <c r="EZ21" s="18">
        <v>17338658.899999999</v>
      </c>
      <c r="FA21" s="18">
        <v>0</v>
      </c>
      <c r="FB21" s="18">
        <v>0</v>
      </c>
      <c r="FC21" s="18">
        <v>0</v>
      </c>
      <c r="FD21" s="18">
        <v>68153.81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19020804.510000002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19020804.510000002</v>
      </c>
      <c r="FW21" s="19">
        <v>0</v>
      </c>
      <c r="FX21" s="18">
        <v>19020804.510000002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80050.53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2358666454.0800004</v>
      </c>
      <c r="HW21" s="18">
        <v>6359048.8199999994</v>
      </c>
      <c r="HX21" s="19">
        <v>2365025502.9000006</v>
      </c>
    </row>
    <row r="22" spans="1:232" ht="12.75" customHeight="1">
      <c r="A22" s="55" t="s">
        <v>177</v>
      </c>
      <c r="B22" s="17">
        <v>1020</v>
      </c>
      <c r="C22" s="56" t="s">
        <v>147</v>
      </c>
      <c r="D22" s="19">
        <v>6930370724.7999983</v>
      </c>
      <c r="E22" s="19">
        <v>59315379.370000005</v>
      </c>
      <c r="F22" s="18">
        <v>2060765488.74</v>
      </c>
      <c r="G22" s="18">
        <v>2324814.17</v>
      </c>
      <c r="H22" s="18">
        <v>2644247201.1899991</v>
      </c>
      <c r="I22" s="18">
        <v>56449246.380000003</v>
      </c>
      <c r="J22" s="18">
        <v>2225358034.8699999</v>
      </c>
      <c r="K22" s="18">
        <v>541318.81999999995</v>
      </c>
      <c r="L22" s="18">
        <v>19986151.539999999</v>
      </c>
      <c r="M22" s="18">
        <v>37958.69</v>
      </c>
      <c r="N22" s="18">
        <v>1396481599.3800001</v>
      </c>
      <c r="O22" s="18">
        <v>0</v>
      </c>
      <c r="P22" s="18">
        <v>883639.05</v>
      </c>
      <c r="Q22" s="18">
        <v>0</v>
      </c>
      <c r="R22" s="18">
        <v>2273205.0700000003</v>
      </c>
      <c r="S22" s="18">
        <v>0</v>
      </c>
      <c r="T22" s="18">
        <v>0</v>
      </c>
      <c r="U22" s="18">
        <v>0</v>
      </c>
      <c r="V22" s="18">
        <v>32063939.039999999</v>
      </c>
      <c r="W22" s="18">
        <v>0</v>
      </c>
      <c r="X22" s="18">
        <v>0</v>
      </c>
      <c r="Y22" s="18">
        <v>0</v>
      </c>
      <c r="Z22" s="18">
        <v>580099525.32999992</v>
      </c>
      <c r="AA22" s="18">
        <v>1972459.87</v>
      </c>
      <c r="AB22" s="18">
        <v>0</v>
      </c>
      <c r="AC22" s="18">
        <v>0</v>
      </c>
      <c r="AD22" s="18">
        <v>516935426.74000001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4312941485.6800003</v>
      </c>
      <c r="AK22" s="18">
        <v>0</v>
      </c>
      <c r="AL22" s="18">
        <v>485981294.85000002</v>
      </c>
      <c r="AM22" s="18">
        <v>0</v>
      </c>
      <c r="AN22" s="18">
        <v>464561220.31</v>
      </c>
      <c r="AO22" s="18">
        <v>17474385.010000002</v>
      </c>
      <c r="AP22" s="18">
        <v>6807943388.1900005</v>
      </c>
      <c r="AQ22" s="18">
        <v>63627063.129999995</v>
      </c>
      <c r="AR22" s="18">
        <v>2907926.48</v>
      </c>
      <c r="AS22" s="18">
        <v>0</v>
      </c>
      <c r="AT22" s="18">
        <v>258077897.63999999</v>
      </c>
      <c r="AU22" s="18">
        <v>498272.43</v>
      </c>
      <c r="AV22" s="18">
        <v>492924701.07999998</v>
      </c>
      <c r="AW22" s="18">
        <v>726034.13</v>
      </c>
      <c r="AX22" s="18">
        <v>0</v>
      </c>
      <c r="AY22" s="18">
        <v>0</v>
      </c>
      <c r="AZ22" s="18">
        <v>0</v>
      </c>
      <c r="BA22" s="18">
        <v>0</v>
      </c>
      <c r="BB22" s="18">
        <v>-48.62</v>
      </c>
      <c r="BC22" s="18">
        <v>0</v>
      </c>
      <c r="BD22" s="18">
        <v>191984592.49000001</v>
      </c>
      <c r="BE22" s="18">
        <v>5229876.17</v>
      </c>
      <c r="BF22" s="18">
        <v>527805.86</v>
      </c>
      <c r="BG22" s="18">
        <v>0</v>
      </c>
      <c r="BH22" s="18">
        <v>39547281.259999998</v>
      </c>
      <c r="BI22" s="18">
        <v>0</v>
      </c>
      <c r="BJ22" s="18">
        <v>1138835576.23</v>
      </c>
      <c r="BK22" s="18">
        <v>0</v>
      </c>
      <c r="BL22" s="18">
        <v>1075333191.4000001</v>
      </c>
      <c r="BM22" s="18">
        <v>0</v>
      </c>
      <c r="BN22" s="18">
        <v>31963178.699999999</v>
      </c>
      <c r="BO22" s="18">
        <v>0</v>
      </c>
      <c r="BP22" s="18">
        <v>77335003.370000005</v>
      </c>
      <c r="BQ22" s="18">
        <v>0</v>
      </c>
      <c r="BR22" s="18">
        <v>3179492.98</v>
      </c>
      <c r="BS22" s="18">
        <v>0</v>
      </c>
      <c r="BT22" s="18">
        <v>0</v>
      </c>
      <c r="BU22" s="18">
        <v>0</v>
      </c>
      <c r="BV22" s="18">
        <v>327461348.37</v>
      </c>
      <c r="BW22" s="18">
        <v>447.84</v>
      </c>
      <c r="BX22" s="18">
        <v>22913271.039999999</v>
      </c>
      <c r="BY22" s="18">
        <v>28500</v>
      </c>
      <c r="BZ22" s="18">
        <v>0</v>
      </c>
      <c r="CA22" s="18">
        <v>0</v>
      </c>
      <c r="CB22" s="18">
        <v>14186838.34</v>
      </c>
      <c r="CC22" s="18">
        <v>2462505.25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5618580451.7399998</v>
      </c>
      <c r="CK22" s="18">
        <v>124233542.81</v>
      </c>
      <c r="CL22" s="18">
        <v>941424849.76999998</v>
      </c>
      <c r="CM22" s="18">
        <v>14182443.290000001</v>
      </c>
      <c r="CN22" s="18">
        <v>8.3699999999999992</v>
      </c>
      <c r="CO22" s="18">
        <v>0</v>
      </c>
      <c r="CP22" s="18">
        <v>0</v>
      </c>
      <c r="CQ22" s="18">
        <v>0</v>
      </c>
      <c r="CR22" s="18">
        <v>9863.83</v>
      </c>
      <c r="CS22" s="18">
        <v>6.24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3834622.63</v>
      </c>
      <c r="DC22" s="18">
        <v>2704.61</v>
      </c>
      <c r="DD22" s="18">
        <v>2033320438.7</v>
      </c>
      <c r="DE22" s="18">
        <v>11301491.210000001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1094005.22</v>
      </c>
      <c r="DM22" s="18">
        <v>77765.42</v>
      </c>
      <c r="DN22" s="18">
        <v>28292851.460000001</v>
      </c>
      <c r="DO22" s="18">
        <v>54061609.530000001</v>
      </c>
      <c r="DP22" s="18">
        <v>450515</v>
      </c>
      <c r="DQ22" s="18">
        <v>0</v>
      </c>
      <c r="DR22" s="18">
        <v>0</v>
      </c>
      <c r="DS22" s="18">
        <v>0</v>
      </c>
      <c r="DT22" s="18">
        <v>9975256.6500000004</v>
      </c>
      <c r="DU22" s="18">
        <v>5504.21</v>
      </c>
      <c r="DV22" s="18">
        <v>0</v>
      </c>
      <c r="DW22" s="18">
        <v>0</v>
      </c>
      <c r="DX22" s="18">
        <v>96269426.159999996</v>
      </c>
      <c r="DY22" s="18">
        <v>101575.91</v>
      </c>
      <c r="DZ22" s="18">
        <v>0</v>
      </c>
      <c r="EA22" s="18">
        <v>0</v>
      </c>
      <c r="EB22" s="18">
        <v>681244828.60000002</v>
      </c>
      <c r="EC22" s="18">
        <v>2317202.9000000004</v>
      </c>
      <c r="ED22" s="18">
        <v>66772661.07</v>
      </c>
      <c r="EE22" s="18">
        <v>583244.02</v>
      </c>
      <c r="EF22" s="18">
        <v>1850350420.97</v>
      </c>
      <c r="EG22" s="18">
        <v>3653148.75</v>
      </c>
      <c r="EH22" s="18">
        <v>569222844.97000003</v>
      </c>
      <c r="EI22" s="18">
        <v>6558203.0500000007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70841163.109999985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585562284.45000005</v>
      </c>
      <c r="EY22" s="18">
        <v>0</v>
      </c>
      <c r="EZ22" s="18">
        <v>14025283725.910002</v>
      </c>
      <c r="FA22" s="18">
        <v>0</v>
      </c>
      <c r="FB22" s="18">
        <v>70633988.680000007</v>
      </c>
      <c r="FC22" s="18">
        <v>0</v>
      </c>
      <c r="FD22" s="18">
        <v>5677536398.4499998</v>
      </c>
      <c r="FE22" s="18">
        <v>0</v>
      </c>
      <c r="FF22" s="18">
        <v>960584.34000000008</v>
      </c>
      <c r="FG22" s="18">
        <v>0</v>
      </c>
      <c r="FH22" s="18">
        <v>0</v>
      </c>
      <c r="FI22" s="18">
        <v>0</v>
      </c>
      <c r="FJ22" s="18">
        <v>78113225.900000006</v>
      </c>
      <c r="FK22" s="18">
        <v>0</v>
      </c>
      <c r="FL22" s="18">
        <v>990950440.71000004</v>
      </c>
      <c r="FM22" s="18">
        <v>0</v>
      </c>
      <c r="FN22" s="18">
        <v>1881121.6800000002</v>
      </c>
      <c r="FO22" s="18">
        <v>0</v>
      </c>
      <c r="FP22" s="19">
        <v>7176433524.8900003</v>
      </c>
      <c r="FQ22" s="19">
        <v>13373741.370000001</v>
      </c>
      <c r="FR22" s="18">
        <v>4157891.43</v>
      </c>
      <c r="FS22" s="18">
        <v>0</v>
      </c>
      <c r="FT22" s="18">
        <v>976111.28</v>
      </c>
      <c r="FU22" s="18">
        <v>0</v>
      </c>
      <c r="FV22" s="19">
        <v>4279007229.1500001</v>
      </c>
      <c r="FW22" s="19">
        <v>0</v>
      </c>
      <c r="FX22" s="18">
        <v>167720904</v>
      </c>
      <c r="FY22" s="18">
        <v>0</v>
      </c>
      <c r="FZ22" s="18">
        <v>4111286325.1500001</v>
      </c>
      <c r="GA22" s="18">
        <v>0</v>
      </c>
      <c r="GB22" s="19">
        <v>2892292293.0300002</v>
      </c>
      <c r="GC22" s="19">
        <v>13373741.370000001</v>
      </c>
      <c r="GD22" s="18">
        <v>111903014.38999999</v>
      </c>
      <c r="GE22" s="18">
        <v>654675.47</v>
      </c>
      <c r="GF22" s="18">
        <v>2780389278.6399999</v>
      </c>
      <c r="GG22" s="18">
        <v>12719065.9</v>
      </c>
      <c r="GH22" s="18">
        <v>31380562.32</v>
      </c>
      <c r="GI22" s="18">
        <v>104748.21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65838119722.180031</v>
      </c>
      <c r="HW22" s="18">
        <v>381929813.42000002</v>
      </c>
      <c r="HX22" s="19">
        <v>66220049535.600029</v>
      </c>
    </row>
    <row r="23" spans="1:232" ht="12.75" customHeight="1">
      <c r="A23" s="55" t="s">
        <v>179</v>
      </c>
      <c r="B23" s="17">
        <v>1022</v>
      </c>
      <c r="C23" s="56" t="s">
        <v>147</v>
      </c>
      <c r="D23" s="19">
        <v>2081905926</v>
      </c>
      <c r="E23" s="19">
        <v>0</v>
      </c>
      <c r="F23" s="18">
        <v>202339024.68000054</v>
      </c>
      <c r="G23" s="18">
        <v>0</v>
      </c>
      <c r="H23" s="18">
        <v>968197169.70965004</v>
      </c>
      <c r="I23" s="18">
        <v>0</v>
      </c>
      <c r="J23" s="18">
        <v>911369731.61034942</v>
      </c>
      <c r="K23" s="18">
        <v>0</v>
      </c>
      <c r="L23" s="18">
        <v>25142.880000000001</v>
      </c>
      <c r="M23" s="18">
        <v>0</v>
      </c>
      <c r="N23" s="18">
        <v>470336864.73000002</v>
      </c>
      <c r="O23" s="18">
        <v>0</v>
      </c>
      <c r="P23" s="18">
        <v>0</v>
      </c>
      <c r="Q23" s="18">
        <v>0</v>
      </c>
      <c r="R23" s="18">
        <v>6791210.9299999997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886095257.74000001</v>
      </c>
      <c r="AA23" s="18">
        <v>0</v>
      </c>
      <c r="AB23" s="18">
        <v>0</v>
      </c>
      <c r="AC23" s="18">
        <v>0</v>
      </c>
      <c r="AD23" s="18">
        <v>44948523.780000001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5433179060.7299995</v>
      </c>
      <c r="AK23" s="18">
        <v>0</v>
      </c>
      <c r="AL23" s="18">
        <v>103750613.14</v>
      </c>
      <c r="AM23" s="18">
        <v>0</v>
      </c>
      <c r="AN23" s="18">
        <v>1004285769.02</v>
      </c>
      <c r="AO23" s="18">
        <v>0</v>
      </c>
      <c r="AP23" s="18">
        <v>3667824534.52</v>
      </c>
      <c r="AQ23" s="18">
        <v>0</v>
      </c>
      <c r="AR23" s="18">
        <v>4750067.38</v>
      </c>
      <c r="AS23" s="18">
        <v>0</v>
      </c>
      <c r="AT23" s="18">
        <v>149382710.99000001</v>
      </c>
      <c r="AU23" s="18">
        <v>0</v>
      </c>
      <c r="AV23" s="18">
        <v>139335249.99000001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1999470.32</v>
      </c>
      <c r="BC23" s="18">
        <v>0</v>
      </c>
      <c r="BD23" s="18">
        <v>7811342.7800000003</v>
      </c>
      <c r="BE23" s="18">
        <v>0</v>
      </c>
      <c r="BF23" s="18">
        <v>157468.75</v>
      </c>
      <c r="BG23" s="18">
        <v>0</v>
      </c>
      <c r="BH23" s="18">
        <v>9619189.9700000007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1409790.76</v>
      </c>
      <c r="BQ23" s="18">
        <v>0</v>
      </c>
      <c r="BR23" s="18">
        <v>2341517.0499999998</v>
      </c>
      <c r="BS23" s="18">
        <v>0</v>
      </c>
      <c r="BT23" s="18">
        <v>0</v>
      </c>
      <c r="BU23" s="18">
        <v>0</v>
      </c>
      <c r="BV23" s="18">
        <v>1562581.48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5968513.6799999997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254417073.97999999</v>
      </c>
      <c r="CK23" s="18">
        <v>0</v>
      </c>
      <c r="CL23" s="18">
        <v>3315790.32</v>
      </c>
      <c r="CM23" s="18">
        <v>0</v>
      </c>
      <c r="CN23" s="18">
        <v>5910309.3499999996</v>
      </c>
      <c r="CO23" s="18">
        <v>0</v>
      </c>
      <c r="CP23" s="18">
        <v>0</v>
      </c>
      <c r="CQ23" s="18">
        <v>0</v>
      </c>
      <c r="CR23" s="18">
        <v>1173290.8600000001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50718531.159999996</v>
      </c>
      <c r="DE23" s="18">
        <v>0</v>
      </c>
      <c r="DF23" s="18">
        <v>58660.15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63174031.939999998</v>
      </c>
      <c r="DY23" s="18">
        <v>0</v>
      </c>
      <c r="DZ23" s="18">
        <v>0</v>
      </c>
      <c r="EA23" s="18">
        <v>0</v>
      </c>
      <c r="EB23" s="18">
        <v>180362728.69</v>
      </c>
      <c r="EC23" s="18">
        <v>0</v>
      </c>
      <c r="ED23" s="18">
        <v>24748494.57</v>
      </c>
      <c r="EE23" s="18">
        <v>0</v>
      </c>
      <c r="EF23" s="18">
        <v>63015793.539999999</v>
      </c>
      <c r="EG23" s="18">
        <v>0</v>
      </c>
      <c r="EH23" s="18">
        <v>94306601.260000005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10094723.060000001</v>
      </c>
      <c r="EO23" s="18">
        <v>0</v>
      </c>
      <c r="EP23" s="18">
        <v>0</v>
      </c>
      <c r="EQ23" s="18">
        <v>0</v>
      </c>
      <c r="ER23" s="18">
        <v>42343.65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10948603.890000001</v>
      </c>
      <c r="EY23" s="18">
        <v>0</v>
      </c>
      <c r="EZ23" s="18">
        <v>2300650154.3899999</v>
      </c>
      <c r="FA23" s="18">
        <v>0</v>
      </c>
      <c r="FB23" s="18">
        <v>391059.9</v>
      </c>
      <c r="FC23" s="18">
        <v>0</v>
      </c>
      <c r="FD23" s="18">
        <v>48158772.810000002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9529155.1899999995</v>
      </c>
      <c r="FK23" s="18">
        <v>0</v>
      </c>
      <c r="FL23" s="18">
        <v>1218517.02</v>
      </c>
      <c r="FM23" s="18">
        <v>0</v>
      </c>
      <c r="FN23" s="18">
        <v>0</v>
      </c>
      <c r="FO23" s="18">
        <v>0</v>
      </c>
      <c r="FP23" s="19">
        <v>1031272656.7599996</v>
      </c>
      <c r="FQ23" s="19">
        <v>0</v>
      </c>
      <c r="FR23" s="18">
        <v>3695282.43</v>
      </c>
      <c r="FS23" s="18">
        <v>0</v>
      </c>
      <c r="FT23" s="18">
        <v>331665</v>
      </c>
      <c r="FU23" s="18">
        <v>0</v>
      </c>
      <c r="FV23" s="19">
        <v>555552678.49999964</v>
      </c>
      <c r="FW23" s="19">
        <v>0</v>
      </c>
      <c r="FX23" s="18">
        <v>5247450.6099999994</v>
      </c>
      <c r="FY23" s="18">
        <v>0</v>
      </c>
      <c r="FZ23" s="18">
        <v>550305227.88999963</v>
      </c>
      <c r="GA23" s="18">
        <v>0</v>
      </c>
      <c r="GB23" s="19">
        <v>471693030.83000004</v>
      </c>
      <c r="GC23" s="19">
        <v>0</v>
      </c>
      <c r="GD23" s="18">
        <v>128658904.34999999</v>
      </c>
      <c r="GE23" s="18">
        <v>0</v>
      </c>
      <c r="GF23" s="18">
        <v>343034126.48000002</v>
      </c>
      <c r="GG23" s="18">
        <v>0</v>
      </c>
      <c r="GH23" s="18">
        <v>60599614.600000001</v>
      </c>
      <c r="GI23" s="18">
        <v>0</v>
      </c>
      <c r="GJ23" s="18">
        <v>456219913.01999998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18693807626.729996</v>
      </c>
      <c r="HW23" s="18">
        <v>0</v>
      </c>
      <c r="HX23" s="19">
        <v>18693807626.729996</v>
      </c>
    </row>
    <row r="24" spans="1:232" ht="12.75" customHeight="1">
      <c r="A24" s="55" t="s">
        <v>181</v>
      </c>
      <c r="B24" s="17">
        <v>1025</v>
      </c>
      <c r="C24" s="56" t="s">
        <v>147</v>
      </c>
      <c r="D24" s="19">
        <v>258953108.38999987</v>
      </c>
      <c r="E24" s="19">
        <v>0</v>
      </c>
      <c r="F24" s="18">
        <v>29675136.269999895</v>
      </c>
      <c r="G24" s="18">
        <v>0</v>
      </c>
      <c r="H24" s="18">
        <v>130141034.90999997</v>
      </c>
      <c r="I24" s="18">
        <v>0</v>
      </c>
      <c r="J24" s="18">
        <v>99136937.210000008</v>
      </c>
      <c r="K24" s="18">
        <v>0</v>
      </c>
      <c r="L24" s="18">
        <v>7114566.46</v>
      </c>
      <c r="M24" s="18">
        <v>0</v>
      </c>
      <c r="N24" s="18">
        <v>112235810.43000031</v>
      </c>
      <c r="O24" s="18">
        <v>0</v>
      </c>
      <c r="P24" s="18">
        <v>88696.6</v>
      </c>
      <c r="Q24" s="18">
        <v>0</v>
      </c>
      <c r="R24" s="18">
        <v>-340306.04000000103</v>
      </c>
      <c r="S24" s="18">
        <v>0</v>
      </c>
      <c r="T24" s="18">
        <v>0</v>
      </c>
      <c r="U24" s="18">
        <v>0</v>
      </c>
      <c r="V24" s="18">
        <v>275322.82</v>
      </c>
      <c r="W24" s="18">
        <v>0</v>
      </c>
      <c r="X24" s="18">
        <v>0</v>
      </c>
      <c r="Y24" s="18">
        <v>0</v>
      </c>
      <c r="Z24" s="18">
        <v>28419470.470000103</v>
      </c>
      <c r="AA24" s="18">
        <v>0</v>
      </c>
      <c r="AB24" s="18">
        <v>0</v>
      </c>
      <c r="AC24" s="18">
        <v>0</v>
      </c>
      <c r="AD24" s="18">
        <v>2051300.2200000002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1538960368.4353251</v>
      </c>
      <c r="AK24" s="18">
        <v>0</v>
      </c>
      <c r="AL24" s="18">
        <v>5276867.4500000011</v>
      </c>
      <c r="AM24" s="18">
        <v>0</v>
      </c>
      <c r="AN24" s="18">
        <v>119537540.53000012</v>
      </c>
      <c r="AO24" s="18">
        <v>0</v>
      </c>
      <c r="AP24" s="18">
        <v>718051728.42000008</v>
      </c>
      <c r="AQ24" s="18">
        <v>0</v>
      </c>
      <c r="AR24" s="18">
        <v>0</v>
      </c>
      <c r="AS24" s="18">
        <v>0</v>
      </c>
      <c r="AT24" s="18">
        <v>9428750.540000001</v>
      </c>
      <c r="AU24" s="18">
        <v>0</v>
      </c>
      <c r="AV24" s="18">
        <v>15516318.870000523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3768852.4400000339</v>
      </c>
      <c r="BC24" s="18">
        <v>0</v>
      </c>
      <c r="BD24" s="18">
        <v>7984075.4100000001</v>
      </c>
      <c r="BE24" s="18">
        <v>0</v>
      </c>
      <c r="BF24" s="18">
        <v>0</v>
      </c>
      <c r="BG24" s="18">
        <v>0</v>
      </c>
      <c r="BH24" s="18">
        <v>-1275352.76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2549444.6459649801</v>
      </c>
      <c r="BQ24" s="18">
        <v>0</v>
      </c>
      <c r="BR24" s="18">
        <v>39391.83</v>
      </c>
      <c r="BS24" s="18">
        <v>0</v>
      </c>
      <c r="BT24" s="18">
        <v>0</v>
      </c>
      <c r="BU24" s="18">
        <v>0</v>
      </c>
      <c r="BV24" s="18">
        <v>7344956.6699999999</v>
      </c>
      <c r="BW24" s="18">
        <v>0</v>
      </c>
      <c r="BX24" s="18">
        <v>26190.48</v>
      </c>
      <c r="BY24" s="18">
        <v>0</v>
      </c>
      <c r="BZ24" s="18">
        <v>0</v>
      </c>
      <c r="CA24" s="18">
        <v>0</v>
      </c>
      <c r="CB24" s="18">
        <v>1463874.57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565583802.98000169</v>
      </c>
      <c r="CK24" s="18">
        <v>0</v>
      </c>
      <c r="CL24" s="18">
        <v>11093407.319999991</v>
      </c>
      <c r="CM24" s="18">
        <v>0</v>
      </c>
      <c r="CN24" s="18">
        <v>10402682.529999981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126111119.02003284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16330453.190000389</v>
      </c>
      <c r="DY24" s="18">
        <v>0</v>
      </c>
      <c r="DZ24" s="18">
        <v>0</v>
      </c>
      <c r="EA24" s="18">
        <v>0</v>
      </c>
      <c r="EB24" s="18">
        <v>168888535.25999972</v>
      </c>
      <c r="EC24" s="18">
        <v>0</v>
      </c>
      <c r="ED24" s="18">
        <v>0</v>
      </c>
      <c r="EE24" s="18">
        <v>0</v>
      </c>
      <c r="EF24" s="18">
        <v>28512903.160000011</v>
      </c>
      <c r="EG24" s="18">
        <v>0</v>
      </c>
      <c r="EH24" s="18">
        <v>27183184.59000003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5346240.5184499994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59445246.402899995</v>
      </c>
      <c r="EY24" s="18">
        <v>0</v>
      </c>
      <c r="EZ24" s="18">
        <v>4907931797.6684904</v>
      </c>
      <c r="FA24" s="18">
        <v>0</v>
      </c>
      <c r="FB24" s="18">
        <v>7025930.5790500008</v>
      </c>
      <c r="FC24" s="18">
        <v>0</v>
      </c>
      <c r="FD24" s="18">
        <v>584382232.75759912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17667126.498350002</v>
      </c>
      <c r="FK24" s="18">
        <v>0</v>
      </c>
      <c r="FL24" s="18">
        <v>108591048.41225001</v>
      </c>
      <c r="FM24" s="18">
        <v>0</v>
      </c>
      <c r="FN24" s="18">
        <v>41156</v>
      </c>
      <c r="FO24" s="18">
        <v>0</v>
      </c>
      <c r="FP24" s="19">
        <v>297138549.829997</v>
      </c>
      <c r="FQ24" s="19">
        <v>0</v>
      </c>
      <c r="FR24" s="18">
        <v>4264841.3100000005</v>
      </c>
      <c r="FS24" s="18">
        <v>0</v>
      </c>
      <c r="FT24" s="18">
        <v>0</v>
      </c>
      <c r="FU24" s="18">
        <v>0</v>
      </c>
      <c r="FV24" s="19">
        <v>278611974.55999702</v>
      </c>
      <c r="FW24" s="19">
        <v>0</v>
      </c>
      <c r="FX24" s="18">
        <v>0</v>
      </c>
      <c r="FY24" s="18">
        <v>0</v>
      </c>
      <c r="FZ24" s="18">
        <v>278611974.55999702</v>
      </c>
      <c r="GA24" s="18">
        <v>0</v>
      </c>
      <c r="GB24" s="19">
        <v>14261733.959999999</v>
      </c>
      <c r="GC24" s="19">
        <v>0</v>
      </c>
      <c r="GD24" s="18">
        <v>597227.62</v>
      </c>
      <c r="GE24" s="18">
        <v>0</v>
      </c>
      <c r="GF24" s="18">
        <v>13664506.34</v>
      </c>
      <c r="GG24" s="18">
        <v>0</v>
      </c>
      <c r="GH24" s="18">
        <v>493318.27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9779639711.8684139</v>
      </c>
      <c r="HW24" s="18">
        <v>0</v>
      </c>
      <c r="HX24" s="19">
        <v>9779639711.8684139</v>
      </c>
    </row>
    <row r="25" spans="1:232" ht="12.75" customHeight="1">
      <c r="A25" s="55" t="s">
        <v>183</v>
      </c>
      <c r="B25" s="17">
        <v>1027</v>
      </c>
      <c r="C25" s="56" t="s">
        <v>147</v>
      </c>
      <c r="D25" s="19">
        <v>20487529.639999997</v>
      </c>
      <c r="E25" s="19">
        <v>0</v>
      </c>
      <c r="F25" s="18">
        <v>6074994.0806550011</v>
      </c>
      <c r="G25" s="18">
        <v>0</v>
      </c>
      <c r="H25" s="18">
        <v>9915963.4895059988</v>
      </c>
      <c r="I25" s="18">
        <v>0</v>
      </c>
      <c r="J25" s="18">
        <v>4496572.0698389998</v>
      </c>
      <c r="K25" s="18">
        <v>0</v>
      </c>
      <c r="L25" s="18">
        <v>156376.90830899999</v>
      </c>
      <c r="M25" s="18">
        <v>0</v>
      </c>
      <c r="N25" s="18">
        <v>34327724.93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19064492.462719001</v>
      </c>
      <c r="AA25" s="18">
        <v>0</v>
      </c>
      <c r="AB25" s="18">
        <v>0</v>
      </c>
      <c r="AC25" s="18">
        <v>0</v>
      </c>
      <c r="AD25" s="18">
        <v>1314877.6092940001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255519015.70999989</v>
      </c>
      <c r="AK25" s="18">
        <v>0</v>
      </c>
      <c r="AL25" s="18">
        <v>17624523.903437</v>
      </c>
      <c r="AM25" s="18">
        <v>0</v>
      </c>
      <c r="AN25" s="18">
        <v>86876264.354365006</v>
      </c>
      <c r="AO25" s="18">
        <v>0</v>
      </c>
      <c r="AP25" s="18">
        <v>208515565.17651093</v>
      </c>
      <c r="AQ25" s="18">
        <v>0</v>
      </c>
      <c r="AR25" s="18">
        <v>0</v>
      </c>
      <c r="AS25" s="18">
        <v>0</v>
      </c>
      <c r="AT25" s="18">
        <v>4163877.2963670003</v>
      </c>
      <c r="AU25" s="18">
        <v>0</v>
      </c>
      <c r="AV25" s="18">
        <v>6313815.1551070018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287537.50057199999</v>
      </c>
      <c r="BC25" s="18">
        <v>0</v>
      </c>
      <c r="BD25" s="18">
        <v>271432.97851599997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1326479.0400000003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37.159999999999997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70703065.42330499</v>
      </c>
      <c r="CK25" s="18">
        <v>0</v>
      </c>
      <c r="CL25" s="18">
        <v>323568.60474500008</v>
      </c>
      <c r="CM25" s="18">
        <v>0</v>
      </c>
      <c r="CN25" s="18">
        <v>773667.26947599999</v>
      </c>
      <c r="CO25" s="18">
        <v>0</v>
      </c>
      <c r="CP25" s="18">
        <v>0</v>
      </c>
      <c r="CQ25" s="18">
        <v>0</v>
      </c>
      <c r="CR25" s="18">
        <v>142873.37620600002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3119676.4491000003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6316304.4991919994</v>
      </c>
      <c r="DY25" s="18">
        <v>0</v>
      </c>
      <c r="DZ25" s="18">
        <v>0</v>
      </c>
      <c r="EA25" s="18">
        <v>0</v>
      </c>
      <c r="EB25" s="18">
        <v>5123866.1658900008</v>
      </c>
      <c r="EC25" s="18">
        <v>0</v>
      </c>
      <c r="ED25" s="18">
        <v>453096.74689900002</v>
      </c>
      <c r="EE25" s="18">
        <v>0</v>
      </c>
      <c r="EF25" s="18">
        <v>12919705.387102</v>
      </c>
      <c r="EG25" s="18">
        <v>0</v>
      </c>
      <c r="EH25" s="18">
        <v>3589772.2878350005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67196.09</v>
      </c>
      <c r="EY25" s="18">
        <v>0</v>
      </c>
      <c r="EZ25" s="18">
        <v>488125582.06999999</v>
      </c>
      <c r="FA25" s="18">
        <v>0</v>
      </c>
      <c r="FB25" s="18">
        <v>0</v>
      </c>
      <c r="FC25" s="18">
        <v>0</v>
      </c>
      <c r="FD25" s="18">
        <v>10566959.369999999</v>
      </c>
      <c r="FE25" s="18">
        <v>0</v>
      </c>
      <c r="FF25" s="18">
        <v>7955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111623.57</v>
      </c>
      <c r="FM25" s="18">
        <v>0</v>
      </c>
      <c r="FN25" s="18">
        <v>6385.89</v>
      </c>
      <c r="FO25" s="18">
        <v>0</v>
      </c>
      <c r="FP25" s="19">
        <v>124228293.34999999</v>
      </c>
      <c r="FQ25" s="19">
        <v>0</v>
      </c>
      <c r="FR25" s="18">
        <v>0</v>
      </c>
      <c r="FS25" s="18">
        <v>0</v>
      </c>
      <c r="FT25" s="18">
        <v>24282483.460000001</v>
      </c>
      <c r="FU25" s="18">
        <v>0</v>
      </c>
      <c r="FV25" s="19">
        <v>100460413.95999998</v>
      </c>
      <c r="FW25" s="19">
        <v>0</v>
      </c>
      <c r="FX25" s="18">
        <v>616051.73</v>
      </c>
      <c r="FY25" s="18">
        <v>0</v>
      </c>
      <c r="FZ25" s="18">
        <v>99844362.229999974</v>
      </c>
      <c r="GA25" s="18">
        <v>0</v>
      </c>
      <c r="GB25" s="19">
        <v>-514604.07000000012</v>
      </c>
      <c r="GC25" s="19">
        <v>0</v>
      </c>
      <c r="GD25" s="18">
        <v>70161.42</v>
      </c>
      <c r="GE25" s="18">
        <v>0</v>
      </c>
      <c r="GF25" s="18">
        <v>-584765.49000000011</v>
      </c>
      <c r="GG25" s="18">
        <v>0</v>
      </c>
      <c r="GH25" s="18">
        <v>5034499.0776070002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1395693885.1209497</v>
      </c>
      <c r="HW25" s="18">
        <v>0</v>
      </c>
      <c r="HX25" s="19">
        <v>1395693885.1209497</v>
      </c>
    </row>
    <row r="26" spans="1:232" ht="12.75" customHeight="1">
      <c r="A26" s="55" t="s">
        <v>185</v>
      </c>
      <c r="B26" s="17">
        <v>1028</v>
      </c>
      <c r="C26" s="56" t="s">
        <v>147</v>
      </c>
      <c r="D26" s="19">
        <v>1980675444.1768787</v>
      </c>
      <c r="E26" s="19">
        <v>11663288.903121114</v>
      </c>
      <c r="F26" s="18">
        <v>177120844.52113289</v>
      </c>
      <c r="G26" s="18">
        <v>0</v>
      </c>
      <c r="H26" s="18">
        <v>1618984285.4972994</v>
      </c>
      <c r="I26" s="18">
        <v>11663288.903121114</v>
      </c>
      <c r="J26" s="18">
        <v>184570314.15844631</v>
      </c>
      <c r="K26" s="18">
        <v>0</v>
      </c>
      <c r="L26" s="18">
        <v>7559555.1900000004</v>
      </c>
      <c r="M26" s="18">
        <v>0</v>
      </c>
      <c r="N26" s="18">
        <v>103583984.89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171149771.63990054</v>
      </c>
      <c r="AA26" s="18">
        <v>13731668.390099464</v>
      </c>
      <c r="AB26" s="18">
        <v>0</v>
      </c>
      <c r="AC26" s="18">
        <v>0</v>
      </c>
      <c r="AD26" s="18">
        <v>67320265.988667831</v>
      </c>
      <c r="AE26" s="18">
        <v>23592738.411332179</v>
      </c>
      <c r="AF26" s="18">
        <v>0</v>
      </c>
      <c r="AG26" s="18">
        <v>0</v>
      </c>
      <c r="AH26" s="18">
        <v>0</v>
      </c>
      <c r="AI26" s="18">
        <v>0</v>
      </c>
      <c r="AJ26" s="18">
        <v>1779773005.1460941</v>
      </c>
      <c r="AK26" s="18">
        <v>0</v>
      </c>
      <c r="AL26" s="18">
        <v>19169772.103906009</v>
      </c>
      <c r="AM26" s="18">
        <v>0</v>
      </c>
      <c r="AN26" s="18">
        <v>160136665.91999999</v>
      </c>
      <c r="AO26" s="18">
        <v>0</v>
      </c>
      <c r="AP26" s="18">
        <v>706083415.77999997</v>
      </c>
      <c r="AQ26" s="18">
        <v>0</v>
      </c>
      <c r="AR26" s="18">
        <v>8075</v>
      </c>
      <c r="AS26" s="18">
        <v>0</v>
      </c>
      <c r="AT26" s="18">
        <v>73747706.960000008</v>
      </c>
      <c r="AU26" s="18">
        <v>338764.41</v>
      </c>
      <c r="AV26" s="18">
        <v>50007937.111999996</v>
      </c>
      <c r="AW26" s="18">
        <v>310927.93800000002</v>
      </c>
      <c r="AX26" s="18">
        <v>0</v>
      </c>
      <c r="AY26" s="18">
        <v>0</v>
      </c>
      <c r="AZ26" s="18">
        <v>0</v>
      </c>
      <c r="BA26" s="18">
        <v>0</v>
      </c>
      <c r="BB26" s="18">
        <v>6852620.1179844998</v>
      </c>
      <c r="BC26" s="18">
        <v>2080.8120155000001</v>
      </c>
      <c r="BD26" s="18">
        <v>28840113.05402619</v>
      </c>
      <c r="BE26" s="18">
        <v>93539.705973813005</v>
      </c>
      <c r="BF26" s="18">
        <v>0</v>
      </c>
      <c r="BG26" s="18">
        <v>0</v>
      </c>
      <c r="BH26" s="18">
        <v>1221443.6299999999</v>
      </c>
      <c r="BI26" s="18">
        <v>0</v>
      </c>
      <c r="BJ26" s="18">
        <v>0</v>
      </c>
      <c r="BK26" s="18">
        <v>0</v>
      </c>
      <c r="BL26" s="18">
        <v>48910.51</v>
      </c>
      <c r="BM26" s="18">
        <v>0</v>
      </c>
      <c r="BN26" s="18">
        <v>0</v>
      </c>
      <c r="BO26" s="18">
        <v>0</v>
      </c>
      <c r="BP26" s="18">
        <v>1324059.9000000001</v>
      </c>
      <c r="BQ26" s="18">
        <v>0</v>
      </c>
      <c r="BR26" s="18">
        <v>60714.17</v>
      </c>
      <c r="BS26" s="18">
        <v>0</v>
      </c>
      <c r="BT26" s="18">
        <v>0</v>
      </c>
      <c r="BU26" s="18">
        <v>0</v>
      </c>
      <c r="BV26" s="18">
        <v>15113608.92</v>
      </c>
      <c r="BW26" s="18">
        <v>0</v>
      </c>
      <c r="BX26" s="18">
        <v>47152.36</v>
      </c>
      <c r="BY26" s="18">
        <v>0</v>
      </c>
      <c r="BZ26" s="18">
        <v>0</v>
      </c>
      <c r="CA26" s="18">
        <v>0</v>
      </c>
      <c r="CB26" s="18">
        <v>4743406.49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16661150.2805</v>
      </c>
      <c r="DE26" s="18">
        <v>121190.51949999999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-2782561.03</v>
      </c>
      <c r="DY26" s="18">
        <v>0</v>
      </c>
      <c r="DZ26" s="18">
        <v>0</v>
      </c>
      <c r="EA26" s="18">
        <v>0</v>
      </c>
      <c r="EB26" s="18">
        <v>181976141.91999999</v>
      </c>
      <c r="EC26" s="18">
        <v>0</v>
      </c>
      <c r="ED26" s="18">
        <v>39698793.643399999</v>
      </c>
      <c r="EE26" s="18">
        <v>1360763.2265999999</v>
      </c>
      <c r="EF26" s="18">
        <v>168718240.9505558</v>
      </c>
      <c r="EG26" s="18">
        <v>4321539.3894441994</v>
      </c>
      <c r="EH26" s="18">
        <v>157034742.6330764</v>
      </c>
      <c r="EI26" s="18">
        <v>4119744.7369236001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780380.34</v>
      </c>
      <c r="EY26" s="18">
        <v>0</v>
      </c>
      <c r="EZ26" s="18">
        <v>29469175.640000001</v>
      </c>
      <c r="FA26" s="18">
        <v>0</v>
      </c>
      <c r="FB26" s="18">
        <v>0</v>
      </c>
      <c r="FC26" s="18">
        <v>0</v>
      </c>
      <c r="FD26" s="18">
        <v>2147551.98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4716600505.29</v>
      </c>
      <c r="FQ26" s="19">
        <v>0</v>
      </c>
      <c r="FR26" s="18">
        <v>-100372.72999999995</v>
      </c>
      <c r="FS26" s="18">
        <v>0</v>
      </c>
      <c r="FT26" s="18">
        <v>258951.29</v>
      </c>
      <c r="FU26" s="18">
        <v>0</v>
      </c>
      <c r="FV26" s="19">
        <v>1550323445.7399004</v>
      </c>
      <c r="FW26" s="19">
        <v>0</v>
      </c>
      <c r="FX26" s="18">
        <v>22060085.839999937</v>
      </c>
      <c r="FY26" s="18">
        <v>0</v>
      </c>
      <c r="FZ26" s="18">
        <v>1528263359.8999004</v>
      </c>
      <c r="GA26" s="18">
        <v>0</v>
      </c>
      <c r="GB26" s="19">
        <v>3166118480.9900999</v>
      </c>
      <c r="GC26" s="19">
        <v>0</v>
      </c>
      <c r="GD26" s="18">
        <v>607328326.30000281</v>
      </c>
      <c r="GE26" s="18">
        <v>0</v>
      </c>
      <c r="GF26" s="18">
        <v>2558790154.6900969</v>
      </c>
      <c r="GG26" s="18">
        <v>0</v>
      </c>
      <c r="GH26" s="18">
        <v>3755469.2399999886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10491527219.946999</v>
      </c>
      <c r="HW26" s="18">
        <v>59656246.443009868</v>
      </c>
      <c r="HX26" s="19">
        <v>10551183466.390009</v>
      </c>
    </row>
    <row r="27" spans="1:232" ht="12.75" customHeight="1">
      <c r="A27" s="55" t="s">
        <v>187</v>
      </c>
      <c r="B27" s="17">
        <v>1030</v>
      </c>
      <c r="C27" s="56" t="s">
        <v>147</v>
      </c>
      <c r="D27" s="19">
        <v>181668837.09</v>
      </c>
      <c r="E27" s="19">
        <v>264418071.63</v>
      </c>
      <c r="F27" s="18">
        <v>42900255.100000001</v>
      </c>
      <c r="G27" s="18">
        <v>0</v>
      </c>
      <c r="H27" s="18">
        <v>68546872.620000005</v>
      </c>
      <c r="I27" s="18">
        <v>0</v>
      </c>
      <c r="J27" s="18">
        <v>70221709.370000005</v>
      </c>
      <c r="K27" s="18">
        <v>264418071.63</v>
      </c>
      <c r="L27" s="18">
        <v>11657234.399999999</v>
      </c>
      <c r="M27" s="18">
        <v>0</v>
      </c>
      <c r="N27" s="18">
        <v>290998609.75</v>
      </c>
      <c r="O27" s="18">
        <v>0</v>
      </c>
      <c r="P27" s="18">
        <v>0</v>
      </c>
      <c r="Q27" s="18">
        <v>0</v>
      </c>
      <c r="R27" s="18">
        <v>62793290.890000001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31204114.84</v>
      </c>
      <c r="AA27" s="18">
        <v>-11404976.75</v>
      </c>
      <c r="AB27" s="18">
        <v>674646.73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4801010238.6900005</v>
      </c>
      <c r="AK27" s="18">
        <v>0</v>
      </c>
      <c r="AL27" s="18">
        <v>4173632.42</v>
      </c>
      <c r="AM27" s="18">
        <v>0</v>
      </c>
      <c r="AN27" s="18">
        <v>350146435.81</v>
      </c>
      <c r="AO27" s="18">
        <v>0</v>
      </c>
      <c r="AP27" s="18">
        <v>1950933189.6199999</v>
      </c>
      <c r="AQ27" s="18">
        <v>0</v>
      </c>
      <c r="AR27" s="18">
        <v>0</v>
      </c>
      <c r="AS27" s="18">
        <v>0</v>
      </c>
      <c r="AT27" s="18">
        <v>74670026.129999995</v>
      </c>
      <c r="AU27" s="18">
        <v>0</v>
      </c>
      <c r="AV27" s="18">
        <v>86285155.760000005</v>
      </c>
      <c r="AW27" s="18">
        <v>196954494.31</v>
      </c>
      <c r="AX27" s="18">
        <v>0</v>
      </c>
      <c r="AY27" s="18">
        <v>0</v>
      </c>
      <c r="AZ27" s="18">
        <v>0</v>
      </c>
      <c r="BA27" s="18">
        <v>0</v>
      </c>
      <c r="BB27" s="18">
        <v>4429869</v>
      </c>
      <c r="BC27" s="18">
        <v>0</v>
      </c>
      <c r="BD27" s="18">
        <v>18448605.32</v>
      </c>
      <c r="BE27" s="18">
        <v>0</v>
      </c>
      <c r="BF27" s="18">
        <v>0</v>
      </c>
      <c r="BG27" s="18">
        <v>0</v>
      </c>
      <c r="BH27" s="18">
        <v>6183937.1100000003</v>
      </c>
      <c r="BI27" s="18">
        <v>0</v>
      </c>
      <c r="BJ27" s="18">
        <v>13795368.369999999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979428.35</v>
      </c>
      <c r="BQ27" s="18">
        <v>0</v>
      </c>
      <c r="BR27" s="18">
        <v>36979.93</v>
      </c>
      <c r="BS27" s="18">
        <v>0</v>
      </c>
      <c r="BT27" s="18">
        <v>0</v>
      </c>
      <c r="BU27" s="18">
        <v>0</v>
      </c>
      <c r="BV27" s="18">
        <v>19349062.59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14630543.310000001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774398426.37</v>
      </c>
      <c r="CK27" s="18">
        <v>0</v>
      </c>
      <c r="CL27" s="18">
        <v>11235855.689999999</v>
      </c>
      <c r="CM27" s="18">
        <v>0</v>
      </c>
      <c r="CN27" s="18">
        <v>2103169.35</v>
      </c>
      <c r="CO27" s="18">
        <v>0</v>
      </c>
      <c r="CP27" s="18">
        <v>0</v>
      </c>
      <c r="CQ27" s="18">
        <v>0</v>
      </c>
      <c r="CR27" s="18">
        <v>2180465.6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759655041.54999995</v>
      </c>
      <c r="DE27" s="18">
        <v>0</v>
      </c>
      <c r="DF27" s="18">
        <v>66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1014776.5900000001</v>
      </c>
      <c r="DW27" s="18">
        <v>-10396582.369999999</v>
      </c>
      <c r="DX27" s="18">
        <v>34757789.799999997</v>
      </c>
      <c r="DY27" s="18">
        <v>0</v>
      </c>
      <c r="DZ27" s="18">
        <v>0</v>
      </c>
      <c r="EA27" s="18">
        <v>0</v>
      </c>
      <c r="EB27" s="18">
        <v>303675142.08999997</v>
      </c>
      <c r="EC27" s="18">
        <v>0</v>
      </c>
      <c r="ED27" s="18">
        <v>2342924.4900000002</v>
      </c>
      <c r="EE27" s="18">
        <v>0</v>
      </c>
      <c r="EF27" s="18">
        <v>55903054.009999998</v>
      </c>
      <c r="EG27" s="18">
        <v>443286.15</v>
      </c>
      <c r="EH27" s="18">
        <v>231715402.63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693388.48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14473619.859999999</v>
      </c>
      <c r="EY27" s="18">
        <v>0</v>
      </c>
      <c r="EZ27" s="18">
        <v>1245210834.8199999</v>
      </c>
      <c r="FA27" s="18">
        <v>0</v>
      </c>
      <c r="FB27" s="18">
        <v>1496960.59</v>
      </c>
      <c r="FC27" s="18">
        <v>0</v>
      </c>
      <c r="FD27" s="18">
        <v>83668010.180000007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1211324.0900000001</v>
      </c>
      <c r="FK27" s="18">
        <v>0</v>
      </c>
      <c r="FL27" s="18">
        <v>10177546.869999999</v>
      </c>
      <c r="FM27" s="18">
        <v>0</v>
      </c>
      <c r="FN27" s="18">
        <v>1322866.47</v>
      </c>
      <c r="FO27" s="18">
        <v>0</v>
      </c>
      <c r="FP27" s="19">
        <v>935203520.13</v>
      </c>
      <c r="FQ27" s="19">
        <v>0</v>
      </c>
      <c r="FR27" s="18">
        <v>350690.11</v>
      </c>
      <c r="FS27" s="18">
        <v>0</v>
      </c>
      <c r="FT27" s="18">
        <v>0</v>
      </c>
      <c r="FU27" s="18">
        <v>0</v>
      </c>
      <c r="FV27" s="19">
        <v>238512304.88999999</v>
      </c>
      <c r="FW27" s="19">
        <v>0</v>
      </c>
      <c r="FX27" s="18">
        <v>0</v>
      </c>
      <c r="FY27" s="18">
        <v>0</v>
      </c>
      <c r="FZ27" s="18">
        <v>238512304.88999999</v>
      </c>
      <c r="GA27" s="18">
        <v>0</v>
      </c>
      <c r="GB27" s="19">
        <v>696340525.13</v>
      </c>
      <c r="GC27" s="19">
        <v>0</v>
      </c>
      <c r="GD27" s="18">
        <v>0</v>
      </c>
      <c r="GE27" s="18">
        <v>0</v>
      </c>
      <c r="GF27" s="18">
        <v>696340525.13</v>
      </c>
      <c r="GG27" s="18">
        <v>0</v>
      </c>
      <c r="GH27" s="18">
        <v>7525395.5200000005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12492576565.599998</v>
      </c>
      <c r="HW27" s="18">
        <v>440014292.96999997</v>
      </c>
      <c r="HX27" s="19">
        <v>12932590858.569998</v>
      </c>
    </row>
    <row r="28" spans="1:232" ht="12.75" customHeight="1">
      <c r="A28" s="55" t="s">
        <v>189</v>
      </c>
      <c r="B28" s="17">
        <v>1031</v>
      </c>
      <c r="C28" s="56" t="s">
        <v>147</v>
      </c>
      <c r="D28" s="19">
        <v>301519280.50999999</v>
      </c>
      <c r="E28" s="19">
        <v>0</v>
      </c>
      <c r="F28" s="18">
        <v>2625795.88</v>
      </c>
      <c r="G28" s="18">
        <v>0</v>
      </c>
      <c r="H28" s="18">
        <v>226380146.37</v>
      </c>
      <c r="I28" s="18">
        <v>0</v>
      </c>
      <c r="J28" s="18">
        <v>72513338.260000005</v>
      </c>
      <c r="K28" s="18">
        <v>0</v>
      </c>
      <c r="L28" s="18">
        <v>0</v>
      </c>
      <c r="M28" s="18">
        <v>0</v>
      </c>
      <c r="N28" s="18">
        <v>5046912.47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9356528.0299999993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30097486.989999998</v>
      </c>
      <c r="AO28" s="18">
        <v>0</v>
      </c>
      <c r="AP28" s="18">
        <v>234301749.69999999</v>
      </c>
      <c r="AQ28" s="18">
        <v>0</v>
      </c>
      <c r="AR28" s="18">
        <v>0</v>
      </c>
      <c r="AS28" s="18">
        <v>0</v>
      </c>
      <c r="AT28" s="18">
        <v>8140242.7199999997</v>
      </c>
      <c r="AU28" s="18">
        <v>0</v>
      </c>
      <c r="AV28" s="18">
        <v>25849055.920000002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1312286.57</v>
      </c>
      <c r="BC28" s="18">
        <v>0</v>
      </c>
      <c r="BD28" s="18">
        <v>158532.32999999999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979428.35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1352568.34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21170.880000000001</v>
      </c>
      <c r="DA28" s="18">
        <v>0</v>
      </c>
      <c r="DB28" s="18">
        <v>0</v>
      </c>
      <c r="DC28" s="18">
        <v>0</v>
      </c>
      <c r="DD28" s="18">
        <v>255543.97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7919486.9500000002</v>
      </c>
      <c r="DY28" s="18">
        <v>0</v>
      </c>
      <c r="DZ28" s="18">
        <v>0</v>
      </c>
      <c r="EA28" s="18">
        <v>0</v>
      </c>
      <c r="EB28" s="18">
        <v>2887740.02</v>
      </c>
      <c r="EC28" s="18">
        <v>0</v>
      </c>
      <c r="ED28" s="18">
        <v>30326.07</v>
      </c>
      <c r="EE28" s="18">
        <v>0</v>
      </c>
      <c r="EF28" s="18">
        <v>2034957.75</v>
      </c>
      <c r="EG28" s="18">
        <v>0</v>
      </c>
      <c r="EH28" s="18">
        <v>6112813.6100000003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996869.88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644544125.01000035</v>
      </c>
      <c r="HW28" s="18">
        <v>0</v>
      </c>
      <c r="HX28" s="19">
        <v>644544125.01000035</v>
      </c>
    </row>
    <row r="29" spans="1:232" ht="12.75" customHeight="1">
      <c r="A29" s="55" t="s">
        <v>191</v>
      </c>
      <c r="B29" s="17">
        <v>1032</v>
      </c>
      <c r="C29" s="56" t="s">
        <v>147</v>
      </c>
      <c r="D29" s="19">
        <v>687317789.49019992</v>
      </c>
      <c r="E29" s="19">
        <v>0</v>
      </c>
      <c r="F29" s="18">
        <v>72333978.82323283</v>
      </c>
      <c r="G29" s="18">
        <v>0</v>
      </c>
      <c r="H29" s="18">
        <v>436937378.64803284</v>
      </c>
      <c r="I29" s="18">
        <v>0</v>
      </c>
      <c r="J29" s="18">
        <v>178046432.01893428</v>
      </c>
      <c r="K29" s="18">
        <v>0</v>
      </c>
      <c r="L29" s="18">
        <v>228608983.07440001</v>
      </c>
      <c r="M29" s="18">
        <v>0</v>
      </c>
      <c r="N29" s="18">
        <v>382780745.83999997</v>
      </c>
      <c r="O29" s="18">
        <v>0</v>
      </c>
      <c r="P29" s="18">
        <v>113941.92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3100693.44</v>
      </c>
      <c r="W29" s="18">
        <v>0</v>
      </c>
      <c r="X29" s="18">
        <v>0</v>
      </c>
      <c r="Y29" s="18">
        <v>0</v>
      </c>
      <c r="Z29" s="18">
        <v>446761168.74599999</v>
      </c>
      <c r="AA29" s="18">
        <v>0</v>
      </c>
      <c r="AB29" s="18">
        <v>0</v>
      </c>
      <c r="AC29" s="18">
        <v>0</v>
      </c>
      <c r="AD29" s="18">
        <v>75574026.180000007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3259339237.8800001</v>
      </c>
      <c r="AK29" s="18">
        <v>0</v>
      </c>
      <c r="AL29" s="18">
        <v>2474793.15</v>
      </c>
      <c r="AM29" s="18">
        <v>0</v>
      </c>
      <c r="AN29" s="18">
        <v>216649097.97</v>
      </c>
      <c r="AO29" s="18">
        <v>0</v>
      </c>
      <c r="AP29" s="18">
        <v>2205204867.5799999</v>
      </c>
      <c r="AQ29" s="18">
        <v>0</v>
      </c>
      <c r="AR29" s="18">
        <v>104717.97</v>
      </c>
      <c r="AS29" s="18">
        <v>0</v>
      </c>
      <c r="AT29" s="18">
        <v>90910397.9859</v>
      </c>
      <c r="AU29" s="18">
        <v>0</v>
      </c>
      <c r="AV29" s="18">
        <v>240141432.17829999</v>
      </c>
      <c r="AW29" s="18">
        <v>0</v>
      </c>
      <c r="AX29" s="18">
        <v>9707.16</v>
      </c>
      <c r="AY29" s="18">
        <v>0</v>
      </c>
      <c r="AZ29" s="18">
        <v>0</v>
      </c>
      <c r="BA29" s="18">
        <v>0</v>
      </c>
      <c r="BB29" s="18">
        <v>7020824.0039999997</v>
      </c>
      <c r="BC29" s="18">
        <v>0</v>
      </c>
      <c r="BD29" s="18">
        <v>37594668.405799992</v>
      </c>
      <c r="BE29" s="18">
        <v>0</v>
      </c>
      <c r="BF29" s="18">
        <v>0</v>
      </c>
      <c r="BG29" s="18">
        <v>0</v>
      </c>
      <c r="BH29" s="18">
        <v>7368808.0499999998</v>
      </c>
      <c r="BI29" s="18">
        <v>0</v>
      </c>
      <c r="BJ29" s="18">
        <v>1001743.79</v>
      </c>
      <c r="BK29" s="18">
        <v>0</v>
      </c>
      <c r="BL29" s="18">
        <v>19827273.789999999</v>
      </c>
      <c r="BM29" s="18">
        <v>0</v>
      </c>
      <c r="BN29" s="18">
        <v>3246496.58</v>
      </c>
      <c r="BO29" s="18">
        <v>0</v>
      </c>
      <c r="BP29" s="18">
        <v>3347743.92</v>
      </c>
      <c r="BQ29" s="18">
        <v>0</v>
      </c>
      <c r="BR29" s="18">
        <v>334853.19</v>
      </c>
      <c r="BS29" s="18">
        <v>0</v>
      </c>
      <c r="BT29" s="18">
        <v>0</v>
      </c>
      <c r="BU29" s="18">
        <v>0</v>
      </c>
      <c r="BV29" s="18">
        <v>1023431.12</v>
      </c>
      <c r="BW29" s="18">
        <v>0</v>
      </c>
      <c r="BX29" s="18">
        <v>2339584.23</v>
      </c>
      <c r="BY29" s="18">
        <v>0</v>
      </c>
      <c r="BZ29" s="18">
        <v>0</v>
      </c>
      <c r="CA29" s="18">
        <v>0</v>
      </c>
      <c r="CB29" s="18">
        <v>10788281.775800001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2006839567.8738</v>
      </c>
      <c r="CK29" s="18">
        <v>0</v>
      </c>
      <c r="CL29" s="18">
        <v>96516354.566799998</v>
      </c>
      <c r="CM29" s="18">
        <v>0</v>
      </c>
      <c r="CN29" s="18">
        <v>199694421.24860001</v>
      </c>
      <c r="CO29" s="18">
        <v>0</v>
      </c>
      <c r="CP29" s="18">
        <v>0</v>
      </c>
      <c r="CQ29" s="18">
        <v>0</v>
      </c>
      <c r="CR29" s="18">
        <v>89646671.618699998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39723036.632200003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370103747.26179999</v>
      </c>
      <c r="DY29" s="18">
        <v>0</v>
      </c>
      <c r="DZ29" s="18">
        <v>0</v>
      </c>
      <c r="EA29" s="18">
        <v>0</v>
      </c>
      <c r="EB29" s="18">
        <v>316245904.40530002</v>
      </c>
      <c r="EC29" s="18">
        <v>0</v>
      </c>
      <c r="ED29" s="18">
        <v>60807028.819800004</v>
      </c>
      <c r="EE29" s="18">
        <v>0</v>
      </c>
      <c r="EF29" s="18">
        <v>407243916.49000001</v>
      </c>
      <c r="EG29" s="18">
        <v>0</v>
      </c>
      <c r="EH29" s="18">
        <v>95434947.995499998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72838351.109999999</v>
      </c>
      <c r="EO29" s="18">
        <v>0</v>
      </c>
      <c r="EP29" s="18">
        <v>0</v>
      </c>
      <c r="EQ29" s="18">
        <v>0</v>
      </c>
      <c r="ER29" s="18">
        <v>659826.71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13268294.949999999</v>
      </c>
      <c r="EY29" s="18">
        <v>0</v>
      </c>
      <c r="EZ29" s="18">
        <v>2181491884.4200001</v>
      </c>
      <c r="FA29" s="18">
        <v>0</v>
      </c>
      <c r="FB29" s="18">
        <v>1088042.8799999999</v>
      </c>
      <c r="FC29" s="18">
        <v>0</v>
      </c>
      <c r="FD29" s="18">
        <v>9595469.9700000007</v>
      </c>
      <c r="FE29" s="18">
        <v>0</v>
      </c>
      <c r="FF29" s="18">
        <v>0</v>
      </c>
      <c r="FG29" s="18">
        <v>0</v>
      </c>
      <c r="FH29" s="18">
        <v>1358703.9</v>
      </c>
      <c r="FI29" s="18">
        <v>0</v>
      </c>
      <c r="FJ29" s="18">
        <v>76685601.710000008</v>
      </c>
      <c r="FK29" s="18">
        <v>0</v>
      </c>
      <c r="FL29" s="18">
        <v>9889500.8100000005</v>
      </c>
      <c r="FM29" s="18">
        <v>0</v>
      </c>
      <c r="FN29" s="18">
        <v>0</v>
      </c>
      <c r="FO29" s="18">
        <v>0</v>
      </c>
      <c r="FP29" s="19">
        <v>382348193.30001205</v>
      </c>
      <c r="FQ29" s="19">
        <v>0</v>
      </c>
      <c r="FR29" s="18">
        <v>7303063.5500000352</v>
      </c>
      <c r="FS29" s="18">
        <v>0</v>
      </c>
      <c r="FT29" s="18">
        <v>634190.59</v>
      </c>
      <c r="FU29" s="18">
        <v>0</v>
      </c>
      <c r="FV29" s="19">
        <v>224671669.07999977</v>
      </c>
      <c r="FW29" s="19">
        <v>0</v>
      </c>
      <c r="FX29" s="18">
        <v>5269457.3299999936</v>
      </c>
      <c r="FY29" s="18">
        <v>0</v>
      </c>
      <c r="FZ29" s="18">
        <v>219402211.74999979</v>
      </c>
      <c r="GA29" s="18">
        <v>0</v>
      </c>
      <c r="GB29" s="19">
        <v>149739270.08001223</v>
      </c>
      <c r="GC29" s="19">
        <v>0</v>
      </c>
      <c r="GD29" s="18">
        <v>23160455.179999974</v>
      </c>
      <c r="GE29" s="18">
        <v>0</v>
      </c>
      <c r="GF29" s="18">
        <v>126578814.90001225</v>
      </c>
      <c r="GG29" s="18">
        <v>0</v>
      </c>
      <c r="GH29" s="18">
        <v>6464527.960000026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14370929304.052912</v>
      </c>
      <c r="HW29" s="18">
        <v>0</v>
      </c>
      <c r="HX29" s="19">
        <v>14370929304.052912</v>
      </c>
    </row>
    <row r="30" spans="1:232" ht="12.75" customHeight="1">
      <c r="A30" s="55" t="s">
        <v>193</v>
      </c>
      <c r="B30" s="17">
        <v>1034</v>
      </c>
      <c r="C30" s="56" t="s">
        <v>147</v>
      </c>
      <c r="D30" s="19">
        <v>16774018.770000027</v>
      </c>
      <c r="E30" s="19">
        <v>0</v>
      </c>
      <c r="F30" s="18">
        <v>5552083.5900000092</v>
      </c>
      <c r="G30" s="18">
        <v>0</v>
      </c>
      <c r="H30" s="18">
        <v>6403038.5900000092</v>
      </c>
      <c r="I30" s="18">
        <v>0</v>
      </c>
      <c r="J30" s="18">
        <v>4818896.5900000092</v>
      </c>
      <c r="K30" s="18">
        <v>0</v>
      </c>
      <c r="L30" s="18">
        <v>2041563.93</v>
      </c>
      <c r="M30" s="18">
        <v>0</v>
      </c>
      <c r="N30" s="18">
        <v>19361085.29999996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37351673.38000001</v>
      </c>
      <c r="AA30" s="18">
        <v>0</v>
      </c>
      <c r="AB30" s="18">
        <v>0</v>
      </c>
      <c r="AC30" s="18">
        <v>0</v>
      </c>
      <c r="AD30" s="18">
        <v>231770.33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1133130351.6127191</v>
      </c>
      <c r="AK30" s="18">
        <v>0</v>
      </c>
      <c r="AL30" s="18">
        <v>982728.00999999954</v>
      </c>
      <c r="AM30" s="18">
        <v>0</v>
      </c>
      <c r="AN30" s="18">
        <v>37559412.32999897</v>
      </c>
      <c r="AO30" s="18">
        <v>0</v>
      </c>
      <c r="AP30" s="18">
        <v>55379359.729999997</v>
      </c>
      <c r="AQ30" s="18">
        <v>0</v>
      </c>
      <c r="AR30" s="18">
        <v>0</v>
      </c>
      <c r="AS30" s="18">
        <v>0</v>
      </c>
      <c r="AT30" s="18">
        <v>5619035.0600000089</v>
      </c>
      <c r="AU30" s="18">
        <v>0</v>
      </c>
      <c r="AV30" s="18">
        <v>10538789.749999888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712721.09000000043</v>
      </c>
      <c r="BC30" s="18">
        <v>0</v>
      </c>
      <c r="BD30" s="18">
        <v>3137920.0099998894</v>
      </c>
      <c r="BE30" s="18">
        <v>0</v>
      </c>
      <c r="BF30" s="18">
        <v>0</v>
      </c>
      <c r="BG30" s="18">
        <v>0</v>
      </c>
      <c r="BH30" s="18">
        <v>116945.32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637290.12</v>
      </c>
      <c r="BQ30" s="18">
        <v>0</v>
      </c>
      <c r="BR30" s="18">
        <v>219454.06999999998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7643611.5799995838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54623105.829999991</v>
      </c>
      <c r="CK30" s="18">
        <v>0</v>
      </c>
      <c r="CL30" s="18">
        <v>2104053.3900000006</v>
      </c>
      <c r="CM30" s="18">
        <v>0</v>
      </c>
      <c r="CN30" s="18">
        <v>3581838.4599999972</v>
      </c>
      <c r="CO30" s="18">
        <v>0</v>
      </c>
      <c r="CP30" s="18">
        <v>0</v>
      </c>
      <c r="CQ30" s="18">
        <v>0</v>
      </c>
      <c r="CR30" s="18">
        <v>1564168.5100000019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133665417.7499999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7960079.2800000561</v>
      </c>
      <c r="DY30" s="18">
        <v>0</v>
      </c>
      <c r="DZ30" s="18">
        <v>0</v>
      </c>
      <c r="EA30" s="18">
        <v>0</v>
      </c>
      <c r="EB30" s="18">
        <v>4188537.8200000003</v>
      </c>
      <c r="EC30" s="18">
        <v>0</v>
      </c>
      <c r="ED30" s="18">
        <v>379118.91000000003</v>
      </c>
      <c r="EE30" s="18">
        <v>0</v>
      </c>
      <c r="EF30" s="18">
        <v>11484018.560000002</v>
      </c>
      <c r="EG30" s="18">
        <v>0</v>
      </c>
      <c r="EH30" s="18">
        <v>6084084.809999967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81611747.630000055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167440394.64999998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431607.69999999995</v>
      </c>
      <c r="FW30" s="19">
        <v>0</v>
      </c>
      <c r="FX30" s="18">
        <v>431607.69999999995</v>
      </c>
      <c r="FY30" s="18">
        <v>0</v>
      </c>
      <c r="FZ30" s="18">
        <v>0</v>
      </c>
      <c r="GA30" s="18">
        <v>0</v>
      </c>
      <c r="GB30" s="19">
        <v>167008786.94999999</v>
      </c>
      <c r="GC30" s="19">
        <v>0</v>
      </c>
      <c r="GD30" s="18">
        <v>0</v>
      </c>
      <c r="GE30" s="18">
        <v>0</v>
      </c>
      <c r="GF30" s="18">
        <v>167008786.94999999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1806156522.1627173</v>
      </c>
      <c r="HW30" s="18">
        <v>0</v>
      </c>
      <c r="HX30" s="19">
        <v>1806156522.1627173</v>
      </c>
    </row>
    <row r="31" spans="1:232" ht="12.75" customHeight="1">
      <c r="A31" s="55" t="s">
        <v>195</v>
      </c>
      <c r="B31" s="17">
        <v>1035</v>
      </c>
      <c r="C31" s="56" t="s">
        <v>147</v>
      </c>
      <c r="D31" s="19">
        <v>517185646.57081199</v>
      </c>
      <c r="E31" s="19">
        <v>0</v>
      </c>
      <c r="F31" s="18">
        <v>40100095.008953996</v>
      </c>
      <c r="G31" s="18">
        <v>0</v>
      </c>
      <c r="H31" s="18">
        <v>119905305.35987701</v>
      </c>
      <c r="I31" s="18">
        <v>0</v>
      </c>
      <c r="J31" s="18">
        <v>357180246.20198101</v>
      </c>
      <c r="K31" s="18">
        <v>0</v>
      </c>
      <c r="L31" s="18">
        <v>82110011.127576992</v>
      </c>
      <c r="M31" s="18">
        <v>0</v>
      </c>
      <c r="N31" s="18">
        <v>120311218.48</v>
      </c>
      <c r="O31" s="18">
        <v>0</v>
      </c>
      <c r="P31" s="18">
        <v>0</v>
      </c>
      <c r="Q31" s="18">
        <v>0</v>
      </c>
      <c r="R31" s="18">
        <v>24658943.050000001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290428106.72000003</v>
      </c>
      <c r="AA31" s="18">
        <v>0</v>
      </c>
      <c r="AB31" s="18">
        <v>0</v>
      </c>
      <c r="AC31" s="18">
        <v>0</v>
      </c>
      <c r="AD31" s="18">
        <v>133165171.48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7005366551.0251274</v>
      </c>
      <c r="AK31" s="18">
        <v>0</v>
      </c>
      <c r="AL31" s="18">
        <v>66303038.47501</v>
      </c>
      <c r="AM31" s="18">
        <v>0</v>
      </c>
      <c r="AN31" s="18">
        <v>480188693.80000007</v>
      </c>
      <c r="AO31" s="18">
        <v>0</v>
      </c>
      <c r="AP31" s="18">
        <v>5473419623.9099998</v>
      </c>
      <c r="AQ31" s="18">
        <v>0</v>
      </c>
      <c r="AR31" s="18">
        <v>3803278.32</v>
      </c>
      <c r="AS31" s="18">
        <v>0</v>
      </c>
      <c r="AT31" s="18">
        <v>74472423.139634997</v>
      </c>
      <c r="AU31" s="18">
        <v>0</v>
      </c>
      <c r="AV31" s="18">
        <v>30118444.98959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10862824.160073999</v>
      </c>
      <c r="BC31" s="18">
        <v>0</v>
      </c>
      <c r="BD31" s="18">
        <v>61540342.468915001</v>
      </c>
      <c r="BE31" s="18">
        <v>0</v>
      </c>
      <c r="BF31" s="18">
        <v>0</v>
      </c>
      <c r="BG31" s="18">
        <v>0</v>
      </c>
      <c r="BH31" s="18">
        <v>10032378.050000001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4849885.08</v>
      </c>
      <c r="BQ31" s="18">
        <v>0</v>
      </c>
      <c r="BR31" s="18">
        <v>12015448.039999999</v>
      </c>
      <c r="BS31" s="18">
        <v>0</v>
      </c>
      <c r="BT31" s="18">
        <v>0</v>
      </c>
      <c r="BU31" s="18">
        <v>0</v>
      </c>
      <c r="BV31" s="18">
        <v>57530158.63000001</v>
      </c>
      <c r="BW31" s="18">
        <v>0</v>
      </c>
      <c r="BX31" s="18">
        <v>664309.52</v>
      </c>
      <c r="BY31" s="18">
        <v>0</v>
      </c>
      <c r="BZ31" s="18">
        <v>735998.82</v>
      </c>
      <c r="CA31" s="18">
        <v>0</v>
      </c>
      <c r="CB31" s="18">
        <v>3938187.3800000004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1398511123.715374</v>
      </c>
      <c r="CK31" s="18">
        <v>0</v>
      </c>
      <c r="CL31" s="18">
        <v>33411083.410216</v>
      </c>
      <c r="CM31" s="18">
        <v>0</v>
      </c>
      <c r="CN31" s="18">
        <v>30883415.670216002</v>
      </c>
      <c r="CO31" s="18">
        <v>0</v>
      </c>
      <c r="CP31" s="18">
        <v>0</v>
      </c>
      <c r="CQ31" s="18">
        <v>0</v>
      </c>
      <c r="CR31" s="18">
        <v>29760810.020215999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72711427.49000001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1047599.45</v>
      </c>
      <c r="DU31" s="18">
        <v>0</v>
      </c>
      <c r="DV31" s="18">
        <v>0</v>
      </c>
      <c r="DW31" s="18">
        <v>0</v>
      </c>
      <c r="DX31" s="18">
        <v>172190351.78999999</v>
      </c>
      <c r="DY31" s="18">
        <v>0</v>
      </c>
      <c r="DZ31" s="18">
        <v>0</v>
      </c>
      <c r="EA31" s="18">
        <v>0</v>
      </c>
      <c r="EB31" s="18">
        <v>193328571.61000001</v>
      </c>
      <c r="EC31" s="18">
        <v>0</v>
      </c>
      <c r="ED31" s="18">
        <v>72272106.760000005</v>
      </c>
      <c r="EE31" s="18">
        <v>0</v>
      </c>
      <c r="EF31" s="18">
        <v>144766337.31355402</v>
      </c>
      <c r="EG31" s="18">
        <v>0</v>
      </c>
      <c r="EH31" s="18">
        <v>96907322.160176009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30385322.460000001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7364374.9699999997</v>
      </c>
      <c r="EY31" s="18">
        <v>0</v>
      </c>
      <c r="EZ31" s="18">
        <v>444974860.92000002</v>
      </c>
      <c r="FA31" s="18">
        <v>0</v>
      </c>
      <c r="FB31" s="18">
        <v>0</v>
      </c>
      <c r="FC31" s="18">
        <v>0</v>
      </c>
      <c r="FD31" s="18">
        <v>4015057.73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486367.12</v>
      </c>
      <c r="FM31" s="18">
        <v>0</v>
      </c>
      <c r="FN31" s="18">
        <v>534356.06999999995</v>
      </c>
      <c r="FO31" s="18">
        <v>0</v>
      </c>
      <c r="FP31" s="19">
        <v>740461607.17999983</v>
      </c>
      <c r="FQ31" s="19">
        <v>0</v>
      </c>
      <c r="FR31" s="18">
        <v>957504.42999799992</v>
      </c>
      <c r="FS31" s="18">
        <v>0</v>
      </c>
      <c r="FT31" s="18">
        <v>20785100.559549864</v>
      </c>
      <c r="FU31" s="18">
        <v>0</v>
      </c>
      <c r="FV31" s="19">
        <v>718041133.06999993</v>
      </c>
      <c r="FW31" s="19">
        <v>0</v>
      </c>
      <c r="FX31" s="18">
        <v>13396478.51</v>
      </c>
      <c r="FY31" s="18">
        <v>0</v>
      </c>
      <c r="FZ31" s="18">
        <v>704644654.55999994</v>
      </c>
      <c r="GA31" s="18">
        <v>0</v>
      </c>
      <c r="GB31" s="19">
        <v>677869.12045200006</v>
      </c>
      <c r="GC31" s="19">
        <v>0</v>
      </c>
      <c r="GD31" s="18">
        <v>368845.42045199999</v>
      </c>
      <c r="GE31" s="18">
        <v>0</v>
      </c>
      <c r="GF31" s="18">
        <v>309023.7</v>
      </c>
      <c r="GG31" s="18">
        <v>0</v>
      </c>
      <c r="GH31" s="18">
        <v>103429881.34</v>
      </c>
      <c r="GI31" s="18">
        <v>0</v>
      </c>
      <c r="GJ31" s="18">
        <v>0</v>
      </c>
      <c r="GK31" s="18">
        <v>0</v>
      </c>
      <c r="GL31" s="18">
        <v>114606.83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18041257267.246494</v>
      </c>
      <c r="HW31" s="18">
        <v>0</v>
      </c>
      <c r="HX31" s="19">
        <v>18041257267.246494</v>
      </c>
    </row>
    <row r="32" spans="1:232" ht="12.75" customHeight="1">
      <c r="A32" s="55" t="s">
        <v>197</v>
      </c>
      <c r="B32" s="17">
        <v>1036</v>
      </c>
      <c r="C32" s="56" t="s">
        <v>147</v>
      </c>
      <c r="D32" s="19">
        <v>320736434.16001034</v>
      </c>
      <c r="E32" s="19">
        <v>0</v>
      </c>
      <c r="F32" s="18">
        <v>91553395.42002213</v>
      </c>
      <c r="G32" s="18">
        <v>0</v>
      </c>
      <c r="H32" s="18">
        <v>123440828.5200001</v>
      </c>
      <c r="I32" s="18">
        <v>0</v>
      </c>
      <c r="J32" s="18">
        <v>105742210.21998811</v>
      </c>
      <c r="K32" s="18">
        <v>0</v>
      </c>
      <c r="L32" s="18">
        <v>1547676.2300000009</v>
      </c>
      <c r="M32" s="18">
        <v>0</v>
      </c>
      <c r="N32" s="18">
        <v>467207005.13006926</v>
      </c>
      <c r="O32" s="18">
        <v>0</v>
      </c>
      <c r="P32" s="18">
        <v>481653.1200000004</v>
      </c>
      <c r="Q32" s="18">
        <v>0</v>
      </c>
      <c r="R32" s="18">
        <v>6451408.8899999978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292745122.92000079</v>
      </c>
      <c r="AA32" s="18">
        <v>0</v>
      </c>
      <c r="AB32" s="18">
        <v>0</v>
      </c>
      <c r="AC32" s="18">
        <v>0</v>
      </c>
      <c r="AD32" s="18">
        <v>102528290.08999994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6272883819.6823254</v>
      </c>
      <c r="AK32" s="18">
        <v>0</v>
      </c>
      <c r="AL32" s="18">
        <v>29871094.540000044</v>
      </c>
      <c r="AM32" s="18">
        <v>0</v>
      </c>
      <c r="AN32" s="18">
        <v>256377406.53002146</v>
      </c>
      <c r="AO32" s="18">
        <v>0</v>
      </c>
      <c r="AP32" s="18">
        <v>1590742692.7599661</v>
      </c>
      <c r="AQ32" s="18">
        <v>0</v>
      </c>
      <c r="AR32" s="18">
        <v>5169589.3499999978</v>
      </c>
      <c r="AS32" s="18">
        <v>0</v>
      </c>
      <c r="AT32" s="18">
        <v>27240647.650000006</v>
      </c>
      <c r="AU32" s="18">
        <v>0</v>
      </c>
      <c r="AV32" s="18">
        <v>153384418.75000003</v>
      </c>
      <c r="AW32" s="18">
        <v>0</v>
      </c>
      <c r="AX32" s="18">
        <v>321446.56999999995</v>
      </c>
      <c r="AY32" s="18">
        <v>0</v>
      </c>
      <c r="AZ32" s="18">
        <v>0</v>
      </c>
      <c r="BA32" s="18">
        <v>0</v>
      </c>
      <c r="BB32" s="18">
        <v>3489046.9599998966</v>
      </c>
      <c r="BC32" s="18">
        <v>0</v>
      </c>
      <c r="BD32" s="18">
        <v>29488128.480002005</v>
      </c>
      <c r="BE32" s="18">
        <v>0</v>
      </c>
      <c r="BF32" s="18">
        <v>0</v>
      </c>
      <c r="BG32" s="18">
        <v>0</v>
      </c>
      <c r="BH32" s="18">
        <v>1476094.2600000002</v>
      </c>
      <c r="BI32" s="18">
        <v>0</v>
      </c>
      <c r="BJ32" s="18">
        <v>15263154.18</v>
      </c>
      <c r="BK32" s="18">
        <v>0</v>
      </c>
      <c r="BL32" s="18">
        <v>3622397.4299999997</v>
      </c>
      <c r="BM32" s="18">
        <v>0</v>
      </c>
      <c r="BN32" s="18">
        <v>2862376.9800000004</v>
      </c>
      <c r="BO32" s="18">
        <v>0</v>
      </c>
      <c r="BP32" s="18">
        <v>1053734.4099999999</v>
      </c>
      <c r="BQ32" s="18">
        <v>0</v>
      </c>
      <c r="BR32" s="18">
        <v>753549.08999999939</v>
      </c>
      <c r="BS32" s="18">
        <v>0</v>
      </c>
      <c r="BT32" s="18">
        <v>0</v>
      </c>
      <c r="BU32" s="18">
        <v>0</v>
      </c>
      <c r="BV32" s="18">
        <v>26190.449999999997</v>
      </c>
      <c r="BW32" s="18">
        <v>0</v>
      </c>
      <c r="BX32" s="18">
        <v>36215</v>
      </c>
      <c r="BY32" s="18">
        <v>0</v>
      </c>
      <c r="BZ32" s="18">
        <v>0</v>
      </c>
      <c r="CA32" s="18">
        <v>0</v>
      </c>
      <c r="CB32" s="18">
        <v>1572479.7499999998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926627751.73001242</v>
      </c>
      <c r="CK32" s="18">
        <v>0</v>
      </c>
      <c r="CL32" s="18">
        <v>66932385.950036973</v>
      </c>
      <c r="CM32" s="18">
        <v>0</v>
      </c>
      <c r="CN32" s="18">
        <v>28611018.120001178</v>
      </c>
      <c r="CO32" s="18">
        <v>0</v>
      </c>
      <c r="CP32" s="18">
        <v>0</v>
      </c>
      <c r="CQ32" s="18">
        <v>0</v>
      </c>
      <c r="CR32" s="18">
        <v>42421523.33998879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24033845.980012134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12039375.429999933</v>
      </c>
      <c r="DY32" s="18">
        <v>0</v>
      </c>
      <c r="DZ32" s="18">
        <v>0</v>
      </c>
      <c r="EA32" s="18">
        <v>0</v>
      </c>
      <c r="EB32" s="18">
        <v>38453264.469999701</v>
      </c>
      <c r="EC32" s="18">
        <v>0</v>
      </c>
      <c r="ED32" s="18">
        <v>476556.33000000013</v>
      </c>
      <c r="EE32" s="18">
        <v>0</v>
      </c>
      <c r="EF32" s="18">
        <v>7950481.2000000011</v>
      </c>
      <c r="EG32" s="18">
        <v>0</v>
      </c>
      <c r="EH32" s="18">
        <v>34708160.219999745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712936.94000000006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23263490.199999988</v>
      </c>
      <c r="EY32" s="18">
        <v>0</v>
      </c>
      <c r="EZ32" s="18">
        <v>1200350716.0600028</v>
      </c>
      <c r="FA32" s="18">
        <v>0</v>
      </c>
      <c r="FB32" s="18">
        <v>1088638.68</v>
      </c>
      <c r="FC32" s="18">
        <v>0</v>
      </c>
      <c r="FD32" s="18">
        <v>74132215.680000007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2623805.91</v>
      </c>
      <c r="FK32" s="18">
        <v>0</v>
      </c>
      <c r="FL32" s="18">
        <v>10587641.17</v>
      </c>
      <c r="FM32" s="18">
        <v>0</v>
      </c>
      <c r="FN32" s="18">
        <v>36378448.509813242</v>
      </c>
      <c r="FO32" s="18">
        <v>0</v>
      </c>
      <c r="FP32" s="19">
        <v>376328410.92000014</v>
      </c>
      <c r="FQ32" s="19">
        <v>0</v>
      </c>
      <c r="FR32" s="18">
        <v>13091984.039999969</v>
      </c>
      <c r="FS32" s="18">
        <v>0</v>
      </c>
      <c r="FT32" s="18">
        <v>574493.63</v>
      </c>
      <c r="FU32" s="18">
        <v>0</v>
      </c>
      <c r="FV32" s="19">
        <v>362661933.25000018</v>
      </c>
      <c r="FW32" s="19">
        <v>0</v>
      </c>
      <c r="FX32" s="18">
        <v>6324749.9600000028</v>
      </c>
      <c r="FY32" s="18">
        <v>0</v>
      </c>
      <c r="FZ32" s="18">
        <v>356337183.2900002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4527208.7199999969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12499579948.92226</v>
      </c>
      <c r="HW32" s="18">
        <v>0</v>
      </c>
      <c r="HX32" s="19">
        <v>12499579948.92226</v>
      </c>
    </row>
    <row r="33" spans="1:232" ht="12.75" customHeight="1">
      <c r="A33" s="55" t="s">
        <v>199</v>
      </c>
      <c r="B33" s="17">
        <v>1037</v>
      </c>
      <c r="C33" s="56" t="s">
        <v>147</v>
      </c>
      <c r="D33" s="19">
        <v>19209785.399999984</v>
      </c>
      <c r="E33" s="19">
        <v>0</v>
      </c>
      <c r="F33" s="18">
        <v>4373538.1799999848</v>
      </c>
      <c r="G33" s="18">
        <v>0</v>
      </c>
      <c r="H33" s="18">
        <v>126896.36</v>
      </c>
      <c r="I33" s="18">
        <v>0</v>
      </c>
      <c r="J33" s="18">
        <v>14709350.859999999</v>
      </c>
      <c r="K33" s="18">
        <v>0</v>
      </c>
      <c r="L33" s="18">
        <v>40.049999999999997</v>
      </c>
      <c r="M33" s="18">
        <v>0</v>
      </c>
      <c r="N33" s="18">
        <v>143117339.94999909</v>
      </c>
      <c r="O33" s="18">
        <v>0</v>
      </c>
      <c r="P33" s="18">
        <v>0</v>
      </c>
      <c r="Q33" s="18">
        <v>0</v>
      </c>
      <c r="R33" s="18">
        <v>3324034.5699999952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6451733.1299999803</v>
      </c>
      <c r="AA33" s="18">
        <v>0</v>
      </c>
      <c r="AB33" s="18">
        <v>1004527.63</v>
      </c>
      <c r="AC33" s="18">
        <v>0</v>
      </c>
      <c r="AD33" s="18">
        <v>16000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1359474899.9199708</v>
      </c>
      <c r="AK33" s="18">
        <v>0</v>
      </c>
      <c r="AL33" s="18">
        <v>4237319.5600000005</v>
      </c>
      <c r="AM33" s="18">
        <v>0</v>
      </c>
      <c r="AN33" s="18">
        <v>20082889.789999247</v>
      </c>
      <c r="AO33" s="18">
        <v>0</v>
      </c>
      <c r="AP33" s="18">
        <v>507697739.17999631</v>
      </c>
      <c r="AQ33" s="18">
        <v>0</v>
      </c>
      <c r="AR33" s="18">
        <v>0</v>
      </c>
      <c r="AS33" s="18">
        <v>0</v>
      </c>
      <c r="AT33" s="18">
        <v>515964.50999999966</v>
      </c>
      <c r="AU33" s="18">
        <v>0</v>
      </c>
      <c r="AV33" s="18">
        <v>40847353.540002465</v>
      </c>
      <c r="AW33" s="18">
        <v>0</v>
      </c>
      <c r="AX33" s="18">
        <v>280</v>
      </c>
      <c r="AY33" s="18">
        <v>0</v>
      </c>
      <c r="AZ33" s="18">
        <v>0</v>
      </c>
      <c r="BA33" s="18">
        <v>0</v>
      </c>
      <c r="BB33" s="18">
        <v>52633.269999999953</v>
      </c>
      <c r="BC33" s="18">
        <v>0</v>
      </c>
      <c r="BD33" s="18">
        <v>214338.36999999994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1428542.94</v>
      </c>
      <c r="BQ33" s="18">
        <v>0</v>
      </c>
      <c r="BR33" s="18">
        <v>30706.77</v>
      </c>
      <c r="BS33" s="18">
        <v>0</v>
      </c>
      <c r="BT33" s="18">
        <v>0</v>
      </c>
      <c r="BU33" s="18">
        <v>0</v>
      </c>
      <c r="BV33" s="18">
        <v>2586004.7299999981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3933.75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25731090.399999823</v>
      </c>
      <c r="CK33" s="18">
        <v>0</v>
      </c>
      <c r="CL33" s="18">
        <v>273306.18999999989</v>
      </c>
      <c r="CM33" s="18">
        <v>0</v>
      </c>
      <c r="CN33" s="18">
        <v>262411.34999999992</v>
      </c>
      <c r="CO33" s="18">
        <v>0</v>
      </c>
      <c r="CP33" s="18">
        <v>0</v>
      </c>
      <c r="CQ33" s="18">
        <v>0</v>
      </c>
      <c r="CR33" s="18">
        <v>1157280.5799999973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2181924.3899998697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24267.930000000008</v>
      </c>
      <c r="DW33" s="18">
        <v>0</v>
      </c>
      <c r="DX33" s="18">
        <v>2806689.5999998334</v>
      </c>
      <c r="DY33" s="18">
        <v>0</v>
      </c>
      <c r="DZ33" s="18">
        <v>0</v>
      </c>
      <c r="EA33" s="18">
        <v>0</v>
      </c>
      <c r="EB33" s="18">
        <v>440115.74999999948</v>
      </c>
      <c r="EC33" s="18">
        <v>0</v>
      </c>
      <c r="ED33" s="18">
        <v>0</v>
      </c>
      <c r="EE33" s="18">
        <v>0</v>
      </c>
      <c r="EF33" s="18">
        <v>38928.799999999988</v>
      </c>
      <c r="EG33" s="18">
        <v>0</v>
      </c>
      <c r="EH33" s="18">
        <v>158199.12000000005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49952.46</v>
      </c>
      <c r="EY33" s="18">
        <v>0</v>
      </c>
      <c r="EZ33" s="18">
        <v>236407637.63000014</v>
      </c>
      <c r="FA33" s="18">
        <v>0</v>
      </c>
      <c r="FB33" s="18">
        <v>0</v>
      </c>
      <c r="FC33" s="18">
        <v>0</v>
      </c>
      <c r="FD33" s="18">
        <v>2336090.19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14763379.640000308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2396927341.0899677</v>
      </c>
      <c r="HW33" s="18">
        <v>0</v>
      </c>
      <c r="HX33" s="19">
        <v>2396927341.0899677</v>
      </c>
    </row>
    <row r="34" spans="1:232" ht="12.75" customHeight="1">
      <c r="A34" s="55" t="s">
        <v>201</v>
      </c>
      <c r="B34" s="17">
        <v>1038</v>
      </c>
      <c r="C34" s="56" t="s">
        <v>147</v>
      </c>
      <c r="D34" s="19">
        <v>109809332.67000002</v>
      </c>
      <c r="E34" s="19">
        <v>0</v>
      </c>
      <c r="F34" s="18">
        <v>20869726.169999998</v>
      </c>
      <c r="G34" s="18">
        <v>0</v>
      </c>
      <c r="H34" s="18">
        <v>88939606.5</v>
      </c>
      <c r="I34" s="18">
        <v>0</v>
      </c>
      <c r="J34" s="18">
        <v>0</v>
      </c>
      <c r="K34" s="18">
        <v>0</v>
      </c>
      <c r="L34" s="18">
        <v>300319995.19</v>
      </c>
      <c r="M34" s="18">
        <v>0</v>
      </c>
      <c r="N34" s="18">
        <v>26288842.109999999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153602071.63999999</v>
      </c>
      <c r="AA34" s="18">
        <v>0</v>
      </c>
      <c r="AB34" s="18">
        <v>0</v>
      </c>
      <c r="AC34" s="18">
        <v>0</v>
      </c>
      <c r="AD34" s="18">
        <v>21952552.899999999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324957.69</v>
      </c>
      <c r="AK34" s="18">
        <v>0</v>
      </c>
      <c r="AL34" s="18">
        <v>0</v>
      </c>
      <c r="AM34" s="18">
        <v>0</v>
      </c>
      <c r="AN34" s="18">
        <v>10222956.969999999</v>
      </c>
      <c r="AO34" s="18">
        <v>0</v>
      </c>
      <c r="AP34" s="18">
        <v>102983460.85000001</v>
      </c>
      <c r="AQ34" s="18">
        <v>0</v>
      </c>
      <c r="AR34" s="18">
        <v>0</v>
      </c>
      <c r="AS34" s="18">
        <v>0</v>
      </c>
      <c r="AT34" s="18">
        <v>121491988.19999999</v>
      </c>
      <c r="AU34" s="18">
        <v>0</v>
      </c>
      <c r="AV34" s="18">
        <v>20416220.619999997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4566205.5</v>
      </c>
      <c r="BC34" s="18">
        <v>0</v>
      </c>
      <c r="BD34" s="18">
        <v>18606694.239999998</v>
      </c>
      <c r="BE34" s="18">
        <v>0</v>
      </c>
      <c r="BF34" s="18">
        <v>0</v>
      </c>
      <c r="BG34" s="18">
        <v>0</v>
      </c>
      <c r="BH34" s="18">
        <v>-442415.21</v>
      </c>
      <c r="BI34" s="18">
        <v>0</v>
      </c>
      <c r="BJ34" s="18">
        <v>0</v>
      </c>
      <c r="BK34" s="18">
        <v>0</v>
      </c>
      <c r="BL34" s="18">
        <v>27659312.199999999</v>
      </c>
      <c r="BM34" s="18">
        <v>0</v>
      </c>
      <c r="BN34" s="18">
        <v>0</v>
      </c>
      <c r="BO34" s="18">
        <v>0</v>
      </c>
      <c r="BP34" s="18">
        <v>1403632.89</v>
      </c>
      <c r="BQ34" s="18">
        <v>0</v>
      </c>
      <c r="BR34" s="18">
        <v>8811.11</v>
      </c>
      <c r="BS34" s="18">
        <v>0</v>
      </c>
      <c r="BT34" s="18">
        <v>0</v>
      </c>
      <c r="BU34" s="18">
        <v>0</v>
      </c>
      <c r="BV34" s="18">
        <v>165298211.75999996</v>
      </c>
      <c r="BW34" s="18">
        <v>0</v>
      </c>
      <c r="BX34" s="18">
        <v>7422899.4700000007</v>
      </c>
      <c r="BY34" s="18">
        <v>0</v>
      </c>
      <c r="BZ34" s="18">
        <v>14020.08</v>
      </c>
      <c r="CA34" s="18">
        <v>0</v>
      </c>
      <c r="CB34" s="18">
        <v>18055880.830000002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522020463.80000007</v>
      </c>
      <c r="CK34" s="18">
        <v>0</v>
      </c>
      <c r="CL34" s="18">
        <v>15798974.330000002</v>
      </c>
      <c r="CM34" s="18">
        <v>0</v>
      </c>
      <c r="CN34" s="18">
        <v>11818347.000000002</v>
      </c>
      <c r="CO34" s="18">
        <v>0</v>
      </c>
      <c r="CP34" s="18">
        <v>0</v>
      </c>
      <c r="CQ34" s="18">
        <v>0</v>
      </c>
      <c r="CR34" s="18">
        <v>4359301.62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74515901.769999996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3598271.3600000003</v>
      </c>
      <c r="DY34" s="18">
        <v>0</v>
      </c>
      <c r="DZ34" s="18">
        <v>0</v>
      </c>
      <c r="EA34" s="18">
        <v>0</v>
      </c>
      <c r="EB34" s="18">
        <v>12817552.09</v>
      </c>
      <c r="EC34" s="18">
        <v>0</v>
      </c>
      <c r="ED34" s="18">
        <v>660527.75</v>
      </c>
      <c r="EE34" s="18">
        <v>0</v>
      </c>
      <c r="EF34" s="18">
        <v>1982905.6099999999</v>
      </c>
      <c r="EG34" s="18">
        <v>0</v>
      </c>
      <c r="EH34" s="18">
        <v>1077353645.54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34199156.730000004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296828.14</v>
      </c>
      <c r="FO34" s="18">
        <v>0</v>
      </c>
      <c r="FP34" s="19">
        <v>11518711</v>
      </c>
      <c r="FQ34" s="19">
        <v>0</v>
      </c>
      <c r="FR34" s="18">
        <v>756140.84999999963</v>
      </c>
      <c r="FS34" s="18">
        <v>0</v>
      </c>
      <c r="FT34" s="18">
        <v>10762570.15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82194000.729999989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2969202738.9399996</v>
      </c>
      <c r="HW34" s="18">
        <v>0</v>
      </c>
      <c r="HX34" s="19">
        <v>2969202738.9399996</v>
      </c>
    </row>
    <row r="35" spans="1:232" ht="12.75" customHeight="1">
      <c r="A35" s="55" t="s">
        <v>203</v>
      </c>
      <c r="B35" s="17">
        <v>1039</v>
      </c>
      <c r="C35" s="56" t="s">
        <v>147</v>
      </c>
      <c r="D35" s="19">
        <v>27759164.640000001</v>
      </c>
      <c r="E35" s="19">
        <v>0</v>
      </c>
      <c r="F35" s="18">
        <v>9792620.8399999999</v>
      </c>
      <c r="G35" s="18">
        <v>0</v>
      </c>
      <c r="H35" s="18">
        <v>8453363.8000000007</v>
      </c>
      <c r="I35" s="18">
        <v>0</v>
      </c>
      <c r="J35" s="18">
        <v>9513180</v>
      </c>
      <c r="K35" s="18">
        <v>0</v>
      </c>
      <c r="L35" s="18">
        <v>0</v>
      </c>
      <c r="M35" s="18">
        <v>0</v>
      </c>
      <c r="N35" s="18">
        <v>25017073.960000001</v>
      </c>
      <c r="O35" s="18">
        <v>0</v>
      </c>
      <c r="P35" s="18">
        <v>42370306.300000004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32885241.510000002</v>
      </c>
      <c r="AA35" s="18">
        <v>0</v>
      </c>
      <c r="AB35" s="18">
        <v>0</v>
      </c>
      <c r="AC35" s="18">
        <v>0</v>
      </c>
      <c r="AD35" s="18">
        <v>573082.75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491257826.63</v>
      </c>
      <c r="AK35" s="18">
        <v>0</v>
      </c>
      <c r="AL35" s="18">
        <v>5631834.5800000001</v>
      </c>
      <c r="AM35" s="18">
        <v>0</v>
      </c>
      <c r="AN35" s="18">
        <v>42524726.280000001</v>
      </c>
      <c r="AO35" s="18">
        <v>0</v>
      </c>
      <c r="AP35" s="18">
        <v>270814434.68000001</v>
      </c>
      <c r="AQ35" s="18">
        <v>0</v>
      </c>
      <c r="AR35" s="18">
        <v>5653500.3599999994</v>
      </c>
      <c r="AS35" s="18">
        <v>0</v>
      </c>
      <c r="AT35" s="18">
        <v>19454728.850000001</v>
      </c>
      <c r="AU35" s="18">
        <v>0</v>
      </c>
      <c r="AV35" s="18">
        <v>9446109.4499999993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618118.82999999996</v>
      </c>
      <c r="BC35" s="18">
        <v>0</v>
      </c>
      <c r="BD35" s="18">
        <v>1842891.5500000003</v>
      </c>
      <c r="BE35" s="18">
        <v>0</v>
      </c>
      <c r="BF35" s="18">
        <v>0</v>
      </c>
      <c r="BG35" s="18">
        <v>0</v>
      </c>
      <c r="BH35" s="18">
        <v>105001.75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2222196.3199999998</v>
      </c>
      <c r="BQ35" s="18">
        <v>0</v>
      </c>
      <c r="BR35" s="18">
        <v>141903.15</v>
      </c>
      <c r="BS35" s="18">
        <v>0</v>
      </c>
      <c r="BT35" s="18">
        <v>0</v>
      </c>
      <c r="BU35" s="18">
        <v>0</v>
      </c>
      <c r="BV35" s="18">
        <v>5142776.59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62269.03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49254643.539999999</v>
      </c>
      <c r="CK35" s="18">
        <v>0</v>
      </c>
      <c r="CL35" s="18">
        <v>2586522.54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7362679.3200000003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29744204.980000004</v>
      </c>
      <c r="EC35" s="18">
        <v>0</v>
      </c>
      <c r="ED35" s="18">
        <v>4479.43</v>
      </c>
      <c r="EE35" s="18">
        <v>0</v>
      </c>
      <c r="EF35" s="18">
        <v>16759180.279999999</v>
      </c>
      <c r="EG35" s="18">
        <v>0</v>
      </c>
      <c r="EH35" s="18">
        <v>4671237.4300000006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264219068.64999998</v>
      </c>
      <c r="FQ35" s="19">
        <v>0</v>
      </c>
      <c r="FR35" s="18">
        <v>0</v>
      </c>
      <c r="FS35" s="18">
        <v>0</v>
      </c>
      <c r="FT35" s="18">
        <v>7775116.2400000002</v>
      </c>
      <c r="FU35" s="18">
        <v>0</v>
      </c>
      <c r="FV35" s="19">
        <v>256443952.40999997</v>
      </c>
      <c r="FW35" s="19">
        <v>0</v>
      </c>
      <c r="FX35" s="18">
        <v>0</v>
      </c>
      <c r="FY35" s="18">
        <v>0</v>
      </c>
      <c r="FZ35" s="18">
        <v>256443952.40999997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18201723.260000002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1376326926.6399999</v>
      </c>
      <c r="HW35" s="18">
        <v>0</v>
      </c>
      <c r="HX35" s="19">
        <v>1376326926.6399999</v>
      </c>
    </row>
    <row r="36" spans="1:232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275271196.14999998</v>
      </c>
      <c r="AE36" s="18">
        <v>226524523.09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260030677.14999998</v>
      </c>
      <c r="CA36" s="18">
        <v>598519458.1400001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535301873.29999995</v>
      </c>
      <c r="HW36" s="18">
        <v>825043981.23000014</v>
      </c>
      <c r="HX36" s="19">
        <v>1360345854.5300002</v>
      </c>
    </row>
    <row r="37" spans="1:232" ht="12.75" customHeight="1">
      <c r="A37" s="55" t="s">
        <v>207</v>
      </c>
      <c r="B37" s="17">
        <v>1043</v>
      </c>
      <c r="C37" s="56" t="s">
        <v>147</v>
      </c>
      <c r="D37" s="19">
        <v>1580313844.650002</v>
      </c>
      <c r="E37" s="19">
        <v>10967931.41999997</v>
      </c>
      <c r="F37" s="18">
        <v>115191286.149984</v>
      </c>
      <c r="G37" s="18">
        <v>4023719.6499999701</v>
      </c>
      <c r="H37" s="18">
        <v>1134287969.2100182</v>
      </c>
      <c r="I37" s="18">
        <v>6944211.7699999996</v>
      </c>
      <c r="J37" s="18">
        <v>330834589.28999996</v>
      </c>
      <c r="K37" s="18">
        <v>0</v>
      </c>
      <c r="L37" s="18">
        <v>4783918.21</v>
      </c>
      <c r="M37" s="18">
        <v>0</v>
      </c>
      <c r="N37" s="18">
        <v>40112976.700000003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156412760.16999999</v>
      </c>
      <c r="AA37" s="18">
        <v>651796.53</v>
      </c>
      <c r="AB37" s="18">
        <v>876294.17</v>
      </c>
      <c r="AC37" s="18">
        <v>0</v>
      </c>
      <c r="AD37" s="18">
        <v>8945893.6500000004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3597810656.6400003</v>
      </c>
      <c r="AK37" s="18">
        <v>3233294.91</v>
      </c>
      <c r="AL37" s="18">
        <v>0</v>
      </c>
      <c r="AM37" s="18">
        <v>0</v>
      </c>
      <c r="AN37" s="18">
        <v>218234454.53999999</v>
      </c>
      <c r="AO37" s="18">
        <v>0</v>
      </c>
      <c r="AP37" s="18">
        <v>1716519528.47</v>
      </c>
      <c r="AQ37" s="18">
        <v>15112756.640000001</v>
      </c>
      <c r="AR37" s="18">
        <v>10800</v>
      </c>
      <c r="AS37" s="18">
        <v>0</v>
      </c>
      <c r="AT37" s="18">
        <v>47880778.5</v>
      </c>
      <c r="AU37" s="18">
        <v>396643.15</v>
      </c>
      <c r="AV37" s="18">
        <v>146816839.98000002</v>
      </c>
      <c r="AW37" s="18">
        <v>301081.67</v>
      </c>
      <c r="AX37" s="18">
        <v>0</v>
      </c>
      <c r="AY37" s="18">
        <v>0</v>
      </c>
      <c r="AZ37" s="18">
        <v>0</v>
      </c>
      <c r="BA37" s="18">
        <v>0</v>
      </c>
      <c r="BB37" s="18">
        <v>5499954.1299999999</v>
      </c>
      <c r="BC37" s="18">
        <v>201960.78</v>
      </c>
      <c r="BD37" s="18">
        <v>21474110.960000001</v>
      </c>
      <c r="BE37" s="18">
        <v>384882.22</v>
      </c>
      <c r="BF37" s="18">
        <v>6584040</v>
      </c>
      <c r="BG37" s="18">
        <v>0</v>
      </c>
      <c r="BH37" s="18">
        <v>6690838.9000000004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1641602.43</v>
      </c>
      <c r="BQ37" s="18">
        <v>0</v>
      </c>
      <c r="BR37" s="18">
        <v>736437.88</v>
      </c>
      <c r="BS37" s="18">
        <v>0</v>
      </c>
      <c r="BT37" s="18">
        <v>0</v>
      </c>
      <c r="BU37" s="18">
        <v>0</v>
      </c>
      <c r="BV37" s="18">
        <v>80891569.469999999</v>
      </c>
      <c r="BW37" s="18">
        <v>111362.14</v>
      </c>
      <c r="BX37" s="18">
        <v>0</v>
      </c>
      <c r="BY37" s="18">
        <v>0</v>
      </c>
      <c r="BZ37" s="18">
        <v>0</v>
      </c>
      <c r="CA37" s="18">
        <v>0</v>
      </c>
      <c r="CB37" s="18">
        <v>10341961.74</v>
      </c>
      <c r="CC37" s="18">
        <v>239.52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178251172.58000001</v>
      </c>
      <c r="DE37" s="18">
        <v>5561547.3099999996</v>
      </c>
      <c r="DF37" s="18">
        <v>-1992.43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574891.68000000005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11625383.74</v>
      </c>
      <c r="DY37" s="18">
        <v>47719.42</v>
      </c>
      <c r="DZ37" s="18">
        <v>0</v>
      </c>
      <c r="EA37" s="18">
        <v>0</v>
      </c>
      <c r="EB37" s="18">
        <v>466290885.77000004</v>
      </c>
      <c r="EC37" s="18">
        <v>124584.58</v>
      </c>
      <c r="ED37" s="18">
        <v>6571038.75</v>
      </c>
      <c r="EE37" s="18">
        <v>0</v>
      </c>
      <c r="EF37" s="18">
        <v>17328638.079999998</v>
      </c>
      <c r="EG37" s="18">
        <v>283466.21000000002</v>
      </c>
      <c r="EH37" s="18">
        <v>50576797.609999999</v>
      </c>
      <c r="EI37" s="18">
        <v>935182.04</v>
      </c>
      <c r="EJ37" s="18">
        <v>0</v>
      </c>
      <c r="EK37" s="18">
        <v>0</v>
      </c>
      <c r="EL37" s="18">
        <v>0</v>
      </c>
      <c r="EM37" s="18">
        <v>0</v>
      </c>
      <c r="EN37" s="18">
        <v>84210892.060000002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89052963.489999995</v>
      </c>
      <c r="FA37" s="18">
        <v>0</v>
      </c>
      <c r="FB37" s="18">
        <v>0</v>
      </c>
      <c r="FC37" s="18">
        <v>0</v>
      </c>
      <c r="FD37" s="18">
        <v>149372.89000000001</v>
      </c>
      <c r="FE37" s="18">
        <v>0</v>
      </c>
      <c r="FF37" s="18">
        <v>3720779.73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570818642.22003388</v>
      </c>
      <c r="FQ37" s="19">
        <v>17087.07</v>
      </c>
      <c r="FR37" s="18">
        <v>1250</v>
      </c>
      <c r="FS37" s="18">
        <v>0</v>
      </c>
      <c r="FT37" s="18">
        <v>0</v>
      </c>
      <c r="FU37" s="18">
        <v>0</v>
      </c>
      <c r="FV37" s="19">
        <v>79109444.189999908</v>
      </c>
      <c r="FW37" s="19">
        <v>0</v>
      </c>
      <c r="FX37" s="18">
        <v>4615545.9800000004</v>
      </c>
      <c r="FY37" s="18">
        <v>0</v>
      </c>
      <c r="FZ37" s="18">
        <v>74493898.209999904</v>
      </c>
      <c r="GA37" s="18">
        <v>0</v>
      </c>
      <c r="GB37" s="19">
        <v>491707948.03003401</v>
      </c>
      <c r="GC37" s="19">
        <v>17087.07</v>
      </c>
      <c r="GD37" s="18">
        <v>0</v>
      </c>
      <c r="GE37" s="18">
        <v>0</v>
      </c>
      <c r="GF37" s="18">
        <v>491707948.03003401</v>
      </c>
      <c r="GG37" s="18">
        <v>17087.07</v>
      </c>
      <c r="GH37" s="18">
        <v>4852245.09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9137041285.2300377</v>
      </c>
      <c r="HW37" s="18">
        <v>38420578.489999972</v>
      </c>
      <c r="HX37" s="19">
        <v>9175461863.7200375</v>
      </c>
    </row>
    <row r="38" spans="1:232" ht="12.75" customHeight="1">
      <c r="A38" s="55" t="s">
        <v>209</v>
      </c>
      <c r="B38" s="17">
        <v>1044</v>
      </c>
      <c r="C38" s="56" t="s">
        <v>147</v>
      </c>
      <c r="D38" s="19">
        <v>138462875.85000002</v>
      </c>
      <c r="E38" s="19">
        <v>0</v>
      </c>
      <c r="F38" s="18">
        <v>119517514.36000001</v>
      </c>
      <c r="G38" s="18">
        <v>0</v>
      </c>
      <c r="H38" s="18">
        <v>18945361.489999998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244296145.72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3951247438.71</v>
      </c>
      <c r="AK38" s="18">
        <v>0</v>
      </c>
      <c r="AL38" s="18">
        <v>4236893.47</v>
      </c>
      <c r="AM38" s="18">
        <v>0</v>
      </c>
      <c r="AN38" s="18">
        <v>134944686.12</v>
      </c>
      <c r="AO38" s="18">
        <v>0</v>
      </c>
      <c r="AP38" s="18">
        <v>778108272.65999997</v>
      </c>
      <c r="AQ38" s="18">
        <v>0</v>
      </c>
      <c r="AR38" s="18">
        <v>0</v>
      </c>
      <c r="AS38" s="18">
        <v>0</v>
      </c>
      <c r="AT38" s="18">
        <v>371887.97</v>
      </c>
      <c r="AU38" s="18">
        <v>0</v>
      </c>
      <c r="AV38" s="18">
        <v>837483.47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5427660.3300000001</v>
      </c>
      <c r="BC38" s="18">
        <v>0</v>
      </c>
      <c r="BD38" s="18">
        <v>5299867.33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1070665.17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156407.21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99563130.769999996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6634575.1100000003</v>
      </c>
      <c r="DY38" s="18">
        <v>0</v>
      </c>
      <c r="DZ38" s="18">
        <v>0</v>
      </c>
      <c r="EA38" s="18">
        <v>0</v>
      </c>
      <c r="EB38" s="18">
        <v>163517.43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2417816.96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197789387.51999998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197789387.51999998</v>
      </c>
      <c r="FW38" s="19">
        <v>0</v>
      </c>
      <c r="FX38" s="18">
        <v>2881765.67</v>
      </c>
      <c r="FY38" s="18">
        <v>0</v>
      </c>
      <c r="FZ38" s="18">
        <v>194907621.84999999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1147561.72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5572176273.5200014</v>
      </c>
      <c r="HW38" s="18">
        <v>0</v>
      </c>
      <c r="HX38" s="19">
        <v>5572176273.5200014</v>
      </c>
    </row>
    <row r="39" spans="1:232" ht="12.75" customHeight="1">
      <c r="A39" s="55" t="s">
        <v>211</v>
      </c>
      <c r="B39" s="17">
        <v>1045</v>
      </c>
      <c r="C39" s="56" t="s">
        <v>147</v>
      </c>
      <c r="D39" s="19">
        <v>30429437.34</v>
      </c>
      <c r="E39" s="19">
        <v>0</v>
      </c>
      <c r="F39" s="18">
        <v>3121266.82</v>
      </c>
      <c r="G39" s="18">
        <v>0</v>
      </c>
      <c r="H39" s="18">
        <v>16640621.1</v>
      </c>
      <c r="I39" s="18">
        <v>0</v>
      </c>
      <c r="J39" s="18">
        <v>10667549.42</v>
      </c>
      <c r="K39" s="18">
        <v>0</v>
      </c>
      <c r="L39" s="18">
        <v>1701582.89</v>
      </c>
      <c r="M39" s="18">
        <v>0</v>
      </c>
      <c r="N39" s="18">
        <v>80858683.75999999</v>
      </c>
      <c r="O39" s="18">
        <v>0</v>
      </c>
      <c r="P39" s="18">
        <v>0</v>
      </c>
      <c r="Q39" s="18">
        <v>0</v>
      </c>
      <c r="R39" s="18">
        <v>28166007.109999999</v>
      </c>
      <c r="S39" s="18">
        <v>0</v>
      </c>
      <c r="T39" s="18">
        <v>0</v>
      </c>
      <c r="U39" s="18">
        <v>0</v>
      </c>
      <c r="V39" s="18">
        <v>2876426.26</v>
      </c>
      <c r="W39" s="18">
        <v>0</v>
      </c>
      <c r="X39" s="18">
        <v>6664413.3300000001</v>
      </c>
      <c r="Y39" s="18">
        <v>0</v>
      </c>
      <c r="Z39" s="18">
        <v>18316511.449999999</v>
      </c>
      <c r="AA39" s="18">
        <v>0</v>
      </c>
      <c r="AB39" s="18">
        <v>0</v>
      </c>
      <c r="AC39" s="18">
        <v>0</v>
      </c>
      <c r="AD39" s="18">
        <v>5315002.790000001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9601366598.5699997</v>
      </c>
      <c r="AK39" s="18">
        <v>0</v>
      </c>
      <c r="AL39" s="18">
        <v>4483465.16</v>
      </c>
      <c r="AM39" s="18">
        <v>0</v>
      </c>
      <c r="AN39" s="18">
        <v>352998692.55999994</v>
      </c>
      <c r="AO39" s="18">
        <v>0</v>
      </c>
      <c r="AP39" s="18">
        <v>1115849162.6400001</v>
      </c>
      <c r="AQ39" s="18">
        <v>0</v>
      </c>
      <c r="AR39" s="18">
        <v>0</v>
      </c>
      <c r="AS39" s="18">
        <v>0</v>
      </c>
      <c r="AT39" s="18">
        <v>29348674.540000003</v>
      </c>
      <c r="AU39" s="18">
        <v>0</v>
      </c>
      <c r="AV39" s="18">
        <v>13910697.98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408036.74</v>
      </c>
      <c r="BC39" s="18">
        <v>0</v>
      </c>
      <c r="BD39" s="18">
        <v>1561755.84</v>
      </c>
      <c r="BE39" s="18">
        <v>0</v>
      </c>
      <c r="BF39" s="18">
        <v>0</v>
      </c>
      <c r="BG39" s="18">
        <v>0</v>
      </c>
      <c r="BH39" s="18">
        <v>835035.33000000007</v>
      </c>
      <c r="BI39" s="18">
        <v>0</v>
      </c>
      <c r="BJ39" s="18">
        <v>55413.530000000261</v>
      </c>
      <c r="BK39" s="18">
        <v>0</v>
      </c>
      <c r="BL39" s="18">
        <v>347117.80999999959</v>
      </c>
      <c r="BM39" s="18">
        <v>0</v>
      </c>
      <c r="BN39" s="18">
        <v>0</v>
      </c>
      <c r="BO39" s="18">
        <v>0</v>
      </c>
      <c r="BP39" s="18">
        <v>5462301.2899999991</v>
      </c>
      <c r="BQ39" s="18">
        <v>0</v>
      </c>
      <c r="BR39" s="18">
        <v>92099.790000000008</v>
      </c>
      <c r="BS39" s="18">
        <v>0</v>
      </c>
      <c r="BT39" s="18">
        <v>0</v>
      </c>
      <c r="BU39" s="18">
        <v>0</v>
      </c>
      <c r="BV39" s="18">
        <v>919051.26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91556242.88000001</v>
      </c>
      <c r="CK39" s="18">
        <v>0</v>
      </c>
      <c r="CL39" s="18">
        <v>1161429.2299999991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1161958.0500000007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18011978.800000001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121265.42</v>
      </c>
      <c r="DW39" s="18">
        <v>0</v>
      </c>
      <c r="DX39" s="18">
        <v>26492392.379999999</v>
      </c>
      <c r="DY39" s="18">
        <v>0</v>
      </c>
      <c r="DZ39" s="18">
        <v>0</v>
      </c>
      <c r="EA39" s="18">
        <v>0</v>
      </c>
      <c r="EB39" s="18">
        <v>72709131.629999995</v>
      </c>
      <c r="EC39" s="18">
        <v>0</v>
      </c>
      <c r="ED39" s="18">
        <v>12175383.139999999</v>
      </c>
      <c r="EE39" s="18">
        <v>0</v>
      </c>
      <c r="EF39" s="18">
        <v>48987228.399999999</v>
      </c>
      <c r="EG39" s="18">
        <v>0</v>
      </c>
      <c r="EH39" s="18">
        <v>5876159.1899999995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50037.350000000006</v>
      </c>
      <c r="EY39" s="18">
        <v>0</v>
      </c>
      <c r="EZ39" s="18">
        <v>31777087.900000002</v>
      </c>
      <c r="FA39" s="18">
        <v>0</v>
      </c>
      <c r="FB39" s="18">
        <v>0</v>
      </c>
      <c r="FC39" s="18">
        <v>0</v>
      </c>
      <c r="FD39" s="18">
        <v>5875648.25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14992891.73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14992891.73</v>
      </c>
      <c r="FW39" s="19">
        <v>0</v>
      </c>
      <c r="FX39" s="18">
        <v>0</v>
      </c>
      <c r="FY39" s="18">
        <v>0</v>
      </c>
      <c r="FZ39" s="18">
        <v>14992891.73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34250960.189999998</v>
      </c>
      <c r="GI39" s="18">
        <v>0</v>
      </c>
      <c r="GJ39" s="18">
        <v>762231313.26999998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12429399644.58</v>
      </c>
      <c r="HW39" s="18">
        <v>0</v>
      </c>
      <c r="HX39" s="19">
        <v>12429399644.58</v>
      </c>
    </row>
    <row r="40" spans="1:232" ht="12.75" customHeight="1">
      <c r="A40" s="55" t="s">
        <v>213</v>
      </c>
      <c r="B40" s="17">
        <v>1046</v>
      </c>
      <c r="C40" s="56" t="s">
        <v>147</v>
      </c>
      <c r="D40" s="19">
        <v>11587503.210000001</v>
      </c>
      <c r="E40" s="19">
        <v>0</v>
      </c>
      <c r="F40" s="18">
        <v>1284856.3700000001</v>
      </c>
      <c r="G40" s="18">
        <v>0</v>
      </c>
      <c r="H40" s="18">
        <v>5625677.7699999996</v>
      </c>
      <c r="I40" s="18">
        <v>0</v>
      </c>
      <c r="J40" s="18">
        <v>4676969.07</v>
      </c>
      <c r="K40" s="18">
        <v>0</v>
      </c>
      <c r="L40" s="18">
        <v>89169.44</v>
      </c>
      <c r="M40" s="18">
        <v>0</v>
      </c>
      <c r="N40" s="18">
        <v>15187800.390000001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33169677.84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55083365.409999996</v>
      </c>
      <c r="AO40" s="18">
        <v>0</v>
      </c>
      <c r="AP40" s="18">
        <v>270775402.39999998</v>
      </c>
      <c r="AQ40" s="18">
        <v>0</v>
      </c>
      <c r="AR40" s="18">
        <v>16629255.369999999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208659.07</v>
      </c>
      <c r="BC40" s="18">
        <v>0</v>
      </c>
      <c r="BD40" s="18">
        <v>226393.34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66169417.839999996</v>
      </c>
      <c r="CK40" s="18">
        <v>0</v>
      </c>
      <c r="CL40" s="18">
        <v>1423959.47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7466940.3499999996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16827695.91</v>
      </c>
      <c r="DY40" s="18">
        <v>0</v>
      </c>
      <c r="DZ40" s="18">
        <v>0</v>
      </c>
      <c r="EA40" s="18">
        <v>0</v>
      </c>
      <c r="EB40" s="18">
        <v>1067161.25</v>
      </c>
      <c r="EC40" s="18">
        <v>0</v>
      </c>
      <c r="ED40" s="18">
        <v>0</v>
      </c>
      <c r="EE40" s="18">
        <v>0</v>
      </c>
      <c r="EF40" s="18">
        <v>1584986.33</v>
      </c>
      <c r="EG40" s="18">
        <v>0</v>
      </c>
      <c r="EH40" s="18">
        <v>596767.82999999996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2719054.48</v>
      </c>
      <c r="GI40" s="18">
        <v>0</v>
      </c>
      <c r="GJ40" s="18">
        <v>24166.7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500837376.62999994</v>
      </c>
      <c r="HW40" s="18">
        <v>0</v>
      </c>
      <c r="HX40" s="19">
        <v>500837376.62999994</v>
      </c>
    </row>
    <row r="41" spans="1:232" ht="12.75" customHeight="1">
      <c r="A41" s="55" t="s">
        <v>215</v>
      </c>
      <c r="B41" s="17">
        <v>1048</v>
      </c>
      <c r="C41" s="56" t="s">
        <v>147</v>
      </c>
      <c r="D41" s="19">
        <v>85291071.789997682</v>
      </c>
      <c r="E41" s="19">
        <v>0</v>
      </c>
      <c r="F41" s="18">
        <v>39919207.919997163</v>
      </c>
      <c r="G41" s="18">
        <v>0</v>
      </c>
      <c r="H41" s="18">
        <v>17446813.230000023</v>
      </c>
      <c r="I41" s="18">
        <v>0</v>
      </c>
      <c r="J41" s="18">
        <v>27925050.640000496</v>
      </c>
      <c r="K41" s="18">
        <v>0</v>
      </c>
      <c r="L41" s="18">
        <v>0</v>
      </c>
      <c r="M41" s="18">
        <v>0</v>
      </c>
      <c r="N41" s="18">
        <v>74824289.059998959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3207907.8899999969</v>
      </c>
      <c r="AA41" s="18">
        <v>0</v>
      </c>
      <c r="AB41" s="18">
        <v>0</v>
      </c>
      <c r="AC41" s="18">
        <v>0</v>
      </c>
      <c r="AD41" s="18">
        <v>527692.91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2277886305.7603498</v>
      </c>
      <c r="AK41" s="18">
        <v>0</v>
      </c>
      <c r="AL41" s="18">
        <v>26408514.329999998</v>
      </c>
      <c r="AM41" s="18">
        <v>0</v>
      </c>
      <c r="AN41" s="18">
        <v>148364054.07999995</v>
      </c>
      <c r="AO41" s="18">
        <v>0</v>
      </c>
      <c r="AP41" s="18">
        <v>1326738074.5800016</v>
      </c>
      <c r="AQ41" s="18">
        <v>0</v>
      </c>
      <c r="AR41" s="18">
        <v>0</v>
      </c>
      <c r="AS41" s="18">
        <v>0</v>
      </c>
      <c r="AT41" s="18">
        <v>5182986.8799999962</v>
      </c>
      <c r="AU41" s="18">
        <v>0</v>
      </c>
      <c r="AV41" s="18">
        <v>4353695.7699985206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2575525.2399999942</v>
      </c>
      <c r="BC41" s="18">
        <v>0</v>
      </c>
      <c r="BD41" s="18">
        <v>4802930.9199998779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54927.310000000056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1344215.18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26313.90000000002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269034.89000000007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626733901.19999373</v>
      </c>
      <c r="CK41" s="18">
        <v>0</v>
      </c>
      <c r="CL41" s="18">
        <v>29804415.77000095</v>
      </c>
      <c r="CM41" s="18">
        <v>0</v>
      </c>
      <c r="CN41" s="18">
        <v>11532122.470000006</v>
      </c>
      <c r="CO41" s="18">
        <v>0</v>
      </c>
      <c r="CP41" s="18">
        <v>0</v>
      </c>
      <c r="CQ41" s="18">
        <v>0</v>
      </c>
      <c r="CR41" s="18">
        <v>267148890.87997231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607826505.18968737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2745.7499999998581</v>
      </c>
      <c r="DU41" s="18">
        <v>0</v>
      </c>
      <c r="DV41" s="18">
        <v>0</v>
      </c>
      <c r="DW41" s="18">
        <v>0</v>
      </c>
      <c r="DX41" s="18">
        <v>210022073.22990581</v>
      </c>
      <c r="DY41" s="18">
        <v>0</v>
      </c>
      <c r="DZ41" s="18">
        <v>0</v>
      </c>
      <c r="EA41" s="18">
        <v>0</v>
      </c>
      <c r="EB41" s="18">
        <v>65011311.320000015</v>
      </c>
      <c r="EC41" s="18">
        <v>0</v>
      </c>
      <c r="ED41" s="18">
        <v>0</v>
      </c>
      <c r="EE41" s="18">
        <v>0</v>
      </c>
      <c r="EF41" s="18">
        <v>647202.09000000008</v>
      </c>
      <c r="EG41" s="18">
        <v>0</v>
      </c>
      <c r="EH41" s="18">
        <v>52376276.340000011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26313.90000000002</v>
      </c>
      <c r="EO41" s="18">
        <v>0</v>
      </c>
      <c r="EP41" s="18">
        <v>0</v>
      </c>
      <c r="EQ41" s="18">
        <v>0</v>
      </c>
      <c r="ER41" s="18">
        <v>1524840.9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27923591.129999999</v>
      </c>
      <c r="EY41" s="18">
        <v>0</v>
      </c>
      <c r="EZ41" s="18">
        <v>1297488906.7200027</v>
      </c>
      <c r="FA41" s="18">
        <v>0</v>
      </c>
      <c r="FB41" s="18">
        <v>3453502.18</v>
      </c>
      <c r="FC41" s="18">
        <v>0</v>
      </c>
      <c r="FD41" s="18">
        <v>213231649.92000002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4169936.5700000003</v>
      </c>
      <c r="FK41" s="18">
        <v>0</v>
      </c>
      <c r="FL41" s="18">
        <v>65245357.370000005</v>
      </c>
      <c r="FM41" s="18">
        <v>0</v>
      </c>
      <c r="FN41" s="18">
        <v>0</v>
      </c>
      <c r="FO41" s="18">
        <v>0</v>
      </c>
      <c r="FP41" s="19">
        <v>217495593.21000001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211919450.84</v>
      </c>
      <c r="FW41" s="19">
        <v>0</v>
      </c>
      <c r="FX41" s="18">
        <v>0</v>
      </c>
      <c r="FY41" s="18">
        <v>0</v>
      </c>
      <c r="FZ41" s="18">
        <v>211919450.84</v>
      </c>
      <c r="GA41" s="18">
        <v>0</v>
      </c>
      <c r="GB41" s="19">
        <v>5576142.3700000001</v>
      </c>
      <c r="GC41" s="19">
        <v>0</v>
      </c>
      <c r="GD41" s="18">
        <v>0</v>
      </c>
      <c r="GE41" s="18">
        <v>0</v>
      </c>
      <c r="GF41" s="18">
        <v>5576142.3700000001</v>
      </c>
      <c r="GG41" s="18">
        <v>0</v>
      </c>
      <c r="GH41" s="18">
        <v>153923.42000000001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7663676600.0499105</v>
      </c>
      <c r="HW41" s="18">
        <v>0</v>
      </c>
      <c r="HX41" s="19">
        <v>7663676600.0499105</v>
      </c>
    </row>
    <row r="42" spans="1:232" ht="12.75" customHeight="1">
      <c r="A42" s="55" t="s">
        <v>217</v>
      </c>
      <c r="B42" s="17">
        <v>1049</v>
      </c>
      <c r="C42" s="56" t="s">
        <v>147</v>
      </c>
      <c r="D42" s="19">
        <v>6564156.5199999828</v>
      </c>
      <c r="E42" s="19">
        <v>0</v>
      </c>
      <c r="F42" s="18">
        <v>4053124.3899999852</v>
      </c>
      <c r="G42" s="18">
        <v>0</v>
      </c>
      <c r="H42" s="18">
        <v>0</v>
      </c>
      <c r="I42" s="18">
        <v>0</v>
      </c>
      <c r="J42" s="18">
        <v>2511032.1299999971</v>
      </c>
      <c r="K42" s="18">
        <v>0</v>
      </c>
      <c r="L42" s="18">
        <v>0</v>
      </c>
      <c r="M42" s="18">
        <v>0</v>
      </c>
      <c r="N42" s="18">
        <v>37103903.809999958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11475654.800000006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869930355.4996742</v>
      </c>
      <c r="AK42" s="18">
        <v>0</v>
      </c>
      <c r="AL42" s="18">
        <v>35737390.799999945</v>
      </c>
      <c r="AM42" s="18">
        <v>0</v>
      </c>
      <c r="AN42" s="18">
        <v>166503455.67000479</v>
      </c>
      <c r="AO42" s="18">
        <v>0</v>
      </c>
      <c r="AP42" s="18">
        <v>558457163.92999208</v>
      </c>
      <c r="AQ42" s="18">
        <v>0</v>
      </c>
      <c r="AR42" s="18">
        <v>0</v>
      </c>
      <c r="AS42" s="18">
        <v>0</v>
      </c>
      <c r="AT42" s="18">
        <v>275307.86</v>
      </c>
      <c r="AU42" s="18">
        <v>0</v>
      </c>
      <c r="AV42" s="18">
        <v>1248525.6599999985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846679.80000000179</v>
      </c>
      <c r="BC42" s="18">
        <v>0</v>
      </c>
      <c r="BD42" s="18">
        <v>813474.21999999974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1177993.58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22895.29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32362126.140000015</v>
      </c>
      <c r="CK42" s="18">
        <v>0</v>
      </c>
      <c r="CL42" s="18">
        <v>519675.2300000008</v>
      </c>
      <c r="CM42" s="18">
        <v>0</v>
      </c>
      <c r="CN42" s="18">
        <v>434844.78000000038</v>
      </c>
      <c r="CO42" s="18">
        <v>0</v>
      </c>
      <c r="CP42" s="18">
        <v>0</v>
      </c>
      <c r="CQ42" s="18">
        <v>0</v>
      </c>
      <c r="CR42" s="18">
        <v>445523.54000000062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13272738.299997583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67556756.219997615</v>
      </c>
      <c r="DY42" s="18">
        <v>0</v>
      </c>
      <c r="DZ42" s="18">
        <v>0</v>
      </c>
      <c r="EA42" s="18">
        <v>0</v>
      </c>
      <c r="EB42" s="18">
        <v>344831.25999999896</v>
      </c>
      <c r="EC42" s="18">
        <v>0</v>
      </c>
      <c r="ED42" s="18">
        <v>0</v>
      </c>
      <c r="EE42" s="18">
        <v>0</v>
      </c>
      <c r="EF42" s="18">
        <v>313.37</v>
      </c>
      <c r="EG42" s="18">
        <v>0</v>
      </c>
      <c r="EH42" s="18">
        <v>527259.8400000002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726383.60000000009</v>
      </c>
      <c r="EY42" s="18">
        <v>0</v>
      </c>
      <c r="EZ42" s="18">
        <v>143517160.66000012</v>
      </c>
      <c r="FA42" s="18">
        <v>0</v>
      </c>
      <c r="FB42" s="18">
        <v>0</v>
      </c>
      <c r="FC42" s="18">
        <v>0</v>
      </c>
      <c r="FD42" s="18">
        <v>5516565.1999999974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115385.5</v>
      </c>
      <c r="FM42" s="18">
        <v>0</v>
      </c>
      <c r="FN42" s="18">
        <v>0</v>
      </c>
      <c r="FO42" s="18">
        <v>0</v>
      </c>
      <c r="FP42" s="19">
        <v>57705929.140000008</v>
      </c>
      <c r="FQ42" s="19">
        <v>0</v>
      </c>
      <c r="FR42" s="18">
        <v>0</v>
      </c>
      <c r="FS42" s="18">
        <v>0</v>
      </c>
      <c r="FT42" s="18">
        <v>25135</v>
      </c>
      <c r="FU42" s="18">
        <v>0</v>
      </c>
      <c r="FV42" s="19">
        <v>57680794.140000008</v>
      </c>
      <c r="FW42" s="19">
        <v>0</v>
      </c>
      <c r="FX42" s="18">
        <v>334087.51000000309</v>
      </c>
      <c r="FY42" s="18">
        <v>0</v>
      </c>
      <c r="FZ42" s="18">
        <v>57346706.630000003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4576885.8400001004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2017779066.7696662</v>
      </c>
      <c r="HW42" s="18">
        <v>0</v>
      </c>
      <c r="HX42" s="19">
        <v>2017779066.7696662</v>
      </c>
    </row>
    <row r="43" spans="1:232" ht="12.75" customHeight="1">
      <c r="A43" s="55" t="s">
        <v>219</v>
      </c>
      <c r="B43" s="17">
        <v>1051</v>
      </c>
      <c r="C43" s="56" t="s">
        <v>147</v>
      </c>
      <c r="D43" s="19">
        <v>-1509612.84</v>
      </c>
      <c r="E43" s="19">
        <v>0</v>
      </c>
      <c r="F43" s="18">
        <v>-60323.61</v>
      </c>
      <c r="G43" s="18">
        <v>0</v>
      </c>
      <c r="H43" s="18">
        <v>-1449289.23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-1006276.71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-71854.880000000005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-371897.05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374897.59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-346243.39999999997</v>
      </c>
      <c r="CM43" s="18">
        <v>0</v>
      </c>
      <c r="CN43" s="18">
        <v>-942.71</v>
      </c>
      <c r="CO43" s="18">
        <v>0</v>
      </c>
      <c r="CP43" s="18">
        <v>0</v>
      </c>
      <c r="CQ43" s="18">
        <v>0</v>
      </c>
      <c r="CR43" s="18">
        <v>-942.71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-47559.799999999996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-5091628.91</v>
      </c>
      <c r="HW43" s="18">
        <v>0</v>
      </c>
      <c r="HX43" s="19">
        <v>-5091628.91</v>
      </c>
    </row>
    <row r="44" spans="1:232" ht="12.75" customHeight="1">
      <c r="A44" s="55" t="s">
        <v>221</v>
      </c>
      <c r="B44" s="17">
        <v>1052</v>
      </c>
      <c r="C44" s="56" t="s">
        <v>147</v>
      </c>
      <c r="D44" s="19">
        <v>913229.00000000012</v>
      </c>
      <c r="E44" s="19">
        <v>0</v>
      </c>
      <c r="F44" s="18">
        <v>79363.119999999981</v>
      </c>
      <c r="G44" s="18">
        <v>0</v>
      </c>
      <c r="H44" s="18">
        <v>0</v>
      </c>
      <c r="I44" s="18">
        <v>0</v>
      </c>
      <c r="J44" s="18">
        <v>833865.88000000012</v>
      </c>
      <c r="K44" s="18">
        <v>0</v>
      </c>
      <c r="L44" s="18">
        <v>38509.479999999996</v>
      </c>
      <c r="M44" s="18">
        <v>0</v>
      </c>
      <c r="N44" s="18">
        <v>1467088.9700000016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4719117.5099999988</v>
      </c>
      <c r="AA44" s="18">
        <v>0</v>
      </c>
      <c r="AB44" s="18">
        <v>0</v>
      </c>
      <c r="AC44" s="18">
        <v>0</v>
      </c>
      <c r="AD44" s="18">
        <v>276073.5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3353761.3999999948</v>
      </c>
      <c r="AO44" s="18">
        <v>0</v>
      </c>
      <c r="AP44" s="18">
        <v>15492329.840000169</v>
      </c>
      <c r="AQ44" s="18">
        <v>0</v>
      </c>
      <c r="AR44" s="18">
        <v>0</v>
      </c>
      <c r="AS44" s="18">
        <v>0</v>
      </c>
      <c r="AT44" s="18">
        <v>1768049.12</v>
      </c>
      <c r="AU44" s="18">
        <v>0</v>
      </c>
      <c r="AV44" s="18">
        <v>1754874.4300000006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14000.990000000007</v>
      </c>
      <c r="BC44" s="18">
        <v>0</v>
      </c>
      <c r="BD44" s="18">
        <v>262650.66000000003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937298.25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2371.1300000000006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15356654.020000011</v>
      </c>
      <c r="CK44" s="18">
        <v>0</v>
      </c>
      <c r="CL44" s="18">
        <v>236022.84000000014</v>
      </c>
      <c r="CM44" s="18">
        <v>0</v>
      </c>
      <c r="CN44" s="18">
        <v>112660.01000000002</v>
      </c>
      <c r="CO44" s="18">
        <v>0</v>
      </c>
      <c r="CP44" s="18">
        <v>0</v>
      </c>
      <c r="CQ44" s="18">
        <v>0</v>
      </c>
      <c r="CR44" s="18">
        <v>42746.660000000025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544361.6699999969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360.29999999999995</v>
      </c>
      <c r="DU44" s="18">
        <v>0</v>
      </c>
      <c r="DV44" s="18">
        <v>0</v>
      </c>
      <c r="DW44" s="18">
        <v>0</v>
      </c>
      <c r="DX44" s="18">
        <v>733618.99000000011</v>
      </c>
      <c r="DY44" s="18">
        <v>0</v>
      </c>
      <c r="DZ44" s="18">
        <v>0</v>
      </c>
      <c r="EA44" s="18">
        <v>0</v>
      </c>
      <c r="EB44" s="18">
        <v>5998714.7300000004</v>
      </c>
      <c r="EC44" s="18">
        <v>0</v>
      </c>
      <c r="ED44" s="18">
        <v>152126.26999999999</v>
      </c>
      <c r="EE44" s="18">
        <v>0</v>
      </c>
      <c r="EF44" s="18">
        <v>1095406.7399999998</v>
      </c>
      <c r="EG44" s="18">
        <v>0</v>
      </c>
      <c r="EH44" s="18">
        <v>59638.67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1190130.2300000002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1190130.2300000002</v>
      </c>
      <c r="FW44" s="19">
        <v>0</v>
      </c>
      <c r="FX44" s="18">
        <v>89353.2</v>
      </c>
      <c r="FY44" s="18">
        <v>0</v>
      </c>
      <c r="FZ44" s="18">
        <v>1100777.0300000003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1104293.4300000058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69341568.240000188</v>
      </c>
      <c r="HW44" s="18">
        <v>0</v>
      </c>
      <c r="HX44" s="19">
        <v>69341568.240000188</v>
      </c>
    </row>
    <row r="45" spans="1:232" ht="12.75" customHeight="1">
      <c r="A45" s="55" t="s">
        <v>223</v>
      </c>
      <c r="B45" s="17">
        <v>1053</v>
      </c>
      <c r="C45" s="56" t="s">
        <v>147</v>
      </c>
      <c r="D45" s="19">
        <v>7562330.3200000003</v>
      </c>
      <c r="E45" s="19">
        <v>0</v>
      </c>
      <c r="F45" s="18">
        <v>7562330.3200000003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156083826.70999998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6154558273.0000029</v>
      </c>
      <c r="AK45" s="18">
        <v>0</v>
      </c>
      <c r="AL45" s="18">
        <v>3495026</v>
      </c>
      <c r="AM45" s="18">
        <v>0</v>
      </c>
      <c r="AN45" s="18">
        <v>124532310.44</v>
      </c>
      <c r="AO45" s="18">
        <v>0</v>
      </c>
      <c r="AP45" s="18">
        <v>2148748805.1199999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5449317.6940000001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65771.420000000013</v>
      </c>
      <c r="BC45" s="18">
        <v>0</v>
      </c>
      <c r="BD45" s="18">
        <v>1012679.6900000001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979437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53292906.689999998</v>
      </c>
      <c r="CK45" s="18">
        <v>0</v>
      </c>
      <c r="CL45" s="18">
        <v>308713.67000000004</v>
      </c>
      <c r="CM45" s="18">
        <v>0</v>
      </c>
      <c r="CN45" s="18">
        <v>923303.26</v>
      </c>
      <c r="CO45" s="18">
        <v>0</v>
      </c>
      <c r="CP45" s="18">
        <v>0</v>
      </c>
      <c r="CQ45" s="18">
        <v>0</v>
      </c>
      <c r="CR45" s="18">
        <v>435187.91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316169480.61000001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308713.67000000004</v>
      </c>
      <c r="DU45" s="18">
        <v>0</v>
      </c>
      <c r="DV45" s="18">
        <v>0</v>
      </c>
      <c r="DW45" s="18">
        <v>0</v>
      </c>
      <c r="DX45" s="18">
        <v>313740515.36000001</v>
      </c>
      <c r="DY45" s="18">
        <v>0</v>
      </c>
      <c r="DZ45" s="18">
        <v>0</v>
      </c>
      <c r="EA45" s="18">
        <v>0</v>
      </c>
      <c r="EB45" s="18">
        <v>18009.29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5786.1900000000005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209992417.58999997</v>
      </c>
      <c r="FQ45" s="19">
        <v>0</v>
      </c>
      <c r="FR45" s="18">
        <v>0</v>
      </c>
      <c r="FS45" s="18">
        <v>0</v>
      </c>
      <c r="FT45" s="18">
        <v>29217212.859999999</v>
      </c>
      <c r="FU45" s="18">
        <v>0</v>
      </c>
      <c r="FV45" s="19">
        <v>180775204.72999999</v>
      </c>
      <c r="FW45" s="19">
        <v>0</v>
      </c>
      <c r="FX45" s="18">
        <v>444303.79</v>
      </c>
      <c r="FY45" s="18">
        <v>0</v>
      </c>
      <c r="FZ45" s="18">
        <v>180330900.94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83765988.173000008</v>
      </c>
      <c r="GI45" s="18">
        <v>0</v>
      </c>
      <c r="GJ45" s="18">
        <v>0</v>
      </c>
      <c r="GK45" s="18">
        <v>0</v>
      </c>
      <c r="GL45" s="18">
        <v>99045.39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9581547845.1970043</v>
      </c>
      <c r="HW45" s="18">
        <v>0</v>
      </c>
      <c r="HX45" s="19">
        <v>9581547845.1970043</v>
      </c>
    </row>
    <row r="46" spans="1:232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-571952.43000000005</v>
      </c>
      <c r="AO46" s="18">
        <v>0</v>
      </c>
      <c r="AP46" s="18">
        <v>-3514142.8</v>
      </c>
      <c r="AQ46" s="18">
        <v>0</v>
      </c>
      <c r="AR46" s="18">
        <v>0</v>
      </c>
      <c r="AS46" s="18">
        <v>0</v>
      </c>
      <c r="AT46" s="18">
        <v>-6394.79</v>
      </c>
      <c r="AU46" s="18">
        <v>0</v>
      </c>
      <c r="AV46" s="18">
        <v>-39898.720000000001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-3703639.1600000006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-23532.58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-63033.09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83080.69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-1356926.2300000018</v>
      </c>
      <c r="FQ46" s="19">
        <v>0</v>
      </c>
      <c r="FR46" s="18">
        <v>-31883.38</v>
      </c>
      <c r="FS46" s="18">
        <v>0</v>
      </c>
      <c r="FT46" s="18">
        <v>0</v>
      </c>
      <c r="FU46" s="18">
        <v>0</v>
      </c>
      <c r="FV46" s="19">
        <v>-1079239.850000001</v>
      </c>
      <c r="FW46" s="19">
        <v>0</v>
      </c>
      <c r="FX46" s="18">
        <v>-12278.0000000009</v>
      </c>
      <c r="FY46" s="18">
        <v>0</v>
      </c>
      <c r="FZ46" s="18">
        <v>-1066961.8500000001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-10077225.510000002</v>
      </c>
      <c r="HW46" s="18">
        <v>0</v>
      </c>
      <c r="HX46" s="19">
        <v>-10077225.510000002</v>
      </c>
    </row>
    <row r="47" spans="1:232" ht="12.75" customHeight="1">
      <c r="A47" s="55" t="s">
        <v>227</v>
      </c>
      <c r="B47" s="17">
        <v>1056</v>
      </c>
      <c r="C47" s="56" t="s">
        <v>147</v>
      </c>
      <c r="D47" s="19">
        <v>74763.630000000034</v>
      </c>
      <c r="E47" s="19">
        <v>0</v>
      </c>
      <c r="F47" s="18">
        <v>0</v>
      </c>
      <c r="G47" s="18">
        <v>0</v>
      </c>
      <c r="H47" s="18">
        <v>36296.630000000034</v>
      </c>
      <c r="I47" s="18">
        <v>0</v>
      </c>
      <c r="J47" s="18">
        <v>38467</v>
      </c>
      <c r="K47" s="18">
        <v>0</v>
      </c>
      <c r="L47" s="18">
        <v>0</v>
      </c>
      <c r="M47" s="18">
        <v>0</v>
      </c>
      <c r="N47" s="18">
        <v>3276675.3900000006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1344577423.609967</v>
      </c>
      <c r="AK47" s="18">
        <v>0</v>
      </c>
      <c r="AL47" s="18">
        <v>3194845.1774819996</v>
      </c>
      <c r="AM47" s="18">
        <v>0</v>
      </c>
      <c r="AN47" s="18">
        <v>4216489.0100000612</v>
      </c>
      <c r="AO47" s="18">
        <v>0</v>
      </c>
      <c r="AP47" s="18">
        <v>1011631.7299999988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4107.17</v>
      </c>
      <c r="BC47" s="18">
        <v>0</v>
      </c>
      <c r="BD47" s="18">
        <v>8454.31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340802.33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95850</v>
      </c>
      <c r="CK47" s="18">
        <v>0</v>
      </c>
      <c r="CL47" s="18">
        <v>7095.9999999999891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2146.0000000000027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937910.77999999968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16598429.959999684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86265.649999999965</v>
      </c>
      <c r="FO47" s="18">
        <v>0</v>
      </c>
      <c r="FP47" s="19">
        <v>-270133.1399999999</v>
      </c>
      <c r="FQ47" s="19">
        <v>0</v>
      </c>
      <c r="FR47" s="18">
        <v>0</v>
      </c>
      <c r="FS47" s="18">
        <v>0</v>
      </c>
      <c r="FT47" s="18">
        <v>235030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-505163.1399999999</v>
      </c>
      <c r="GC47" s="19">
        <v>0</v>
      </c>
      <c r="GD47" s="18">
        <v>0</v>
      </c>
      <c r="GE47" s="18">
        <v>0</v>
      </c>
      <c r="GF47" s="18">
        <v>-505163.1399999999</v>
      </c>
      <c r="GG47" s="18">
        <v>0</v>
      </c>
      <c r="GH47" s="18">
        <v>47251862.859995954</v>
      </c>
      <c r="GI47" s="18">
        <v>0</v>
      </c>
      <c r="GJ47" s="18">
        <v>554841.21000001568</v>
      </c>
      <c r="GK47" s="18">
        <v>0</v>
      </c>
      <c r="GL47" s="18">
        <v>14453.43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1421983915.1074448</v>
      </c>
      <c r="HW47" s="18">
        <v>0</v>
      </c>
      <c r="HX47" s="19">
        <v>1421983915.1074448</v>
      </c>
    </row>
    <row r="48" spans="1:232" ht="12.75" customHeight="1">
      <c r="A48" s="55" t="s">
        <v>229</v>
      </c>
      <c r="B48" s="17">
        <v>1057</v>
      </c>
      <c r="C48" s="56" t="s">
        <v>147</v>
      </c>
      <c r="D48" s="19">
        <v>15073123.299999999</v>
      </c>
      <c r="E48" s="19">
        <v>0</v>
      </c>
      <c r="F48" s="18">
        <v>10206064.58</v>
      </c>
      <c r="G48" s="18">
        <v>0</v>
      </c>
      <c r="H48" s="18">
        <v>3201577.1999999988</v>
      </c>
      <c r="I48" s="18">
        <v>0</v>
      </c>
      <c r="J48" s="18">
        <v>1665481.5199999993</v>
      </c>
      <c r="K48" s="18">
        <v>0</v>
      </c>
      <c r="L48" s="18">
        <v>64002.680000000008</v>
      </c>
      <c r="M48" s="18">
        <v>0</v>
      </c>
      <c r="N48" s="18">
        <v>12361346.58999997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512494.17999999988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7786067.6100000003</v>
      </c>
      <c r="AO48" s="18">
        <v>0</v>
      </c>
      <c r="AP48" s="18">
        <v>94709150.949999988</v>
      </c>
      <c r="AQ48" s="18">
        <v>0</v>
      </c>
      <c r="AR48" s="18">
        <v>0</v>
      </c>
      <c r="AS48" s="18">
        <v>0</v>
      </c>
      <c r="AT48" s="18">
        <v>15608967.369999986</v>
      </c>
      <c r="AU48" s="18">
        <v>0</v>
      </c>
      <c r="AV48" s="18">
        <v>3531603.4100000071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468947.47000000929</v>
      </c>
      <c r="BC48" s="18">
        <v>0</v>
      </c>
      <c r="BD48" s="18">
        <v>1396987.6500000008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1129538.29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1507353.7799999998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30063956.830000024</v>
      </c>
      <c r="CK48" s="18">
        <v>0</v>
      </c>
      <c r="CL48" s="18">
        <v>491172.33</v>
      </c>
      <c r="CM48" s="18">
        <v>0</v>
      </c>
      <c r="CN48" s="18">
        <v>2090074.25</v>
      </c>
      <c r="CO48" s="18">
        <v>0</v>
      </c>
      <c r="CP48" s="18">
        <v>0</v>
      </c>
      <c r="CQ48" s="18">
        <v>0</v>
      </c>
      <c r="CR48" s="18">
        <v>363609.15000000014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10197781.619999999</v>
      </c>
      <c r="DE48" s="18">
        <v>0</v>
      </c>
      <c r="DF48" s="18">
        <v>114455.93999999999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50071742.589999989</v>
      </c>
      <c r="DY48" s="18">
        <v>0</v>
      </c>
      <c r="DZ48" s="18">
        <v>0</v>
      </c>
      <c r="EA48" s="18">
        <v>0</v>
      </c>
      <c r="EB48" s="18">
        <v>61668711.279999927</v>
      </c>
      <c r="EC48" s="18">
        <v>0</v>
      </c>
      <c r="ED48" s="18">
        <v>75360.009999999995</v>
      </c>
      <c r="EE48" s="18">
        <v>0</v>
      </c>
      <c r="EF48" s="18">
        <v>590161.49</v>
      </c>
      <c r="EG48" s="18">
        <v>0</v>
      </c>
      <c r="EH48" s="18">
        <v>7627180.0500000315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123364.76999999992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317630153.58999991</v>
      </c>
      <c r="HW48" s="18">
        <v>0</v>
      </c>
      <c r="HX48" s="19">
        <v>317630153.58999991</v>
      </c>
    </row>
    <row r="49" spans="1:232" ht="12.75" customHeight="1">
      <c r="A49" s="55" t="s">
        <v>231</v>
      </c>
      <c r="B49" s="17">
        <v>1058</v>
      </c>
      <c r="C49" s="56" t="s">
        <v>147</v>
      </c>
      <c r="D49" s="19">
        <v>3349749.49</v>
      </c>
      <c r="E49" s="19">
        <v>0</v>
      </c>
      <c r="F49" s="18">
        <v>537006.18000000005</v>
      </c>
      <c r="G49" s="18">
        <v>0</v>
      </c>
      <c r="H49" s="18">
        <v>2812743.31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27803769.52</v>
      </c>
      <c r="O49" s="18">
        <v>0</v>
      </c>
      <c r="P49" s="18">
        <v>0</v>
      </c>
      <c r="Q49" s="18">
        <v>0</v>
      </c>
      <c r="R49" s="18">
        <v>13631238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861350.18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59995808.689999998</v>
      </c>
      <c r="AQ49" s="18">
        <v>0</v>
      </c>
      <c r="AR49" s="18">
        <v>0</v>
      </c>
      <c r="AS49" s="18">
        <v>0</v>
      </c>
      <c r="AT49" s="18">
        <v>3491009.86</v>
      </c>
      <c r="AU49" s="18">
        <v>0</v>
      </c>
      <c r="AV49" s="18">
        <v>2942781.08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39734423.450000003</v>
      </c>
      <c r="BC49" s="18">
        <v>0</v>
      </c>
      <c r="BD49" s="18">
        <v>3348269.87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981186.83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17626386.399999999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2779372.11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3416434.72</v>
      </c>
      <c r="CK49" s="18">
        <v>0</v>
      </c>
      <c r="CL49" s="18">
        <v>549868.79</v>
      </c>
      <c r="CM49" s="18">
        <v>0</v>
      </c>
      <c r="CN49" s="18">
        <v>414178.2</v>
      </c>
      <c r="CO49" s="18">
        <v>0</v>
      </c>
      <c r="CP49" s="18">
        <v>0</v>
      </c>
      <c r="CQ49" s="18">
        <v>0</v>
      </c>
      <c r="CR49" s="18">
        <v>366304.77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101868056.77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262.52</v>
      </c>
      <c r="DU49" s="18">
        <v>0</v>
      </c>
      <c r="DV49" s="18">
        <v>46478114.560000002</v>
      </c>
      <c r="DW49" s="18">
        <v>0</v>
      </c>
      <c r="DX49" s="18">
        <v>69298855.200000003</v>
      </c>
      <c r="DY49" s="18">
        <v>0</v>
      </c>
      <c r="DZ49" s="18">
        <v>0</v>
      </c>
      <c r="EA49" s="18">
        <v>0</v>
      </c>
      <c r="EB49" s="18">
        <v>461744.76</v>
      </c>
      <c r="EC49" s="18">
        <v>0</v>
      </c>
      <c r="ED49" s="18">
        <v>0</v>
      </c>
      <c r="EE49" s="18">
        <v>0</v>
      </c>
      <c r="EF49" s="18">
        <v>11966.52</v>
      </c>
      <c r="EG49" s="18">
        <v>0</v>
      </c>
      <c r="EH49" s="18">
        <v>283138650.14999998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795923.54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171598104.97999999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171598104.97999999</v>
      </c>
      <c r="FW49" s="19">
        <v>0</v>
      </c>
      <c r="FX49" s="18">
        <v>171598104.97999999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104123.55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855047934.50999987</v>
      </c>
      <c r="HW49" s="18">
        <v>0</v>
      </c>
      <c r="HX49" s="19">
        <v>855047934.50999987</v>
      </c>
    </row>
    <row r="50" spans="1:232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1168767.4571515461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26650162.210000001</v>
      </c>
      <c r="DE50" s="18">
        <v>0</v>
      </c>
      <c r="DF50" s="18">
        <v>5685721.4100000001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51673831.210000001</v>
      </c>
      <c r="DW50" s="18">
        <v>0</v>
      </c>
      <c r="DX50" s="18">
        <v>72816.53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299288715.56999999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69621793.430000007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454229364.34715152</v>
      </c>
      <c r="HW50" s="18">
        <v>0</v>
      </c>
      <c r="HX50" s="19">
        <v>454229364.34715152</v>
      </c>
    </row>
    <row r="51" spans="1:232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  <c r="HX51" s="19">
        <v>0</v>
      </c>
    </row>
    <row r="52" spans="1:232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3402848685.1000004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1061670440.6799998</v>
      </c>
      <c r="FW52" s="19">
        <v>0</v>
      </c>
      <c r="FX52" s="18">
        <v>85988118.101619855</v>
      </c>
      <c r="FY52" s="18">
        <v>0</v>
      </c>
      <c r="FZ52" s="18">
        <v>975682322.57837999</v>
      </c>
      <c r="GA52" s="18">
        <v>0</v>
      </c>
      <c r="GB52" s="19">
        <v>2341178244.4200006</v>
      </c>
      <c r="GC52" s="19">
        <v>0</v>
      </c>
      <c r="GD52" s="18">
        <v>466211409.54078209</v>
      </c>
      <c r="GE52" s="18">
        <v>0</v>
      </c>
      <c r="GF52" s="18">
        <v>1874966834.8792181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3402848685.1000004</v>
      </c>
      <c r="HW52" s="18">
        <v>0</v>
      </c>
      <c r="HX52" s="19">
        <v>3402848685.1000004</v>
      </c>
    </row>
    <row r="53" spans="1:232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22537942448.957027</v>
      </c>
      <c r="FQ53" s="19">
        <v>0</v>
      </c>
      <c r="FR53" s="18">
        <v>38253.229999999996</v>
      </c>
      <c r="FS53" s="18">
        <v>0</v>
      </c>
      <c r="FT53" s="18">
        <v>679172.7</v>
      </c>
      <c r="FU53" s="18">
        <v>0</v>
      </c>
      <c r="FV53" s="19">
        <v>6054466406.9542694</v>
      </c>
      <c r="FW53" s="19">
        <v>0</v>
      </c>
      <c r="FX53" s="18">
        <v>90666357.527996421</v>
      </c>
      <c r="FY53" s="18">
        <v>0</v>
      </c>
      <c r="FZ53" s="18">
        <v>5963800049.4262733</v>
      </c>
      <c r="GA53" s="18">
        <v>0</v>
      </c>
      <c r="GB53" s="19">
        <v>16482758616.072758</v>
      </c>
      <c r="GC53" s="19">
        <v>0</v>
      </c>
      <c r="GD53" s="18">
        <v>634535402.50500035</v>
      </c>
      <c r="GE53" s="18">
        <v>0</v>
      </c>
      <c r="GF53" s="18">
        <v>15848223213.567759</v>
      </c>
      <c r="GG53" s="18">
        <v>0</v>
      </c>
      <c r="GH53" s="18">
        <v>1610378.1099999999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22539552827.067032</v>
      </c>
      <c r="HW53" s="18">
        <v>0</v>
      </c>
      <c r="HX53" s="19">
        <v>22539552827.067032</v>
      </c>
    </row>
    <row r="54" spans="1:232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1902373.0899999761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1329675342.6974974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1331578079.2732117</v>
      </c>
      <c r="HW54" s="18">
        <v>0</v>
      </c>
      <c r="HX54" s="19">
        <v>1331578079.2732117</v>
      </c>
    </row>
    <row r="55" spans="1:232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5824900.5000000196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428685114.27999997</v>
      </c>
      <c r="FQ55" s="19">
        <v>0</v>
      </c>
      <c r="FR55" s="18">
        <v>67666.539999999994</v>
      </c>
      <c r="FS55" s="18">
        <v>0</v>
      </c>
      <c r="FT55" s="18">
        <v>30321452.25</v>
      </c>
      <c r="FU55" s="18">
        <v>0</v>
      </c>
      <c r="FV55" s="19">
        <v>96278828.290000007</v>
      </c>
      <c r="FW55" s="19">
        <v>0</v>
      </c>
      <c r="FX55" s="18">
        <v>1237896.72</v>
      </c>
      <c r="FY55" s="18">
        <v>0</v>
      </c>
      <c r="FZ55" s="18">
        <v>95040931.570000008</v>
      </c>
      <c r="GA55" s="18">
        <v>0</v>
      </c>
      <c r="GB55" s="19">
        <v>302017167.19999999</v>
      </c>
      <c r="GC55" s="19">
        <v>0</v>
      </c>
      <c r="GD55" s="18">
        <v>45531794.120000005</v>
      </c>
      <c r="GE55" s="18">
        <v>0</v>
      </c>
      <c r="GF55" s="18">
        <v>256485373.07999998</v>
      </c>
      <c r="GG55" s="18">
        <v>0</v>
      </c>
      <c r="GH55" s="18">
        <v>127199245.43231997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54439.58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561763699.79232001</v>
      </c>
      <c r="HW55" s="18">
        <v>0</v>
      </c>
      <c r="HX55" s="19">
        <v>561763699.79232001</v>
      </c>
    </row>
    <row r="56" spans="1:232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1582914.04</v>
      </c>
      <c r="DE56" s="18">
        <v>0</v>
      </c>
      <c r="DF56" s="18">
        <v>154770.51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43077289.479999997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43077289.479999997</v>
      </c>
      <c r="FW56" s="19">
        <v>0</v>
      </c>
      <c r="FX56" s="18">
        <v>0</v>
      </c>
      <c r="FY56" s="18">
        <v>0</v>
      </c>
      <c r="FZ56" s="18">
        <v>43077289.479999997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229876315.9899013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274691290.01990128</v>
      </c>
      <c r="HW56" s="18">
        <v>0</v>
      </c>
      <c r="HX56" s="19">
        <v>274691290.01990128</v>
      </c>
    </row>
    <row r="57" spans="1:232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917276.88999999978</v>
      </c>
      <c r="DE57" s="18">
        <v>0</v>
      </c>
      <c r="DF57" s="18">
        <v>231338.60000000009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137485858.20999905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138634473.69999906</v>
      </c>
      <c r="HW57" s="18">
        <v>0</v>
      </c>
      <c r="HX57" s="19">
        <v>138634473.69999906</v>
      </c>
    </row>
    <row r="58" spans="1:232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139936158.23000002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139936158.23000002</v>
      </c>
      <c r="HW58" s="18">
        <v>0</v>
      </c>
      <c r="HX58" s="19">
        <v>139936158.23000002</v>
      </c>
    </row>
    <row r="59" spans="1:232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180154177.56110001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180154177.56110001</v>
      </c>
      <c r="GC59" s="19">
        <v>0</v>
      </c>
      <c r="GD59" s="18">
        <v>0</v>
      </c>
      <c r="GE59" s="18">
        <v>0</v>
      </c>
      <c r="GF59" s="18">
        <v>180154177.56110001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1E-3</v>
      </c>
      <c r="GO59" s="18">
        <v>0</v>
      </c>
      <c r="GP59" s="18">
        <v>8420722386.8483982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8600876564.4104958</v>
      </c>
      <c r="HW59" s="18">
        <v>0</v>
      </c>
      <c r="HX59" s="19">
        <v>8600876564.4104958</v>
      </c>
    </row>
    <row r="60" spans="1:232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1301222.03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1179602314.4000001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1180903536.4300001</v>
      </c>
      <c r="HW60" s="18">
        <v>0</v>
      </c>
      <c r="HX60" s="19">
        <v>1180903536.4300001</v>
      </c>
    </row>
    <row r="61" spans="1:232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13843.2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8032030360.3699951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8032044203.5699949</v>
      </c>
      <c r="HW61" s="18">
        <v>0</v>
      </c>
      <c r="HX61" s="19">
        <v>8032044203.5699949</v>
      </c>
    </row>
    <row r="62" spans="1:232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910624.41000000061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18679877.159999989</v>
      </c>
      <c r="GO62" s="18">
        <v>2499651.52</v>
      </c>
      <c r="GP62" s="18">
        <v>7434354719.560009</v>
      </c>
      <c r="GQ62" s="18">
        <v>277210182.56999975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7453945221.1300087</v>
      </c>
      <c r="HW62" s="18">
        <v>279709834.08999974</v>
      </c>
      <c r="HX62" s="19">
        <v>7733655055.2200089</v>
      </c>
    </row>
    <row r="63" spans="1:232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36483722.90000546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752210383.65994704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788694106.5599525</v>
      </c>
      <c r="HW63" s="18">
        <v>0</v>
      </c>
      <c r="HX63" s="19">
        <v>788694106.5599525</v>
      </c>
    </row>
    <row r="64" spans="1:232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142660175.69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47173453.289999999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47173453.289999999</v>
      </c>
      <c r="FW64" s="19">
        <v>0</v>
      </c>
      <c r="FX64" s="18">
        <v>2020556.0499999996</v>
      </c>
      <c r="FY64" s="18">
        <v>0</v>
      </c>
      <c r="FZ64" s="18">
        <v>45152897.240000002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9682317637.9999981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9872151266.9799976</v>
      </c>
      <c r="HW64" s="18">
        <v>0</v>
      </c>
      <c r="HX64" s="19">
        <v>9872151266.9799976</v>
      </c>
    </row>
    <row r="65" spans="1:232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7294522.3499999996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199871145.54999998</v>
      </c>
      <c r="GQ65" s="18">
        <v>5395704.6100000003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207165667.89999998</v>
      </c>
      <c r="HW65" s="18">
        <v>5406683.3799999999</v>
      </c>
      <c r="HX65" s="19">
        <v>212572351.27999997</v>
      </c>
    </row>
    <row r="66" spans="1:232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95273962.399999991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1346339145.45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1441613107.8500001</v>
      </c>
      <c r="HW66" s="18">
        <v>0</v>
      </c>
      <c r="HX66" s="19">
        <v>1441613107.8500001</v>
      </c>
    </row>
    <row r="67" spans="1:232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33641450.829999983</v>
      </c>
      <c r="DE67" s="18">
        <v>0</v>
      </c>
      <c r="DF67" s="18">
        <v>26250235.890000001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462937059.35000002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462937059.35000002</v>
      </c>
      <c r="FW67" s="19">
        <v>0</v>
      </c>
      <c r="FX67" s="18">
        <v>146528533.76000005</v>
      </c>
      <c r="FY67" s="18">
        <v>0</v>
      </c>
      <c r="FZ67" s="18">
        <v>316408525.58999997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6357230382.1059628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6880059128.1759624</v>
      </c>
      <c r="HW67" s="18">
        <v>0</v>
      </c>
      <c r="HX67" s="19">
        <v>6880059128.1759624</v>
      </c>
    </row>
    <row r="68" spans="1:232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17499219.249024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411487925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411487925</v>
      </c>
      <c r="FW68" s="19">
        <v>0</v>
      </c>
      <c r="FX68" s="18">
        <v>0</v>
      </c>
      <c r="FY68" s="18">
        <v>0</v>
      </c>
      <c r="FZ68" s="18">
        <v>411487925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1885247344.366771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2314234488.6157951</v>
      </c>
      <c r="HW68" s="18">
        <v>0</v>
      </c>
      <c r="HX68" s="19">
        <v>2314234488.6157951</v>
      </c>
    </row>
    <row r="69" spans="1:232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3395.5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56102021.029999986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56102021.029999986</v>
      </c>
      <c r="FW69" s="19">
        <v>0</v>
      </c>
      <c r="FX69" s="18">
        <v>930386.16999999981</v>
      </c>
      <c r="FY69" s="18">
        <v>0</v>
      </c>
      <c r="FZ69" s="18">
        <v>55171634.859999985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7497165310.7299995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7553270727.2600002</v>
      </c>
      <c r="HW69" s="18">
        <v>0</v>
      </c>
      <c r="HX69" s="19">
        <v>7553270727.2600002</v>
      </c>
    </row>
    <row r="70" spans="1:232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202070431.95971501</v>
      </c>
      <c r="DE70" s="18">
        <v>0</v>
      </c>
      <c r="DF70" s="18">
        <v>13637309.279999999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2066481541.0800049</v>
      </c>
      <c r="FQ70" s="19">
        <v>0</v>
      </c>
      <c r="FR70" s="18">
        <v>4395023.5100000007</v>
      </c>
      <c r="FS70" s="18">
        <v>0</v>
      </c>
      <c r="FT70" s="18">
        <v>312800.46999999997</v>
      </c>
      <c r="FU70" s="18">
        <v>0</v>
      </c>
      <c r="FV70" s="19">
        <v>237670610.11000228</v>
      </c>
      <c r="FW70" s="19">
        <v>0</v>
      </c>
      <c r="FX70" s="18">
        <v>3694987.5999999987</v>
      </c>
      <c r="FY70" s="18">
        <v>0</v>
      </c>
      <c r="FZ70" s="18">
        <v>233975622.51000229</v>
      </c>
      <c r="GA70" s="18">
        <v>0</v>
      </c>
      <c r="GB70" s="19">
        <v>1824103106.9900026</v>
      </c>
      <c r="GC70" s="19">
        <v>0</v>
      </c>
      <c r="GD70" s="18">
        <v>7572218.0199999996</v>
      </c>
      <c r="GE70" s="18">
        <v>0</v>
      </c>
      <c r="GF70" s="18">
        <v>1816530888.9700027</v>
      </c>
      <c r="GG70" s="18">
        <v>0</v>
      </c>
      <c r="GH70" s="18">
        <v>3093011.7599999956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395207724.370143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2680490018.449862</v>
      </c>
      <c r="HW70" s="18">
        <v>0</v>
      </c>
      <c r="HX70" s="19">
        <v>2680490018.449862</v>
      </c>
    </row>
    <row r="71" spans="1:232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452900332.79534799</v>
      </c>
      <c r="DE71" s="18">
        <v>0</v>
      </c>
      <c r="DF71" s="18">
        <v>412697238.31999767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8788498.6000000015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8788498.6000000015</v>
      </c>
      <c r="FW71" s="19">
        <v>0</v>
      </c>
      <c r="FX71" s="18">
        <v>620866.97000000009</v>
      </c>
      <c r="FY71" s="18">
        <v>0</v>
      </c>
      <c r="FZ71" s="18">
        <v>8167631.6300000018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6278717247.8416595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7153103317.5570049</v>
      </c>
      <c r="HW71" s="18">
        <v>0</v>
      </c>
      <c r="HX71" s="19">
        <v>7153103317.5570049</v>
      </c>
    </row>
    <row r="72" spans="1:232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1162844.6500000069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13517909686.763788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13519072531.413788</v>
      </c>
      <c r="HW72" s="18">
        <v>0</v>
      </c>
      <c r="HX72" s="19">
        <v>13519072531.413788</v>
      </c>
    </row>
    <row r="73" spans="1:232" ht="12.75" customHeight="1">
      <c r="A73" s="57" t="s">
        <v>281</v>
      </c>
      <c r="B73" s="47">
        <v>9000</v>
      </c>
      <c r="C73" s="56" t="s">
        <v>282</v>
      </c>
      <c r="D73" s="48">
        <v>38451490166.017281</v>
      </c>
      <c r="E73" s="48">
        <v>3481382347.363121</v>
      </c>
      <c r="F73" s="48">
        <v>8413053158.1177177</v>
      </c>
      <c r="G73" s="48">
        <v>230296264.74622178</v>
      </c>
      <c r="H73" s="48">
        <v>15402113232.96105</v>
      </c>
      <c r="I73" s="48">
        <v>883871183.33076453</v>
      </c>
      <c r="J73" s="48">
        <v>14636323774.938534</v>
      </c>
      <c r="K73" s="48">
        <v>2367214899.2861347</v>
      </c>
      <c r="L73" s="48">
        <v>2089770578.4202864</v>
      </c>
      <c r="M73" s="48">
        <v>394229.02</v>
      </c>
      <c r="N73" s="48">
        <v>7583388909.6901579</v>
      </c>
      <c r="O73" s="48">
        <v>0</v>
      </c>
      <c r="P73" s="48">
        <v>82979569.210000008</v>
      </c>
      <c r="Q73" s="48">
        <v>0</v>
      </c>
      <c r="R73" s="48">
        <v>180094201.80000001</v>
      </c>
      <c r="S73" s="48">
        <v>10377382.74</v>
      </c>
      <c r="T73" s="48">
        <v>38865276.777301997</v>
      </c>
      <c r="U73" s="48">
        <v>0</v>
      </c>
      <c r="V73" s="48">
        <v>40973586.189999998</v>
      </c>
      <c r="W73" s="48">
        <v>0</v>
      </c>
      <c r="X73" s="48">
        <v>6664413.3300000001</v>
      </c>
      <c r="Y73" s="48">
        <v>0</v>
      </c>
      <c r="Z73" s="48">
        <v>5584293657.5586271</v>
      </c>
      <c r="AA73" s="48">
        <v>58000363.460099459</v>
      </c>
      <c r="AB73" s="48">
        <v>3256016.8</v>
      </c>
      <c r="AC73" s="48">
        <v>0</v>
      </c>
      <c r="AD73" s="48">
        <v>2451282386.2179594</v>
      </c>
      <c r="AE73" s="48">
        <v>399845771.7713322</v>
      </c>
      <c r="AF73" s="48">
        <v>0</v>
      </c>
      <c r="AG73" s="48">
        <v>0</v>
      </c>
      <c r="AH73" s="48">
        <v>0</v>
      </c>
      <c r="AI73" s="48">
        <v>0</v>
      </c>
      <c r="AJ73" s="48">
        <v>97668674805.262054</v>
      </c>
      <c r="AK73" s="48">
        <v>9749075.620000001</v>
      </c>
      <c r="AL73" s="48">
        <v>1390749649.769294</v>
      </c>
      <c r="AM73" s="48">
        <v>0</v>
      </c>
      <c r="AN73" s="48">
        <v>7534654346.1546907</v>
      </c>
      <c r="AO73" s="48">
        <v>292302221.61999989</v>
      </c>
      <c r="AP73" s="48">
        <v>53711877347.513023</v>
      </c>
      <c r="AQ73" s="48">
        <v>408790180.67000002</v>
      </c>
      <c r="AR73" s="48">
        <v>85285616.240003198</v>
      </c>
      <c r="AS73" s="48">
        <v>0</v>
      </c>
      <c r="AT73" s="48">
        <v>2071437507.8219018</v>
      </c>
      <c r="AU73" s="48">
        <v>12289658.200000001</v>
      </c>
      <c r="AV73" s="48">
        <v>2856906416.2815614</v>
      </c>
      <c r="AW73" s="48">
        <v>391156203.51800001</v>
      </c>
      <c r="AX73" s="48">
        <v>918241.1999999996</v>
      </c>
      <c r="AY73" s="48">
        <v>14095.92</v>
      </c>
      <c r="AZ73" s="48">
        <v>7021766.8999999994</v>
      </c>
      <c r="BA73" s="48">
        <v>0</v>
      </c>
      <c r="BB73" s="48">
        <v>253870250.55264604</v>
      </c>
      <c r="BC73" s="48">
        <v>4406960.5320154903</v>
      </c>
      <c r="BD73" s="48">
        <v>1353222508.9239724</v>
      </c>
      <c r="BE73" s="48">
        <v>8691802.0359738152</v>
      </c>
      <c r="BF73" s="48">
        <v>27386275.400000002</v>
      </c>
      <c r="BG73" s="48">
        <v>0</v>
      </c>
      <c r="BH73" s="48">
        <v>222595034.95999995</v>
      </c>
      <c r="BI73" s="48">
        <v>0</v>
      </c>
      <c r="BJ73" s="48">
        <v>1294620922.3041978</v>
      </c>
      <c r="BK73" s="48">
        <v>105981944.70999999</v>
      </c>
      <c r="BL73" s="48">
        <v>1296247128.7141981</v>
      </c>
      <c r="BM73" s="48">
        <v>3007900.79</v>
      </c>
      <c r="BN73" s="48">
        <v>62143144.219999999</v>
      </c>
      <c r="BO73" s="48">
        <v>0</v>
      </c>
      <c r="BP73" s="48">
        <v>184701369.63311651</v>
      </c>
      <c r="BQ73" s="48">
        <v>0</v>
      </c>
      <c r="BR73" s="48">
        <v>35741183.149999902</v>
      </c>
      <c r="BS73" s="48">
        <v>0</v>
      </c>
      <c r="BT73" s="48">
        <v>0</v>
      </c>
      <c r="BU73" s="48">
        <v>0</v>
      </c>
      <c r="BV73" s="48">
        <v>1377906022.8400013</v>
      </c>
      <c r="BW73" s="48">
        <v>28138028.430000003</v>
      </c>
      <c r="BX73" s="48">
        <v>43740425.369999997</v>
      </c>
      <c r="BY73" s="48">
        <v>28500</v>
      </c>
      <c r="BZ73" s="48">
        <v>260780696.04999998</v>
      </c>
      <c r="CA73" s="48">
        <v>598519458.1400001</v>
      </c>
      <c r="CB73" s="48">
        <v>146101487.71579957</v>
      </c>
      <c r="CC73" s="48">
        <v>2564121.81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14155966166.150484</v>
      </c>
      <c r="CK73" s="48">
        <v>124233542.81</v>
      </c>
      <c r="CL73" s="48">
        <v>1271323353.851799</v>
      </c>
      <c r="CM73" s="48">
        <v>14182443.290000001</v>
      </c>
      <c r="CN73" s="48">
        <v>331964544.60829324</v>
      </c>
      <c r="CO73" s="48">
        <v>0</v>
      </c>
      <c r="CP73" s="48">
        <v>0</v>
      </c>
      <c r="CQ73" s="48">
        <v>0</v>
      </c>
      <c r="CR73" s="48">
        <v>459162142.03508317</v>
      </c>
      <c r="CS73" s="48">
        <v>6.24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150767956.47</v>
      </c>
      <c r="DA73" s="48">
        <v>0</v>
      </c>
      <c r="DB73" s="48">
        <v>3834622.63</v>
      </c>
      <c r="DC73" s="48">
        <v>2704.61</v>
      </c>
      <c r="DD73" s="48">
        <v>6385369251.4557714</v>
      </c>
      <c r="DE73" s="48">
        <v>53372140.469500005</v>
      </c>
      <c r="DF73" s="48">
        <v>18753445.305714291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1094005.22</v>
      </c>
      <c r="DM73" s="48">
        <v>77765.42</v>
      </c>
      <c r="DN73" s="48">
        <v>1227034410.7562685</v>
      </c>
      <c r="DO73" s="48">
        <v>73937375.040000007</v>
      </c>
      <c r="DP73" s="48">
        <v>79703853.306920007</v>
      </c>
      <c r="DQ73" s="48">
        <v>211051696.57284439</v>
      </c>
      <c r="DR73" s="48">
        <v>574891.68000000005</v>
      </c>
      <c r="DS73" s="48">
        <v>0</v>
      </c>
      <c r="DT73" s="48">
        <v>12481556.448616758</v>
      </c>
      <c r="DU73" s="48">
        <v>5504.21</v>
      </c>
      <c r="DV73" s="48">
        <v>235629476.57798409</v>
      </c>
      <c r="DW73" s="48">
        <v>29296417.720000006</v>
      </c>
      <c r="DX73" s="48">
        <v>2570666103.9656034</v>
      </c>
      <c r="DY73" s="48">
        <v>152737.97</v>
      </c>
      <c r="DZ73" s="48">
        <v>0</v>
      </c>
      <c r="EA73" s="48">
        <v>0</v>
      </c>
      <c r="EB73" s="48">
        <v>6510073606.6011438</v>
      </c>
      <c r="EC73" s="48">
        <v>11426779.33</v>
      </c>
      <c r="ED73" s="48">
        <v>682755518.97009885</v>
      </c>
      <c r="EE73" s="48">
        <v>2185396.9665999999</v>
      </c>
      <c r="EF73" s="48">
        <v>4153926627.0512114</v>
      </c>
      <c r="EG73" s="48">
        <v>197442374.68944421</v>
      </c>
      <c r="EH73" s="48">
        <v>6382483831.5580006</v>
      </c>
      <c r="EI73" s="48">
        <v>19491095.646923602</v>
      </c>
      <c r="EJ73" s="48">
        <v>0</v>
      </c>
      <c r="EK73" s="48">
        <v>0</v>
      </c>
      <c r="EL73" s="48">
        <v>0</v>
      </c>
      <c r="EM73" s="48">
        <v>0</v>
      </c>
      <c r="EN73" s="48">
        <v>1119161676.3800001</v>
      </c>
      <c r="EO73" s="48">
        <v>89523.56</v>
      </c>
      <c r="EP73" s="48">
        <v>0</v>
      </c>
      <c r="EQ73" s="48">
        <v>0</v>
      </c>
      <c r="ER73" s="48">
        <v>82998542.038449988</v>
      </c>
      <c r="ES73" s="48">
        <v>0</v>
      </c>
      <c r="ET73" s="48">
        <v>0</v>
      </c>
      <c r="EU73" s="48">
        <v>0</v>
      </c>
      <c r="EV73" s="48">
        <v>129265417.58</v>
      </c>
      <c r="EW73" s="48">
        <v>22485844.050000001</v>
      </c>
      <c r="EX73" s="48">
        <v>897350828.45290029</v>
      </c>
      <c r="EY73" s="48">
        <v>0</v>
      </c>
      <c r="EZ73" s="48">
        <v>34292692648.818504</v>
      </c>
      <c r="FA73" s="48">
        <v>0</v>
      </c>
      <c r="FB73" s="48">
        <v>384499555.10904992</v>
      </c>
      <c r="FC73" s="48">
        <v>0</v>
      </c>
      <c r="FD73" s="48">
        <v>7205444200.8175993</v>
      </c>
      <c r="FE73" s="48">
        <v>0</v>
      </c>
      <c r="FF73" s="48">
        <v>6227997.5200000005</v>
      </c>
      <c r="FG73" s="48">
        <v>992309.98000000103</v>
      </c>
      <c r="FH73" s="48">
        <v>1358703.9</v>
      </c>
      <c r="FI73" s="48">
        <v>0</v>
      </c>
      <c r="FJ73" s="48">
        <v>225332571.70835</v>
      </c>
      <c r="FK73" s="48">
        <v>0</v>
      </c>
      <c r="FL73" s="48">
        <v>1250611173.8222499</v>
      </c>
      <c r="FM73" s="48">
        <v>0</v>
      </c>
      <c r="FN73" s="48">
        <v>246120430.83028975</v>
      </c>
      <c r="FO73" s="48">
        <v>0.1</v>
      </c>
      <c r="FP73" s="48">
        <v>103955225177.84706</v>
      </c>
      <c r="FQ73" s="48">
        <v>187443453.95999998</v>
      </c>
      <c r="FR73" s="48">
        <v>72701569.569999263</v>
      </c>
      <c r="FS73" s="48">
        <v>3600</v>
      </c>
      <c r="FT73" s="48">
        <v>118050291.98954986</v>
      </c>
      <c r="FU73" s="48">
        <v>0</v>
      </c>
      <c r="FV73" s="48">
        <v>39314123457.07428</v>
      </c>
      <c r="FW73" s="48">
        <v>0</v>
      </c>
      <c r="FX73" s="48">
        <v>5344580049.5802507</v>
      </c>
      <c r="FY73" s="48">
        <v>0</v>
      </c>
      <c r="FZ73" s="48">
        <v>33969543407.494034</v>
      </c>
      <c r="GA73" s="48">
        <v>0</v>
      </c>
      <c r="GB73" s="48">
        <v>64450349859.213242</v>
      </c>
      <c r="GC73" s="48">
        <v>187439853.95999998</v>
      </c>
      <c r="GD73" s="48">
        <v>12057431788.805889</v>
      </c>
      <c r="GE73" s="48">
        <v>31765198.209999997</v>
      </c>
      <c r="GF73" s="48">
        <v>52392918070.407372</v>
      </c>
      <c r="GG73" s="48">
        <v>155674655.74999997</v>
      </c>
      <c r="GH73" s="48">
        <v>788324195.08060014</v>
      </c>
      <c r="GI73" s="48">
        <v>1273789.97</v>
      </c>
      <c r="GJ73" s="48">
        <v>1372072407.2</v>
      </c>
      <c r="GK73" s="48">
        <v>0</v>
      </c>
      <c r="GL73" s="48">
        <v>228105.65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424990119906.38629</v>
      </c>
      <c r="HW73" s="48">
        <v>6764783148.9558554</v>
      </c>
      <c r="HX73" s="48">
        <v>431754903055.34229</v>
      </c>
    </row>
    <row r="74" spans="1:232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1001443212.4840924</v>
      </c>
      <c r="DE74" s="48">
        <v>10978.77</v>
      </c>
      <c r="DF74" s="48">
        <v>452970892.5999977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3704887079.6711044</v>
      </c>
      <c r="FQ74" s="48">
        <v>0</v>
      </c>
      <c r="FR74" s="48">
        <v>4462690.0500000007</v>
      </c>
      <c r="FS74" s="48">
        <v>0</v>
      </c>
      <c r="FT74" s="48">
        <v>30634252.719999999</v>
      </c>
      <c r="FU74" s="48">
        <v>0</v>
      </c>
      <c r="FV74" s="48">
        <v>1363515685.150002</v>
      </c>
      <c r="FW74" s="48">
        <v>0</v>
      </c>
      <c r="FX74" s="48">
        <v>155033227.27000004</v>
      </c>
      <c r="FY74" s="48">
        <v>0</v>
      </c>
      <c r="FZ74" s="48">
        <v>1208482457.8800023</v>
      </c>
      <c r="GA74" s="48">
        <v>0</v>
      </c>
      <c r="GB74" s="48">
        <v>2306274451.7511024</v>
      </c>
      <c r="GC74" s="48">
        <v>0</v>
      </c>
      <c r="GD74" s="48">
        <v>53104012.140000001</v>
      </c>
      <c r="GE74" s="48">
        <v>0</v>
      </c>
      <c r="GF74" s="48">
        <v>2253170439.6111026</v>
      </c>
      <c r="GG74" s="48">
        <v>0</v>
      </c>
      <c r="GH74" s="48">
        <v>130292257.19231996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18679877.160999987</v>
      </c>
      <c r="GO74" s="48">
        <v>2499651.52</v>
      </c>
      <c r="GP74" s="48">
        <v>74815953904.72406</v>
      </c>
      <c r="GQ74" s="48">
        <v>282605887.17999977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80124227587.318283</v>
      </c>
      <c r="HW74" s="48">
        <v>285116517.46999973</v>
      </c>
      <c r="HX74" s="48">
        <v>80409344104.788284</v>
      </c>
    </row>
    <row r="75" spans="1:232" ht="13.8">
      <c r="A75" s="57" t="s">
        <v>287</v>
      </c>
      <c r="B75" s="47">
        <v>9003</v>
      </c>
      <c r="C75" s="56" t="s">
        <v>288</v>
      </c>
      <c r="D75" s="48">
        <v>38451490166.017281</v>
      </c>
      <c r="E75" s="48">
        <v>3481382347.363121</v>
      </c>
      <c r="F75" s="48">
        <v>8413053158.1177177</v>
      </c>
      <c r="G75" s="48">
        <v>230296264.74622178</v>
      </c>
      <c r="H75" s="48">
        <v>15402113232.96105</v>
      </c>
      <c r="I75" s="48">
        <v>883871183.33076453</v>
      </c>
      <c r="J75" s="48">
        <v>14636323774.938534</v>
      </c>
      <c r="K75" s="48">
        <v>2367214899.2861347</v>
      </c>
      <c r="L75" s="48">
        <v>2089770578.4202864</v>
      </c>
      <c r="M75" s="48">
        <v>394229.02</v>
      </c>
      <c r="N75" s="48">
        <v>7583388909.6901579</v>
      </c>
      <c r="O75" s="48">
        <v>0</v>
      </c>
      <c r="P75" s="48">
        <v>82979569.210000008</v>
      </c>
      <c r="Q75" s="48">
        <v>0</v>
      </c>
      <c r="R75" s="48">
        <v>180094201.80000001</v>
      </c>
      <c r="S75" s="48">
        <v>10377382.74</v>
      </c>
      <c r="T75" s="48">
        <v>38865276.777301997</v>
      </c>
      <c r="U75" s="48">
        <v>0</v>
      </c>
      <c r="V75" s="48">
        <v>40973586.189999998</v>
      </c>
      <c r="W75" s="48">
        <v>0</v>
      </c>
      <c r="X75" s="48">
        <v>6664413.3300000001</v>
      </c>
      <c r="Y75" s="48">
        <v>0</v>
      </c>
      <c r="Z75" s="48">
        <v>5584293657.5586271</v>
      </c>
      <c r="AA75" s="48">
        <v>58000363.460099459</v>
      </c>
      <c r="AB75" s="48">
        <v>3256016.8</v>
      </c>
      <c r="AC75" s="48">
        <v>0</v>
      </c>
      <c r="AD75" s="48">
        <v>2451282386.2179594</v>
      </c>
      <c r="AE75" s="48">
        <v>399845771.7713322</v>
      </c>
      <c r="AF75" s="48">
        <v>0</v>
      </c>
      <c r="AG75" s="48">
        <v>0</v>
      </c>
      <c r="AH75" s="48">
        <v>0</v>
      </c>
      <c r="AI75" s="48">
        <v>0</v>
      </c>
      <c r="AJ75" s="48">
        <v>97668674805.262054</v>
      </c>
      <c r="AK75" s="48">
        <v>9749075.620000001</v>
      </c>
      <c r="AL75" s="48">
        <v>1390749649.769294</v>
      </c>
      <c r="AM75" s="48">
        <v>0</v>
      </c>
      <c r="AN75" s="48">
        <v>7534654346.1546907</v>
      </c>
      <c r="AO75" s="48">
        <v>292302221.61999989</v>
      </c>
      <c r="AP75" s="48">
        <v>53711877347.513023</v>
      </c>
      <c r="AQ75" s="48">
        <v>408790180.67000002</v>
      </c>
      <c r="AR75" s="48">
        <v>85285616.240003198</v>
      </c>
      <c r="AS75" s="48">
        <v>0</v>
      </c>
      <c r="AT75" s="48">
        <v>2071437507.8219018</v>
      </c>
      <c r="AU75" s="48">
        <v>12289658.200000001</v>
      </c>
      <c r="AV75" s="48">
        <v>2856906416.2815614</v>
      </c>
      <c r="AW75" s="48">
        <v>391156203.51800001</v>
      </c>
      <c r="AX75" s="48">
        <v>918241.1999999996</v>
      </c>
      <c r="AY75" s="48">
        <v>14095.92</v>
      </c>
      <c r="AZ75" s="48">
        <v>7021766.8999999994</v>
      </c>
      <c r="BA75" s="48">
        <v>0</v>
      </c>
      <c r="BB75" s="48">
        <v>253870250.55264604</v>
      </c>
      <c r="BC75" s="48">
        <v>4406960.5320154903</v>
      </c>
      <c r="BD75" s="48">
        <v>1353222508.9239724</v>
      </c>
      <c r="BE75" s="48">
        <v>8691802.0359738152</v>
      </c>
      <c r="BF75" s="48">
        <v>27386275.400000002</v>
      </c>
      <c r="BG75" s="48">
        <v>0</v>
      </c>
      <c r="BH75" s="48">
        <v>222595034.95999995</v>
      </c>
      <c r="BI75" s="48">
        <v>0</v>
      </c>
      <c r="BJ75" s="48">
        <v>1294620922.3041978</v>
      </c>
      <c r="BK75" s="48">
        <v>105981944.70999999</v>
      </c>
      <c r="BL75" s="48">
        <v>1296247128.7141981</v>
      </c>
      <c r="BM75" s="48">
        <v>3007900.79</v>
      </c>
      <c r="BN75" s="48">
        <v>62143144.219999999</v>
      </c>
      <c r="BO75" s="48">
        <v>0</v>
      </c>
      <c r="BP75" s="48">
        <v>184701369.63311651</v>
      </c>
      <c r="BQ75" s="48">
        <v>0</v>
      </c>
      <c r="BR75" s="48">
        <v>35741183.149999902</v>
      </c>
      <c r="BS75" s="48">
        <v>0</v>
      </c>
      <c r="BT75" s="48">
        <v>0</v>
      </c>
      <c r="BU75" s="48">
        <v>0</v>
      </c>
      <c r="BV75" s="48">
        <v>1377906022.8400013</v>
      </c>
      <c r="BW75" s="48">
        <v>28138028.430000003</v>
      </c>
      <c r="BX75" s="48">
        <v>43740425.369999997</v>
      </c>
      <c r="BY75" s="48">
        <v>28500</v>
      </c>
      <c r="BZ75" s="48">
        <v>260780696.04999998</v>
      </c>
      <c r="CA75" s="48">
        <v>598519458.1400001</v>
      </c>
      <c r="CB75" s="48">
        <v>146101487.71579957</v>
      </c>
      <c r="CC75" s="48">
        <v>2564121.81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14155966166.150484</v>
      </c>
      <c r="CK75" s="48">
        <v>124233542.81</v>
      </c>
      <c r="CL75" s="48">
        <v>1271323353.851799</v>
      </c>
      <c r="CM75" s="48">
        <v>14182443.290000001</v>
      </c>
      <c r="CN75" s="48">
        <v>331964544.60829324</v>
      </c>
      <c r="CO75" s="48">
        <v>0</v>
      </c>
      <c r="CP75" s="48">
        <v>0</v>
      </c>
      <c r="CQ75" s="48">
        <v>0</v>
      </c>
      <c r="CR75" s="48">
        <v>459162142.03508317</v>
      </c>
      <c r="CS75" s="48">
        <v>6.24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150767956.47</v>
      </c>
      <c r="DA75" s="48">
        <v>0</v>
      </c>
      <c r="DB75" s="48">
        <v>3834622.63</v>
      </c>
      <c r="DC75" s="48">
        <v>2704.61</v>
      </c>
      <c r="DD75" s="48">
        <v>7386812463.9398642</v>
      </c>
      <c r="DE75" s="48">
        <v>53383119.239500009</v>
      </c>
      <c r="DF75" s="48">
        <v>471724337.90571201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1094005.22</v>
      </c>
      <c r="DM75" s="48">
        <v>77765.42</v>
      </c>
      <c r="DN75" s="48">
        <v>1227034410.7562685</v>
      </c>
      <c r="DO75" s="48">
        <v>73937375.040000007</v>
      </c>
      <c r="DP75" s="48">
        <v>79703853.306920007</v>
      </c>
      <c r="DQ75" s="48">
        <v>211051696.57284439</v>
      </c>
      <c r="DR75" s="48">
        <v>574891.68000000005</v>
      </c>
      <c r="DS75" s="48">
        <v>0</v>
      </c>
      <c r="DT75" s="48">
        <v>12481556.448616758</v>
      </c>
      <c r="DU75" s="48">
        <v>5504.21</v>
      </c>
      <c r="DV75" s="48">
        <v>235629476.57798409</v>
      </c>
      <c r="DW75" s="48">
        <v>29296417.720000006</v>
      </c>
      <c r="DX75" s="48">
        <v>2570666103.9656034</v>
      </c>
      <c r="DY75" s="48">
        <v>152737.97</v>
      </c>
      <c r="DZ75" s="48">
        <v>0</v>
      </c>
      <c r="EA75" s="48">
        <v>0</v>
      </c>
      <c r="EB75" s="48">
        <v>6510073606.6011438</v>
      </c>
      <c r="EC75" s="48">
        <v>11426779.33</v>
      </c>
      <c r="ED75" s="48">
        <v>682755518.97009885</v>
      </c>
      <c r="EE75" s="48">
        <v>2185396.9665999999</v>
      </c>
      <c r="EF75" s="48">
        <v>4153926627.0512114</v>
      </c>
      <c r="EG75" s="48">
        <v>197442374.68944421</v>
      </c>
      <c r="EH75" s="48">
        <v>6382483831.5580006</v>
      </c>
      <c r="EI75" s="48">
        <v>19491095.646923602</v>
      </c>
      <c r="EJ75" s="48">
        <v>0</v>
      </c>
      <c r="EK75" s="48">
        <v>0</v>
      </c>
      <c r="EL75" s="48">
        <v>0</v>
      </c>
      <c r="EM75" s="48">
        <v>0</v>
      </c>
      <c r="EN75" s="48">
        <v>1119161676.3800001</v>
      </c>
      <c r="EO75" s="48">
        <v>89523.56</v>
      </c>
      <c r="EP75" s="48">
        <v>0</v>
      </c>
      <c r="EQ75" s="48">
        <v>0</v>
      </c>
      <c r="ER75" s="48">
        <v>82998542.038449988</v>
      </c>
      <c r="ES75" s="48">
        <v>0</v>
      </c>
      <c r="ET75" s="48">
        <v>0</v>
      </c>
      <c r="EU75" s="48">
        <v>0</v>
      </c>
      <c r="EV75" s="48">
        <v>129265417.58</v>
      </c>
      <c r="EW75" s="48">
        <v>22485844.050000001</v>
      </c>
      <c r="EX75" s="48">
        <v>897350828.45290029</v>
      </c>
      <c r="EY75" s="48">
        <v>0</v>
      </c>
      <c r="EZ75" s="48">
        <v>34292692648.818504</v>
      </c>
      <c r="FA75" s="48">
        <v>0</v>
      </c>
      <c r="FB75" s="48">
        <v>384499555.10904992</v>
      </c>
      <c r="FC75" s="48">
        <v>0</v>
      </c>
      <c r="FD75" s="48">
        <v>7205444200.8175993</v>
      </c>
      <c r="FE75" s="48">
        <v>0</v>
      </c>
      <c r="FF75" s="48">
        <v>6227997.5200000005</v>
      </c>
      <c r="FG75" s="48">
        <v>992309.98000000103</v>
      </c>
      <c r="FH75" s="48">
        <v>1358703.9</v>
      </c>
      <c r="FI75" s="48">
        <v>0</v>
      </c>
      <c r="FJ75" s="48">
        <v>225332571.70835</v>
      </c>
      <c r="FK75" s="48">
        <v>0</v>
      </c>
      <c r="FL75" s="48">
        <v>1250611173.8222499</v>
      </c>
      <c r="FM75" s="48">
        <v>0</v>
      </c>
      <c r="FN75" s="48">
        <v>246120794.31600404</v>
      </c>
      <c r="FO75" s="48">
        <v>0.1</v>
      </c>
      <c r="FP75" s="48">
        <v>107660112257.51816</v>
      </c>
      <c r="FQ75" s="48">
        <v>187443453.95999998</v>
      </c>
      <c r="FR75" s="48">
        <v>77164259.61999926</v>
      </c>
      <c r="FS75" s="48">
        <v>3600</v>
      </c>
      <c r="FT75" s="48">
        <v>148684544.70954984</v>
      </c>
      <c r="FU75" s="48">
        <v>0</v>
      </c>
      <c r="FV75" s="48">
        <v>40677639142.224281</v>
      </c>
      <c r="FW75" s="48">
        <v>0</v>
      </c>
      <c r="FX75" s="48">
        <v>5499613276.8502512</v>
      </c>
      <c r="FY75" s="48">
        <v>0</v>
      </c>
      <c r="FZ75" s="48">
        <v>35178025865.374039</v>
      </c>
      <c r="GA75" s="48">
        <v>0</v>
      </c>
      <c r="GB75" s="48">
        <v>66756624310.96434</v>
      </c>
      <c r="GC75" s="48">
        <v>187439853.95999998</v>
      </c>
      <c r="GD75" s="48">
        <v>12110535800.945889</v>
      </c>
      <c r="GE75" s="48">
        <v>31765198.209999997</v>
      </c>
      <c r="GF75" s="48">
        <v>54646088510.018471</v>
      </c>
      <c r="GG75" s="48">
        <v>155674655.74999997</v>
      </c>
      <c r="GH75" s="48">
        <v>918616452.27292013</v>
      </c>
      <c r="GI75" s="48">
        <v>1273789.97</v>
      </c>
      <c r="GJ75" s="48">
        <v>1372072407.2</v>
      </c>
      <c r="GK75" s="48">
        <v>0</v>
      </c>
      <c r="GL75" s="48">
        <v>228105.65</v>
      </c>
      <c r="GM75" s="48">
        <v>0</v>
      </c>
      <c r="GN75" s="48">
        <v>18679877.160999987</v>
      </c>
      <c r="GO75" s="48">
        <v>2499651.52</v>
      </c>
      <c r="GP75" s="48">
        <v>74815953904.72406</v>
      </c>
      <c r="GQ75" s="48">
        <v>282605887.17999977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505114347493.70459</v>
      </c>
      <c r="HW75" s="48">
        <v>7049899666.4258547</v>
      </c>
      <c r="HX75" s="48">
        <v>512164247160.13055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1</vt:i4>
      </vt:variant>
    </vt:vector>
  </HeadingPairs>
  <TitlesOfParts>
    <vt:vector size="34" baseType="lpstr">
      <vt:lpstr>Genel</vt:lpstr>
      <vt:lpstr>Branş Bazlı Analiz</vt:lpstr>
      <vt:lpstr>Karşılaştırmalı Prim Üretimi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Direkt</vt:lpstr>
      <vt:lpstr>Endirekt</vt:lpstr>
      <vt:lpstr>Toplam</vt:lpstr>
      <vt:lpstr>Branşlar4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2026-05-14T13:18:33Z</dcterms:created>
  <dcterms:modified xsi:type="dcterms:W3CDTF">2026-05-14T14:23:32Z</dcterms:modified>
</cp:coreProperties>
</file>