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96D526F8-A1E6-4BC8-9821-C95327BCAA27}" xr6:coauthVersionLast="36" xr6:coauthVersionMax="36" xr10:uidLastSave="{00000000-0000-0000-0000-000000000000}"/>
  <bookViews>
    <workbookView xWindow="0" yWindow="0" windowWidth="23040" windowHeight="8952" xr2:uid="{2E740E7A-694A-4DF4-BE60-F6E1681888DC}"/>
  </bookViews>
  <sheets>
    <sheet name="Genel" sheetId="1" r:id="rId1"/>
    <sheet name="Branş Bazlı Analiz" sheetId="2" r:id="rId2"/>
    <sheet name="Karşılaştırmalı Prim Üretimi" sheetId="3" r:id="rId3"/>
    <sheet name="Hayatdışı" sheetId="4" r:id="rId4"/>
    <sheet name="Hayat" sheetId="5" r:id="rId5"/>
    <sheet name="Kaza" sheetId="6" r:id="rId6"/>
    <sheet name="Hastalık-Sağlık" sheetId="7" r:id="rId7"/>
    <sheet name="Kara Araçları" sheetId="8" r:id="rId8"/>
    <sheet name="Kasko" sheetId="9" r:id="rId9"/>
    <sheet name="Raylı Araçlar" sheetId="10" r:id="rId10"/>
    <sheet name="Hava Araçları" sheetId="11" r:id="rId11"/>
    <sheet name="Su Araçları" sheetId="12" r:id="rId12"/>
    <sheet name="Nakliyat" sheetId="13" r:id="rId13"/>
    <sheet name="Yangın ve Doğal Afetler" sheetId="14" r:id="rId14"/>
    <sheet name="Genel Zararlar" sheetId="15" r:id="rId15"/>
    <sheet name="Kara Araçları Sorumluluk" sheetId="16" r:id="rId16"/>
    <sheet name="Trafik" sheetId="17" r:id="rId17"/>
    <sheet name="Hava Araçları Sorumluluk" sheetId="18" r:id="rId18"/>
    <sheet name="Su Araçları Sorumluluk" sheetId="19" r:id="rId19"/>
    <sheet name="Genel Sorumluluk" sheetId="20" r:id="rId20"/>
    <sheet name="Kredi" sheetId="21" r:id="rId21"/>
    <sheet name="Kefalet" sheetId="22" r:id="rId22"/>
    <sheet name="Finansal Kayıplar" sheetId="23" r:id="rId23"/>
    <sheet name="Hukuksal Koruma" sheetId="24" r:id="rId24"/>
    <sheet name="Destek" sheetId="25" r:id="rId25"/>
    <sheet name="Dev.Dest.Tarım Sigortaları" sheetId="26" r:id="rId26"/>
    <sheet name="Mühendislik Sigortaları" sheetId="27" r:id="rId27"/>
    <sheet name="H-Hayat Toplam" sheetId="28" r:id="rId28"/>
    <sheet name="H-Hastalık Sağlık" sheetId="29" r:id="rId29"/>
    <sheet name="Hayat Grubu Toplam" sheetId="30" r:id="rId30"/>
    <sheet name="Direkt" sheetId="31" r:id="rId31"/>
    <sheet name="Endirekt" sheetId="32" r:id="rId32"/>
    <sheet name="Toplam" sheetId="33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1" hidden="1">'Branş Bazlı Analiz'!$C$1:$C$75</definedName>
    <definedName name="_xlnm._FilterDatabase" localSheetId="24" hidden="1">Destek!$C$1:$C$75</definedName>
    <definedName name="_xlnm._FilterDatabase" localSheetId="25" hidden="1">'Dev.Dest.Tarım Sigortaları'!$C$1:$C$75</definedName>
    <definedName name="_xlnm._FilterDatabase" localSheetId="30" hidden="1">Direkt!$C$1:$C$75</definedName>
    <definedName name="_xlnm._FilterDatabase" localSheetId="31" hidden="1">Endirekt!$C$1:$C$75</definedName>
    <definedName name="_xlnm._FilterDatabase" localSheetId="22" hidden="1">'Finansal Kayıplar'!$C$1:$C$75</definedName>
    <definedName name="_xlnm._FilterDatabase" localSheetId="0" hidden="1">Genel!#REF!</definedName>
    <definedName name="_xlnm._FilterDatabase" localSheetId="19" hidden="1">'Genel Sorumluluk'!$C$1:$C$75</definedName>
    <definedName name="_xlnm._FilterDatabase" localSheetId="14" hidden="1">'Genel Zararlar'!$C$1:$C$75</definedName>
    <definedName name="_xlnm._FilterDatabase" localSheetId="6" hidden="1">'Hastalık-Sağlık'!$C$1:$C$75</definedName>
    <definedName name="_xlnm._FilterDatabase" localSheetId="10" hidden="1">'Hava Araçları'!$C$1:$C$75</definedName>
    <definedName name="_xlnm._FilterDatabase" localSheetId="17" hidden="1">'Hava Araçları Sorumluluk'!$C$1:$C$75</definedName>
    <definedName name="_xlnm._FilterDatabase" localSheetId="4" hidden="1">Hayat!$C$1:$C$75</definedName>
    <definedName name="_xlnm._FilterDatabase" localSheetId="29" hidden="1">'Hayat Grubu Toplam'!$C$1:$C$75</definedName>
    <definedName name="_xlnm._FilterDatabase" localSheetId="3" hidden="1">Hayatdışı!$C$1:$C$75</definedName>
    <definedName name="_xlnm._FilterDatabase" localSheetId="28" hidden="1">'H-Hastalık Sağlık'!$C$1:$C$75</definedName>
    <definedName name="_xlnm._FilterDatabase" localSheetId="27" hidden="1">'H-Hayat Toplam'!$C$1:$C$75</definedName>
    <definedName name="_xlnm._FilterDatabase" localSheetId="23" hidden="1">'Hukuksal Koruma'!$C$1:$C$75</definedName>
    <definedName name="_xlnm._FilterDatabase" localSheetId="7" hidden="1">'Kara Araçları'!$C$1:$C$75</definedName>
    <definedName name="_xlnm._FilterDatabase" localSheetId="15" hidden="1">'Kara Araçları Sorumluluk'!$C$1:$C$75</definedName>
    <definedName name="_xlnm._FilterDatabase" localSheetId="2" hidden="1">'Karşılaştırmalı Prim Üretimi'!#REF!</definedName>
    <definedName name="_xlnm._FilterDatabase" localSheetId="8" hidden="1">Kasko!$C$1:$C$75</definedName>
    <definedName name="_xlnm._FilterDatabase" localSheetId="5" hidden="1">Kaza!$C$1:$C$75</definedName>
    <definedName name="_xlnm._FilterDatabase" localSheetId="21" hidden="1">Kefalet!$C$1:$C$75</definedName>
    <definedName name="_xlnm._FilterDatabase" localSheetId="20" hidden="1">Kredi!$C$1:$C$75</definedName>
    <definedName name="_xlnm._FilterDatabase" localSheetId="26" hidden="1">'Mühendislik Sigortaları'!$C$1:$C$75</definedName>
    <definedName name="_xlnm._FilterDatabase" localSheetId="12" hidden="1">Nakliyat!$C$1:$C$75</definedName>
    <definedName name="_xlnm._FilterDatabase" localSheetId="9" hidden="1">'Raylı Araçlar'!$C$1:$C$75</definedName>
    <definedName name="_xlnm._FilterDatabase" localSheetId="11" hidden="1">'Su Araçları'!$C$1:$C$75</definedName>
    <definedName name="_xlnm._FilterDatabase" localSheetId="18" hidden="1">'Su Araçları Sorumluluk'!$C$1:$C$75</definedName>
    <definedName name="_xlnm._FilterDatabase" localSheetId="32" hidden="1">Toplam!$C$1:$C$75</definedName>
    <definedName name="_xlnm._FilterDatabase" localSheetId="16" hidden="1">Trafik!$C$1:$C$75</definedName>
    <definedName name="_xlnm._FilterDatabase" localSheetId="13" hidden="1">'Yangın ve Doğal Afetler'!$C$1:$C$75</definedName>
    <definedName name="ADET">#REF!</definedName>
    <definedName name="ADET_SİGORTALI">#REF!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'Branş Bazlı Analiz'!$CQ$3:$CQ$96</definedName>
    <definedName name="Branşlar5">'[1]Branş Bazlı Analiz (2)'!$CQ$3:$CQ$95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1" i="30" l="1"/>
  <c r="J53" i="30"/>
  <c r="J35" i="30"/>
  <c r="I68" i="30"/>
  <c r="I50" i="30"/>
  <c r="I32" i="30"/>
  <c r="H56" i="30"/>
  <c r="H38" i="30"/>
  <c r="H20" i="30"/>
  <c r="G65" i="30"/>
  <c r="G29" i="30"/>
  <c r="J66" i="30"/>
  <c r="J48" i="30"/>
  <c r="J30" i="30"/>
  <c r="J12" i="30"/>
  <c r="I59" i="29"/>
  <c r="L38" i="29"/>
  <c r="D18" i="29"/>
  <c r="E52" i="28"/>
  <c r="I72" i="30"/>
  <c r="I54" i="30"/>
  <c r="I36" i="30"/>
  <c r="I18" i="30"/>
  <c r="M64" i="29"/>
  <c r="F45" i="29"/>
  <c r="I24" i="29"/>
  <c r="D68" i="28"/>
  <c r="D20" i="28"/>
  <c r="H60" i="30"/>
  <c r="H42" i="30"/>
  <c r="H24" i="30"/>
  <c r="G71" i="29"/>
  <c r="J50" i="29"/>
  <c r="M29" i="29"/>
  <c r="F10" i="29"/>
  <c r="G60" i="30"/>
  <c r="G24" i="30"/>
  <c r="I62" i="29"/>
  <c r="L41" i="29"/>
  <c r="D21" i="29"/>
  <c r="E55" i="28"/>
  <c r="E7" i="28"/>
  <c r="F66" i="30"/>
  <c r="F48" i="30"/>
  <c r="F30" i="30"/>
  <c r="F12" i="30"/>
  <c r="D58" i="29"/>
  <c r="G37" i="29"/>
  <c r="J16" i="29"/>
  <c r="D47" i="28"/>
  <c r="F66" i="27"/>
  <c r="E30" i="30"/>
  <c r="L60" i="29"/>
  <c r="D25" i="29"/>
  <c r="D65" i="27"/>
  <c r="G28" i="27"/>
  <c r="J66" i="26"/>
  <c r="J50" i="26"/>
  <c r="J34" i="26"/>
  <c r="J18" i="26"/>
  <c r="D59" i="25"/>
  <c r="D11" i="25"/>
  <c r="K63" i="23"/>
  <c r="K45" i="23"/>
  <c r="K27" i="23"/>
  <c r="K9" i="23"/>
  <c r="D43" i="22"/>
  <c r="D7" i="22"/>
  <c r="F50" i="21"/>
  <c r="F26" i="21"/>
  <c r="M70" i="20"/>
  <c r="D61" i="20"/>
  <c r="J51" i="20"/>
  <c r="P41" i="20"/>
  <c r="G32" i="20"/>
  <c r="M22" i="20"/>
  <c r="D13" i="20"/>
  <c r="D22" i="19"/>
  <c r="D56" i="17"/>
  <c r="D8" i="17"/>
  <c r="E38" i="16"/>
  <c r="H72" i="15"/>
  <c r="D64" i="15"/>
  <c r="S55" i="15"/>
  <c r="H48" i="15"/>
  <c r="D40" i="15"/>
  <c r="S31" i="15"/>
  <c r="H24" i="15"/>
  <c r="D16" i="15"/>
  <c r="S7" i="15"/>
  <c r="G62" i="14"/>
  <c r="G50" i="14"/>
  <c r="G38" i="14"/>
  <c r="G26" i="14"/>
  <c r="G14" i="14"/>
  <c r="D53" i="13"/>
  <c r="F71" i="12"/>
  <c r="F35" i="12"/>
  <c r="D46" i="11"/>
  <c r="D40" i="9"/>
  <c r="D35" i="8"/>
  <c r="D36" i="30"/>
  <c r="F64" i="29"/>
  <c r="I28" i="29"/>
  <c r="E55" i="27"/>
  <c r="E21" i="27"/>
  <c r="F57" i="26"/>
  <c r="F33" i="26"/>
  <c r="F9" i="26"/>
  <c r="L64" i="23"/>
  <c r="H50" i="23"/>
  <c r="D36" i="23"/>
  <c r="J21" i="23"/>
  <c r="F7" i="23"/>
  <c r="D38" i="22"/>
  <c r="I70" i="21"/>
  <c r="I46" i="21"/>
  <c r="I22" i="21"/>
  <c r="O69" i="20"/>
  <c r="O57" i="20"/>
  <c r="O45" i="20"/>
  <c r="O33" i="20"/>
  <c r="O21" i="20"/>
  <c r="O9" i="20"/>
  <c r="D30" i="18"/>
  <c r="F40" i="16"/>
  <c r="S72" i="15"/>
  <c r="F70" i="30"/>
  <c r="F52" i="30"/>
  <c r="F34" i="30"/>
  <c r="E67" i="30"/>
  <c r="E49" i="30"/>
  <c r="E31" i="30"/>
  <c r="D55" i="30"/>
  <c r="D37" i="30"/>
  <c r="D19" i="30"/>
  <c r="G62" i="30"/>
  <c r="G26" i="30"/>
  <c r="F65" i="30"/>
  <c r="F47" i="30"/>
  <c r="F29" i="30"/>
  <c r="F11" i="30"/>
  <c r="G57" i="29"/>
  <c r="J36" i="29"/>
  <c r="M15" i="29"/>
  <c r="E48" i="28"/>
  <c r="E71" i="30"/>
  <c r="E53" i="30"/>
  <c r="E35" i="30"/>
  <c r="E17" i="30"/>
  <c r="L63" i="29"/>
  <c r="D43" i="29"/>
  <c r="G22" i="29"/>
  <c r="D64" i="28"/>
  <c r="D16" i="28"/>
  <c r="D59" i="30"/>
  <c r="D41" i="30"/>
  <c r="D23" i="30"/>
  <c r="F70" i="29"/>
  <c r="I49" i="29"/>
  <c r="L28" i="29"/>
  <c r="D8" i="29"/>
  <c r="G57" i="30"/>
  <c r="G21" i="30"/>
  <c r="G60" i="29"/>
  <c r="J39" i="29"/>
  <c r="M18" i="29"/>
  <c r="E51" i="28"/>
  <c r="F71" i="27"/>
  <c r="J64" i="30"/>
  <c r="J46" i="30"/>
  <c r="J28" i="30"/>
  <c r="J10" i="30"/>
  <c r="M55" i="29"/>
  <c r="F36" i="29"/>
  <c r="I15" i="29"/>
  <c r="D43" i="28"/>
  <c r="D64" i="27"/>
  <c r="I25" i="30"/>
  <c r="L58" i="29"/>
  <c r="D23" i="29"/>
  <c r="F61" i="27"/>
  <c r="E26" i="27"/>
  <c r="G65" i="26"/>
  <c r="G49" i="26"/>
  <c r="G33" i="26"/>
  <c r="G17" i="26"/>
  <c r="D55" i="25"/>
  <c r="D7" i="25"/>
  <c r="I62" i="23"/>
  <c r="I44" i="23"/>
  <c r="I26" i="23"/>
  <c r="I8" i="23"/>
  <c r="J68" i="30"/>
  <c r="J50" i="30"/>
  <c r="J32" i="30"/>
  <c r="I65" i="30"/>
  <c r="I47" i="30"/>
  <c r="H71" i="30"/>
  <c r="H53" i="30"/>
  <c r="H35" i="30"/>
  <c r="H17" i="30"/>
  <c r="G59" i="30"/>
  <c r="G23" i="30"/>
  <c r="J63" i="30"/>
  <c r="J45" i="30"/>
  <c r="J27" i="30"/>
  <c r="J9" i="30"/>
  <c r="F56" i="29"/>
  <c r="I35" i="29"/>
  <c r="L14" i="29"/>
  <c r="E44" i="28"/>
  <c r="I69" i="30"/>
  <c r="I51" i="30"/>
  <c r="I33" i="30"/>
  <c r="I15" i="30"/>
  <c r="J61" i="29"/>
  <c r="M40" i="29"/>
  <c r="F21" i="29"/>
  <c r="D60" i="28"/>
  <c r="D12" i="28"/>
  <c r="H57" i="30"/>
  <c r="H39" i="30"/>
  <c r="H21" i="30"/>
  <c r="D68" i="29"/>
  <c r="G47" i="29"/>
  <c r="J26" i="29"/>
  <c r="G71" i="27"/>
  <c r="G54" i="30"/>
  <c r="G18" i="30"/>
  <c r="F59" i="29"/>
  <c r="I38" i="29"/>
  <c r="L17" i="29"/>
  <c r="E47" i="28"/>
  <c r="D69" i="27"/>
  <c r="F63" i="30"/>
  <c r="F45" i="30"/>
  <c r="F27" i="30"/>
  <c r="F9" i="30"/>
  <c r="L54" i="29"/>
  <c r="D34" i="29"/>
  <c r="G13" i="29"/>
  <c r="D39" i="28"/>
  <c r="G61" i="27"/>
  <c r="E21" i="30"/>
  <c r="L56" i="29"/>
  <c r="I21" i="29"/>
  <c r="F58" i="27"/>
  <c r="F21" i="27"/>
  <c r="D64" i="26"/>
  <c r="D48" i="26"/>
  <c r="D32" i="26"/>
  <c r="D16" i="26"/>
  <c r="D51" i="25"/>
  <c r="D64" i="24"/>
  <c r="G61" i="23"/>
  <c r="G43" i="23"/>
  <c r="G25" i="23"/>
  <c r="G7" i="23"/>
  <c r="E38" i="22"/>
  <c r="E69" i="21"/>
  <c r="E45" i="21"/>
  <c r="E21" i="21"/>
  <c r="D69" i="20"/>
  <c r="J59" i="20"/>
  <c r="P49" i="20"/>
  <c r="G40" i="20"/>
  <c r="M30" i="20"/>
  <c r="D21" i="20"/>
  <c r="J11" i="20"/>
  <c r="D67" i="18"/>
  <c r="D48" i="17"/>
  <c r="D67" i="16"/>
  <c r="D31" i="16"/>
  <c r="J70" i="15"/>
  <c r="R62" i="15"/>
  <c r="N54" i="15"/>
  <c r="J46" i="15"/>
  <c r="R38" i="15"/>
  <c r="N30" i="15"/>
  <c r="J22" i="15"/>
  <c r="R14" i="15"/>
  <c r="G72" i="14"/>
  <c r="G60" i="14"/>
  <c r="G48" i="14"/>
  <c r="G36" i="14"/>
  <c r="G24" i="14"/>
  <c r="G12" i="14"/>
  <c r="D45" i="13"/>
  <c r="F65" i="12"/>
  <c r="F29" i="12"/>
  <c r="D22" i="11"/>
  <c r="D16" i="9"/>
  <c r="D27" i="8"/>
  <c r="H25" i="30"/>
  <c r="J47" i="29"/>
  <c r="M11" i="29"/>
  <c r="D50" i="27"/>
  <c r="D14" i="27"/>
  <c r="F53" i="26"/>
  <c r="F29" i="26"/>
  <c r="D51" i="24"/>
  <c r="H62" i="23"/>
  <c r="D48" i="23"/>
  <c r="J33" i="23"/>
  <c r="F19" i="23"/>
  <c r="E69" i="22"/>
  <c r="E33" i="22"/>
  <c r="F67" i="21"/>
  <c r="F43" i="21"/>
  <c r="F19" i="21"/>
  <c r="I67" i="20"/>
  <c r="I55" i="20"/>
  <c r="I43" i="20"/>
  <c r="I31" i="20"/>
  <c r="I19" i="20"/>
  <c r="I7" i="20"/>
  <c r="G71" i="16"/>
  <c r="G35" i="16"/>
  <c r="N71" i="15"/>
  <c r="F61" i="30"/>
  <c r="F43" i="30"/>
  <c r="F25" i="30"/>
  <c r="E58" i="30"/>
  <c r="E40" i="30"/>
  <c r="D64" i="30"/>
  <c r="D46" i="30"/>
  <c r="D28" i="30"/>
  <c r="D10" i="30"/>
  <c r="G44" i="30"/>
  <c r="G8" i="30"/>
  <c r="F56" i="30"/>
  <c r="F38" i="30"/>
  <c r="F20" i="30"/>
  <c r="F68" i="29"/>
  <c r="I47" i="29"/>
  <c r="L26" i="29"/>
  <c r="E72" i="28"/>
  <c r="E24" i="28"/>
  <c r="E62" i="30"/>
  <c r="E44" i="30"/>
  <c r="E26" i="30"/>
  <c r="E8" i="30"/>
  <c r="M52" i="29"/>
  <c r="F33" i="29"/>
  <c r="I12" i="29"/>
  <c r="D40" i="28"/>
  <c r="D68" i="30"/>
  <c r="D50" i="30"/>
  <c r="D32" i="30"/>
  <c r="D14" i="30"/>
  <c r="G59" i="29"/>
  <c r="J38" i="29"/>
  <c r="M17" i="29"/>
  <c r="E57" i="27"/>
  <c r="G39" i="30"/>
  <c r="F71" i="29"/>
  <c r="I50" i="29"/>
  <c r="L29" i="29"/>
  <c r="D9" i="29"/>
  <c r="E27" i="28"/>
  <c r="G54" i="27"/>
  <c r="J55" i="30"/>
  <c r="J37" i="30"/>
  <c r="J19" i="30"/>
  <c r="L66" i="29"/>
  <c r="D46" i="29"/>
  <c r="G25" i="29"/>
  <c r="D67" i="28"/>
  <c r="D19" i="28"/>
  <c r="E60" i="30"/>
  <c r="M69" i="29"/>
  <c r="J34" i="29"/>
  <c r="D46" i="28"/>
  <c r="D43" i="27"/>
  <c r="D7" i="27"/>
  <c r="G57" i="26"/>
  <c r="G41" i="26"/>
  <c r="G25" i="26"/>
  <c r="G9" i="26"/>
  <c r="D31" i="25"/>
  <c r="E72" i="23"/>
  <c r="E54" i="23"/>
  <c r="E36" i="23"/>
  <c r="E18" i="23"/>
  <c r="F57" i="22"/>
  <c r="F21" i="22"/>
  <c r="H60" i="21"/>
  <c r="H36" i="21"/>
  <c r="H12" i="21"/>
  <c r="D65" i="20"/>
  <c r="J55" i="20"/>
  <c r="P45" i="20"/>
  <c r="G36" i="20"/>
  <c r="M26" i="20"/>
  <c r="D17" i="20"/>
  <c r="J7" i="20"/>
  <c r="D7" i="18"/>
  <c r="D28" i="17"/>
  <c r="G52" i="16"/>
  <c r="G16" i="16"/>
  <c r="G67" i="15"/>
  <c r="O59" i="15"/>
  <c r="K51" i="15"/>
  <c r="G43" i="15"/>
  <c r="O35" i="15"/>
  <c r="K27" i="15"/>
  <c r="G19" i="15"/>
  <c r="O11" i="15"/>
  <c r="G67" i="14"/>
  <c r="G55" i="14"/>
  <c r="G43" i="14"/>
  <c r="G31" i="14"/>
  <c r="G19" i="14"/>
  <c r="G7" i="14"/>
  <c r="D25" i="13"/>
  <c r="F50" i="12"/>
  <c r="F14" i="12"/>
  <c r="D31" i="10"/>
  <c r="D55" i="8"/>
  <c r="D66" i="30"/>
  <c r="E7" i="30"/>
  <c r="D38" i="29"/>
  <c r="E38" i="28"/>
  <c r="G35" i="27"/>
  <c r="I66" i="26"/>
  <c r="I42" i="26"/>
  <c r="I18" i="26"/>
  <c r="L70" i="23"/>
  <c r="H56" i="23"/>
  <c r="D42" i="23"/>
  <c r="J27" i="23"/>
  <c r="F13" i="23"/>
  <c r="F52" i="22"/>
  <c r="F16" i="22"/>
  <c r="D57" i="21"/>
  <c r="D33" i="21"/>
  <c r="D9" i="21"/>
  <c r="L62" i="20"/>
  <c r="L50" i="20"/>
  <c r="L38" i="20"/>
  <c r="L26" i="20"/>
  <c r="L14" i="20"/>
  <c r="D21" i="19"/>
  <c r="E57" i="16"/>
  <c r="E21" i="16"/>
  <c r="K68" i="15"/>
  <c r="J59" i="30"/>
  <c r="J41" i="30"/>
  <c r="J23" i="30"/>
  <c r="I56" i="30"/>
  <c r="I38" i="30"/>
  <c r="H62" i="30"/>
  <c r="H44" i="30"/>
  <c r="H26" i="30"/>
  <c r="H8" i="30"/>
  <c r="G41" i="30"/>
  <c r="J72" i="30"/>
  <c r="J54" i="30"/>
  <c r="J36" i="30"/>
  <c r="J18" i="30"/>
  <c r="D66" i="29"/>
  <c r="G45" i="29"/>
  <c r="J24" i="29"/>
  <c r="E68" i="28"/>
  <c r="E20" i="28"/>
  <c r="I60" i="30"/>
  <c r="I42" i="30"/>
  <c r="I24" i="30"/>
  <c r="I72" i="29"/>
  <c r="L51" i="29"/>
  <c r="D31" i="29"/>
  <c r="G10" i="29"/>
  <c r="D36" i="28"/>
  <c r="H66" i="30"/>
  <c r="H48" i="30"/>
  <c r="H30" i="30"/>
  <c r="H12" i="30"/>
  <c r="F58" i="29"/>
  <c r="I37" i="29"/>
  <c r="L16" i="29"/>
  <c r="G72" i="30"/>
  <c r="G36" i="30"/>
  <c r="D69" i="29"/>
  <c r="G48" i="29"/>
  <c r="J27" i="29"/>
  <c r="E71" i="28"/>
  <c r="E23" i="28"/>
  <c r="F72" i="30"/>
  <c r="F54" i="30"/>
  <c r="F36" i="30"/>
  <c r="F18" i="30"/>
  <c r="J64" i="29"/>
  <c r="M43" i="29"/>
  <c r="F24" i="29"/>
  <c r="D63" i="28"/>
  <c r="D15" i="28"/>
  <c r="E54" i="30"/>
  <c r="G68" i="29"/>
  <c r="J32" i="29"/>
  <c r="D33" i="28"/>
  <c r="G40" i="27"/>
  <c r="D72" i="26"/>
  <c r="D56" i="26"/>
  <c r="D40" i="26"/>
  <c r="F58" i="30"/>
  <c r="F40" i="30"/>
  <c r="F22" i="30"/>
  <c r="E55" i="30"/>
  <c r="E37" i="30"/>
  <c r="D61" i="30"/>
  <c r="D43" i="30"/>
  <c r="D25" i="30"/>
  <c r="D7" i="30"/>
  <c r="G38" i="30"/>
  <c r="F71" i="30"/>
  <c r="F53" i="30"/>
  <c r="F35" i="30"/>
  <c r="F17" i="30"/>
  <c r="M63" i="29"/>
  <c r="F44" i="29"/>
  <c r="I23" i="29"/>
  <c r="E64" i="28"/>
  <c r="E16" i="28"/>
  <c r="E59" i="30"/>
  <c r="E41" i="30"/>
  <c r="E23" i="30"/>
  <c r="G70" i="29"/>
  <c r="J49" i="29"/>
  <c r="M28" i="29"/>
  <c r="F9" i="29"/>
  <c r="D32" i="28"/>
  <c r="D65" i="30"/>
  <c r="D47" i="30"/>
  <c r="D29" i="30"/>
  <c r="D11" i="30"/>
  <c r="D56" i="29"/>
  <c r="G35" i="29"/>
  <c r="J14" i="29"/>
  <c r="G69" i="30"/>
  <c r="G33" i="30"/>
  <c r="M66" i="29"/>
  <c r="F47" i="29"/>
  <c r="I26" i="29"/>
  <c r="E67" i="28"/>
  <c r="E19" i="28"/>
  <c r="J70" i="30"/>
  <c r="J52" i="30"/>
  <c r="J34" i="30"/>
  <c r="J16" i="30"/>
  <c r="I63" i="29"/>
  <c r="L42" i="29"/>
  <c r="D22" i="29"/>
  <c r="D59" i="28"/>
  <c r="D11" i="28"/>
  <c r="E48" i="30"/>
  <c r="G66" i="29"/>
  <c r="J30" i="29"/>
  <c r="E18" i="28"/>
  <c r="E38" i="27"/>
  <c r="J70" i="26"/>
  <c r="J54" i="26"/>
  <c r="J38" i="26"/>
  <c r="J22" i="26"/>
  <c r="D71" i="25"/>
  <c r="D23" i="25"/>
  <c r="I68" i="23"/>
  <c r="I50" i="23"/>
  <c r="I32" i="23"/>
  <c r="I14" i="23"/>
  <c r="G52" i="22"/>
  <c r="G16" i="22"/>
  <c r="G55" i="21"/>
  <c r="G31" i="21"/>
  <c r="G7" i="21"/>
  <c r="J63" i="20"/>
  <c r="P53" i="20"/>
  <c r="G44" i="20"/>
  <c r="M34" i="20"/>
  <c r="D25" i="20"/>
  <c r="J15" i="20"/>
  <c r="D58" i="19"/>
  <c r="D68" i="17"/>
  <c r="D20" i="17"/>
  <c r="F45" i="16"/>
  <c r="F9" i="16"/>
  <c r="U65" i="15"/>
  <c r="Q57" i="15"/>
  <c r="F50" i="15"/>
  <c r="U41" i="15"/>
  <c r="Q33" i="15"/>
  <c r="F26" i="15"/>
  <c r="U17" i="15"/>
  <c r="Q9" i="15"/>
  <c r="G65" i="14"/>
  <c r="G53" i="14"/>
  <c r="G41" i="14"/>
  <c r="G29" i="14"/>
  <c r="G17" i="14"/>
  <c r="D65" i="13"/>
  <c r="D17" i="13"/>
  <c r="F67" i="30"/>
  <c r="F31" i="30"/>
  <c r="E46" i="30"/>
  <c r="D52" i="30"/>
  <c r="D16" i="30"/>
  <c r="G20" i="30"/>
  <c r="F44" i="30"/>
  <c r="F8" i="30"/>
  <c r="G33" i="29"/>
  <c r="E40" i="28"/>
  <c r="E50" i="30"/>
  <c r="E14" i="30"/>
  <c r="L39" i="29"/>
  <c r="D56" i="28"/>
  <c r="D56" i="30"/>
  <c r="D20" i="30"/>
  <c r="F46" i="29"/>
  <c r="E69" i="27"/>
  <c r="G15" i="30"/>
  <c r="G36" i="29"/>
  <c r="E43" i="28"/>
  <c r="J61" i="30"/>
  <c r="J25" i="30"/>
  <c r="J52" i="29"/>
  <c r="F12" i="29"/>
  <c r="E59" i="27"/>
  <c r="F55" i="29"/>
  <c r="F55" i="27"/>
  <c r="J62" i="26"/>
  <c r="J30" i="26"/>
  <c r="D67" i="25"/>
  <c r="D16" i="24"/>
  <c r="K39" i="23"/>
  <c r="E12" i="23"/>
  <c r="E26" i="22"/>
  <c r="H48" i="21"/>
  <c r="F14" i="21"/>
  <c r="G60" i="20"/>
  <c r="M46" i="20"/>
  <c r="J31" i="20"/>
  <c r="P17" i="20"/>
  <c r="D10" i="19"/>
  <c r="D32" i="17"/>
  <c r="F33" i="16"/>
  <c r="S67" i="15"/>
  <c r="G55" i="15"/>
  <c r="S43" i="15"/>
  <c r="G31" i="15"/>
  <c r="S19" i="15"/>
  <c r="G7" i="15"/>
  <c r="G56" i="14"/>
  <c r="G37" i="14"/>
  <c r="G20" i="14"/>
  <c r="D49" i="13"/>
  <c r="F53" i="12"/>
  <c r="D70" i="11"/>
  <c r="D71" i="8"/>
  <c r="D72" i="30"/>
  <c r="L67" i="29"/>
  <c r="M9" i="29"/>
  <c r="D38" i="27"/>
  <c r="F61" i="26"/>
  <c r="I26" i="26"/>
  <c r="D72" i="23"/>
  <c r="L52" i="23"/>
  <c r="H32" i="23"/>
  <c r="H14" i="23"/>
  <c r="E45" i="22"/>
  <c r="H65" i="21"/>
  <c r="I34" i="21"/>
  <c r="I71" i="20"/>
  <c r="L54" i="20"/>
  <c r="I39" i="20"/>
  <c r="I23" i="20"/>
  <c r="D69" i="19"/>
  <c r="G59" i="16"/>
  <c r="G11" i="16"/>
  <c r="O64" i="15"/>
  <c r="K56" i="15"/>
  <c r="G48" i="15"/>
  <c r="O40" i="15"/>
  <c r="K32" i="15"/>
  <c r="G24" i="15"/>
  <c r="O16" i="15"/>
  <c r="K8" i="15"/>
  <c r="F63" i="14"/>
  <c r="F51" i="14"/>
  <c r="F39" i="14"/>
  <c r="F27" i="14"/>
  <c r="F15" i="14"/>
  <c r="E62" i="12"/>
  <c r="E26" i="12"/>
  <c r="D9" i="11"/>
  <c r="I17" i="30"/>
  <c r="I41" i="29"/>
  <c r="E58" i="28"/>
  <c r="F47" i="27"/>
  <c r="F11" i="27"/>
  <c r="H58" i="26"/>
  <c r="H42" i="26"/>
  <c r="H26" i="26"/>
  <c r="H10" i="26"/>
  <c r="E34" i="25"/>
  <c r="K70" i="23"/>
  <c r="K52" i="23"/>
  <c r="K34" i="23"/>
  <c r="K16" i="23"/>
  <c r="F59" i="22"/>
  <c r="F23" i="22"/>
  <c r="F60" i="21"/>
  <c r="F36" i="21"/>
  <c r="F12" i="21"/>
  <c r="N65" i="20"/>
  <c r="E56" i="20"/>
  <c r="K46" i="20"/>
  <c r="Q36" i="20"/>
  <c r="H27" i="20"/>
  <c r="N17" i="20"/>
  <c r="E8" i="20"/>
  <c r="D17" i="18"/>
  <c r="E27" i="17"/>
  <c r="G54" i="16"/>
  <c r="G18" i="16"/>
  <c r="E67" i="15"/>
  <c r="M59" i="15"/>
  <c r="I51" i="15"/>
  <c r="E43" i="15"/>
  <c r="M35" i="15"/>
  <c r="J65" i="30"/>
  <c r="J29" i="30"/>
  <c r="I44" i="30"/>
  <c r="H50" i="30"/>
  <c r="H14" i="30"/>
  <c r="G17" i="30"/>
  <c r="J42" i="30"/>
  <c r="J72" i="29"/>
  <c r="F32" i="29"/>
  <c r="E36" i="28"/>
  <c r="I48" i="30"/>
  <c r="I12" i="30"/>
  <c r="J37" i="29"/>
  <c r="D52" i="28"/>
  <c r="H54" i="30"/>
  <c r="H18" i="30"/>
  <c r="D44" i="29"/>
  <c r="F64" i="27"/>
  <c r="G12" i="30"/>
  <c r="F35" i="29"/>
  <c r="E39" i="28"/>
  <c r="F60" i="30"/>
  <c r="F24" i="30"/>
  <c r="I51" i="29"/>
  <c r="D10" i="29"/>
  <c r="F54" i="27"/>
  <c r="F53" i="29"/>
  <c r="G52" i="27"/>
  <c r="G61" i="26"/>
  <c r="G29" i="26"/>
  <c r="D63" i="25"/>
  <c r="K69" i="23"/>
  <c r="I38" i="23"/>
  <c r="F69" i="22"/>
  <c r="D19" i="22"/>
  <c r="G43" i="21"/>
  <c r="E9" i="21"/>
  <c r="M58" i="20"/>
  <c r="D45" i="20"/>
  <c r="P29" i="20"/>
  <c r="G16" i="20"/>
  <c r="D55" i="18"/>
  <c r="D24" i="17"/>
  <c r="G28" i="16"/>
  <c r="N66" i="15"/>
  <c r="U53" i="15"/>
  <c r="N42" i="15"/>
  <c r="U29" i="15"/>
  <c r="N18" i="15"/>
  <c r="G71" i="14"/>
  <c r="G54" i="14"/>
  <c r="G35" i="14"/>
  <c r="G18" i="14"/>
  <c r="D41" i="13"/>
  <c r="F47" i="12"/>
  <c r="D58" i="11"/>
  <c r="D67" i="8"/>
  <c r="D60" i="30"/>
  <c r="F66" i="29"/>
  <c r="G8" i="29"/>
  <c r="E33" i="27"/>
  <c r="I58" i="26"/>
  <c r="F25" i="26"/>
  <c r="J69" i="23"/>
  <c r="J51" i="23"/>
  <c r="F31" i="23"/>
  <c r="D12" i="23"/>
  <c r="F40" i="22"/>
  <c r="E62" i="21"/>
  <c r="F31" i="21"/>
  <c r="L70" i="20"/>
  <c r="O53" i="20"/>
  <c r="O37" i="20"/>
  <c r="L22" i="20"/>
  <c r="D57" i="19"/>
  <c r="F52" i="16"/>
  <c r="E9" i="16"/>
  <c r="J63" i="15"/>
  <c r="R55" i="15"/>
  <c r="N47" i="15"/>
  <c r="J39" i="15"/>
  <c r="R31" i="15"/>
  <c r="N23" i="15"/>
  <c r="J15" i="15"/>
  <c r="R7" i="15"/>
  <c r="F62" i="14"/>
  <c r="F50" i="14"/>
  <c r="F38" i="14"/>
  <c r="F26" i="14"/>
  <c r="F14" i="14"/>
  <c r="E59" i="12"/>
  <c r="E23" i="12"/>
  <c r="D66" i="10"/>
  <c r="H13" i="30"/>
  <c r="M26" i="29"/>
  <c r="E45" i="28"/>
  <c r="D45" i="27"/>
  <c r="D9" i="27"/>
  <c r="E57" i="26"/>
  <c r="E41" i="26"/>
  <c r="E25" i="26"/>
  <c r="E9" i="26"/>
  <c r="E30" i="25"/>
  <c r="I69" i="23"/>
  <c r="I51" i="23"/>
  <c r="I33" i="23"/>
  <c r="I15" i="23"/>
  <c r="D57" i="22"/>
  <c r="D21" i="22"/>
  <c r="H58" i="21"/>
  <c r="H34" i="21"/>
  <c r="H10" i="21"/>
  <c r="F64" i="30"/>
  <c r="F28" i="30"/>
  <c r="E43" i="30"/>
  <c r="D49" i="30"/>
  <c r="D13" i="30"/>
  <c r="G14" i="30"/>
  <c r="F41" i="30"/>
  <c r="I71" i="29"/>
  <c r="D30" i="29"/>
  <c r="E32" i="28"/>
  <c r="E47" i="30"/>
  <c r="E11" i="30"/>
  <c r="I36" i="29"/>
  <c r="D48" i="28"/>
  <c r="D53" i="30"/>
  <c r="D17" i="30"/>
  <c r="M41" i="29"/>
  <c r="D62" i="27"/>
  <c r="G9" i="30"/>
  <c r="D33" i="29"/>
  <c r="E35" i="28"/>
  <c r="J58" i="30"/>
  <c r="J22" i="30"/>
  <c r="G49" i="29"/>
  <c r="M7" i="29"/>
  <c r="E72" i="30"/>
  <c r="F51" i="29"/>
  <c r="E50" i="27"/>
  <c r="D60" i="26"/>
  <c r="D28" i="26"/>
  <c r="D47" i="25"/>
  <c r="G67" i="23"/>
  <c r="G37" i="23"/>
  <c r="D67" i="22"/>
  <c r="E14" i="22"/>
  <c r="I41" i="21"/>
  <c r="G72" i="20"/>
  <c r="P57" i="20"/>
  <c r="J43" i="20"/>
  <c r="D29" i="20"/>
  <c r="M14" i="20"/>
  <c r="D43" i="18"/>
  <c r="D16" i="17"/>
  <c r="E26" i="16"/>
  <c r="I65" i="15"/>
  <c r="I53" i="15"/>
  <c r="I41" i="15"/>
  <c r="I29" i="15"/>
  <c r="I17" i="15"/>
  <c r="G70" i="14"/>
  <c r="G52" i="14"/>
  <c r="G34" i="14"/>
  <c r="G16" i="14"/>
  <c r="D37" i="13"/>
  <c r="F44" i="12"/>
  <c r="D34" i="11"/>
  <c r="D63" i="8"/>
  <c r="D54" i="30"/>
  <c r="F62" i="29"/>
  <c r="D66" i="28"/>
  <c r="F28" i="27"/>
  <c r="I54" i="26"/>
  <c r="I22" i="26"/>
  <c r="H68" i="23"/>
  <c r="F49" i="23"/>
  <c r="D30" i="23"/>
  <c r="L10" i="23"/>
  <c r="G35" i="22"/>
  <c r="G60" i="21"/>
  <c r="H29" i="21"/>
  <c r="F68" i="20"/>
  <c r="F52" i="20"/>
  <c r="F36" i="20"/>
  <c r="F20" i="20"/>
  <c r="D45" i="19"/>
  <c r="D50" i="16"/>
  <c r="G72" i="15"/>
  <c r="Q62" i="15"/>
  <c r="F55" i="15"/>
  <c r="U46" i="15"/>
  <c r="Q38" i="15"/>
  <c r="F31" i="15"/>
  <c r="U22" i="15"/>
  <c r="Q14" i="15"/>
  <c r="F7" i="15"/>
  <c r="F61" i="14"/>
  <c r="F49" i="14"/>
  <c r="F37" i="14"/>
  <c r="F25" i="14"/>
  <c r="F13" i="14"/>
  <c r="E56" i="12"/>
  <c r="E20" i="12"/>
  <c r="D54" i="10"/>
  <c r="F10" i="30"/>
  <c r="M24" i="29"/>
  <c r="D38" i="28"/>
  <c r="G42" i="27"/>
  <c r="K71" i="26"/>
  <c r="K55" i="26"/>
  <c r="K39" i="26"/>
  <c r="K23" i="26"/>
  <c r="K7" i="26"/>
  <c r="E26" i="25"/>
  <c r="G68" i="23"/>
  <c r="G50" i="23"/>
  <c r="G32" i="23"/>
  <c r="G14" i="23"/>
  <c r="G54" i="22"/>
  <c r="G18" i="22"/>
  <c r="E55" i="21"/>
  <c r="E31" i="21"/>
  <c r="E7" i="21"/>
  <c r="E64" i="20"/>
  <c r="K54" i="20"/>
  <c r="Q44" i="20"/>
  <c r="H35" i="20"/>
  <c r="N25" i="20"/>
  <c r="E16" i="20"/>
  <c r="D68" i="19"/>
  <c r="E67" i="17"/>
  <c r="E19" i="17"/>
  <c r="F47" i="16"/>
  <c r="F11" i="16"/>
  <c r="S65" i="15"/>
  <c r="H58" i="15"/>
  <c r="D50" i="15"/>
  <c r="S41" i="15"/>
  <c r="J62" i="30"/>
  <c r="J26" i="30"/>
  <c r="I41" i="30"/>
  <c r="H47" i="30"/>
  <c r="H11" i="30"/>
  <c r="G11" i="30"/>
  <c r="J39" i="30"/>
  <c r="G69" i="29"/>
  <c r="M27" i="29"/>
  <c r="E28" i="28"/>
  <c r="I45" i="30"/>
  <c r="I9" i="30"/>
  <c r="G34" i="29"/>
  <c r="D44" i="28"/>
  <c r="H51" i="30"/>
  <c r="H15" i="30"/>
  <c r="L40" i="29"/>
  <c r="G59" i="27"/>
  <c r="G72" i="29"/>
  <c r="M30" i="29"/>
  <c r="E31" i="28"/>
  <c r="F57" i="30"/>
  <c r="F21" i="30"/>
  <c r="F48" i="29"/>
  <c r="D71" i="28"/>
  <c r="E66" i="30"/>
  <c r="F49" i="29"/>
  <c r="F45" i="27"/>
  <c r="J58" i="26"/>
  <c r="J26" i="26"/>
  <c r="D43" i="25"/>
  <c r="E66" i="23"/>
  <c r="K33" i="23"/>
  <c r="G64" i="22"/>
  <c r="F9" i="22"/>
  <c r="D40" i="21"/>
  <c r="J71" i="20"/>
  <c r="D57" i="20"/>
  <c r="M42" i="20"/>
  <c r="G28" i="20"/>
  <c r="P13" i="20"/>
  <c r="D31" i="18"/>
  <c r="D12" i="17"/>
  <c r="F21" i="16"/>
  <c r="P64" i="15"/>
  <c r="P52" i="15"/>
  <c r="P40" i="15"/>
  <c r="P28" i="15"/>
  <c r="P16" i="15"/>
  <c r="G69" i="14"/>
  <c r="G51" i="14"/>
  <c r="G33" i="14"/>
  <c r="G15" i="14"/>
  <c r="D33" i="13"/>
  <c r="F41" i="12"/>
  <c r="D10" i="11"/>
  <c r="D59" i="8"/>
  <c r="D48" i="30"/>
  <c r="J45" i="29"/>
  <c r="D53" i="28"/>
  <c r="D26" i="27"/>
  <c r="I50" i="26"/>
  <c r="F21" i="26"/>
  <c r="F67" i="23"/>
  <c r="L46" i="23"/>
  <c r="L28" i="23"/>
  <c r="J9" i="23"/>
  <c r="F28" i="22"/>
  <c r="I58" i="21"/>
  <c r="E26" i="21"/>
  <c r="L66" i="20"/>
  <c r="I51" i="20"/>
  <c r="I35" i="20"/>
  <c r="L18" i="20"/>
  <c r="D33" i="19"/>
  <c r="G47" i="16"/>
  <c r="U70" i="15"/>
  <c r="E62" i="15"/>
  <c r="M54" i="15"/>
  <c r="I46" i="15"/>
  <c r="E38" i="15"/>
  <c r="M30" i="15"/>
  <c r="I22" i="15"/>
  <c r="E14" i="15"/>
  <c r="F72" i="14"/>
  <c r="F60" i="14"/>
  <c r="F48" i="14"/>
  <c r="F36" i="14"/>
  <c r="F24" i="14"/>
  <c r="F12" i="14"/>
  <c r="E53" i="12"/>
  <c r="E17" i="12"/>
  <c r="D42" i="10"/>
  <c r="J58" i="29"/>
  <c r="M22" i="29"/>
  <c r="D25" i="28"/>
  <c r="E40" i="27"/>
  <c r="H70" i="26"/>
  <c r="H54" i="26"/>
  <c r="H38" i="26"/>
  <c r="H22" i="26"/>
  <c r="E70" i="25"/>
  <c r="E22" i="25"/>
  <c r="E67" i="23"/>
  <c r="E49" i="23"/>
  <c r="E31" i="23"/>
  <c r="E13" i="23"/>
  <c r="E52" i="22"/>
  <c r="E16" i="22"/>
  <c r="G53" i="21"/>
  <c r="G29" i="21"/>
  <c r="Q72" i="20"/>
  <c r="H63" i="20"/>
  <c r="N53" i="20"/>
  <c r="E44" i="20"/>
  <c r="K34" i="20"/>
  <c r="Q24" i="20"/>
  <c r="H15" i="20"/>
  <c r="D56" i="19"/>
  <c r="E63" i="17"/>
  <c r="E15" i="17"/>
  <c r="J56" i="30"/>
  <c r="I71" i="30"/>
  <c r="I35" i="30"/>
  <c r="H41" i="30"/>
  <c r="G71" i="30"/>
  <c r="J69" i="30"/>
  <c r="J33" i="30"/>
  <c r="L62" i="29"/>
  <c r="G21" i="29"/>
  <c r="E12" i="28"/>
  <c r="I39" i="30"/>
  <c r="F69" i="29"/>
  <c r="L27" i="29"/>
  <c r="D28" i="28"/>
  <c r="H45" i="30"/>
  <c r="H9" i="30"/>
  <c r="F34" i="29"/>
  <c r="G66" i="30"/>
  <c r="L65" i="29"/>
  <c r="G24" i="29"/>
  <c r="E15" i="28"/>
  <c r="F51" i="30"/>
  <c r="F15" i="30"/>
  <c r="J40" i="29"/>
  <c r="D55" i="28"/>
  <c r="E42" i="30"/>
  <c r="D29" i="29"/>
  <c r="F33" i="27"/>
  <c r="G53" i="26"/>
  <c r="D24" i="26"/>
  <c r="D39" i="25"/>
  <c r="E60" i="23"/>
  <c r="G31" i="23"/>
  <c r="E62" i="22"/>
  <c r="H72" i="21"/>
  <c r="F38" i="21"/>
  <c r="P69" i="20"/>
  <c r="G56" i="20"/>
  <c r="D41" i="20"/>
  <c r="J27" i="20"/>
  <c r="G12" i="20"/>
  <c r="D19" i="18"/>
  <c r="F69" i="16"/>
  <c r="D19" i="16"/>
  <c r="K63" i="15"/>
  <c r="D52" i="15"/>
  <c r="K39" i="15"/>
  <c r="D28" i="15"/>
  <c r="K15" i="15"/>
  <c r="G68" i="14"/>
  <c r="G49" i="14"/>
  <c r="G32" i="14"/>
  <c r="G13" i="14"/>
  <c r="D29" i="13"/>
  <c r="F38" i="12"/>
  <c r="D67" i="10"/>
  <c r="D51" i="8"/>
  <c r="D42" i="30"/>
  <c r="J43" i="29"/>
  <c r="E25" i="28"/>
  <c r="G23" i="27"/>
  <c r="F49" i="26"/>
  <c r="F17" i="26"/>
  <c r="D66" i="23"/>
  <c r="J45" i="23"/>
  <c r="H26" i="23"/>
  <c r="H8" i="23"/>
  <c r="D26" i="22"/>
  <c r="F55" i="21"/>
  <c r="G24" i="21"/>
  <c r="O65" i="20"/>
  <c r="O49" i="20"/>
  <c r="L34" i="20"/>
  <c r="O17" i="20"/>
  <c r="D9" i="19"/>
  <c r="E45" i="16"/>
  <c r="I70" i="15"/>
  <c r="L61" i="15"/>
  <c r="T53" i="15"/>
  <c r="P45" i="15"/>
  <c r="L37" i="15"/>
  <c r="T29" i="15"/>
  <c r="P21" i="15"/>
  <c r="L13" i="15"/>
  <c r="F71" i="14"/>
  <c r="F59" i="14"/>
  <c r="F47" i="14"/>
  <c r="F35" i="14"/>
  <c r="F23" i="14"/>
  <c r="F11" i="14"/>
  <c r="E50" i="12"/>
  <c r="E14" i="12"/>
  <c r="D30" i="10"/>
  <c r="J56" i="29"/>
  <c r="M20" i="29"/>
  <c r="E10" i="28"/>
  <c r="F35" i="27"/>
  <c r="E69" i="26"/>
  <c r="E53" i="26"/>
  <c r="E37" i="26"/>
  <c r="E21" i="26"/>
  <c r="E66" i="25"/>
  <c r="E18" i="25"/>
  <c r="K64" i="23"/>
  <c r="K46" i="23"/>
  <c r="K28" i="23"/>
  <c r="K10" i="23"/>
  <c r="F47" i="22"/>
  <c r="F11" i="22"/>
  <c r="I51" i="21"/>
  <c r="I27" i="21"/>
  <c r="E72" i="20"/>
  <c r="K62" i="20"/>
  <c r="Q52" i="20"/>
  <c r="H43" i="20"/>
  <c r="N33" i="20"/>
  <c r="E24" i="20"/>
  <c r="K14" i="20"/>
  <c r="D44" i="19"/>
  <c r="E59" i="17"/>
  <c r="E11" i="17"/>
  <c r="F55" i="30"/>
  <c r="I53" i="30"/>
  <c r="D31" i="30"/>
  <c r="F62" i="30"/>
  <c r="F14" i="30"/>
  <c r="F8" i="29"/>
  <c r="I30" i="30"/>
  <c r="J25" i="29"/>
  <c r="H63" i="30"/>
  <c r="J62" i="29"/>
  <c r="G51" i="30"/>
  <c r="M42" i="29"/>
  <c r="D57" i="27"/>
  <c r="F72" i="29"/>
  <c r="D51" i="28"/>
  <c r="G64" i="29"/>
  <c r="E14" i="27"/>
  <c r="D20" i="26"/>
  <c r="D28" i="24"/>
  <c r="G19" i="23"/>
  <c r="D64" i="21"/>
  <c r="G68" i="20"/>
  <c r="G48" i="20"/>
  <c r="P21" i="20"/>
  <c r="D64" i="17"/>
  <c r="G40" i="16"/>
  <c r="J58" i="15"/>
  <c r="T36" i="15"/>
  <c r="F14" i="15"/>
  <c r="G58" i="14"/>
  <c r="G25" i="14"/>
  <c r="D13" i="13"/>
  <c r="F8" i="12"/>
  <c r="D23" i="8"/>
  <c r="D36" i="29"/>
  <c r="F16" i="27"/>
  <c r="I34" i="26"/>
  <c r="L58" i="23"/>
  <c r="D24" i="23"/>
  <c r="G47" i="22"/>
  <c r="H41" i="21"/>
  <c r="O61" i="20"/>
  <c r="F32" i="20"/>
  <c r="L10" i="20"/>
  <c r="D26" i="16"/>
  <c r="G60" i="15"/>
  <c r="S48" i="15"/>
  <c r="I34" i="15"/>
  <c r="R19" i="15"/>
  <c r="F70" i="14"/>
  <c r="F53" i="14"/>
  <c r="F31" i="14"/>
  <c r="F9" i="14"/>
  <c r="E29" i="12"/>
  <c r="D27" i="9"/>
  <c r="G15" i="29"/>
  <c r="D33" i="27"/>
  <c r="E61" i="26"/>
  <c r="K31" i="26"/>
  <c r="E58" i="25"/>
  <c r="D14" i="24"/>
  <c r="I39" i="23"/>
  <c r="E7" i="23"/>
  <c r="D9" i="22"/>
  <c r="I39" i="21"/>
  <c r="Q68" i="20"/>
  <c r="H55" i="20"/>
  <c r="E40" i="20"/>
  <c r="K26" i="20"/>
  <c r="H11" i="20"/>
  <c r="E71" i="17"/>
  <c r="G66" i="16"/>
  <c r="F23" i="16"/>
  <c r="L66" i="15"/>
  <c r="J56" i="15"/>
  <c r="M47" i="15"/>
  <c r="D38" i="15"/>
  <c r="G29" i="15"/>
  <c r="O21" i="15"/>
  <c r="K13" i="15"/>
  <c r="E70" i="14"/>
  <c r="E58" i="14"/>
  <c r="E46" i="14"/>
  <c r="E34" i="14"/>
  <c r="E22" i="14"/>
  <c r="E10" i="14"/>
  <c r="E40" i="13"/>
  <c r="D62" i="12"/>
  <c r="D26" i="12"/>
  <c r="D8" i="11"/>
  <c r="I64" i="30"/>
  <c r="J71" i="29"/>
  <c r="M35" i="29"/>
  <c r="F13" i="29"/>
  <c r="F42" i="27"/>
  <c r="J71" i="26"/>
  <c r="J55" i="26"/>
  <c r="J39" i="26"/>
  <c r="J23" i="26"/>
  <c r="J7" i="26"/>
  <c r="D26" i="25"/>
  <c r="H69" i="23"/>
  <c r="D55" i="23"/>
  <c r="J40" i="23"/>
  <c r="F26" i="23"/>
  <c r="L11" i="23"/>
  <c r="G49" i="22"/>
  <c r="G13" i="22"/>
  <c r="F53" i="21"/>
  <c r="F29" i="21"/>
  <c r="P72" i="20"/>
  <c r="G63" i="20"/>
  <c r="M53" i="20"/>
  <c r="D44" i="20"/>
  <c r="J34" i="20"/>
  <c r="P24" i="20"/>
  <c r="G15" i="20"/>
  <c r="D55" i="19"/>
  <c r="D63" i="17"/>
  <c r="D15" i="17"/>
  <c r="F42" i="16"/>
  <c r="Q72" i="15"/>
  <c r="F65" i="15"/>
  <c r="U56" i="15"/>
  <c r="Q48" i="15"/>
  <c r="F41" i="15"/>
  <c r="U32" i="15"/>
  <c r="Q24" i="15"/>
  <c r="F49" i="30"/>
  <c r="E52" i="30"/>
  <c r="H29" i="30"/>
  <c r="J60" i="30"/>
  <c r="J60" i="29"/>
  <c r="E60" i="28"/>
  <c r="E29" i="30"/>
  <c r="D19" i="29"/>
  <c r="D62" i="30"/>
  <c r="I61" i="29"/>
  <c r="G48" i="30"/>
  <c r="F23" i="29"/>
  <c r="F69" i="30"/>
  <c r="D70" i="29"/>
  <c r="D35" i="28"/>
  <c r="G62" i="29"/>
  <c r="F9" i="27"/>
  <c r="J14" i="26"/>
  <c r="K57" i="23"/>
  <c r="K15" i="23"/>
  <c r="F62" i="21"/>
  <c r="J67" i="20"/>
  <c r="J47" i="20"/>
  <c r="G20" i="20"/>
  <c r="D60" i="17"/>
  <c r="E14" i="16"/>
  <c r="E57" i="15"/>
  <c r="H36" i="15"/>
  <c r="M13" i="15"/>
  <c r="G57" i="14"/>
  <c r="G23" i="14"/>
  <c r="D9" i="13"/>
  <c r="D55" i="10"/>
  <c r="D19" i="8"/>
  <c r="I34" i="29"/>
  <c r="G11" i="27"/>
  <c r="I30" i="26"/>
  <c r="J57" i="23"/>
  <c r="L22" i="23"/>
  <c r="G23" i="22"/>
  <c r="E38" i="21"/>
  <c r="F60" i="20"/>
  <c r="L30" i="20"/>
  <c r="F8" i="20"/>
  <c r="G23" i="16"/>
  <c r="N59" i="15"/>
  <c r="D45" i="15"/>
  <c r="P33" i="15"/>
  <c r="F19" i="15"/>
  <c r="F69" i="14"/>
  <c r="F52" i="14"/>
  <c r="F30" i="14"/>
  <c r="F8" i="14"/>
  <c r="E11" i="12"/>
  <c r="D15" i="9"/>
  <c r="L13" i="29"/>
  <c r="G30" i="27"/>
  <c r="K59" i="26"/>
  <c r="H30" i="26"/>
  <c r="E54" i="25"/>
  <c r="I63" i="23"/>
  <c r="G38" i="23"/>
  <c r="F71" i="22"/>
  <c r="F72" i="21"/>
  <c r="D38" i="21"/>
  <c r="E68" i="20"/>
  <c r="E52" i="20"/>
  <c r="H39" i="20"/>
  <c r="H23" i="20"/>
  <c r="K10" i="20"/>
  <c r="E55" i="17"/>
  <c r="E64" i="16"/>
  <c r="D21" i="16"/>
  <c r="G65" i="15"/>
  <c r="Q55" i="15"/>
  <c r="T46" i="15"/>
  <c r="K37" i="15"/>
  <c r="N28" i="15"/>
  <c r="J20" i="15"/>
  <c r="R12" i="15"/>
  <c r="E69" i="14"/>
  <c r="E57" i="14"/>
  <c r="E45" i="14"/>
  <c r="E33" i="14"/>
  <c r="E21" i="14"/>
  <c r="E9" i="14"/>
  <c r="E36" i="13"/>
  <c r="D59" i="12"/>
  <c r="D23" i="12"/>
  <c r="D65" i="10"/>
  <c r="I58" i="30"/>
  <c r="J69" i="29"/>
  <c r="M33" i="29"/>
  <c r="E65" i="28"/>
  <c r="D40" i="27"/>
  <c r="G70" i="26"/>
  <c r="G54" i="26"/>
  <c r="G38" i="26"/>
  <c r="G22" i="26"/>
  <c r="D70" i="25"/>
  <c r="D22" i="25"/>
  <c r="F68" i="23"/>
  <c r="L53" i="23"/>
  <c r="H39" i="23"/>
  <c r="D25" i="23"/>
  <c r="J10" i="23"/>
  <c r="E47" i="22"/>
  <c r="E11" i="22"/>
  <c r="H51" i="21"/>
  <c r="H27" i="21"/>
  <c r="D72" i="20"/>
  <c r="J62" i="20"/>
  <c r="P52" i="20"/>
  <c r="G43" i="20"/>
  <c r="M33" i="20"/>
  <c r="D24" i="20"/>
  <c r="J14" i="20"/>
  <c r="J47" i="30"/>
  <c r="E34" i="30"/>
  <c r="H23" i="30"/>
  <c r="F59" i="30"/>
  <c r="D54" i="29"/>
  <c r="E56" i="28"/>
  <c r="I27" i="30"/>
  <c r="M16" i="29"/>
  <c r="D44" i="30"/>
  <c r="M53" i="29"/>
  <c r="G45" i="30"/>
  <c r="J15" i="29"/>
  <c r="J67" i="30"/>
  <c r="M67" i="29"/>
  <c r="D31" i="28"/>
  <c r="D27" i="29"/>
  <c r="G69" i="26"/>
  <c r="G13" i="26"/>
  <c r="I56" i="23"/>
  <c r="G13" i="23"/>
  <c r="E57" i="21"/>
  <c r="M66" i="20"/>
  <c r="J39" i="20"/>
  <c r="J19" i="20"/>
  <c r="D52" i="17"/>
  <c r="D7" i="16"/>
  <c r="L56" i="15"/>
  <c r="J34" i="15"/>
  <c r="T12" i="15"/>
  <c r="G47" i="14"/>
  <c r="G22" i="14"/>
  <c r="F68" i="12"/>
  <c r="D43" i="10"/>
  <c r="D15" i="8"/>
  <c r="I32" i="29"/>
  <c r="E9" i="27"/>
  <c r="I14" i="26"/>
  <c r="F55" i="23"/>
  <c r="H20" i="23"/>
  <c r="E21" i="22"/>
  <c r="G36" i="21"/>
  <c r="I59" i="20"/>
  <c r="O29" i="20"/>
  <c r="D66" i="18"/>
  <c r="F16" i="16"/>
  <c r="U58" i="15"/>
  <c r="K44" i="15"/>
  <c r="D33" i="15"/>
  <c r="M18" i="15"/>
  <c r="F68" i="14"/>
  <c r="F46" i="14"/>
  <c r="F29" i="14"/>
  <c r="F7" i="14"/>
  <c r="E8" i="12"/>
  <c r="G25" i="30"/>
  <c r="L11" i="29"/>
  <c r="E28" i="27"/>
  <c r="K51" i="26"/>
  <c r="E29" i="26"/>
  <c r="E50" i="25"/>
  <c r="G62" i="23"/>
  <c r="E37" i="23"/>
  <c r="D69" i="22"/>
  <c r="H70" i="21"/>
  <c r="D26" i="21"/>
  <c r="H67" i="20"/>
  <c r="H51" i="20"/>
  <c r="K38" i="20"/>
  <c r="K22" i="20"/>
  <c r="N9" i="20"/>
  <c r="E51" i="17"/>
  <c r="F59" i="16"/>
  <c r="E16" i="16"/>
  <c r="N64" i="15"/>
  <c r="E55" i="15"/>
  <c r="H46" i="15"/>
  <c r="R36" i="15"/>
  <c r="U27" i="15"/>
  <c r="Q19" i="15"/>
  <c r="F12" i="15"/>
  <c r="E68" i="14"/>
  <c r="E56" i="14"/>
  <c r="E44" i="14"/>
  <c r="E32" i="14"/>
  <c r="E20" i="14"/>
  <c r="E8" i="14"/>
  <c r="E32" i="13"/>
  <c r="D56" i="12"/>
  <c r="D20" i="12"/>
  <c r="D53" i="10"/>
  <c r="I52" i="30"/>
  <c r="J67" i="29"/>
  <c r="G32" i="29"/>
  <c r="D58" i="28"/>
  <c r="G37" i="27"/>
  <c r="D69" i="26"/>
  <c r="D53" i="26"/>
  <c r="D37" i="26"/>
  <c r="D21" i="26"/>
  <c r="D66" i="25"/>
  <c r="D18" i="25"/>
  <c r="D67" i="23"/>
  <c r="J52" i="23"/>
  <c r="F38" i="23"/>
  <c r="L23" i="23"/>
  <c r="H9" i="23"/>
  <c r="F42" i="22"/>
  <c r="E72" i="21"/>
  <c r="E48" i="21"/>
  <c r="E24" i="21"/>
  <c r="G71" i="20"/>
  <c r="M61" i="20"/>
  <c r="D52" i="20"/>
  <c r="J42" i="20"/>
  <c r="P32" i="20"/>
  <c r="G23" i="20"/>
  <c r="M13" i="20"/>
  <c r="D31" i="19"/>
  <c r="D55" i="17"/>
  <c r="D7" i="17"/>
  <c r="G37" i="16"/>
  <c r="L71" i="15"/>
  <c r="T63" i="15"/>
  <c r="P55" i="15"/>
  <c r="L47" i="15"/>
  <c r="F46" i="30"/>
  <c r="D70" i="30"/>
  <c r="D22" i="30"/>
  <c r="J57" i="30"/>
  <c r="M51" i="29"/>
  <c r="E8" i="28"/>
  <c r="I21" i="30"/>
  <c r="L15" i="29"/>
  <c r="D38" i="30"/>
  <c r="L52" i="29"/>
  <c r="G42" i="30"/>
  <c r="I14" i="29"/>
  <c r="J49" i="30"/>
  <c r="G61" i="29"/>
  <c r="D27" i="28"/>
  <c r="I19" i="29"/>
  <c r="D68" i="26"/>
  <c r="D12" i="26"/>
  <c r="G55" i="23"/>
  <c r="D55" i="22"/>
  <c r="I53" i="21"/>
  <c r="P65" i="20"/>
  <c r="M38" i="20"/>
  <c r="M18" i="20"/>
  <c r="D44" i="17"/>
  <c r="T72" i="15"/>
  <c r="R50" i="15"/>
  <c r="E33" i="15"/>
  <c r="H12" i="15"/>
  <c r="G46" i="14"/>
  <c r="G21" i="14"/>
  <c r="F62" i="12"/>
  <c r="D19" i="10"/>
  <c r="D30" i="30"/>
  <c r="I30" i="29"/>
  <c r="I70" i="26"/>
  <c r="F13" i="26"/>
  <c r="D54" i="23"/>
  <c r="D18" i="23"/>
  <c r="D14" i="22"/>
  <c r="D21" i="21"/>
  <c r="L58" i="20"/>
  <c r="F28" i="20"/>
  <c r="D54" i="18"/>
  <c r="D14" i="16"/>
  <c r="I58" i="15"/>
  <c r="R43" i="15"/>
  <c r="H29" i="15"/>
  <c r="T17" i="15"/>
  <c r="F67" i="14"/>
  <c r="F45" i="14"/>
  <c r="F28" i="14"/>
  <c r="E71" i="12"/>
  <c r="D69" i="11"/>
  <c r="J54" i="29"/>
  <c r="L9" i="29"/>
  <c r="F23" i="27"/>
  <c r="H50" i="26"/>
  <c r="K27" i="26"/>
  <c r="E46" i="25"/>
  <c r="E61" i="23"/>
  <c r="I27" i="23"/>
  <c r="G66" i="22"/>
  <c r="E67" i="21"/>
  <c r="F24" i="21"/>
  <c r="K66" i="20"/>
  <c r="K50" i="20"/>
  <c r="N37" i="20"/>
  <c r="N21" i="20"/>
  <c r="Q8" i="20"/>
  <c r="E47" i="17"/>
  <c r="D57" i="16"/>
  <c r="D9" i="16"/>
  <c r="U63" i="15"/>
  <c r="L54" i="15"/>
  <c r="O45" i="15"/>
  <c r="F36" i="15"/>
  <c r="I27" i="15"/>
  <c r="E19" i="15"/>
  <c r="M11" i="15"/>
  <c r="E67" i="14"/>
  <c r="E55" i="14"/>
  <c r="E43" i="14"/>
  <c r="E31" i="14"/>
  <c r="E19" i="14"/>
  <c r="E7" i="14"/>
  <c r="E28" i="13"/>
  <c r="D53" i="12"/>
  <c r="D17" i="12"/>
  <c r="D41" i="10"/>
  <c r="I46" i="30"/>
  <c r="J65" i="29"/>
  <c r="G30" i="29"/>
  <c r="D45" i="28"/>
  <c r="E35" i="27"/>
  <c r="J67" i="26"/>
  <c r="J51" i="26"/>
  <c r="J35" i="26"/>
  <c r="J19" i="26"/>
  <c r="D62" i="25"/>
  <c r="D14" i="25"/>
  <c r="L65" i="23"/>
  <c r="H51" i="23"/>
  <c r="D37" i="23"/>
  <c r="J22" i="23"/>
  <c r="F8" i="23"/>
  <c r="D40" i="22"/>
  <c r="G70" i="21"/>
  <c r="G46" i="21"/>
  <c r="G22" i="21"/>
  <c r="J70" i="20"/>
  <c r="P60" i="20"/>
  <c r="G51" i="20"/>
  <c r="M41" i="20"/>
  <c r="D32" i="20"/>
  <c r="J22" i="20"/>
  <c r="P12" i="20"/>
  <c r="D19" i="19"/>
  <c r="D51" i="17"/>
  <c r="E71" i="16"/>
  <c r="E35" i="16"/>
  <c r="S70" i="15"/>
  <c r="H63" i="15"/>
  <c r="D55" i="15"/>
  <c r="S46" i="15"/>
  <c r="H39" i="15"/>
  <c r="D31" i="15"/>
  <c r="J44" i="30"/>
  <c r="H68" i="30"/>
  <c r="G68" i="30"/>
  <c r="J51" i="30"/>
  <c r="L50" i="29"/>
  <c r="E68" i="30"/>
  <c r="E20" i="30"/>
  <c r="J13" i="29"/>
  <c r="H36" i="30"/>
  <c r="D32" i="29"/>
  <c r="G30" i="30"/>
  <c r="G12" i="29"/>
  <c r="J43" i="30"/>
  <c r="F60" i="29"/>
  <c r="D23" i="28"/>
  <c r="I17" i="29"/>
  <c r="D52" i="26"/>
  <c r="J10" i="26"/>
  <c r="K51" i="23"/>
  <c r="E50" i="22"/>
  <c r="D52" i="21"/>
  <c r="G64" i="20"/>
  <c r="P37" i="20"/>
  <c r="M10" i="20"/>
  <c r="D40" i="17"/>
  <c r="O71" i="15"/>
  <c r="M49" i="15"/>
  <c r="L32" i="15"/>
  <c r="J10" i="15"/>
  <c r="G45" i="14"/>
  <c r="G11" i="14"/>
  <c r="F59" i="12"/>
  <c r="D7" i="10"/>
  <c r="D21" i="30"/>
  <c r="M13" i="29"/>
  <c r="F69" i="26"/>
  <c r="I10" i="26"/>
  <c r="H44" i="23"/>
  <c r="L16" i="23"/>
  <c r="G11" i="22"/>
  <c r="H17" i="21"/>
  <c r="F56" i="20"/>
  <c r="I27" i="20"/>
  <c r="D42" i="18"/>
  <c r="P69" i="15"/>
  <c r="P57" i="15"/>
  <c r="F43" i="15"/>
  <c r="O28" i="15"/>
  <c r="H17" i="15"/>
  <c r="F66" i="14"/>
  <c r="F44" i="14"/>
  <c r="F22" i="14"/>
  <c r="E68" i="12"/>
  <c r="D57" i="11"/>
  <c r="D53" i="29"/>
  <c r="L7" i="29"/>
  <c r="D21" i="27"/>
  <c r="E49" i="26"/>
  <c r="K19" i="26"/>
  <c r="E42" i="25"/>
  <c r="K58" i="23"/>
  <c r="G26" i="23"/>
  <c r="E64" i="22"/>
  <c r="G65" i="21"/>
  <c r="H22" i="21"/>
  <c r="Q64" i="20"/>
  <c r="N49" i="20"/>
  <c r="E36" i="20"/>
  <c r="Q20" i="20"/>
  <c r="H7" i="20"/>
  <c r="E43" i="17"/>
  <c r="E52" i="16"/>
  <c r="R72" i="15"/>
  <c r="I63" i="15"/>
  <c r="S53" i="15"/>
  <c r="J44" i="15"/>
  <c r="T34" i="15"/>
  <c r="P26" i="15"/>
  <c r="L18" i="15"/>
  <c r="T10" i="15"/>
  <c r="E66" i="14"/>
  <c r="E54" i="14"/>
  <c r="E42" i="14"/>
  <c r="E30" i="14"/>
  <c r="E18" i="14"/>
  <c r="E72" i="13"/>
  <c r="E24" i="13"/>
  <c r="D50" i="12"/>
  <c r="D14" i="12"/>
  <c r="D29" i="10"/>
  <c r="I40" i="30"/>
  <c r="D64" i="29"/>
  <c r="G28" i="29"/>
  <c r="E30" i="28"/>
  <c r="F30" i="27"/>
  <c r="G66" i="26"/>
  <c r="G50" i="26"/>
  <c r="G34" i="26"/>
  <c r="G18" i="26"/>
  <c r="D58" i="25"/>
  <c r="D10" i="25"/>
  <c r="J64" i="23"/>
  <c r="F50" i="23"/>
  <c r="L35" i="23"/>
  <c r="H21" i="23"/>
  <c r="D7" i="23"/>
  <c r="G37" i="22"/>
  <c r="I68" i="21"/>
  <c r="I44" i="21"/>
  <c r="I20" i="21"/>
  <c r="M69" i="20"/>
  <c r="D60" i="20"/>
  <c r="J50" i="20"/>
  <c r="P40" i="20"/>
  <c r="J38" i="30"/>
  <c r="D34" i="30"/>
  <c r="J24" i="30"/>
  <c r="E65" i="30"/>
  <c r="G46" i="29"/>
  <c r="D8" i="30"/>
  <c r="D57" i="29"/>
  <c r="F42" i="30"/>
  <c r="M19" i="29"/>
  <c r="D68" i="27"/>
  <c r="D35" i="25"/>
  <c r="I20" i="23"/>
  <c r="G19" i="21"/>
  <c r="P33" i="20"/>
  <c r="D36" i="17"/>
  <c r="T60" i="15"/>
  <c r="O23" i="15"/>
  <c r="G42" i="14"/>
  <c r="D21" i="13"/>
  <c r="D43" i="8"/>
  <c r="E58" i="27"/>
  <c r="D63" i="24"/>
  <c r="L34" i="23"/>
  <c r="H53" i="21"/>
  <c r="I47" i="20"/>
  <c r="I11" i="20"/>
  <c r="T65" i="15"/>
  <c r="H41" i="15"/>
  <c r="S12" i="15"/>
  <c r="F55" i="14"/>
  <c r="F18" i="14"/>
  <c r="D33" i="11"/>
  <c r="G17" i="29"/>
  <c r="E65" i="26"/>
  <c r="K15" i="26"/>
  <c r="I57" i="23"/>
  <c r="I9" i="23"/>
  <c r="F48" i="21"/>
  <c r="Q60" i="20"/>
  <c r="Q40" i="20"/>
  <c r="N13" i="20"/>
  <c r="E31" i="17"/>
  <c r="F72" i="15"/>
  <c r="T58" i="15"/>
  <c r="N40" i="15"/>
  <c r="K25" i="15"/>
  <c r="D14" i="15"/>
  <c r="E61" i="14"/>
  <c r="E39" i="14"/>
  <c r="E17" i="14"/>
  <c r="E48" i="13"/>
  <c r="D38" i="12"/>
  <c r="D62" i="9"/>
  <c r="E10" i="30"/>
  <c r="F19" i="29"/>
  <c r="E23" i="27"/>
  <c r="D49" i="26"/>
  <c r="G26" i="26"/>
  <c r="D42" i="25"/>
  <c r="F62" i="23"/>
  <c r="L41" i="23"/>
  <c r="H15" i="23"/>
  <c r="D28" i="22"/>
  <c r="D43" i="21"/>
  <c r="I8" i="21"/>
  <c r="P56" i="20"/>
  <c r="G39" i="20"/>
  <c r="J26" i="20"/>
  <c r="J10" i="20"/>
  <c r="D16" i="18"/>
  <c r="D11" i="17"/>
  <c r="G25" i="16"/>
  <c r="D67" i="15"/>
  <c r="I56" i="15"/>
  <c r="U44" i="15"/>
  <c r="L35" i="15"/>
  <c r="O26" i="15"/>
  <c r="R17" i="15"/>
  <c r="N9" i="15"/>
  <c r="D44" i="13"/>
  <c r="D43" i="11"/>
  <c r="D25" i="9"/>
  <c r="D30" i="8"/>
  <c r="M66" i="7"/>
  <c r="M54" i="7"/>
  <c r="M42" i="7"/>
  <c r="M30" i="7"/>
  <c r="F13" i="30"/>
  <c r="G39" i="29"/>
  <c r="E50" i="28"/>
  <c r="G44" i="27"/>
  <c r="G8" i="27"/>
  <c r="F50" i="26"/>
  <c r="F26" i="26"/>
  <c r="D48" i="24"/>
  <c r="K59" i="23"/>
  <c r="K41" i="23"/>
  <c r="K23" i="23"/>
  <c r="D71" i="22"/>
  <c r="D35" i="22"/>
  <c r="H68" i="21"/>
  <c r="H44" i="21"/>
  <c r="H20" i="21"/>
  <c r="F67" i="20"/>
  <c r="F55" i="20"/>
  <c r="F43" i="20"/>
  <c r="F31" i="20"/>
  <c r="F19" i="20"/>
  <c r="F7" i="20"/>
  <c r="G68" i="16"/>
  <c r="G32" i="16"/>
  <c r="R70" i="15"/>
  <c r="N62" i="15"/>
  <c r="J54" i="15"/>
  <c r="R46" i="15"/>
  <c r="N38" i="15"/>
  <c r="J30" i="15"/>
  <c r="R22" i="15"/>
  <c r="N14" i="15"/>
  <c r="F70" i="12"/>
  <c r="F34" i="12"/>
  <c r="D42" i="11"/>
  <c r="D24" i="9"/>
  <c r="L62" i="7"/>
  <c r="L50" i="7"/>
  <c r="L38" i="7"/>
  <c r="L26" i="7"/>
  <c r="G58" i="30"/>
  <c r="M59" i="29"/>
  <c r="F37" i="29"/>
  <c r="D50" i="28"/>
  <c r="F44" i="27"/>
  <c r="F8" i="27"/>
  <c r="F37" i="30"/>
  <c r="H32" i="30"/>
  <c r="F23" i="30"/>
  <c r="I63" i="30"/>
  <c r="D7" i="29"/>
  <c r="M65" i="29"/>
  <c r="M54" i="29"/>
  <c r="J40" i="30"/>
  <c r="L18" i="29"/>
  <c r="D31" i="27"/>
  <c r="D27" i="25"/>
  <c r="F45" i="22"/>
  <c r="I17" i="21"/>
  <c r="D33" i="20"/>
  <c r="G64" i="16"/>
  <c r="H60" i="15"/>
  <c r="Q21" i="15"/>
  <c r="G40" i="14"/>
  <c r="F56" i="12"/>
  <c r="D39" i="8"/>
  <c r="F52" i="27"/>
  <c r="D39" i="24"/>
  <c r="F25" i="23"/>
  <c r="E50" i="21"/>
  <c r="L46" i="20"/>
  <c r="D18" i="18"/>
  <c r="H65" i="15"/>
  <c r="S36" i="15"/>
  <c r="G12" i="15"/>
  <c r="F54" i="14"/>
  <c r="F17" i="14"/>
  <c r="D21" i="11"/>
  <c r="G70" i="27"/>
  <c r="K63" i="26"/>
  <c r="H14" i="26"/>
  <c r="G56" i="23"/>
  <c r="G8" i="23"/>
  <c r="H46" i="21"/>
  <c r="E60" i="20"/>
  <c r="Q32" i="20"/>
  <c r="Q12" i="20"/>
  <c r="E23" i="17"/>
  <c r="M71" i="15"/>
  <c r="O57" i="15"/>
  <c r="U39" i="15"/>
  <c r="R24" i="15"/>
  <c r="H10" i="15"/>
  <c r="E60" i="14"/>
  <c r="E38" i="14"/>
  <c r="E16" i="14"/>
  <c r="E44" i="13"/>
  <c r="D35" i="12"/>
  <c r="D50" i="9"/>
  <c r="D62" i="29"/>
  <c r="F17" i="29"/>
  <c r="F18" i="27"/>
  <c r="J47" i="26"/>
  <c r="D25" i="26"/>
  <c r="D38" i="25"/>
  <c r="D61" i="23"/>
  <c r="J34" i="23"/>
  <c r="F14" i="23"/>
  <c r="G25" i="22"/>
  <c r="F41" i="21"/>
  <c r="D7" i="21"/>
  <c r="D56" i="20"/>
  <c r="J38" i="20"/>
  <c r="M25" i="20"/>
  <c r="M9" i="20"/>
  <c r="D71" i="17"/>
  <c r="F66" i="16"/>
  <c r="E23" i="16"/>
  <c r="K66" i="15"/>
  <c r="K54" i="15"/>
  <c r="I44" i="15"/>
  <c r="S34" i="15"/>
  <c r="J25" i="15"/>
  <c r="F17" i="15"/>
  <c r="U8" i="15"/>
  <c r="D40" i="13"/>
  <c r="D31" i="11"/>
  <c r="D13" i="9"/>
  <c r="D26" i="8"/>
  <c r="M65" i="7"/>
  <c r="M53" i="7"/>
  <c r="M41" i="7"/>
  <c r="H70" i="30"/>
  <c r="E9" i="30"/>
  <c r="L37" i="29"/>
  <c r="E37" i="28"/>
  <c r="E42" i="27"/>
  <c r="I71" i="26"/>
  <c r="I47" i="26"/>
  <c r="I23" i="26"/>
  <c r="D36" i="24"/>
  <c r="I58" i="23"/>
  <c r="I40" i="23"/>
  <c r="I22" i="23"/>
  <c r="G68" i="22"/>
  <c r="G32" i="22"/>
  <c r="E65" i="21"/>
  <c r="E41" i="21"/>
  <c r="E17" i="21"/>
  <c r="I66" i="20"/>
  <c r="I54" i="20"/>
  <c r="I42" i="20"/>
  <c r="I30" i="20"/>
  <c r="I18" i="20"/>
  <c r="D66" i="19"/>
  <c r="E66" i="16"/>
  <c r="E30" i="16"/>
  <c r="F70" i="15"/>
  <c r="U61" i="15"/>
  <c r="Q53" i="15"/>
  <c r="F46" i="15"/>
  <c r="U37" i="15"/>
  <c r="Q29" i="15"/>
  <c r="F22" i="15"/>
  <c r="U13" i="15"/>
  <c r="F67" i="12"/>
  <c r="F31" i="12"/>
  <c r="D30" i="11"/>
  <c r="D12" i="9"/>
  <c r="L61" i="7"/>
  <c r="L49" i="7"/>
  <c r="L37" i="7"/>
  <c r="L25" i="7"/>
  <c r="E70" i="30"/>
  <c r="G56" i="30"/>
  <c r="J21" i="30"/>
  <c r="I57" i="30"/>
  <c r="D72" i="28"/>
  <c r="L64" i="29"/>
  <c r="L53" i="29"/>
  <c r="F39" i="30"/>
  <c r="D7" i="28"/>
  <c r="D19" i="27"/>
  <c r="D19" i="25"/>
  <c r="G40" i="22"/>
  <c r="D16" i="21"/>
  <c r="P25" i="20"/>
  <c r="E62" i="16"/>
  <c r="T48" i="15"/>
  <c r="E21" i="15"/>
  <c r="G39" i="14"/>
  <c r="F32" i="12"/>
  <c r="D31" i="8"/>
  <c r="G47" i="27"/>
  <c r="D27" i="24"/>
  <c r="J15" i="23"/>
  <c r="G48" i="21"/>
  <c r="F44" i="20"/>
  <c r="E69" i="16"/>
  <c r="S60" i="15"/>
  <c r="G36" i="15"/>
  <c r="N11" i="15"/>
  <c r="F43" i="14"/>
  <c r="F16" i="14"/>
  <c r="D18" i="10"/>
  <c r="G67" i="27"/>
  <c r="H62" i="26"/>
  <c r="E13" i="26"/>
  <c r="E55" i="23"/>
  <c r="D45" i="22"/>
  <c r="E43" i="21"/>
  <c r="H59" i="20"/>
  <c r="E32" i="20"/>
  <c r="E12" i="20"/>
  <c r="E7" i="17"/>
  <c r="T70" i="15"/>
  <c r="G53" i="15"/>
  <c r="I39" i="15"/>
  <c r="F24" i="15"/>
  <c r="O9" i="15"/>
  <c r="E59" i="14"/>
  <c r="E37" i="14"/>
  <c r="E15" i="14"/>
  <c r="E20" i="13"/>
  <c r="D32" i="12"/>
  <c r="D38" i="9"/>
  <c r="D60" i="29"/>
  <c r="F15" i="29"/>
  <c r="D16" i="27"/>
  <c r="G46" i="26"/>
  <c r="D17" i="26"/>
  <c r="D34" i="25"/>
  <c r="L59" i="23"/>
  <c r="H33" i="23"/>
  <c r="D13" i="23"/>
  <c r="E23" i="22"/>
  <c r="H39" i="21"/>
  <c r="P68" i="20"/>
  <c r="G55" i="20"/>
  <c r="M37" i="20"/>
  <c r="M21" i="20"/>
  <c r="P8" i="20"/>
  <c r="D67" i="17"/>
  <c r="D64" i="16"/>
  <c r="F18" i="16"/>
  <c r="R65" i="15"/>
  <c r="R53" i="15"/>
  <c r="P43" i="15"/>
  <c r="G34" i="15"/>
  <c r="E24" i="15"/>
  <c r="M16" i="15"/>
  <c r="I8" i="15"/>
  <c r="D36" i="13"/>
  <c r="D19" i="11"/>
  <c r="D70" i="8"/>
  <c r="D22" i="8"/>
  <c r="M64" i="7"/>
  <c r="M52" i="7"/>
  <c r="M40" i="7"/>
  <c r="H64" i="30"/>
  <c r="D71" i="29"/>
  <c r="L35" i="29"/>
  <c r="D30" i="28"/>
  <c r="F37" i="27"/>
  <c r="F70" i="26"/>
  <c r="F46" i="26"/>
  <c r="F22" i="26"/>
  <c r="D24" i="24"/>
  <c r="G57" i="23"/>
  <c r="G39" i="23"/>
  <c r="G21" i="23"/>
  <c r="E66" i="22"/>
  <c r="E30" i="22"/>
  <c r="G63" i="21"/>
  <c r="G39" i="21"/>
  <c r="G15" i="21"/>
  <c r="L65" i="20"/>
  <c r="L53" i="20"/>
  <c r="L41" i="20"/>
  <c r="L29" i="20"/>
  <c r="L17" i="20"/>
  <c r="D54" i="19"/>
  <c r="F61" i="16"/>
  <c r="F25" i="16"/>
  <c r="M69" i="15"/>
  <c r="I61" i="15"/>
  <c r="E53" i="15"/>
  <c r="M45" i="15"/>
  <c r="I37" i="15"/>
  <c r="E29" i="15"/>
  <c r="M21" i="15"/>
  <c r="I13" i="15"/>
  <c r="F64" i="12"/>
  <c r="F28" i="12"/>
  <c r="D18" i="11"/>
  <c r="L72" i="7"/>
  <c r="L60" i="7"/>
  <c r="L48" i="7"/>
  <c r="L36" i="7"/>
  <c r="L24" i="7"/>
  <c r="G46" i="30"/>
  <c r="G56" i="29"/>
  <c r="J20" i="29"/>
  <c r="E22" i="28"/>
  <c r="G39" i="27"/>
  <c r="H71" i="26"/>
  <c r="E64" i="30"/>
  <c r="G53" i="30"/>
  <c r="J15" i="30"/>
  <c r="E56" i="30"/>
  <c r="D24" i="28"/>
  <c r="I25" i="29"/>
  <c r="J51" i="29"/>
  <c r="F33" i="30"/>
  <c r="E71" i="27"/>
  <c r="G16" i="27"/>
  <c r="D15" i="25"/>
  <c r="F33" i="22"/>
  <c r="M62" i="20"/>
  <c r="G24" i="20"/>
  <c r="F57" i="16"/>
  <c r="O47" i="15"/>
  <c r="L20" i="15"/>
  <c r="G30" i="14"/>
  <c r="F26" i="12"/>
  <c r="J17" i="30"/>
  <c r="E45" i="27"/>
  <c r="D15" i="24"/>
  <c r="G71" i="22"/>
  <c r="D45" i="21"/>
  <c r="L42" i="20"/>
  <c r="F64" i="16"/>
  <c r="D57" i="15"/>
  <c r="N35" i="15"/>
  <c r="U10" i="15"/>
  <c r="F42" i="14"/>
  <c r="F10" i="14"/>
  <c r="D63" i="9"/>
  <c r="G64" i="27"/>
  <c r="K47" i="26"/>
  <c r="K11" i="26"/>
  <c r="I45" i="23"/>
  <c r="G42" i="22"/>
  <c r="G41" i="21"/>
  <c r="K58" i="20"/>
  <c r="H31" i="20"/>
  <c r="D32" i="19"/>
  <c r="F71" i="16"/>
  <c r="H70" i="15"/>
  <c r="N52" i="15"/>
  <c r="P38" i="15"/>
  <c r="M23" i="15"/>
  <c r="J8" i="15"/>
  <c r="E53" i="14"/>
  <c r="E36" i="14"/>
  <c r="E14" i="14"/>
  <c r="E16" i="13"/>
  <c r="D29" i="12"/>
  <c r="D26" i="9"/>
  <c r="I58" i="29"/>
  <c r="E17" i="28"/>
  <c r="G13" i="27"/>
  <c r="D45" i="26"/>
  <c r="J15" i="26"/>
  <c r="D30" i="25"/>
  <c r="J58" i="23"/>
  <c r="F32" i="23"/>
  <c r="E71" i="22"/>
  <c r="F18" i="22"/>
  <c r="E36" i="21"/>
  <c r="D68" i="20"/>
  <c r="J54" i="20"/>
  <c r="P36" i="20"/>
  <c r="P20" i="20"/>
  <c r="D8" i="20"/>
  <c r="D59" i="17"/>
  <c r="G61" i="16"/>
  <c r="D16" i="16"/>
  <c r="M64" i="15"/>
  <c r="F53" i="15"/>
  <c r="D43" i="15"/>
  <c r="N33" i="15"/>
  <c r="L23" i="15"/>
  <c r="T15" i="15"/>
  <c r="P7" i="15"/>
  <c r="D32" i="13"/>
  <c r="D7" i="11"/>
  <c r="D66" i="8"/>
  <c r="D18" i="8"/>
  <c r="M63" i="7"/>
  <c r="M51" i="7"/>
  <c r="M39" i="7"/>
  <c r="H58" i="30"/>
  <c r="I69" i="29"/>
  <c r="L33" i="29"/>
  <c r="D17" i="28"/>
  <c r="D35" i="27"/>
  <c r="I67" i="26"/>
  <c r="I43" i="26"/>
  <c r="I19" i="26"/>
  <c r="D12" i="24"/>
  <c r="E56" i="23"/>
  <c r="E38" i="23"/>
  <c r="E20" i="23"/>
  <c r="F61" i="22"/>
  <c r="F25" i="22"/>
  <c r="I61" i="21"/>
  <c r="I37" i="21"/>
  <c r="I13" i="21"/>
  <c r="O64" i="20"/>
  <c r="O52" i="20"/>
  <c r="O40" i="20"/>
  <c r="O28" i="20"/>
  <c r="O16" i="20"/>
  <c r="D42" i="19"/>
  <c r="D59" i="16"/>
  <c r="D23" i="16"/>
  <c r="T68" i="15"/>
  <c r="P60" i="15"/>
  <c r="L52" i="15"/>
  <c r="T44" i="15"/>
  <c r="P36" i="15"/>
  <c r="L28" i="15"/>
  <c r="T20" i="15"/>
  <c r="P12" i="15"/>
  <c r="F61" i="12"/>
  <c r="F25" i="12"/>
  <c r="D63" i="10"/>
  <c r="L71" i="7"/>
  <c r="L59" i="7"/>
  <c r="L47" i="7"/>
  <c r="L35" i="7"/>
  <c r="L23" i="7"/>
  <c r="G40" i="30"/>
  <c r="G54" i="29"/>
  <c r="J18" i="29"/>
  <c r="E9" i="28"/>
  <c r="E37" i="27"/>
  <c r="E70" i="26"/>
  <c r="I62" i="30"/>
  <c r="G50" i="30"/>
  <c r="J48" i="29"/>
  <c r="E38" i="30"/>
  <c r="D8" i="28"/>
  <c r="G23" i="29"/>
  <c r="D45" i="29"/>
  <c r="J31" i="30"/>
  <c r="E36" i="30"/>
  <c r="J46" i="26"/>
  <c r="D52" i="24"/>
  <c r="D31" i="22"/>
  <c r="P61" i="20"/>
  <c r="J23" i="20"/>
  <c r="D55" i="16"/>
  <c r="Q45" i="15"/>
  <c r="E9" i="15"/>
  <c r="G28" i="14"/>
  <c r="F23" i="12"/>
  <c r="I13" i="30"/>
  <c r="F40" i="27"/>
  <c r="J63" i="23"/>
  <c r="F64" i="22"/>
  <c r="E14" i="21"/>
  <c r="O41" i="20"/>
  <c r="D62" i="16"/>
  <c r="H53" i="15"/>
  <c r="U34" i="15"/>
  <c r="I10" i="15"/>
  <c r="F41" i="14"/>
  <c r="E65" i="12"/>
  <c r="D51" i="9"/>
  <c r="D61" i="27"/>
  <c r="H46" i="26"/>
  <c r="E62" i="25"/>
  <c r="G44" i="23"/>
  <c r="E40" i="22"/>
  <c r="E19" i="21"/>
  <c r="N57" i="20"/>
  <c r="K30" i="20"/>
  <c r="D20" i="19"/>
  <c r="D69" i="16"/>
  <c r="O69" i="15"/>
  <c r="U51" i="15"/>
  <c r="H34" i="15"/>
  <c r="T22" i="15"/>
  <c r="Q7" i="15"/>
  <c r="E52" i="14"/>
  <c r="E35" i="14"/>
  <c r="E13" i="14"/>
  <c r="E12" i="13"/>
  <c r="D11" i="12"/>
  <c r="D14" i="9"/>
  <c r="I56" i="29"/>
  <c r="D10" i="28"/>
  <c r="E11" i="27"/>
  <c r="J43" i="26"/>
  <c r="G14" i="26"/>
  <c r="D61" i="24"/>
  <c r="H57" i="23"/>
  <c r="D31" i="23"/>
  <c r="F66" i="22"/>
  <c r="D16" i="22"/>
  <c r="G34" i="21"/>
  <c r="G67" i="20"/>
  <c r="M49" i="20"/>
  <c r="D36" i="20"/>
  <c r="D20" i="20"/>
  <c r="G7" i="20"/>
  <c r="D47" i="17"/>
  <c r="E59" i="16"/>
  <c r="G13" i="16"/>
  <c r="O62" i="15"/>
  <c r="M52" i="15"/>
  <c r="K42" i="15"/>
  <c r="I32" i="15"/>
  <c r="S22" i="15"/>
  <c r="H15" i="15"/>
  <c r="D7" i="15"/>
  <c r="D28" i="13"/>
  <c r="D64" i="10"/>
  <c r="D62" i="8"/>
  <c r="D14" i="8"/>
  <c r="M62" i="7"/>
  <c r="M50" i="7"/>
  <c r="M38" i="7"/>
  <c r="H52" i="30"/>
  <c r="I67" i="29"/>
  <c r="L31" i="29"/>
  <c r="E70" i="27"/>
  <c r="G32" i="27"/>
  <c r="F66" i="26"/>
  <c r="F42" i="26"/>
  <c r="F18" i="26"/>
  <c r="K71" i="23"/>
  <c r="K53" i="23"/>
  <c r="K35" i="23"/>
  <c r="K17" i="23"/>
  <c r="D59" i="22"/>
  <c r="D23" i="22"/>
  <c r="D60" i="21"/>
  <c r="D36" i="21"/>
  <c r="D12" i="21"/>
  <c r="F63" i="20"/>
  <c r="F51" i="20"/>
  <c r="F39" i="20"/>
  <c r="F27" i="20"/>
  <c r="F15" i="20"/>
  <c r="D30" i="19"/>
  <c r="G56" i="16"/>
  <c r="G20" i="16"/>
  <c r="H68" i="15"/>
  <c r="D60" i="15"/>
  <c r="S51" i="15"/>
  <c r="H44" i="15"/>
  <c r="D36" i="15"/>
  <c r="S27" i="15"/>
  <c r="H20" i="15"/>
  <c r="D12" i="15"/>
  <c r="F58" i="12"/>
  <c r="F22" i="12"/>
  <c r="D51" i="10"/>
  <c r="L70" i="7"/>
  <c r="E61" i="30"/>
  <c r="F32" i="30"/>
  <c r="G58" i="29"/>
  <c r="D20" i="29"/>
  <c r="F59" i="27"/>
  <c r="E66" i="28"/>
  <c r="E48" i="23"/>
  <c r="M54" i="20"/>
  <c r="D34" i="19"/>
  <c r="M37" i="15"/>
  <c r="G10" i="14"/>
  <c r="D47" i="8"/>
  <c r="F41" i="26"/>
  <c r="E57" i="22"/>
  <c r="F40" i="20"/>
  <c r="F67" i="15"/>
  <c r="L25" i="15"/>
  <c r="F34" i="14"/>
  <c r="D45" i="11"/>
  <c r="E16" i="27"/>
  <c r="E10" i="25"/>
  <c r="F35" i="22"/>
  <c r="N69" i="20"/>
  <c r="E20" i="20"/>
  <c r="G42" i="16"/>
  <c r="F60" i="15"/>
  <c r="L30" i="15"/>
  <c r="E71" i="14"/>
  <c r="E29" i="14"/>
  <c r="E56" i="13"/>
  <c r="D44" i="11"/>
  <c r="I52" i="29"/>
  <c r="G25" i="27"/>
  <c r="G30" i="26"/>
  <c r="D25" i="24"/>
  <c r="L29" i="23"/>
  <c r="E35" i="22"/>
  <c r="F17" i="21"/>
  <c r="D48" i="20"/>
  <c r="G27" i="20"/>
  <c r="D52" i="18"/>
  <c r="G49" i="16"/>
  <c r="J61" i="15"/>
  <c r="G46" i="15"/>
  <c r="F29" i="15"/>
  <c r="J13" i="15"/>
  <c r="D48" i="13"/>
  <c r="D61" i="9"/>
  <c r="M71" i="7"/>
  <c r="M49" i="7"/>
  <c r="M32" i="7"/>
  <c r="M46" i="29"/>
  <c r="G63" i="27"/>
  <c r="D11" i="27"/>
  <c r="I31" i="26"/>
  <c r="E68" i="23"/>
  <c r="I34" i="23"/>
  <c r="G9" i="23"/>
  <c r="D11" i="22"/>
  <c r="H32" i="21"/>
  <c r="O68" i="20"/>
  <c r="I46" i="20"/>
  <c r="O24" i="20"/>
  <c r="D18" i="19"/>
  <c r="F37" i="16"/>
  <c r="E65" i="15"/>
  <c r="N50" i="15"/>
  <c r="G39" i="15"/>
  <c r="P24" i="15"/>
  <c r="F10" i="15"/>
  <c r="F19" i="12"/>
  <c r="D48" i="9"/>
  <c r="L55" i="7"/>
  <c r="L39" i="7"/>
  <c r="L19" i="7"/>
  <c r="D9" i="30"/>
  <c r="D17" i="29"/>
  <c r="F60" i="27"/>
  <c r="G15" i="27"/>
  <c r="K56" i="26"/>
  <c r="K40" i="26"/>
  <c r="K24" i="26"/>
  <c r="K8" i="26"/>
  <c r="E29" i="25"/>
  <c r="L72" i="23"/>
  <c r="H58" i="23"/>
  <c r="D44" i="23"/>
  <c r="J29" i="23"/>
  <c r="F15" i="23"/>
  <c r="D54" i="22"/>
  <c r="D18" i="22"/>
  <c r="I54" i="21"/>
  <c r="I30" i="21"/>
  <c r="N72" i="20"/>
  <c r="E63" i="20"/>
  <c r="K53" i="20"/>
  <c r="Q43" i="20"/>
  <c r="H34" i="20"/>
  <c r="N24" i="20"/>
  <c r="E15" i="20"/>
  <c r="D53" i="19"/>
  <c r="E58" i="17"/>
  <c r="E10" i="17"/>
  <c r="E37" i="16"/>
  <c r="Q70" i="15"/>
  <c r="F63" i="15"/>
  <c r="U54" i="15"/>
  <c r="Q46" i="15"/>
  <c r="F39" i="15"/>
  <c r="U30" i="15"/>
  <c r="Q22" i="15"/>
  <c r="F15" i="15"/>
  <c r="N72" i="14"/>
  <c r="N60" i="14"/>
  <c r="N48" i="14"/>
  <c r="N36" i="14"/>
  <c r="N24" i="14"/>
  <c r="N12" i="14"/>
  <c r="E47" i="13"/>
  <c r="E67" i="12"/>
  <c r="E31" i="12"/>
  <c r="D29" i="11"/>
  <c r="D11" i="9"/>
  <c r="E63" i="30"/>
  <c r="M68" i="29"/>
  <c r="J33" i="29"/>
  <c r="E42" i="28"/>
  <c r="F39" i="27"/>
  <c r="J72" i="26"/>
  <c r="J56" i="26"/>
  <c r="J40" i="26"/>
  <c r="J24" i="26"/>
  <c r="J8" i="26"/>
  <c r="I59" i="30"/>
  <c r="F26" i="30"/>
  <c r="F57" i="29"/>
  <c r="I13" i="29"/>
  <c r="J13" i="30"/>
  <c r="E53" i="28"/>
  <c r="E42" i="23"/>
  <c r="D53" i="20"/>
  <c r="D72" i="17"/>
  <c r="R26" i="15"/>
  <c r="G9" i="14"/>
  <c r="G10" i="30"/>
  <c r="I38" i="26"/>
  <c r="D50" i="22"/>
  <c r="O25" i="20"/>
  <c r="M66" i="15"/>
  <c r="S24" i="15"/>
  <c r="F33" i="14"/>
  <c r="D39" i="9"/>
  <c r="K67" i="26"/>
  <c r="D62" i="24"/>
  <c r="D33" i="22"/>
  <c r="N61" i="20"/>
  <c r="H19" i="20"/>
  <c r="E40" i="16"/>
  <c r="P50" i="15"/>
  <c r="S29" i="15"/>
  <c r="E65" i="14"/>
  <c r="E28" i="14"/>
  <c r="E52" i="13"/>
  <c r="D32" i="11"/>
  <c r="M37" i="29"/>
  <c r="D65" i="26"/>
  <c r="D29" i="26"/>
  <c r="D13" i="24"/>
  <c r="J28" i="23"/>
  <c r="F30" i="22"/>
  <c r="H15" i="21"/>
  <c r="G47" i="20"/>
  <c r="G19" i="20"/>
  <c r="D40" i="18"/>
  <c r="E47" i="16"/>
  <c r="Q60" i="15"/>
  <c r="N45" i="15"/>
  <c r="M28" i="15"/>
  <c r="Q12" i="15"/>
  <c r="D24" i="13"/>
  <c r="D49" i="9"/>
  <c r="M70" i="7"/>
  <c r="M48" i="7"/>
  <c r="M31" i="7"/>
  <c r="M44" i="29"/>
  <c r="G60" i="27"/>
  <c r="I63" i="26"/>
  <c r="F30" i="26"/>
  <c r="K65" i="23"/>
  <c r="G33" i="23"/>
  <c r="E8" i="23"/>
  <c r="G8" i="22"/>
  <c r="E29" i="21"/>
  <c r="I62" i="20"/>
  <c r="L45" i="20"/>
  <c r="F23" i="20"/>
  <c r="D63" i="18"/>
  <c r="D35" i="16"/>
  <c r="L64" i="15"/>
  <c r="U49" i="15"/>
  <c r="K35" i="15"/>
  <c r="D24" i="15"/>
  <c r="M9" i="15"/>
  <c r="F16" i="12"/>
  <c r="D36" i="9"/>
  <c r="L54" i="7"/>
  <c r="L34" i="7"/>
  <c r="L18" i="7"/>
  <c r="M61" i="29"/>
  <c r="D15" i="29"/>
  <c r="F57" i="27"/>
  <c r="E13" i="27"/>
  <c r="H55" i="26"/>
  <c r="H39" i="26"/>
  <c r="H23" i="26"/>
  <c r="H7" i="26"/>
  <c r="E25" i="25"/>
  <c r="J71" i="23"/>
  <c r="F57" i="23"/>
  <c r="L42" i="23"/>
  <c r="H28" i="23"/>
  <c r="D14" i="23"/>
  <c r="G51" i="22"/>
  <c r="G15" i="22"/>
  <c r="D53" i="21"/>
  <c r="D29" i="21"/>
  <c r="Q71" i="20"/>
  <c r="H62" i="20"/>
  <c r="N52" i="20"/>
  <c r="E43" i="20"/>
  <c r="K33" i="20"/>
  <c r="Q23" i="20"/>
  <c r="H14" i="20"/>
  <c r="D41" i="19"/>
  <c r="E54" i="17"/>
  <c r="F68" i="16"/>
  <c r="F32" i="16"/>
  <c r="E70" i="15"/>
  <c r="M62" i="15"/>
  <c r="I54" i="15"/>
  <c r="E46" i="15"/>
  <c r="M38" i="15"/>
  <c r="I30" i="15"/>
  <c r="E22" i="15"/>
  <c r="M14" i="15"/>
  <c r="N71" i="14"/>
  <c r="N59" i="14"/>
  <c r="N47" i="14"/>
  <c r="N35" i="14"/>
  <c r="N23" i="14"/>
  <c r="N11" i="14"/>
  <c r="E43" i="13"/>
  <c r="E64" i="12"/>
  <c r="E28" i="12"/>
  <c r="D17" i="11"/>
  <c r="E69" i="8"/>
  <c r="E57" i="30"/>
  <c r="G67" i="29"/>
  <c r="J31" i="29"/>
  <c r="E29" i="28"/>
  <c r="D67" i="30"/>
  <c r="D42" i="29"/>
  <c r="D55" i="29"/>
  <c r="G11" i="29"/>
  <c r="J7" i="30"/>
  <c r="D71" i="27"/>
  <c r="E30" i="23"/>
  <c r="G52" i="20"/>
  <c r="E50" i="16"/>
  <c r="M25" i="15"/>
  <c r="G8" i="14"/>
  <c r="L71" i="29"/>
  <c r="F37" i="26"/>
  <c r="E9" i="22"/>
  <c r="F24" i="20"/>
  <c r="O52" i="15"/>
  <c r="D21" i="15"/>
  <c r="F32" i="14"/>
  <c r="D51" i="29"/>
  <c r="H66" i="26"/>
  <c r="D50" i="24"/>
  <c r="G30" i="22"/>
  <c r="Q56" i="20"/>
  <c r="K18" i="20"/>
  <c r="F35" i="16"/>
  <c r="K49" i="15"/>
  <c r="D26" i="15"/>
  <c r="E64" i="14"/>
  <c r="E27" i="14"/>
  <c r="E8" i="13"/>
  <c r="D20" i="11"/>
  <c r="G26" i="29"/>
  <c r="J63" i="26"/>
  <c r="J27" i="26"/>
  <c r="L71" i="23"/>
  <c r="H27" i="23"/>
  <c r="D67" i="21"/>
  <c r="E12" i="21"/>
  <c r="J46" i="20"/>
  <c r="J18" i="20"/>
  <c r="D28" i="18"/>
  <c r="D40" i="16"/>
  <c r="E60" i="15"/>
  <c r="R41" i="15"/>
  <c r="T27" i="15"/>
  <c r="E12" i="15"/>
  <c r="D20" i="13"/>
  <c r="D37" i="9"/>
  <c r="M69" i="7"/>
  <c r="M47" i="7"/>
  <c r="H46" i="30"/>
  <c r="G43" i="29"/>
  <c r="G57" i="27"/>
  <c r="F62" i="26"/>
  <c r="I27" i="26"/>
  <c r="I64" i="23"/>
  <c r="E32" i="23"/>
  <c r="G56" i="22"/>
  <c r="D72" i="21"/>
  <c r="G27" i="21"/>
  <c r="L61" i="20"/>
  <c r="O44" i="20"/>
  <c r="I22" i="20"/>
  <c r="D51" i="18"/>
  <c r="E18" i="16"/>
  <c r="S63" i="15"/>
  <c r="I49" i="15"/>
  <c r="R34" i="15"/>
  <c r="K23" i="15"/>
  <c r="T8" i="15"/>
  <c r="F13" i="12"/>
  <c r="L69" i="7"/>
  <c r="L53" i="7"/>
  <c r="L33" i="7"/>
  <c r="L17" i="7"/>
  <c r="M57" i="29"/>
  <c r="D13" i="29"/>
  <c r="D54" i="27"/>
  <c r="K72" i="26"/>
  <c r="E54" i="26"/>
  <c r="E38" i="26"/>
  <c r="E22" i="26"/>
  <c r="E69" i="25"/>
  <c r="E21" i="25"/>
  <c r="H70" i="23"/>
  <c r="D56" i="23"/>
  <c r="J41" i="23"/>
  <c r="F27" i="23"/>
  <c r="L12" i="23"/>
  <c r="E49" i="22"/>
  <c r="E13" i="22"/>
  <c r="F51" i="21"/>
  <c r="F27" i="21"/>
  <c r="E71" i="20"/>
  <c r="K61" i="20"/>
  <c r="Q51" i="20"/>
  <c r="H42" i="20"/>
  <c r="N32" i="20"/>
  <c r="E23" i="20"/>
  <c r="K13" i="20"/>
  <c r="D29" i="19"/>
  <c r="E50" i="17"/>
  <c r="D66" i="16"/>
  <c r="D30" i="16"/>
  <c r="L69" i="15"/>
  <c r="T61" i="15"/>
  <c r="P53" i="15"/>
  <c r="L45" i="15"/>
  <c r="T37" i="15"/>
  <c r="P29" i="15"/>
  <c r="L21" i="15"/>
  <c r="T13" i="15"/>
  <c r="N70" i="14"/>
  <c r="N58" i="14"/>
  <c r="N46" i="14"/>
  <c r="N34" i="14"/>
  <c r="N22" i="14"/>
  <c r="N10" i="14"/>
  <c r="E39" i="13"/>
  <c r="E61" i="12"/>
  <c r="E25" i="12"/>
  <c r="D62" i="10"/>
  <c r="E65" i="8"/>
  <c r="E51" i="30"/>
  <c r="G65" i="29"/>
  <c r="J29" i="29"/>
  <c r="D22" i="28"/>
  <c r="G34" i="27"/>
  <c r="D70" i="26"/>
  <c r="D54" i="26"/>
  <c r="D38" i="26"/>
  <c r="D22" i="26"/>
  <c r="D69" i="25"/>
  <c r="H65" i="30"/>
  <c r="M39" i="29"/>
  <c r="I48" i="29"/>
  <c r="G63" i="30"/>
  <c r="I39" i="29"/>
  <c r="G45" i="26"/>
  <c r="E24" i="23"/>
  <c r="M50" i="20"/>
  <c r="D43" i="16"/>
  <c r="T24" i="15"/>
  <c r="D69" i="13"/>
  <c r="L69" i="29"/>
  <c r="F61" i="23"/>
  <c r="G72" i="21"/>
  <c r="F16" i="20"/>
  <c r="J51" i="15"/>
  <c r="K20" i="15"/>
  <c r="F21" i="14"/>
  <c r="D49" i="29"/>
  <c r="E45" i="26"/>
  <c r="D38" i="24"/>
  <c r="E28" i="22"/>
  <c r="Q48" i="20"/>
  <c r="Q16" i="20"/>
  <c r="D33" i="16"/>
  <c r="R48" i="15"/>
  <c r="H22" i="15"/>
  <c r="E63" i="14"/>
  <c r="E26" i="14"/>
  <c r="D71" i="12"/>
  <c r="D17" i="10"/>
  <c r="L24" i="29"/>
  <c r="G62" i="26"/>
  <c r="D13" i="26"/>
  <c r="J70" i="23"/>
  <c r="F20" i="23"/>
  <c r="F65" i="21"/>
  <c r="G10" i="21"/>
  <c r="M45" i="20"/>
  <c r="M17" i="20"/>
  <c r="D43" i="17"/>
  <c r="F30" i="16"/>
  <c r="L59" i="15"/>
  <c r="M40" i="15"/>
  <c r="H27" i="15"/>
  <c r="L11" i="15"/>
  <c r="D16" i="13"/>
  <c r="D58" i="8"/>
  <c r="M68" i="7"/>
  <c r="M46" i="7"/>
  <c r="H40" i="30"/>
  <c r="G41" i="29"/>
  <c r="E54" i="27"/>
  <c r="I59" i="26"/>
  <c r="I15" i="26"/>
  <c r="G63" i="23"/>
  <c r="K29" i="23"/>
  <c r="E54" i="22"/>
  <c r="F70" i="21"/>
  <c r="I25" i="21"/>
  <c r="O60" i="20"/>
  <c r="I38" i="20"/>
  <c r="L21" i="20"/>
  <c r="D39" i="18"/>
  <c r="F13" i="16"/>
  <c r="G63" i="15"/>
  <c r="P48" i="15"/>
  <c r="F34" i="15"/>
  <c r="O19" i="15"/>
  <c r="H8" i="15"/>
  <c r="F10" i="12"/>
  <c r="L68" i="7"/>
  <c r="L52" i="7"/>
  <c r="L32" i="7"/>
  <c r="G70" i="30"/>
  <c r="G52" i="29"/>
  <c r="D11" i="29"/>
  <c r="G51" i="27"/>
  <c r="K68" i="26"/>
  <c r="K52" i="26"/>
  <c r="K36" i="26"/>
  <c r="K20" i="26"/>
  <c r="E65" i="25"/>
  <c r="E17" i="25"/>
  <c r="F69" i="23"/>
  <c r="L54" i="23"/>
  <c r="H40" i="23"/>
  <c r="D26" i="23"/>
  <c r="J11" i="23"/>
  <c r="F44" i="22"/>
  <c r="F8" i="22"/>
  <c r="H49" i="21"/>
  <c r="H25" i="21"/>
  <c r="H70" i="20"/>
  <c r="N60" i="20"/>
  <c r="E51" i="20"/>
  <c r="K41" i="20"/>
  <c r="Q31" i="20"/>
  <c r="H22" i="20"/>
  <c r="N12" i="20"/>
  <c r="D17" i="19"/>
  <c r="E46" i="17"/>
  <c r="G63" i="16"/>
  <c r="G27" i="16"/>
  <c r="S68" i="15"/>
  <c r="H61" i="15"/>
  <c r="D53" i="15"/>
  <c r="S44" i="15"/>
  <c r="H37" i="15"/>
  <c r="D29" i="15"/>
  <c r="S20" i="15"/>
  <c r="H13" i="15"/>
  <c r="N69" i="14"/>
  <c r="N57" i="14"/>
  <c r="N45" i="14"/>
  <c r="N33" i="14"/>
  <c r="N21" i="14"/>
  <c r="N9" i="14"/>
  <c r="E35" i="13"/>
  <c r="E58" i="12"/>
  <c r="E22" i="12"/>
  <c r="D50" i="10"/>
  <c r="E61" i="8"/>
  <c r="E45" i="30"/>
  <c r="G63" i="29"/>
  <c r="D28" i="29"/>
  <c r="D9" i="28"/>
  <c r="E32" i="27"/>
  <c r="J68" i="26"/>
  <c r="J52" i="26"/>
  <c r="J36" i="26"/>
  <c r="J20" i="26"/>
  <c r="D65" i="25"/>
  <c r="D17" i="25"/>
  <c r="H59" i="30"/>
  <c r="F20" i="29"/>
  <c r="H72" i="30"/>
  <c r="G27" i="30"/>
  <c r="M31" i="29"/>
  <c r="D44" i="26"/>
  <c r="K21" i="23"/>
  <c r="D49" i="20"/>
  <c r="Q69" i="15"/>
  <c r="L8" i="15"/>
  <c r="D61" i="13"/>
  <c r="J41" i="29"/>
  <c r="D60" i="23"/>
  <c r="D69" i="21"/>
  <c r="I15" i="20"/>
  <c r="Q50" i="15"/>
  <c r="P9" i="15"/>
  <c r="F20" i="14"/>
  <c r="D47" i="29"/>
  <c r="K43" i="26"/>
  <c r="D26" i="24"/>
  <c r="I63" i="21"/>
  <c r="E48" i="20"/>
  <c r="D8" i="19"/>
  <c r="G30" i="16"/>
  <c r="F48" i="15"/>
  <c r="S17" i="15"/>
  <c r="E62" i="14"/>
  <c r="E25" i="14"/>
  <c r="D68" i="12"/>
  <c r="I70" i="30"/>
  <c r="L22" i="29"/>
  <c r="D61" i="26"/>
  <c r="J11" i="26"/>
  <c r="H63" i="23"/>
  <c r="D19" i="23"/>
  <c r="H63" i="21"/>
  <c r="J66" i="20"/>
  <c r="P44" i="20"/>
  <c r="P16" i="20"/>
  <c r="D39" i="17"/>
  <c r="D28" i="16"/>
  <c r="S58" i="15"/>
  <c r="T39" i="15"/>
  <c r="G22" i="15"/>
  <c r="S10" i="15"/>
  <c r="D12" i="13"/>
  <c r="D54" i="8"/>
  <c r="M67" i="7"/>
  <c r="M45" i="7"/>
  <c r="H34" i="30"/>
  <c r="F30" i="29"/>
  <c r="F49" i="27"/>
  <c r="F58" i="26"/>
  <c r="F14" i="26"/>
  <c r="E62" i="23"/>
  <c r="I28" i="23"/>
  <c r="F49" i="22"/>
  <c r="F58" i="21"/>
  <c r="D24" i="21"/>
  <c r="F59" i="20"/>
  <c r="L37" i="20"/>
  <c r="O20" i="20"/>
  <c r="D27" i="18"/>
  <c r="D11" i="16"/>
  <c r="K59" i="15"/>
  <c r="D48" i="15"/>
  <c r="M33" i="15"/>
  <c r="J18" i="15"/>
  <c r="O7" i="15"/>
  <c r="F7" i="12"/>
  <c r="L67" i="7"/>
  <c r="L51" i="7"/>
  <c r="L31" i="7"/>
  <c r="G64" i="30"/>
  <c r="G50" i="29"/>
  <c r="I9" i="29"/>
  <c r="E49" i="27"/>
  <c r="H67" i="26"/>
  <c r="H51" i="26"/>
  <c r="H35" i="26"/>
  <c r="H19" i="26"/>
  <c r="E61" i="25"/>
  <c r="E13" i="25"/>
  <c r="D68" i="23"/>
  <c r="J53" i="23"/>
  <c r="F39" i="23"/>
  <c r="L24" i="23"/>
  <c r="H10" i="23"/>
  <c r="D42" i="22"/>
  <c r="E70" i="21"/>
  <c r="E46" i="21"/>
  <c r="E22" i="21"/>
  <c r="K69" i="20"/>
  <c r="Q59" i="20"/>
  <c r="H50" i="20"/>
  <c r="N40" i="20"/>
  <c r="E31" i="20"/>
  <c r="K21" i="20"/>
  <c r="Q11" i="20"/>
  <c r="D62" i="18"/>
  <c r="E42" i="17"/>
  <c r="E61" i="16"/>
  <c r="E25" i="16"/>
  <c r="G68" i="15"/>
  <c r="O60" i="15"/>
  <c r="K52" i="15"/>
  <c r="G44" i="15"/>
  <c r="O36" i="15"/>
  <c r="K28" i="15"/>
  <c r="G20" i="15"/>
  <c r="O12" i="15"/>
  <c r="N68" i="14"/>
  <c r="N56" i="14"/>
  <c r="N44" i="14"/>
  <c r="N32" i="14"/>
  <c r="N20" i="14"/>
  <c r="N8" i="14"/>
  <c r="E31" i="13"/>
  <c r="E55" i="12"/>
  <c r="E19" i="12"/>
  <c r="D38" i="10"/>
  <c r="E57" i="8"/>
  <c r="E39" i="30"/>
  <c r="L61" i="29"/>
  <c r="D26" i="29"/>
  <c r="E66" i="27"/>
  <c r="D58" i="30"/>
  <c r="D67" i="29"/>
  <c r="E59" i="28"/>
  <c r="G37" i="26"/>
  <c r="H24" i="21"/>
  <c r="E45" i="15"/>
  <c r="F17" i="12"/>
  <c r="F43" i="23"/>
  <c r="I63" i="20"/>
  <c r="T41" i="15"/>
  <c r="E47" i="12"/>
  <c r="G18" i="27"/>
  <c r="I21" i="23"/>
  <c r="K42" i="20"/>
  <c r="E28" i="16"/>
  <c r="Q31" i="15"/>
  <c r="E48" i="14"/>
  <c r="D47" i="12"/>
  <c r="I54" i="29"/>
  <c r="D41" i="26"/>
  <c r="L47" i="23"/>
  <c r="E60" i="21"/>
  <c r="M57" i="20"/>
  <c r="D67" i="19"/>
  <c r="E72" i="15"/>
  <c r="E48" i="15"/>
  <c r="D19" i="15"/>
  <c r="D55" i="11"/>
  <c r="M61" i="7"/>
  <c r="M34" i="7"/>
  <c r="J9" i="29"/>
  <c r="F54" i="26"/>
  <c r="G69" i="23"/>
  <c r="E14" i="23"/>
  <c r="G51" i="21"/>
  <c r="I58" i="20"/>
  <c r="I26" i="20"/>
  <c r="F49" i="16"/>
  <c r="F58" i="15"/>
  <c r="S39" i="15"/>
  <c r="G15" i="15"/>
  <c r="D39" i="10"/>
  <c r="L46" i="7"/>
  <c r="L21" i="7"/>
  <c r="F43" i="29"/>
  <c r="F32" i="27"/>
  <c r="E58" i="26"/>
  <c r="K28" i="26"/>
  <c r="E49" i="25"/>
  <c r="L66" i="23"/>
  <c r="H46" i="23"/>
  <c r="D20" i="23"/>
  <c r="E37" i="22"/>
  <c r="G56" i="21"/>
  <c r="H13" i="21"/>
  <c r="K57" i="20"/>
  <c r="Q39" i="20"/>
  <c r="H26" i="20"/>
  <c r="N8" i="20"/>
  <c r="E34" i="17"/>
  <c r="G39" i="16"/>
  <c r="D65" i="15"/>
  <c r="M50" i="15"/>
  <c r="J35" i="15"/>
  <c r="O24" i="15"/>
  <c r="L9" i="15"/>
  <c r="N54" i="14"/>
  <c r="N37" i="14"/>
  <c r="N15" i="14"/>
  <c r="E19" i="13"/>
  <c r="E16" i="12"/>
  <c r="D35" i="9"/>
  <c r="F16" i="30"/>
  <c r="I22" i="29"/>
  <c r="E44" i="27"/>
  <c r="D66" i="26"/>
  <c r="D46" i="26"/>
  <c r="D26" i="26"/>
  <c r="D57" i="25"/>
  <c r="D70" i="24"/>
  <c r="G64" i="23"/>
  <c r="G46" i="23"/>
  <c r="G28" i="23"/>
  <c r="G10" i="23"/>
  <c r="F39" i="22"/>
  <c r="I71" i="21"/>
  <c r="I47" i="21"/>
  <c r="I23" i="21"/>
  <c r="G70" i="20"/>
  <c r="M60" i="20"/>
  <c r="D51" i="20"/>
  <c r="J41" i="20"/>
  <c r="P31" i="20"/>
  <c r="G22" i="20"/>
  <c r="M12" i="20"/>
  <c r="D16" i="19"/>
  <c r="D46" i="17"/>
  <c r="F63" i="16"/>
  <c r="F27" i="16"/>
  <c r="D70" i="15"/>
  <c r="S61" i="15"/>
  <c r="H54" i="15"/>
  <c r="D46" i="15"/>
  <c r="S37" i="15"/>
  <c r="H30" i="15"/>
  <c r="D22" i="15"/>
  <c r="S13" i="15"/>
  <c r="M71" i="14"/>
  <c r="M59" i="14"/>
  <c r="M47" i="14"/>
  <c r="M35" i="14"/>
  <c r="M23" i="14"/>
  <c r="M11" i="14"/>
  <c r="D43" i="13"/>
  <c r="D64" i="12"/>
  <c r="D28" i="12"/>
  <c r="D16" i="11"/>
  <c r="D69" i="8"/>
  <c r="D21" i="8"/>
  <c r="I23" i="30"/>
  <c r="J46" i="29"/>
  <c r="M10" i="29"/>
  <c r="D60" i="27"/>
  <c r="F22" i="27"/>
  <c r="I60" i="26"/>
  <c r="I36" i="26"/>
  <c r="I12" i="26"/>
  <c r="F70" i="23"/>
  <c r="L55" i="23"/>
  <c r="H41" i="23"/>
  <c r="D27" i="23"/>
  <c r="J12" i="23"/>
  <c r="E51" i="22"/>
  <c r="E15" i="22"/>
  <c r="I52" i="21"/>
  <c r="I28" i="21"/>
  <c r="O71" i="20"/>
  <c r="O59" i="20"/>
  <c r="O47" i="20"/>
  <c r="O35" i="20"/>
  <c r="O23" i="20"/>
  <c r="O11" i="20"/>
  <c r="D48" i="18"/>
  <c r="F46" i="16"/>
  <c r="F10" i="16"/>
  <c r="N65" i="15"/>
  <c r="J57" i="15"/>
  <c r="R49" i="15"/>
  <c r="N41" i="15"/>
  <c r="J33" i="15"/>
  <c r="R25" i="15"/>
  <c r="N17" i="15"/>
  <c r="J9" i="15"/>
  <c r="L64" i="14"/>
  <c r="L52" i="14"/>
  <c r="L40" i="14"/>
  <c r="L28" i="14"/>
  <c r="L16" i="14"/>
  <c r="D39" i="11"/>
  <c r="D33" i="9"/>
  <c r="I63" i="7"/>
  <c r="I51" i="7"/>
  <c r="D48" i="29"/>
  <c r="L12" i="29"/>
  <c r="E56" i="27"/>
  <c r="E22" i="27"/>
  <c r="E63" i="26"/>
  <c r="E47" i="26"/>
  <c r="E31" i="26"/>
  <c r="E15" i="26"/>
  <c r="E52" i="25"/>
  <c r="D68" i="24"/>
  <c r="E64" i="23"/>
  <c r="E46" i="23"/>
  <c r="E28" i="23"/>
  <c r="E10" i="23"/>
  <c r="F41" i="22"/>
  <c r="G71" i="21"/>
  <c r="G47" i="21"/>
  <c r="G23" i="21"/>
  <c r="E70" i="20"/>
  <c r="K60" i="20"/>
  <c r="Q50" i="20"/>
  <c r="H41" i="20"/>
  <c r="N31" i="20"/>
  <c r="E22" i="20"/>
  <c r="K12" i="20"/>
  <c r="D71" i="18"/>
  <c r="E45" i="17"/>
  <c r="F65" i="16"/>
  <c r="F29" i="16"/>
  <c r="U69" i="15"/>
  <c r="Q61" i="15"/>
  <c r="F54" i="15"/>
  <c r="U45" i="15"/>
  <c r="Q37" i="15"/>
  <c r="F30" i="15"/>
  <c r="U21" i="15"/>
  <c r="Q13" i="15"/>
  <c r="K71" i="14"/>
  <c r="K59" i="14"/>
  <c r="K47" i="14"/>
  <c r="K35" i="14"/>
  <c r="K23" i="14"/>
  <c r="K11" i="14"/>
  <c r="E42" i="13"/>
  <c r="F63" i="12"/>
  <c r="F27" i="12"/>
  <c r="D71" i="10"/>
  <c r="E72" i="8"/>
  <c r="D69" i="28"/>
  <c r="D43" i="26"/>
  <c r="D31" i="24"/>
  <c r="D16" i="23"/>
  <c r="F35" i="21"/>
  <c r="J44" i="20"/>
  <c r="D61" i="19"/>
  <c r="G7" i="16"/>
  <c r="S40" i="15"/>
  <c r="M10" i="15"/>
  <c r="J25" i="14"/>
  <c r="E27" i="12"/>
  <c r="D72" i="7"/>
  <c r="G44" i="7"/>
  <c r="G25" i="7"/>
  <c r="E57" i="6"/>
  <c r="E33" i="6"/>
  <c r="E9" i="6"/>
  <c r="E52" i="5"/>
  <c r="E28" i="5"/>
  <c r="CI72" i="4"/>
  <c r="P71" i="4"/>
  <c r="BB69" i="4"/>
  <c r="CN67" i="4"/>
  <c r="AS66" i="4"/>
  <c r="CE64" i="4"/>
  <c r="AJ63" i="4"/>
  <c r="CH61" i="4"/>
  <c r="AM60" i="4"/>
  <c r="BA58" i="4"/>
  <c r="F57" i="4"/>
  <c r="AR55" i="4"/>
  <c r="CD53" i="4"/>
  <c r="AI52" i="4"/>
  <c r="CG50" i="4"/>
  <c r="AL49" i="4"/>
  <c r="BL47" i="4"/>
  <c r="E46" i="4"/>
  <c r="AQ44" i="4"/>
  <c r="CO42" i="4"/>
  <c r="AH41" i="4"/>
  <c r="CF39" i="4"/>
  <c r="AK38" i="4"/>
  <c r="CI36" i="4"/>
  <c r="P35" i="4"/>
  <c r="D40" i="30"/>
  <c r="I60" i="29"/>
  <c r="E11" i="28"/>
  <c r="D36" i="26"/>
  <c r="D37" i="20"/>
  <c r="L44" i="15"/>
  <c r="F11" i="12"/>
  <c r="L40" i="23"/>
  <c r="F48" i="20"/>
  <c r="J27" i="15"/>
  <c r="E44" i="12"/>
  <c r="K35" i="26"/>
  <c r="G20" i="23"/>
  <c r="N41" i="20"/>
  <c r="J68" i="15"/>
  <c r="E31" i="15"/>
  <c r="E47" i="14"/>
  <c r="D44" i="12"/>
  <c r="L20" i="29"/>
  <c r="D33" i="26"/>
  <c r="J46" i="23"/>
  <c r="G58" i="21"/>
  <c r="P48" i="20"/>
  <c r="D43" i="19"/>
  <c r="G70" i="15"/>
  <c r="O38" i="15"/>
  <c r="K18" i="15"/>
  <c r="D52" i="10"/>
  <c r="M60" i="7"/>
  <c r="M33" i="7"/>
  <c r="J7" i="29"/>
  <c r="I51" i="26"/>
  <c r="I52" i="23"/>
  <c r="K11" i="23"/>
  <c r="I49" i="21"/>
  <c r="L57" i="20"/>
  <c r="L25" i="20"/>
  <c r="D47" i="16"/>
  <c r="M57" i="15"/>
  <c r="T32" i="15"/>
  <c r="K11" i="15"/>
  <c r="D27" i="10"/>
  <c r="L45" i="7"/>
  <c r="L20" i="7"/>
  <c r="F41" i="29"/>
  <c r="D30" i="27"/>
  <c r="E50" i="26"/>
  <c r="H27" i="26"/>
  <c r="E45" i="25"/>
  <c r="J65" i="23"/>
  <c r="F45" i="23"/>
  <c r="L18" i="23"/>
  <c r="F32" i="22"/>
  <c r="G44" i="21"/>
  <c r="E10" i="21"/>
  <c r="N56" i="20"/>
  <c r="E39" i="20"/>
  <c r="K25" i="20"/>
  <c r="Q7" i="20"/>
  <c r="E30" i="17"/>
  <c r="F20" i="16"/>
  <c r="K64" i="15"/>
  <c r="T49" i="15"/>
  <c r="Q34" i="15"/>
  <c r="J23" i="15"/>
  <c r="S8" i="15"/>
  <c r="N53" i="14"/>
  <c r="N31" i="14"/>
  <c r="N14" i="14"/>
  <c r="E15" i="13"/>
  <c r="E13" i="12"/>
  <c r="D23" i="9"/>
  <c r="E12" i="30"/>
  <c r="I20" i="29"/>
  <c r="D37" i="27"/>
  <c r="J64" i="26"/>
  <c r="J44" i="26"/>
  <c r="G23" i="26"/>
  <c r="D53" i="25"/>
  <c r="D58" i="24"/>
  <c r="E63" i="23"/>
  <c r="E45" i="23"/>
  <c r="E27" i="23"/>
  <c r="E9" i="23"/>
  <c r="D37" i="22"/>
  <c r="D70" i="21"/>
  <c r="D46" i="21"/>
  <c r="D22" i="21"/>
  <c r="J69" i="20"/>
  <c r="P59" i="20"/>
  <c r="G50" i="20"/>
  <c r="M40" i="20"/>
  <c r="D31" i="20"/>
  <c r="J21" i="20"/>
  <c r="P11" i="20"/>
  <c r="D61" i="18"/>
  <c r="D42" i="17"/>
  <c r="D61" i="16"/>
  <c r="D25" i="16"/>
  <c r="K69" i="15"/>
  <c r="G61" i="15"/>
  <c r="O53" i="15"/>
  <c r="K45" i="15"/>
  <c r="G37" i="15"/>
  <c r="O29" i="15"/>
  <c r="K21" i="15"/>
  <c r="G13" i="15"/>
  <c r="M70" i="14"/>
  <c r="M58" i="14"/>
  <c r="M46" i="14"/>
  <c r="M34" i="14"/>
  <c r="M22" i="14"/>
  <c r="M10" i="14"/>
  <c r="D39" i="13"/>
  <c r="D61" i="12"/>
  <c r="D25" i="12"/>
  <c r="D61" i="10"/>
  <c r="D65" i="8"/>
  <c r="D17" i="8"/>
  <c r="G19" i="30"/>
  <c r="J44" i="29"/>
  <c r="M8" i="29"/>
  <c r="F56" i="27"/>
  <c r="D20" i="27"/>
  <c r="F59" i="26"/>
  <c r="F35" i="26"/>
  <c r="F11" i="26"/>
  <c r="D69" i="23"/>
  <c r="J54" i="23"/>
  <c r="F40" i="23"/>
  <c r="L25" i="23"/>
  <c r="H11" i="23"/>
  <c r="F46" i="22"/>
  <c r="F10" i="22"/>
  <c r="D51" i="21"/>
  <c r="D27" i="21"/>
  <c r="F70" i="20"/>
  <c r="F58" i="20"/>
  <c r="F46" i="20"/>
  <c r="F34" i="20"/>
  <c r="F22" i="20"/>
  <c r="F10" i="20"/>
  <c r="D36" i="18"/>
  <c r="D44" i="16"/>
  <c r="D8" i="16"/>
  <c r="U64" i="15"/>
  <c r="Q56" i="15"/>
  <c r="F49" i="15"/>
  <c r="U40" i="15"/>
  <c r="Q32" i="15"/>
  <c r="F25" i="15"/>
  <c r="U16" i="15"/>
  <c r="Q8" i="15"/>
  <c r="L63" i="14"/>
  <c r="L51" i="14"/>
  <c r="L39" i="14"/>
  <c r="L27" i="14"/>
  <c r="L15" i="14"/>
  <c r="D27" i="11"/>
  <c r="D21" i="9"/>
  <c r="I62" i="7"/>
  <c r="E27" i="30"/>
  <c r="I46" i="29"/>
  <c r="L10" i="29"/>
  <c r="F53" i="27"/>
  <c r="F17" i="27"/>
  <c r="K61" i="26"/>
  <c r="K45" i="26"/>
  <c r="K29" i="26"/>
  <c r="K13" i="26"/>
  <c r="E48" i="25"/>
  <c r="D56" i="24"/>
  <c r="K61" i="23"/>
  <c r="K43" i="23"/>
  <c r="K25" i="23"/>
  <c r="K7" i="23"/>
  <c r="D39" i="22"/>
  <c r="I69" i="21"/>
  <c r="I45" i="21"/>
  <c r="I21" i="21"/>
  <c r="H69" i="20"/>
  <c r="N59" i="20"/>
  <c r="E50" i="20"/>
  <c r="K40" i="20"/>
  <c r="Q30" i="20"/>
  <c r="H21" i="20"/>
  <c r="N11" i="20"/>
  <c r="D59" i="18"/>
  <c r="E41" i="17"/>
  <c r="D63" i="16"/>
  <c r="D27" i="16"/>
  <c r="I69" i="15"/>
  <c r="E61" i="15"/>
  <c r="M53" i="15"/>
  <c r="I45" i="15"/>
  <c r="E37" i="15"/>
  <c r="M29" i="15"/>
  <c r="I21" i="15"/>
  <c r="E13" i="15"/>
  <c r="K70" i="14"/>
  <c r="K58" i="14"/>
  <c r="K46" i="14"/>
  <c r="K34" i="14"/>
  <c r="K22" i="14"/>
  <c r="K10" i="14"/>
  <c r="E38" i="13"/>
  <c r="F60" i="12"/>
  <c r="F24" i="12"/>
  <c r="D59" i="10"/>
  <c r="E68" i="8"/>
  <c r="E41" i="28"/>
  <c r="J37" i="26"/>
  <c r="L68" i="23"/>
  <c r="F11" i="23"/>
  <c r="G28" i="21"/>
  <c r="G41" i="20"/>
  <c r="D13" i="19"/>
  <c r="F71" i="15"/>
  <c r="I38" i="15"/>
  <c r="J69" i="14"/>
  <c r="J21" i="14"/>
  <c r="E15" i="12"/>
  <c r="D69" i="7"/>
  <c r="D43" i="7"/>
  <c r="F24" i="7"/>
  <c r="E55" i="6"/>
  <c r="E31" i="6"/>
  <c r="E7" i="6"/>
  <c r="E50" i="5"/>
  <c r="E26" i="5"/>
  <c r="BW72" i="4"/>
  <c r="CK70" i="4"/>
  <c r="AP69" i="4"/>
  <c r="CB67" i="4"/>
  <c r="AG66" i="4"/>
  <c r="BS64" i="4"/>
  <c r="X63" i="4"/>
  <c r="BV61" i="4"/>
  <c r="AA60" i="4"/>
  <c r="AO58" i="4"/>
  <c r="CA56" i="4"/>
  <c r="AF55" i="4"/>
  <c r="BR53" i="4"/>
  <c r="W52" i="4"/>
  <c r="BU50" i="4"/>
  <c r="Z49" i="4"/>
  <c r="AZ47" i="4"/>
  <c r="CL45" i="4"/>
  <c r="AE44" i="4"/>
  <c r="G47" i="30"/>
  <c r="D71" i="30"/>
  <c r="G66" i="27"/>
  <c r="G21" i="26"/>
  <c r="J35" i="20"/>
  <c r="F38" i="15"/>
  <c r="D64" i="9"/>
  <c r="J39" i="23"/>
  <c r="O13" i="20"/>
  <c r="Q26" i="15"/>
  <c r="E41" i="12"/>
  <c r="H34" i="26"/>
  <c r="E19" i="23"/>
  <c r="N29" i="20"/>
  <c r="Q67" i="15"/>
  <c r="G17" i="15"/>
  <c r="E41" i="14"/>
  <c r="D41" i="12"/>
  <c r="F70" i="27"/>
  <c r="J31" i="26"/>
  <c r="H45" i="23"/>
  <c r="I56" i="21"/>
  <c r="D40" i="20"/>
  <c r="D7" i="19"/>
  <c r="N69" i="15"/>
  <c r="J37" i="15"/>
  <c r="O14" i="15"/>
  <c r="D40" i="10"/>
  <c r="M59" i="7"/>
  <c r="I28" i="30"/>
  <c r="D65" i="28"/>
  <c r="I39" i="26"/>
  <c r="G51" i="23"/>
  <c r="I10" i="23"/>
  <c r="D48" i="21"/>
  <c r="O56" i="20"/>
  <c r="I14" i="20"/>
  <c r="G44" i="16"/>
  <c r="T56" i="15"/>
  <c r="H32" i="15"/>
  <c r="R10" i="15"/>
  <c r="D15" i="10"/>
  <c r="L44" i="7"/>
  <c r="G52" i="30"/>
  <c r="F39" i="29"/>
  <c r="G27" i="27"/>
  <c r="K48" i="26"/>
  <c r="E26" i="26"/>
  <c r="E41" i="25"/>
  <c r="H64" i="23"/>
  <c r="D38" i="23"/>
  <c r="J17" i="23"/>
  <c r="D30" i="22"/>
  <c r="I42" i="21"/>
  <c r="G8" i="21"/>
  <c r="Q55" i="20"/>
  <c r="H38" i="20"/>
  <c r="N20" i="20"/>
  <c r="E7" i="20"/>
  <c r="E26" i="17"/>
  <c r="D18" i="16"/>
  <c r="R63" i="15"/>
  <c r="H49" i="15"/>
  <c r="E34" i="15"/>
  <c r="N19" i="15"/>
  <c r="G8" i="15"/>
  <c r="N52" i="14"/>
  <c r="N30" i="14"/>
  <c r="N13" i="14"/>
  <c r="E11" i="13"/>
  <c r="E10" i="12"/>
  <c r="E53" i="8"/>
  <c r="M72" i="29"/>
  <c r="I18" i="29"/>
  <c r="F27" i="27"/>
  <c r="G63" i="26"/>
  <c r="G43" i="26"/>
  <c r="G19" i="26"/>
  <c r="D49" i="25"/>
  <c r="D46" i="24"/>
  <c r="K60" i="23"/>
  <c r="K42" i="23"/>
  <c r="K24" i="23"/>
  <c r="G70" i="22"/>
  <c r="G34" i="22"/>
  <c r="F68" i="21"/>
  <c r="F44" i="21"/>
  <c r="F20" i="21"/>
  <c r="M68" i="20"/>
  <c r="D59" i="20"/>
  <c r="J49" i="20"/>
  <c r="P39" i="20"/>
  <c r="G30" i="20"/>
  <c r="M20" i="20"/>
  <c r="D11" i="20"/>
  <c r="D49" i="18"/>
  <c r="D38" i="17"/>
  <c r="G58" i="16"/>
  <c r="G22" i="16"/>
  <c r="R68" i="15"/>
  <c r="N60" i="15"/>
  <c r="J52" i="15"/>
  <c r="R44" i="15"/>
  <c r="N36" i="15"/>
  <c r="J28" i="15"/>
  <c r="R20" i="15"/>
  <c r="N12" i="15"/>
  <c r="M69" i="14"/>
  <c r="M57" i="14"/>
  <c r="M45" i="14"/>
  <c r="M33" i="14"/>
  <c r="M21" i="14"/>
  <c r="M9" i="14"/>
  <c r="D35" i="13"/>
  <c r="D58" i="12"/>
  <c r="D22" i="12"/>
  <c r="D49" i="10"/>
  <c r="D61" i="8"/>
  <c r="D13" i="8"/>
  <c r="E16" i="30"/>
  <c r="J42" i="29"/>
  <c r="G7" i="29"/>
  <c r="G53" i="27"/>
  <c r="G17" i="27"/>
  <c r="I56" i="26"/>
  <c r="I32" i="26"/>
  <c r="I8" i="26"/>
  <c r="L67" i="23"/>
  <c r="H53" i="23"/>
  <c r="D39" i="23"/>
  <c r="J24" i="23"/>
  <c r="F10" i="23"/>
  <c r="D44" i="22"/>
  <c r="D8" i="22"/>
  <c r="F49" i="21"/>
  <c r="F25" i="21"/>
  <c r="I69" i="20"/>
  <c r="I57" i="20"/>
  <c r="I45" i="20"/>
  <c r="I33" i="20"/>
  <c r="I21" i="20"/>
  <c r="I9" i="20"/>
  <c r="D24" i="18"/>
  <c r="G41" i="16"/>
  <c r="M72" i="15"/>
  <c r="I64" i="15"/>
  <c r="E56" i="15"/>
  <c r="M48" i="15"/>
  <c r="I40" i="15"/>
  <c r="E32" i="15"/>
  <c r="M24" i="15"/>
  <c r="I16" i="15"/>
  <c r="E8" i="15"/>
  <c r="L62" i="14"/>
  <c r="L50" i="14"/>
  <c r="L38" i="14"/>
  <c r="L26" i="14"/>
  <c r="L14" i="14"/>
  <c r="D15" i="11"/>
  <c r="D9" i="9"/>
  <c r="I61" i="7"/>
  <c r="I22" i="30"/>
  <c r="I44" i="29"/>
  <c r="L8" i="29"/>
  <c r="D51" i="27"/>
  <c r="D15" i="27"/>
  <c r="H60" i="26"/>
  <c r="H44" i="26"/>
  <c r="H28" i="26"/>
  <c r="H12" i="26"/>
  <c r="E44" i="25"/>
  <c r="D44" i="24"/>
  <c r="I60" i="23"/>
  <c r="I42" i="23"/>
  <c r="I24" i="23"/>
  <c r="G72" i="22"/>
  <c r="G36" i="22"/>
  <c r="D68" i="21"/>
  <c r="D44" i="21"/>
  <c r="D20" i="21"/>
  <c r="K68" i="20"/>
  <c r="Q58" i="20"/>
  <c r="H49" i="20"/>
  <c r="N39" i="20"/>
  <c r="E30" i="20"/>
  <c r="K20" i="20"/>
  <c r="Q10" i="20"/>
  <c r="D47" i="18"/>
  <c r="E37" i="17"/>
  <c r="G60" i="16"/>
  <c r="G24" i="16"/>
  <c r="P68" i="15"/>
  <c r="L60" i="15"/>
  <c r="T52" i="15"/>
  <c r="P44" i="15"/>
  <c r="L36" i="15"/>
  <c r="T28" i="15"/>
  <c r="P20" i="15"/>
  <c r="L12" i="15"/>
  <c r="K69" i="14"/>
  <c r="K57" i="14"/>
  <c r="K45" i="14"/>
  <c r="K33" i="14"/>
  <c r="K21" i="14"/>
  <c r="K9" i="14"/>
  <c r="E34" i="13"/>
  <c r="F57" i="12"/>
  <c r="F21" i="12"/>
  <c r="D47" i="10"/>
  <c r="E64" i="8"/>
  <c r="G65" i="27"/>
  <c r="G32" i="26"/>
  <c r="D64" i="23"/>
  <c r="E65" i="22"/>
  <c r="H21" i="21"/>
  <c r="D38" i="20"/>
  <c r="D34" i="18"/>
  <c r="O68" i="15"/>
  <c r="R35" i="15"/>
  <c r="J65" i="14"/>
  <c r="J17" i="14"/>
  <c r="D61" i="11"/>
  <c r="D66" i="7"/>
  <c r="J41" i="7"/>
  <c r="D22" i="7"/>
  <c r="E53" i="6"/>
  <c r="E29" i="6"/>
  <c r="E72" i="5"/>
  <c r="E48" i="5"/>
  <c r="E24" i="5"/>
  <c r="BK72" i="4"/>
  <c r="BY70" i="4"/>
  <c r="AD69" i="4"/>
  <c r="BP67" i="4"/>
  <c r="U66" i="4"/>
  <c r="BG64" i="4"/>
  <c r="L63" i="4"/>
  <c r="BJ61" i="4"/>
  <c r="O60" i="4"/>
  <c r="AC58" i="4"/>
  <c r="BO56" i="4"/>
  <c r="T55" i="4"/>
  <c r="BF53" i="4"/>
  <c r="K52" i="4"/>
  <c r="BI50" i="4"/>
  <c r="N49" i="4"/>
  <c r="AN47" i="4"/>
  <c r="BZ45" i="4"/>
  <c r="S44" i="4"/>
  <c r="BQ42" i="4"/>
  <c r="J41" i="4"/>
  <c r="BH39" i="4"/>
  <c r="M38" i="4"/>
  <c r="BK36" i="4"/>
  <c r="BY34" i="4"/>
  <c r="G35" i="30"/>
  <c r="H69" i="30"/>
  <c r="E64" i="27"/>
  <c r="D8" i="26"/>
  <c r="P9" i="20"/>
  <c r="G66" i="14"/>
  <c r="D52" i="9"/>
  <c r="H38" i="23"/>
  <c r="F12" i="20"/>
  <c r="E26" i="15"/>
  <c r="E38" i="12"/>
  <c r="E33" i="26"/>
  <c r="D62" i="21"/>
  <c r="Q28" i="20"/>
  <c r="P62" i="15"/>
  <c r="N16" i="15"/>
  <c r="E40" i="14"/>
  <c r="D8" i="12"/>
  <c r="F67" i="27"/>
  <c r="G10" i="26"/>
  <c r="F44" i="23"/>
  <c r="D55" i="21"/>
  <c r="G35" i="20"/>
  <c r="D64" i="18"/>
  <c r="U68" i="15"/>
  <c r="Q36" i="15"/>
  <c r="G10" i="15"/>
  <c r="D28" i="10"/>
  <c r="M58" i="7"/>
  <c r="E24" i="30"/>
  <c r="E67" i="27"/>
  <c r="F38" i="26"/>
  <c r="E50" i="23"/>
  <c r="D47" i="22"/>
  <c r="F46" i="21"/>
  <c r="I50" i="20"/>
  <c r="L13" i="20"/>
  <c r="E42" i="16"/>
  <c r="H56" i="15"/>
  <c r="O31" i="15"/>
  <c r="F55" i="12"/>
  <c r="D72" i="9"/>
  <c r="L43" i="7"/>
  <c r="G34" i="30"/>
  <c r="J22" i="29"/>
  <c r="E25" i="27"/>
  <c r="H47" i="26"/>
  <c r="E18" i="26"/>
  <c r="E37" i="25"/>
  <c r="F63" i="23"/>
  <c r="L36" i="23"/>
  <c r="H16" i="23"/>
  <c r="G27" i="22"/>
  <c r="D41" i="21"/>
  <c r="N68" i="20"/>
  <c r="E55" i="20"/>
  <c r="K37" i="20"/>
  <c r="Q19" i="20"/>
  <c r="D65" i="19"/>
  <c r="E22" i="17"/>
  <c r="G15" i="16"/>
  <c r="J59" i="15"/>
  <c r="O48" i="15"/>
  <c r="L33" i="15"/>
  <c r="U18" i="15"/>
  <c r="N7" i="15"/>
  <c r="N51" i="14"/>
  <c r="N29" i="14"/>
  <c r="N7" i="14"/>
  <c r="E7" i="13"/>
  <c r="E7" i="12"/>
  <c r="E49" i="8"/>
  <c r="M70" i="29"/>
  <c r="I16" i="29"/>
  <c r="D25" i="27"/>
  <c r="D62" i="26"/>
  <c r="D42" i="26"/>
  <c r="D18" i="26"/>
  <c r="D45" i="25"/>
  <c r="D34" i="24"/>
  <c r="I59" i="23"/>
  <c r="I41" i="23"/>
  <c r="I23" i="23"/>
  <c r="E68" i="22"/>
  <c r="E32" i="22"/>
  <c r="H66" i="21"/>
  <c r="H42" i="21"/>
  <c r="H18" i="21"/>
  <c r="P67" i="20"/>
  <c r="G58" i="20"/>
  <c r="M48" i="20"/>
  <c r="D39" i="20"/>
  <c r="J29" i="20"/>
  <c r="P19" i="20"/>
  <c r="G10" i="20"/>
  <c r="D37" i="18"/>
  <c r="D34" i="17"/>
  <c r="E56" i="16"/>
  <c r="E20" i="16"/>
  <c r="F68" i="15"/>
  <c r="U59" i="15"/>
  <c r="Q51" i="15"/>
  <c r="F44" i="15"/>
  <c r="U35" i="15"/>
  <c r="Q27" i="15"/>
  <c r="F20" i="15"/>
  <c r="U11" i="15"/>
  <c r="M68" i="14"/>
  <c r="M56" i="14"/>
  <c r="M44" i="14"/>
  <c r="M32" i="14"/>
  <c r="M20" i="14"/>
  <c r="M8" i="14"/>
  <c r="D31" i="13"/>
  <c r="D55" i="12"/>
  <c r="D19" i="12"/>
  <c r="D37" i="10"/>
  <c r="D57" i="8"/>
  <c r="D9" i="8"/>
  <c r="D12" i="30"/>
  <c r="D41" i="29"/>
  <c r="E62" i="28"/>
  <c r="E51" i="27"/>
  <c r="E15" i="27"/>
  <c r="F55" i="26"/>
  <c r="F31" i="26"/>
  <c r="F7" i="26"/>
  <c r="J66" i="23"/>
  <c r="F52" i="23"/>
  <c r="L37" i="23"/>
  <c r="H23" i="23"/>
  <c r="D9" i="23"/>
  <c r="G41" i="22"/>
  <c r="H71" i="21"/>
  <c r="H47" i="21"/>
  <c r="H23" i="21"/>
  <c r="L68" i="20"/>
  <c r="L56" i="20"/>
  <c r="L44" i="20"/>
  <c r="L32" i="20"/>
  <c r="L20" i="20"/>
  <c r="L8" i="20"/>
  <c r="D12" i="18"/>
  <c r="E39" i="16"/>
  <c r="T71" i="15"/>
  <c r="P63" i="15"/>
  <c r="L55" i="15"/>
  <c r="T47" i="15"/>
  <c r="P39" i="15"/>
  <c r="L31" i="15"/>
  <c r="T23" i="15"/>
  <c r="P15" i="15"/>
  <c r="L7" i="15"/>
  <c r="L61" i="14"/>
  <c r="L49" i="14"/>
  <c r="L37" i="14"/>
  <c r="L25" i="14"/>
  <c r="L13" i="14"/>
  <c r="D72" i="10"/>
  <c r="I72" i="7"/>
  <c r="I60" i="7"/>
  <c r="F19" i="30"/>
  <c r="I42" i="29"/>
  <c r="F7" i="29"/>
  <c r="G48" i="27"/>
  <c r="G12" i="27"/>
  <c r="E59" i="26"/>
  <c r="E43" i="26"/>
  <c r="E27" i="26"/>
  <c r="E11" i="26"/>
  <c r="E40" i="25"/>
  <c r="D32" i="24"/>
  <c r="G59" i="23"/>
  <c r="G41" i="23"/>
  <c r="G23" i="23"/>
  <c r="E70" i="22"/>
  <c r="E34" i="22"/>
  <c r="F66" i="21"/>
  <c r="F42" i="21"/>
  <c r="F18" i="21"/>
  <c r="N67" i="20"/>
  <c r="E58" i="20"/>
  <c r="K48" i="20"/>
  <c r="Q38" i="20"/>
  <c r="H29" i="20"/>
  <c r="N19" i="20"/>
  <c r="E10" i="20"/>
  <c r="D35" i="18"/>
  <c r="E33" i="17"/>
  <c r="E58" i="16"/>
  <c r="E22" i="16"/>
  <c r="D68" i="15"/>
  <c r="S59" i="15"/>
  <c r="H52" i="15"/>
  <c r="D44" i="15"/>
  <c r="S35" i="15"/>
  <c r="H28" i="15"/>
  <c r="D20" i="15"/>
  <c r="S11" i="15"/>
  <c r="K68" i="14"/>
  <c r="K56" i="14"/>
  <c r="K44" i="14"/>
  <c r="K32" i="14"/>
  <c r="K20" i="14"/>
  <c r="K8" i="14"/>
  <c r="E30" i="13"/>
  <c r="F54" i="12"/>
  <c r="F18" i="12"/>
  <c r="D35" i="10"/>
  <c r="E60" i="8"/>
  <c r="E53" i="27"/>
  <c r="D27" i="26"/>
  <c r="F59" i="23"/>
  <c r="G55" i="22"/>
  <c r="I14" i="21"/>
  <c r="P34" i="20"/>
  <c r="D69" i="17"/>
  <c r="E66" i="15"/>
  <c r="H33" i="15"/>
  <c r="J61" i="14"/>
  <c r="J13" i="14"/>
  <c r="D13" i="11"/>
  <c r="D63" i="7"/>
  <c r="F39" i="7"/>
  <c r="N19" i="7"/>
  <c r="E51" i="6"/>
  <c r="E27" i="6"/>
  <c r="E70" i="5"/>
  <c r="E46" i="5"/>
  <c r="E22" i="5"/>
  <c r="AY72" i="4"/>
  <c r="BM70" i="4"/>
  <c r="R69" i="4"/>
  <c r="BD67" i="4"/>
  <c r="I66" i="4"/>
  <c r="AU64" i="4"/>
  <c r="CS62" i="4"/>
  <c r="AX61" i="4"/>
  <c r="BX59" i="4"/>
  <c r="Q58" i="4"/>
  <c r="BC56" i="4"/>
  <c r="H55" i="4"/>
  <c r="AT53" i="4"/>
  <c r="CR51" i="4"/>
  <c r="AW50" i="4"/>
  <c r="CU48" i="4"/>
  <c r="AB47" i="4"/>
  <c r="BN45" i="4"/>
  <c r="G44" i="4"/>
  <c r="BE42" i="4"/>
  <c r="CQ40" i="4"/>
  <c r="AV39" i="4"/>
  <c r="CT37" i="4"/>
  <c r="AY36" i="4"/>
  <c r="BM34" i="4"/>
  <c r="G32" i="30"/>
  <c r="D35" i="30"/>
  <c r="L30" i="29"/>
  <c r="D40" i="24"/>
  <c r="D9" i="20"/>
  <c r="G64" i="14"/>
  <c r="D28" i="9"/>
  <c r="F37" i="23"/>
  <c r="D38" i="16"/>
  <c r="D9" i="15"/>
  <c r="E35" i="12"/>
  <c r="H18" i="26"/>
  <c r="D50" i="21"/>
  <c r="E28" i="20"/>
  <c r="D62" i="15"/>
  <c r="U15" i="15"/>
  <c r="E24" i="14"/>
  <c r="D68" i="11"/>
  <c r="D52" i="27"/>
  <c r="D9" i="26"/>
  <c r="D43" i="23"/>
  <c r="I32" i="21"/>
  <c r="G31" i="20"/>
  <c r="D35" i="17"/>
  <c r="I68" i="15"/>
  <c r="E36" i="15"/>
  <c r="D72" i="13"/>
  <c r="D16" i="10"/>
  <c r="M57" i="7"/>
  <c r="I20" i="30"/>
  <c r="D47" i="27"/>
  <c r="I35" i="26"/>
  <c r="K47" i="23"/>
  <c r="G44" i="22"/>
  <c r="F34" i="21"/>
  <c r="L49" i="20"/>
  <c r="O12" i="20"/>
  <c r="G8" i="16"/>
  <c r="O55" i="15"/>
  <c r="G27" i="15"/>
  <c r="F52" i="12"/>
  <c r="D60" i="9"/>
  <c r="L42" i="7"/>
  <c r="H28" i="30"/>
  <c r="I7" i="29"/>
  <c r="F20" i="27"/>
  <c r="E46" i="26"/>
  <c r="K16" i="26"/>
  <c r="E33" i="25"/>
  <c r="D62" i="23"/>
  <c r="J35" i="23"/>
  <c r="F9" i="23"/>
  <c r="E25" i="22"/>
  <c r="F39" i="21"/>
  <c r="Q67" i="20"/>
  <c r="H54" i="20"/>
  <c r="N36" i="20"/>
  <c r="E19" i="20"/>
  <c r="D50" i="18"/>
  <c r="E18" i="17"/>
  <c r="E13" i="16"/>
  <c r="Q58" i="15"/>
  <c r="J47" i="15"/>
  <c r="S32" i="15"/>
  <c r="I18" i="15"/>
  <c r="N67" i="14"/>
  <c r="N50" i="14"/>
  <c r="N28" i="14"/>
  <c r="E71" i="13"/>
  <c r="E70" i="12"/>
  <c r="D65" i="11"/>
  <c r="E45" i="8"/>
  <c r="L59" i="29"/>
  <c r="D70" i="28"/>
  <c r="G22" i="27"/>
  <c r="J60" i="26"/>
  <c r="G39" i="26"/>
  <c r="J16" i="26"/>
  <c r="D41" i="25"/>
  <c r="D22" i="24"/>
  <c r="G58" i="23"/>
  <c r="G40" i="23"/>
  <c r="G22" i="23"/>
  <c r="F63" i="22"/>
  <c r="F27" i="22"/>
  <c r="E63" i="21"/>
  <c r="E39" i="21"/>
  <c r="E15" i="21"/>
  <c r="D67" i="20"/>
  <c r="J57" i="20"/>
  <c r="P47" i="20"/>
  <c r="G38" i="20"/>
  <c r="M28" i="20"/>
  <c r="D19" i="20"/>
  <c r="J9" i="20"/>
  <c r="D25" i="18"/>
  <c r="D30" i="17"/>
  <c r="F51" i="16"/>
  <c r="F15" i="16"/>
  <c r="M67" i="15"/>
  <c r="I59" i="15"/>
  <c r="E51" i="15"/>
  <c r="M43" i="15"/>
  <c r="I35" i="15"/>
  <c r="E27" i="15"/>
  <c r="M19" i="15"/>
  <c r="I11" i="15"/>
  <c r="M67" i="14"/>
  <c r="M55" i="14"/>
  <c r="M43" i="14"/>
  <c r="M31" i="14"/>
  <c r="M19" i="14"/>
  <c r="M7" i="14"/>
  <c r="D27" i="13"/>
  <c r="D52" i="12"/>
  <c r="D16" i="12"/>
  <c r="D25" i="10"/>
  <c r="D53" i="8"/>
  <c r="D69" i="30"/>
  <c r="J8" i="30"/>
  <c r="D39" i="29"/>
  <c r="E49" i="28"/>
  <c r="F46" i="27"/>
  <c r="F10" i="27"/>
  <c r="I52" i="26"/>
  <c r="I28" i="26"/>
  <c r="D69" i="24"/>
  <c r="H65" i="23"/>
  <c r="D51" i="23"/>
  <c r="J36" i="23"/>
  <c r="F22" i="23"/>
  <c r="L7" i="23"/>
  <c r="E39" i="22"/>
  <c r="E68" i="21"/>
  <c r="E44" i="21"/>
  <c r="E20" i="21"/>
  <c r="O67" i="20"/>
  <c r="O55" i="20"/>
  <c r="O43" i="20"/>
  <c r="O31" i="20"/>
  <c r="O19" i="20"/>
  <c r="O7" i="20"/>
  <c r="F70" i="16"/>
  <c r="F34" i="16"/>
  <c r="H71" i="15"/>
  <c r="D63" i="15"/>
  <c r="S54" i="15"/>
  <c r="H47" i="15"/>
  <c r="D39" i="15"/>
  <c r="S30" i="15"/>
  <c r="H23" i="15"/>
  <c r="D15" i="15"/>
  <c r="L72" i="14"/>
  <c r="L60" i="14"/>
  <c r="L48" i="14"/>
  <c r="L36" i="14"/>
  <c r="L24" i="14"/>
  <c r="L12" i="14"/>
  <c r="D60" i="10"/>
  <c r="I71" i="7"/>
  <c r="I59" i="7"/>
  <c r="E15" i="30"/>
  <c r="I40" i="29"/>
  <c r="E69" i="28"/>
  <c r="E46" i="27"/>
  <c r="E10" i="27"/>
  <c r="K57" i="26"/>
  <c r="K41" i="26"/>
  <c r="K25" i="26"/>
  <c r="K9" i="26"/>
  <c r="E36" i="25"/>
  <c r="D20" i="24"/>
  <c r="E58" i="23"/>
  <c r="E40" i="23"/>
  <c r="E22" i="23"/>
  <c r="F65" i="22"/>
  <c r="F29" i="22"/>
  <c r="H64" i="21"/>
  <c r="H40" i="21"/>
  <c r="H16" i="21"/>
  <c r="Q66" i="20"/>
  <c r="H57" i="20"/>
  <c r="N47" i="20"/>
  <c r="E38" i="20"/>
  <c r="K28" i="20"/>
  <c r="Q18" i="20"/>
  <c r="H9" i="20"/>
  <c r="D23" i="18"/>
  <c r="E29" i="17"/>
  <c r="F53" i="16"/>
  <c r="F17" i="16"/>
  <c r="K67" i="15"/>
  <c r="G59" i="15"/>
  <c r="O51" i="15"/>
  <c r="K43" i="15"/>
  <c r="G35" i="15"/>
  <c r="O27" i="15"/>
  <c r="K19" i="15"/>
  <c r="G11" i="15"/>
  <c r="K67" i="14"/>
  <c r="K55" i="14"/>
  <c r="K43" i="14"/>
  <c r="K31" i="14"/>
  <c r="K19" i="14"/>
  <c r="K7" i="14"/>
  <c r="E26" i="13"/>
  <c r="F51" i="12"/>
  <c r="F15" i="12"/>
  <c r="D23" i="10"/>
  <c r="I55" i="30"/>
  <c r="G43" i="27"/>
  <c r="J21" i="26"/>
  <c r="H54" i="23"/>
  <c r="D46" i="22"/>
  <c r="D70" i="20"/>
  <c r="M31" i="20"/>
  <c r="D53" i="17"/>
  <c r="N63" i="15"/>
  <c r="Q30" i="15"/>
  <c r="J57" i="14"/>
  <c r="J9" i="14"/>
  <c r="D34" i="10"/>
  <c r="D60" i="7"/>
  <c r="D38" i="7"/>
  <c r="M18" i="7"/>
  <c r="E49" i="6"/>
  <c r="E25" i="6"/>
  <c r="E68" i="5"/>
  <c r="E44" i="5"/>
  <c r="E20" i="5"/>
  <c r="AM72" i="4"/>
  <c r="BA70" i="4"/>
  <c r="F69" i="4"/>
  <c r="AR67" i="4"/>
  <c r="CD65" i="4"/>
  <c r="AI64" i="4"/>
  <c r="CG62" i="4"/>
  <c r="AL61" i="4"/>
  <c r="BL59" i="4"/>
  <c r="E58" i="4"/>
  <c r="AQ56" i="4"/>
  <c r="CO54" i="4"/>
  <c r="AH53" i="4"/>
  <c r="CF51" i="4"/>
  <c r="AK50" i="4"/>
  <c r="F68" i="30"/>
  <c r="F11" i="29"/>
  <c r="I65" i="21"/>
  <c r="G61" i="14"/>
  <c r="F45" i="26"/>
  <c r="E50" i="15"/>
  <c r="I43" i="29"/>
  <c r="G17" i="21"/>
  <c r="E35" i="17"/>
  <c r="E72" i="14"/>
  <c r="I34" i="30"/>
  <c r="G42" i="26"/>
  <c r="E59" i="22"/>
  <c r="P28" i="20"/>
  <c r="P67" i="15"/>
  <c r="I20" i="15"/>
  <c r="D38" i="8"/>
  <c r="I65" i="29"/>
  <c r="I55" i="26"/>
  <c r="E26" i="23"/>
  <c r="H8" i="21"/>
  <c r="F11" i="20"/>
  <c r="Q65" i="15"/>
  <c r="Q17" i="15"/>
  <c r="L65" i="7"/>
  <c r="L22" i="7"/>
  <c r="D67" i="27"/>
  <c r="E42" i="26"/>
  <c r="E9" i="25"/>
  <c r="L48" i="23"/>
  <c r="G63" i="22"/>
  <c r="E34" i="21"/>
  <c r="H58" i="20"/>
  <c r="N28" i="20"/>
  <c r="D14" i="18"/>
  <c r="F8" i="16"/>
  <c r="R51" i="15"/>
  <c r="F27" i="15"/>
  <c r="N65" i="14"/>
  <c r="N38" i="14"/>
  <c r="E51" i="13"/>
  <c r="D26" i="10"/>
  <c r="L57" i="29"/>
  <c r="D49" i="27"/>
  <c r="G51" i="26"/>
  <c r="D14" i="26"/>
  <c r="D9" i="25"/>
  <c r="E51" i="23"/>
  <c r="I17" i="23"/>
  <c r="D25" i="22"/>
  <c r="E51" i="21"/>
  <c r="F8" i="21"/>
  <c r="P55" i="20"/>
  <c r="G42" i="20"/>
  <c r="M24" i="20"/>
  <c r="D7" i="20"/>
  <c r="D26" i="17"/>
  <c r="G34" i="16"/>
  <c r="J64" i="15"/>
  <c r="S49" i="15"/>
  <c r="L38" i="15"/>
  <c r="U23" i="15"/>
  <c r="K9" i="15"/>
  <c r="M54" i="14"/>
  <c r="M37" i="14"/>
  <c r="M15" i="14"/>
  <c r="D19" i="13"/>
  <c r="D31" i="12"/>
  <c r="D34" i="9"/>
  <c r="D51" i="30"/>
  <c r="D37" i="29"/>
  <c r="D66" i="27"/>
  <c r="I68" i="26"/>
  <c r="I24" i="26"/>
  <c r="H71" i="23"/>
  <c r="D45" i="23"/>
  <c r="J18" i="23"/>
  <c r="F34" i="22"/>
  <c r="E56" i="21"/>
  <c r="F13" i="21"/>
  <c r="I53" i="20"/>
  <c r="L36" i="20"/>
  <c r="F14" i="20"/>
  <c r="E63" i="16"/>
  <c r="O70" i="15"/>
  <c r="H59" i="15"/>
  <c r="E44" i="15"/>
  <c r="N29" i="15"/>
  <c r="G18" i="15"/>
  <c r="L67" i="14"/>
  <c r="L45" i="14"/>
  <c r="L23" i="14"/>
  <c r="D63" i="11"/>
  <c r="I67" i="7"/>
  <c r="J59" i="29"/>
  <c r="G14" i="29"/>
  <c r="F29" i="27"/>
  <c r="K53" i="26"/>
  <c r="H24" i="26"/>
  <c r="E60" i="25"/>
  <c r="E70" i="23"/>
  <c r="I36" i="23"/>
  <c r="G11" i="23"/>
  <c r="D15" i="22"/>
  <c r="I33" i="21"/>
  <c r="E66" i="20"/>
  <c r="K52" i="20"/>
  <c r="Q34" i="20"/>
  <c r="H17" i="20"/>
  <c r="D14" i="19"/>
  <c r="E9" i="17"/>
  <c r="E10" i="16"/>
  <c r="N58" i="15"/>
  <c r="G47" i="15"/>
  <c r="P32" i="15"/>
  <c r="F18" i="15"/>
  <c r="K72" i="14"/>
  <c r="K50" i="14"/>
  <c r="K28" i="14"/>
  <c r="E70" i="13"/>
  <c r="F69" i="12"/>
  <c r="D50" i="11"/>
  <c r="D15" i="30"/>
  <c r="G48" i="26"/>
  <c r="H30" i="23"/>
  <c r="J60" i="20"/>
  <c r="D37" i="17"/>
  <c r="T45" i="15"/>
  <c r="J41" i="14"/>
  <c r="D7" i="9"/>
  <c r="J45" i="7"/>
  <c r="E63" i="6"/>
  <c r="E19" i="6"/>
  <c r="E42" i="5"/>
  <c r="E8" i="5"/>
  <c r="E70" i="4"/>
  <c r="T67" i="4"/>
  <c r="CQ64" i="4"/>
  <c r="Y62" i="4"/>
  <c r="AB59" i="4"/>
  <c r="AE56" i="4"/>
  <c r="U54" i="4"/>
  <c r="AJ51" i="4"/>
  <c r="BW48" i="4"/>
  <c r="AO46" i="4"/>
  <c r="CB43" i="4"/>
  <c r="CD41" i="4"/>
  <c r="CR39" i="4"/>
  <c r="BV37" i="4"/>
  <c r="BL35" i="4"/>
  <c r="BN33" i="4"/>
  <c r="G32" i="4"/>
  <c r="BE30" i="4"/>
  <c r="CQ28" i="4"/>
  <c r="AV27" i="4"/>
  <c r="CT25" i="4"/>
  <c r="AY24" i="4"/>
  <c r="BM22" i="4"/>
  <c r="R21" i="4"/>
  <c r="BD19" i="4"/>
  <c r="I18" i="4"/>
  <c r="AU16" i="4"/>
  <c r="CS14" i="4"/>
  <c r="AX13" i="4"/>
  <c r="BX11" i="4"/>
  <c r="D53" i="27"/>
  <c r="D30" i="24"/>
  <c r="F55" i="22"/>
  <c r="H14" i="21"/>
  <c r="I28" i="20"/>
  <c r="G26" i="16"/>
  <c r="S45" i="15"/>
  <c r="M15" i="15"/>
  <c r="I33" i="14"/>
  <c r="D60" i="11"/>
  <c r="G70" i="7"/>
  <c r="G52" i="7"/>
  <c r="J29" i="7"/>
  <c r="J12" i="7"/>
  <c r="D59" i="6"/>
  <c r="D35" i="6"/>
  <c r="D11" i="6"/>
  <c r="P66" i="5"/>
  <c r="P58" i="5"/>
  <c r="P50" i="5"/>
  <c r="P42" i="5"/>
  <c r="P34" i="5"/>
  <c r="P26" i="5"/>
  <c r="P18" i="5"/>
  <c r="P10" i="5"/>
  <c r="Z72" i="4"/>
  <c r="AZ70" i="4"/>
  <c r="CL68" i="4"/>
  <c r="AE67" i="4"/>
  <c r="CC65" i="4"/>
  <c r="V64" i="4"/>
  <c r="BT62" i="4"/>
  <c r="Y61" i="4"/>
  <c r="BW59" i="4"/>
  <c r="CK57" i="4"/>
  <c r="AP56" i="4"/>
  <c r="CB54" i="4"/>
  <c r="AG53" i="4"/>
  <c r="BS51" i="4"/>
  <c r="X50" i="4"/>
  <c r="BV48" i="4"/>
  <c r="AA47" i="4"/>
  <c r="AO45" i="4"/>
  <c r="CA43" i="4"/>
  <c r="AF42" i="4"/>
  <c r="BR40" i="4"/>
  <c r="W39" i="4"/>
  <c r="BU37" i="4"/>
  <c r="Z36" i="4"/>
  <c r="AZ34" i="4"/>
  <c r="CL32" i="4"/>
  <c r="AE31" i="4"/>
  <c r="CC29" i="4"/>
  <c r="D12" i="29"/>
  <c r="K42" i="26"/>
  <c r="D29" i="24"/>
  <c r="L15" i="23"/>
  <c r="E28" i="21"/>
  <c r="H44" i="20"/>
  <c r="D59" i="19"/>
  <c r="D71" i="15"/>
  <c r="G38" i="15"/>
  <c r="H69" i="14"/>
  <c r="H21" i="14"/>
  <c r="E62" i="8"/>
  <c r="F52" i="7"/>
  <c r="D24" i="7"/>
  <c r="I9" i="7"/>
  <c r="I63" i="5"/>
  <c r="I51" i="5"/>
  <c r="I39" i="5"/>
  <c r="I27" i="5"/>
  <c r="I15" i="5"/>
  <c r="BI72" i="4"/>
  <c r="N71" i="4"/>
  <c r="AN69" i="4"/>
  <c r="BZ67" i="4"/>
  <c r="S66" i="4"/>
  <c r="BQ64" i="4"/>
  <c r="J63" i="4"/>
  <c r="BH61" i="4"/>
  <c r="M60" i="4"/>
  <c r="BK58" i="4"/>
  <c r="BY56" i="4"/>
  <c r="AD55" i="4"/>
  <c r="BP53" i="4"/>
  <c r="U52" i="4"/>
  <c r="BG50" i="4"/>
  <c r="L49" i="4"/>
  <c r="BJ47" i="4"/>
  <c r="F50" i="30"/>
  <c r="E63" i="28"/>
  <c r="E33" i="21"/>
  <c r="G59" i="14"/>
  <c r="D62" i="22"/>
  <c r="L49" i="15"/>
  <c r="G19" i="29"/>
  <c r="I15" i="21"/>
  <c r="D45" i="16"/>
  <c r="E51" i="14"/>
  <c r="I29" i="30"/>
  <c r="D54" i="25"/>
  <c r="F54" i="22"/>
  <c r="D28" i="20"/>
  <c r="G58" i="15"/>
  <c r="P19" i="15"/>
  <c r="D34" i="8"/>
  <c r="M50" i="29"/>
  <c r="F34" i="26"/>
  <c r="I16" i="23"/>
  <c r="O72" i="20"/>
  <c r="I10" i="20"/>
  <c r="R58" i="15"/>
  <c r="E17" i="15"/>
  <c r="L64" i="7"/>
  <c r="D24" i="30"/>
  <c r="F63" i="27"/>
  <c r="E34" i="26"/>
  <c r="D71" i="24"/>
  <c r="J47" i="23"/>
  <c r="E61" i="22"/>
  <c r="G32" i="21"/>
  <c r="K49" i="20"/>
  <c r="Q27" i="20"/>
  <c r="E70" i="17"/>
  <c r="O72" i="15"/>
  <c r="F51" i="15"/>
  <c r="M26" i="15"/>
  <c r="N64" i="14"/>
  <c r="N27" i="14"/>
  <c r="E27" i="13"/>
  <c r="D14" i="10"/>
  <c r="L55" i="29"/>
  <c r="G46" i="27"/>
  <c r="D50" i="26"/>
  <c r="J12" i="26"/>
  <c r="D10" i="24"/>
  <c r="K48" i="23"/>
  <c r="G16" i="23"/>
  <c r="G22" i="22"/>
  <c r="G49" i="21"/>
  <c r="M72" i="20"/>
  <c r="D55" i="20"/>
  <c r="J37" i="20"/>
  <c r="P23" i="20"/>
  <c r="D64" i="19"/>
  <c r="D22" i="17"/>
  <c r="E32" i="16"/>
  <c r="Q63" i="15"/>
  <c r="G49" i="15"/>
  <c r="P34" i="15"/>
  <c r="I23" i="15"/>
  <c r="R8" i="15"/>
  <c r="M53" i="14"/>
  <c r="M36" i="14"/>
  <c r="M14" i="14"/>
  <c r="D15" i="13"/>
  <c r="D13" i="12"/>
  <c r="D22" i="9"/>
  <c r="D45" i="30"/>
  <c r="D35" i="29"/>
  <c r="D63" i="27"/>
  <c r="F67" i="26"/>
  <c r="F23" i="26"/>
  <c r="F64" i="23"/>
  <c r="L43" i="23"/>
  <c r="H17" i="23"/>
  <c r="D32" i="22"/>
  <c r="G54" i="21"/>
  <c r="H11" i="21"/>
  <c r="L52" i="20"/>
  <c r="F30" i="20"/>
  <c r="I13" i="20"/>
  <c r="F58" i="16"/>
  <c r="J69" i="15"/>
  <c r="O58" i="15"/>
  <c r="L43" i="15"/>
  <c r="U28" i="15"/>
  <c r="K14" i="15"/>
  <c r="L66" i="14"/>
  <c r="L44" i="14"/>
  <c r="L22" i="14"/>
  <c r="D51" i="11"/>
  <c r="I66" i="7"/>
  <c r="J57" i="29"/>
  <c r="D62" i="28"/>
  <c r="D27" i="27"/>
  <c r="H52" i="26"/>
  <c r="E23" i="26"/>
  <c r="E56" i="25"/>
  <c r="K67" i="23"/>
  <c r="G35" i="23"/>
  <c r="D63" i="22"/>
  <c r="G12" i="22"/>
  <c r="D32" i="21"/>
  <c r="H65" i="20"/>
  <c r="N51" i="20"/>
  <c r="E34" i="20"/>
  <c r="K16" i="20"/>
  <c r="D11" i="18"/>
  <c r="G72" i="16"/>
  <c r="L72" i="15"/>
  <c r="U57" i="15"/>
  <c r="N46" i="15"/>
  <c r="D32" i="15"/>
  <c r="M17" i="15"/>
  <c r="K66" i="14"/>
  <c r="K49" i="14"/>
  <c r="K27" i="14"/>
  <c r="E66" i="13"/>
  <c r="F66" i="12"/>
  <c r="D38" i="11"/>
  <c r="D65" i="29"/>
  <c r="G16" i="26"/>
  <c r="J25" i="23"/>
  <c r="G57" i="20"/>
  <c r="D21" i="17"/>
  <c r="J43" i="15"/>
  <c r="J37" i="14"/>
  <c r="E52" i="8"/>
  <c r="N36" i="7"/>
  <c r="E61" i="6"/>
  <c r="E17" i="6"/>
  <c r="E40" i="5"/>
  <c r="CU72" i="4"/>
  <c r="CL69" i="4"/>
  <c r="H67" i="4"/>
  <c r="W64" i="4"/>
  <c r="M62" i="4"/>
  <c r="P59" i="4"/>
  <c r="S56" i="4"/>
  <c r="I54" i="4"/>
  <c r="X51" i="4"/>
  <c r="BK48" i="4"/>
  <c r="AC46" i="4"/>
  <c r="BP43" i="4"/>
  <c r="BR41" i="4"/>
  <c r="BT39" i="4"/>
  <c r="BJ37" i="4"/>
  <c r="AZ35" i="4"/>
  <c r="BB33" i="4"/>
  <c r="CN31" i="4"/>
  <c r="AS30" i="4"/>
  <c r="CE28" i="4"/>
  <c r="AJ27" i="4"/>
  <c r="CH25" i="4"/>
  <c r="AM24" i="4"/>
  <c r="BA22" i="4"/>
  <c r="F21" i="4"/>
  <c r="J12" i="29"/>
  <c r="J28" i="29"/>
  <c r="I29" i="21"/>
  <c r="G44" i="14"/>
  <c r="G59" i="22"/>
  <c r="M42" i="15"/>
  <c r="D58" i="27"/>
  <c r="D14" i="21"/>
  <c r="K61" i="15"/>
  <c r="E50" i="14"/>
  <c r="E25" i="30"/>
  <c r="D50" i="25"/>
  <c r="D52" i="22"/>
  <c r="D16" i="20"/>
  <c r="N57" i="15"/>
  <c r="D68" i="13"/>
  <c r="D10" i="8"/>
  <c r="M48" i="29"/>
  <c r="I11" i="26"/>
  <c r="G15" i="23"/>
  <c r="F71" i="20"/>
  <c r="L9" i="20"/>
  <c r="G51" i="15"/>
  <c r="L16" i="15"/>
  <c r="L63" i="7"/>
  <c r="I19" i="30"/>
  <c r="D42" i="27"/>
  <c r="K32" i="26"/>
  <c r="D59" i="24"/>
  <c r="H34" i="23"/>
  <c r="F56" i="22"/>
  <c r="G20" i="21"/>
  <c r="N48" i="20"/>
  <c r="E27" i="20"/>
  <c r="E66" i="17"/>
  <c r="J71" i="15"/>
  <c r="N43" i="15"/>
  <c r="T25" i="15"/>
  <c r="N63" i="14"/>
  <c r="N26" i="14"/>
  <c r="E23" i="13"/>
  <c r="D71" i="9"/>
  <c r="F54" i="29"/>
  <c r="E20" i="27"/>
  <c r="J48" i="26"/>
  <c r="G11" i="26"/>
  <c r="K72" i="23"/>
  <c r="I47" i="23"/>
  <c r="E15" i="23"/>
  <c r="E20" i="22"/>
  <c r="G37" i="21"/>
  <c r="P71" i="20"/>
  <c r="G54" i="20"/>
  <c r="M36" i="20"/>
  <c r="D23" i="20"/>
  <c r="D52" i="19"/>
  <c r="D18" i="17"/>
  <c r="D13" i="16"/>
  <c r="E63" i="15"/>
  <c r="N48" i="15"/>
  <c r="D34" i="15"/>
  <c r="P22" i="15"/>
  <c r="F8" i="15"/>
  <c r="M52" i="14"/>
  <c r="M30" i="14"/>
  <c r="M13" i="14"/>
  <c r="D11" i="13"/>
  <c r="D10" i="12"/>
  <c r="D10" i="9"/>
  <c r="D39" i="30"/>
  <c r="I33" i="29"/>
  <c r="D44" i="27"/>
  <c r="I64" i="26"/>
  <c r="I20" i="26"/>
  <c r="D63" i="23"/>
  <c r="J42" i="23"/>
  <c r="F16" i="23"/>
  <c r="G29" i="22"/>
  <c r="G42" i="21"/>
  <c r="E8" i="21"/>
  <c r="O51" i="20"/>
  <c r="I29" i="20"/>
  <c r="L12" i="20"/>
  <c r="D56" i="16"/>
  <c r="Q68" i="15"/>
  <c r="G54" i="15"/>
  <c r="S42" i="15"/>
  <c r="I28" i="15"/>
  <c r="R13" i="15"/>
  <c r="L65" i="14"/>
  <c r="L43" i="14"/>
  <c r="L21" i="14"/>
  <c r="D48" i="10"/>
  <c r="I65" i="7"/>
  <c r="J55" i="29"/>
  <c r="D49" i="28"/>
  <c r="G24" i="27"/>
  <c r="E51" i="26"/>
  <c r="K21" i="26"/>
  <c r="E32" i="25"/>
  <c r="I66" i="23"/>
  <c r="E34" i="23"/>
  <c r="G60" i="22"/>
  <c r="E10" i="22"/>
  <c r="F30" i="21"/>
  <c r="K64" i="20"/>
  <c r="Q46" i="20"/>
  <c r="H33" i="20"/>
  <c r="N15" i="20"/>
  <c r="E69" i="17"/>
  <c r="E70" i="16"/>
  <c r="S71" i="15"/>
  <c r="I57" i="15"/>
  <c r="R42" i="15"/>
  <c r="K31" i="15"/>
  <c r="T16" i="15"/>
  <c r="K65" i="14"/>
  <c r="K48" i="14"/>
  <c r="K26" i="14"/>
  <c r="E62" i="13"/>
  <c r="F48" i="12"/>
  <c r="D26" i="11"/>
  <c r="I57" i="29"/>
  <c r="D11" i="26"/>
  <c r="L20" i="23"/>
  <c r="D54" i="20"/>
  <c r="E65" i="16"/>
  <c r="G28" i="15"/>
  <c r="J33" i="14"/>
  <c r="E34" i="8"/>
  <c r="J35" i="7"/>
  <c r="E59" i="6"/>
  <c r="E15" i="6"/>
  <c r="E38" i="5"/>
  <c r="AA72" i="4"/>
  <c r="BZ69" i="4"/>
  <c r="CO66" i="4"/>
  <c r="K64" i="4"/>
  <c r="CT61" i="4"/>
  <c r="CK58" i="4"/>
  <c r="G56" i="4"/>
  <c r="V53" i="4"/>
  <c r="L51" i="4"/>
  <c r="AY48" i="4"/>
  <c r="Q46" i="4"/>
  <c r="BD43" i="4"/>
  <c r="BF41" i="4"/>
  <c r="AJ39" i="4"/>
  <c r="AX37" i="4"/>
  <c r="AN35" i="4"/>
  <c r="AP33" i="4"/>
  <c r="CB31" i="4"/>
  <c r="AG30" i="4"/>
  <c r="BS28" i="4"/>
  <c r="X27" i="4"/>
  <c r="BV25" i="4"/>
  <c r="AA24" i="4"/>
  <c r="AO22" i="4"/>
  <c r="CA20" i="4"/>
  <c r="AF19" i="4"/>
  <c r="BR17" i="4"/>
  <c r="W16" i="4"/>
  <c r="BU14" i="4"/>
  <c r="Z13" i="4"/>
  <c r="H31" i="30"/>
  <c r="E24" i="27"/>
  <c r="E59" i="23"/>
  <c r="G26" i="22"/>
  <c r="O66" i="20"/>
  <c r="O18" i="20"/>
  <c r="F7" i="16"/>
  <c r="R40" i="15"/>
  <c r="U7" i="15"/>
  <c r="I25" i="14"/>
  <c r="D33" i="10"/>
  <c r="G67" i="7"/>
  <c r="I49" i="7"/>
  <c r="G26" i="7"/>
  <c r="J10" i="7"/>
  <c r="D55" i="6"/>
  <c r="D31" i="6"/>
  <c r="D7" i="6"/>
  <c r="J65" i="5"/>
  <c r="J57" i="5"/>
  <c r="J49" i="5"/>
  <c r="J41" i="5"/>
  <c r="J33" i="5"/>
  <c r="J25" i="5"/>
  <c r="J17" i="5"/>
  <c r="J9" i="5"/>
  <c r="CU71" i="4"/>
  <c r="AB70" i="4"/>
  <c r="BN68" i="4"/>
  <c r="G67" i="4"/>
  <c r="BE65" i="4"/>
  <c r="CQ63" i="4"/>
  <c r="AV62" i="4"/>
  <c r="CT60" i="4"/>
  <c r="AY59" i="4"/>
  <c r="BM57" i="4"/>
  <c r="R56" i="4"/>
  <c r="BD54" i="4"/>
  <c r="I53" i="4"/>
  <c r="AU51" i="4"/>
  <c r="CS49" i="4"/>
  <c r="AX48" i="4"/>
  <c r="BX46" i="4"/>
  <c r="Q45" i="4"/>
  <c r="BC43" i="4"/>
  <c r="H42" i="4"/>
  <c r="AT40" i="4"/>
  <c r="CR38" i="4"/>
  <c r="AW37" i="4"/>
  <c r="CU35" i="4"/>
  <c r="AB34" i="4"/>
  <c r="BN32" i="4"/>
  <c r="G31" i="4"/>
  <c r="BE29" i="4"/>
  <c r="E65" i="27"/>
  <c r="E32" i="26"/>
  <c r="L63" i="23"/>
  <c r="E55" i="22"/>
  <c r="G14" i="21"/>
  <c r="Q37" i="20"/>
  <c r="D32" i="18"/>
  <c r="L63" i="15"/>
  <c r="F33" i="15"/>
  <c r="H61" i="14"/>
  <c r="H13" i="14"/>
  <c r="D32" i="8"/>
  <c r="D39" i="7"/>
  <c r="M20" i="7"/>
  <c r="I7" i="7"/>
  <c r="I61" i="5"/>
  <c r="I49" i="5"/>
  <c r="I37" i="5"/>
  <c r="I25" i="5"/>
  <c r="I13" i="5"/>
  <c r="AK72" i="4"/>
  <c r="CI70" i="4"/>
  <c r="P69" i="4"/>
  <c r="BB67" i="4"/>
  <c r="CN65" i="4"/>
  <c r="AS64" i="4"/>
  <c r="CE62" i="4"/>
  <c r="AJ61" i="4"/>
  <c r="CH59" i="4"/>
  <c r="AM58" i="4"/>
  <c r="BA56" i="4"/>
  <c r="F55" i="4"/>
  <c r="AR53" i="4"/>
  <c r="CD51" i="4"/>
  <c r="AI50" i="4"/>
  <c r="CG48" i="4"/>
  <c r="I11" i="29"/>
  <c r="I27" i="29"/>
  <c r="D28" i="21"/>
  <c r="G27" i="14"/>
  <c r="G12" i="21"/>
  <c r="F65" i="14"/>
  <c r="D55" i="27"/>
  <c r="H71" i="20"/>
  <c r="R60" i="15"/>
  <c r="E49" i="14"/>
  <c r="J20" i="30"/>
  <c r="D46" i="25"/>
  <c r="D31" i="21"/>
  <c r="D12" i="20"/>
  <c r="T51" i="15"/>
  <c r="D64" i="13"/>
  <c r="M72" i="7"/>
  <c r="F28" i="29"/>
  <c r="F10" i="26"/>
  <c r="E42" i="22"/>
  <c r="I70" i="20"/>
  <c r="O8" i="20"/>
  <c r="K47" i="15"/>
  <c r="S15" i="15"/>
  <c r="L58" i="7"/>
  <c r="G16" i="30"/>
  <c r="D18" i="27"/>
  <c r="H31" i="26"/>
  <c r="D47" i="24"/>
  <c r="F33" i="23"/>
  <c r="G39" i="22"/>
  <c r="I18" i="21"/>
  <c r="Q47" i="20"/>
  <c r="H18" i="20"/>
  <c r="E62" i="17"/>
  <c r="N67" i="15"/>
  <c r="U42" i="15"/>
  <c r="H25" i="15"/>
  <c r="N62" i="14"/>
  <c r="N25" i="14"/>
  <c r="E52" i="12"/>
  <c r="D59" i="9"/>
  <c r="F52" i="29"/>
  <c r="F15" i="27"/>
  <c r="G47" i="26"/>
  <c r="D10" i="26"/>
  <c r="I71" i="23"/>
  <c r="E39" i="23"/>
  <c r="K12" i="23"/>
  <c r="F15" i="22"/>
  <c r="I35" i="21"/>
  <c r="D71" i="20"/>
  <c r="J53" i="20"/>
  <c r="P35" i="20"/>
  <c r="G18" i="20"/>
  <c r="D40" i="19"/>
  <c r="D14" i="17"/>
  <c r="G10" i="16"/>
  <c r="L62" i="15"/>
  <c r="U47" i="15"/>
  <c r="K33" i="15"/>
  <c r="T18" i="15"/>
  <c r="M7" i="15"/>
  <c r="M51" i="14"/>
  <c r="M29" i="14"/>
  <c r="M12" i="14"/>
  <c r="D7" i="13"/>
  <c r="D7" i="12"/>
  <c r="D49" i="8"/>
  <c r="D33" i="30"/>
  <c r="I31" i="29"/>
  <c r="G41" i="27"/>
  <c r="F63" i="26"/>
  <c r="F19" i="26"/>
  <c r="L61" i="23"/>
  <c r="H35" i="23"/>
  <c r="D15" i="23"/>
  <c r="E27" i="22"/>
  <c r="I40" i="21"/>
  <c r="L72" i="20"/>
  <c r="F50" i="20"/>
  <c r="L28" i="20"/>
  <c r="D63" i="19"/>
  <c r="G53" i="16"/>
  <c r="E68" i="15"/>
  <c r="N53" i="15"/>
  <c r="G42" i="15"/>
  <c r="P27" i="15"/>
  <c r="F13" i="15"/>
  <c r="L59" i="14"/>
  <c r="L42" i="14"/>
  <c r="L20" i="14"/>
  <c r="D36" i="10"/>
  <c r="I64" i="7"/>
  <c r="J53" i="29"/>
  <c r="E34" i="28"/>
  <c r="H72" i="26"/>
  <c r="K49" i="26"/>
  <c r="H20" i="26"/>
  <c r="E28" i="25"/>
  <c r="G65" i="23"/>
  <c r="K31" i="23"/>
  <c r="E58" i="22"/>
  <c r="E61" i="21"/>
  <c r="H28" i="21"/>
  <c r="N63" i="20"/>
  <c r="E46" i="20"/>
  <c r="K32" i="20"/>
  <c r="Q14" i="20"/>
  <c r="E65" i="17"/>
  <c r="D51" i="16"/>
  <c r="G71" i="15"/>
  <c r="P56" i="15"/>
  <c r="F42" i="15"/>
  <c r="R30" i="15"/>
  <c r="H16" i="15"/>
  <c r="K64" i="14"/>
  <c r="K42" i="14"/>
  <c r="K25" i="14"/>
  <c r="E58" i="13"/>
  <c r="F45" i="12"/>
  <c r="D14" i="11"/>
  <c r="M34" i="29"/>
  <c r="D72" i="25"/>
  <c r="F36" i="22"/>
  <c r="P50" i="20"/>
  <c r="G55" i="16"/>
  <c r="P25" i="15"/>
  <c r="J29" i="14"/>
  <c r="E25" i="8"/>
  <c r="F33" i="7"/>
  <c r="E47" i="6"/>
  <c r="E13" i="6"/>
  <c r="E36" i="5"/>
  <c r="O72" i="4"/>
  <c r="BN69" i="4"/>
  <c r="CC66" i="4"/>
  <c r="CR63" i="4"/>
  <c r="Z61" i="4"/>
  <c r="BY58" i="4"/>
  <c r="CN55" i="4"/>
  <c r="J53" i="4"/>
  <c r="CS50" i="4"/>
  <c r="AM48" i="4"/>
  <c r="BB45" i="4"/>
  <c r="AR43" i="4"/>
  <c r="AT41" i="4"/>
  <c r="X39" i="4"/>
  <c r="AL37" i="4"/>
  <c r="AB35" i="4"/>
  <c r="AD33" i="4"/>
  <c r="BP31" i="4"/>
  <c r="U30" i="4"/>
  <c r="BG28" i="4"/>
  <c r="L27" i="4"/>
  <c r="BJ25" i="4"/>
  <c r="O24" i="4"/>
  <c r="AC22" i="4"/>
  <c r="BO20" i="4"/>
  <c r="T19" i="4"/>
  <c r="BF17" i="4"/>
  <c r="K16" i="4"/>
  <c r="BI14" i="4"/>
  <c r="N13" i="4"/>
  <c r="D72" i="29"/>
  <c r="G14" i="27"/>
  <c r="G54" i="23"/>
  <c r="D17" i="22"/>
  <c r="L63" i="20"/>
  <c r="L15" i="20"/>
  <c r="E71" i="15"/>
  <c r="H38" i="15"/>
  <c r="I69" i="14"/>
  <c r="I21" i="14"/>
  <c r="D54" i="9"/>
  <c r="N65" i="7"/>
  <c r="F48" i="7"/>
  <c r="F25" i="7"/>
  <c r="J9" i="7"/>
  <c r="D53" i="6"/>
  <c r="D29" i="6"/>
  <c r="P72" i="5"/>
  <c r="P64" i="5"/>
  <c r="P56" i="5"/>
  <c r="P48" i="5"/>
  <c r="P40" i="5"/>
  <c r="P32" i="5"/>
  <c r="P24" i="5"/>
  <c r="P16" i="5"/>
  <c r="P8" i="5"/>
  <c r="CI71" i="4"/>
  <c r="P70" i="4"/>
  <c r="BB68" i="4"/>
  <c r="CN66" i="4"/>
  <c r="AS65" i="4"/>
  <c r="CE63" i="4"/>
  <c r="AJ62" i="4"/>
  <c r="CH60" i="4"/>
  <c r="AM59" i="4"/>
  <c r="BA57" i="4"/>
  <c r="F56" i="4"/>
  <c r="AR54" i="4"/>
  <c r="CD52" i="4"/>
  <c r="AI51" i="4"/>
  <c r="CG49" i="4"/>
  <c r="AL48" i="4"/>
  <c r="BL46" i="4"/>
  <c r="E45" i="4"/>
  <c r="AQ43" i="4"/>
  <c r="CO41" i="4"/>
  <c r="AH40" i="4"/>
  <c r="CF38" i="4"/>
  <c r="AK37" i="4"/>
  <c r="CI35" i="4"/>
  <c r="P34" i="4"/>
  <c r="BB32" i="4"/>
  <c r="CN30" i="4"/>
  <c r="AS29" i="4"/>
  <c r="E43" i="27"/>
  <c r="K26" i="26"/>
  <c r="D59" i="23"/>
  <c r="G45" i="22"/>
  <c r="H7" i="21"/>
  <c r="G9" i="29"/>
  <c r="I14" i="30"/>
  <c r="G8" i="20"/>
  <c r="D57" i="13"/>
  <c r="I10" i="21"/>
  <c r="F64" i="14"/>
  <c r="E52" i="27"/>
  <c r="K70" i="20"/>
  <c r="Q43" i="15"/>
  <c r="E23" i="14"/>
  <c r="I16" i="30"/>
  <c r="D49" i="24"/>
  <c r="D19" i="21"/>
  <c r="G11" i="20"/>
  <c r="H51" i="15"/>
  <c r="D60" i="13"/>
  <c r="M56" i="7"/>
  <c r="F26" i="29"/>
  <c r="I7" i="26"/>
  <c r="F37" i="22"/>
  <c r="L69" i="20"/>
  <c r="D15" i="18"/>
  <c r="O43" i="15"/>
  <c r="F49" i="12"/>
  <c r="L57" i="7"/>
  <c r="E13" i="30"/>
  <c r="E66" i="26"/>
  <c r="E30" i="26"/>
  <c r="D35" i="24"/>
  <c r="D32" i="23"/>
  <c r="F20" i="22"/>
  <c r="D17" i="21"/>
  <c r="E47" i="20"/>
  <c r="K17" i="20"/>
  <c r="E38" i="17"/>
  <c r="U66" i="15"/>
  <c r="I42" i="15"/>
  <c r="P17" i="15"/>
  <c r="N61" i="14"/>
  <c r="N19" i="14"/>
  <c r="E49" i="12"/>
  <c r="D47" i="9"/>
  <c r="F50" i="29"/>
  <c r="D13" i="27"/>
  <c r="G35" i="26"/>
  <c r="G7" i="26"/>
  <c r="G70" i="23"/>
  <c r="K36" i="23"/>
  <c r="I11" i="23"/>
  <c r="D13" i="22"/>
  <c r="D34" i="21"/>
  <c r="G66" i="20"/>
  <c r="M52" i="20"/>
  <c r="D35" i="20"/>
  <c r="J17" i="20"/>
  <c r="D28" i="19"/>
  <c r="D10" i="17"/>
  <c r="E8" i="16"/>
  <c r="P58" i="15"/>
  <c r="I47" i="15"/>
  <c r="R32" i="15"/>
  <c r="H18" i="15"/>
  <c r="M72" i="14"/>
  <c r="M50" i="14"/>
  <c r="M28" i="14"/>
  <c r="D71" i="13"/>
  <c r="D70" i="12"/>
  <c r="D64" i="11"/>
  <c r="D45" i="8"/>
  <c r="E28" i="30"/>
  <c r="I29" i="29"/>
  <c r="E39" i="27"/>
  <c r="F51" i="26"/>
  <c r="I16" i="26"/>
  <c r="J60" i="23"/>
  <c r="F34" i="23"/>
  <c r="L13" i="23"/>
  <c r="F22" i="22"/>
  <c r="D39" i="21"/>
  <c r="F66" i="20"/>
  <c r="I49" i="20"/>
  <c r="O27" i="20"/>
  <c r="D51" i="19"/>
  <c r="E51" i="16"/>
  <c r="L67" i="15"/>
  <c r="U52" i="15"/>
  <c r="K38" i="15"/>
  <c r="D27" i="15"/>
  <c r="M12" i="15"/>
  <c r="L58" i="14"/>
  <c r="L41" i="14"/>
  <c r="L19" i="14"/>
  <c r="D24" i="10"/>
  <c r="I58" i="7"/>
  <c r="D52" i="29"/>
  <c r="E21" i="28"/>
  <c r="E71" i="26"/>
  <c r="H48" i="26"/>
  <c r="E19" i="26"/>
  <c r="E24" i="25"/>
  <c r="K55" i="23"/>
  <c r="I30" i="23"/>
  <c r="F53" i="22"/>
  <c r="G59" i="21"/>
  <c r="E25" i="21"/>
  <c r="Q62" i="20"/>
  <c r="H45" i="20"/>
  <c r="N27" i="20"/>
  <c r="E14" i="20"/>
  <c r="E61" i="17"/>
  <c r="G48" i="16"/>
  <c r="N70" i="15"/>
  <c r="D56" i="15"/>
  <c r="M41" i="15"/>
  <c r="J26" i="15"/>
  <c r="O15" i="15"/>
  <c r="K63" i="14"/>
  <c r="K41" i="14"/>
  <c r="K24" i="14"/>
  <c r="E54" i="13"/>
  <c r="F42" i="12"/>
  <c r="D11" i="10"/>
  <c r="G27" i="29"/>
  <c r="D56" i="25"/>
  <c r="E17" i="22"/>
  <c r="M47" i="20"/>
  <c r="D46" i="16"/>
  <c r="F23" i="15"/>
  <c r="D70" i="13"/>
  <c r="E17" i="8"/>
  <c r="D32" i="7"/>
  <c r="E45" i="6"/>
  <c r="E11" i="6"/>
  <c r="E34" i="5"/>
  <c r="BX71" i="4"/>
  <c r="CA68" i="4"/>
  <c r="BQ66" i="4"/>
  <c r="CF63" i="4"/>
  <c r="N61" i="4"/>
  <c r="BM58" i="4"/>
  <c r="CB55" i="4"/>
  <c r="CQ52" i="4"/>
  <c r="Y50" i="4"/>
  <c r="AA48" i="4"/>
  <c r="AP45" i="4"/>
  <c r="AF43" i="4"/>
  <c r="V41" i="4"/>
  <c r="L39" i="4"/>
  <c r="Z37" i="4"/>
  <c r="CK34" i="4"/>
  <c r="R33" i="4"/>
  <c r="BD31" i="4"/>
  <c r="I30" i="4"/>
  <c r="AU28" i="4"/>
  <c r="CS26" i="4"/>
  <c r="AX25" i="4"/>
  <c r="BX23" i="4"/>
  <c r="Q22" i="4"/>
  <c r="BC20" i="4"/>
  <c r="H19" i="4"/>
  <c r="AT17" i="4"/>
  <c r="CR15" i="4"/>
  <c r="AW14" i="4"/>
  <c r="CU12" i="4"/>
  <c r="I64" i="29"/>
  <c r="I69" i="26"/>
  <c r="I49" i="23"/>
  <c r="F7" i="22"/>
  <c r="I60" i="20"/>
  <c r="I12" i="20"/>
  <c r="N68" i="15"/>
  <c r="Q35" i="15"/>
  <c r="I65" i="14"/>
  <c r="I17" i="14"/>
  <c r="E63" i="8"/>
  <c r="G64" i="7"/>
  <c r="N46" i="7"/>
  <c r="D23" i="7"/>
  <c r="J8" i="7"/>
  <c r="D51" i="6"/>
  <c r="D27" i="6"/>
  <c r="D72" i="5"/>
  <c r="D64" i="5"/>
  <c r="D56" i="5"/>
  <c r="D48" i="5"/>
  <c r="D40" i="5"/>
  <c r="D32" i="5"/>
  <c r="D24" i="5"/>
  <c r="D16" i="5"/>
  <c r="D8" i="5"/>
  <c r="BW71" i="4"/>
  <c r="CK69" i="4"/>
  <c r="AP68" i="4"/>
  <c r="CB66" i="4"/>
  <c r="AG65" i="4"/>
  <c r="BS63" i="4"/>
  <c r="X62" i="4"/>
  <c r="BV60" i="4"/>
  <c r="AA59" i="4"/>
  <c r="AO57" i="4"/>
  <c r="CA55" i="4"/>
  <c r="AF54" i="4"/>
  <c r="BR52" i="4"/>
  <c r="W51" i="4"/>
  <c r="BU49" i="4"/>
  <c r="Z48" i="4"/>
  <c r="AZ46" i="4"/>
  <c r="CL44" i="4"/>
  <c r="AE43" i="4"/>
  <c r="CC41" i="4"/>
  <c r="V40" i="4"/>
  <c r="BT38" i="4"/>
  <c r="Y37" i="4"/>
  <c r="BW35" i="4"/>
  <c r="CK33" i="4"/>
  <c r="AP32" i="4"/>
  <c r="CB30" i="4"/>
  <c r="AG29" i="4"/>
  <c r="G33" i="27"/>
  <c r="H21" i="26"/>
  <c r="F54" i="23"/>
  <c r="D36" i="22"/>
  <c r="Q69" i="20"/>
  <c r="K31" i="20"/>
  <c r="E52" i="17"/>
  <c r="K58" i="15"/>
  <c r="E28" i="15"/>
  <c r="H53" i="14"/>
  <c r="E69" i="13"/>
  <c r="D16" i="8"/>
  <c r="J36" i="7"/>
  <c r="I17" i="7"/>
  <c r="I71" i="5"/>
  <c r="I59" i="5"/>
  <c r="I47" i="5"/>
  <c r="I35" i="5"/>
  <c r="I23" i="5"/>
  <c r="I11" i="5"/>
  <c r="M72" i="4"/>
  <c r="BK70" i="4"/>
  <c r="BY68" i="4"/>
  <c r="AD67" i="4"/>
  <c r="BP65" i="4"/>
  <c r="U64" i="4"/>
  <c r="BG62" i="4"/>
  <c r="L61" i="4"/>
  <c r="BJ59" i="4"/>
  <c r="O58" i="4"/>
  <c r="AC56" i="4"/>
  <c r="BO54" i="4"/>
  <c r="T53" i="4"/>
  <c r="BF51" i="4"/>
  <c r="K50" i="4"/>
  <c r="BI48" i="4"/>
  <c r="I66" i="30"/>
  <c r="G28" i="22"/>
  <c r="E61" i="27"/>
  <c r="F57" i="14"/>
  <c r="K22" i="23"/>
  <c r="I15" i="15"/>
  <c r="E47" i="27"/>
  <c r="M65" i="20"/>
  <c r="D52" i="16"/>
  <c r="D67" i="11"/>
  <c r="E30" i="27"/>
  <c r="G27" i="23"/>
  <c r="I34" i="20"/>
  <c r="E41" i="15"/>
  <c r="L56" i="7"/>
  <c r="D37" i="28"/>
  <c r="H11" i="26"/>
  <c r="J23" i="23"/>
  <c r="H37" i="21"/>
  <c r="E35" i="20"/>
  <c r="D54" i="16"/>
  <c r="P41" i="15"/>
  <c r="E10" i="15"/>
  <c r="E67" i="13"/>
  <c r="E37" i="8"/>
  <c r="F51" i="27"/>
  <c r="J28" i="26"/>
  <c r="I65" i="23"/>
  <c r="D61" i="22"/>
  <c r="F56" i="21"/>
  <c r="D63" i="20"/>
  <c r="J33" i="20"/>
  <c r="P7" i="20"/>
  <c r="E44" i="16"/>
  <c r="R56" i="15"/>
  <c r="F32" i="15"/>
  <c r="P10" i="15"/>
  <c r="M41" i="14"/>
  <c r="D63" i="13"/>
  <c r="D34" i="12"/>
  <c r="D25" i="8"/>
  <c r="D42" i="28"/>
  <c r="I48" i="26"/>
  <c r="D9" i="24"/>
  <c r="H29" i="23"/>
  <c r="G17" i="22"/>
  <c r="D15" i="21"/>
  <c r="O39" i="20"/>
  <c r="D15" i="19"/>
  <c r="S66" i="15"/>
  <c r="J45" i="15"/>
  <c r="Q20" i="15"/>
  <c r="L56" i="14"/>
  <c r="L29" i="14"/>
  <c r="I70" i="7"/>
  <c r="M23" i="29"/>
  <c r="K69" i="26"/>
  <c r="K33" i="26"/>
  <c r="E8" i="25"/>
  <c r="K19" i="23"/>
  <c r="F17" i="22"/>
  <c r="K72" i="20"/>
  <c r="Q42" i="20"/>
  <c r="H13" i="20"/>
  <c r="E17" i="17"/>
  <c r="T64" i="15"/>
  <c r="H40" i="15"/>
  <c r="R18" i="15"/>
  <c r="K53" i="14"/>
  <c r="K16" i="14"/>
  <c r="F39" i="12"/>
  <c r="D8" i="9"/>
  <c r="J49" i="23"/>
  <c r="G25" i="20"/>
  <c r="K48" i="15"/>
  <c r="E51" i="12"/>
  <c r="I27" i="7"/>
  <c r="E66" i="5"/>
  <c r="E12" i="5"/>
  <c r="AE68" i="4"/>
  <c r="BH63" i="4"/>
  <c r="AN59" i="4"/>
  <c r="BE54" i="4"/>
  <c r="CH49" i="4"/>
  <c r="AD45" i="4"/>
  <c r="U42" i="4"/>
  <c r="BI38" i="4"/>
  <c r="AO34" i="4"/>
  <c r="S32" i="4"/>
  <c r="AH29" i="4"/>
  <c r="BI26" i="4"/>
  <c r="BL23" i="4"/>
  <c r="AP21" i="4"/>
  <c r="BQ18" i="4"/>
  <c r="BG16" i="4"/>
  <c r="M14" i="4"/>
  <c r="O12" i="4"/>
  <c r="F48" i="26"/>
  <c r="D65" i="22"/>
  <c r="L47" i="20"/>
  <c r="E36" i="16"/>
  <c r="F28" i="15"/>
  <c r="I37" i="14"/>
  <c r="E32" i="8"/>
  <c r="N53" i="7"/>
  <c r="J17" i="7"/>
  <c r="D61" i="6"/>
  <c r="D21" i="6"/>
  <c r="J67" i="5"/>
  <c r="D54" i="5"/>
  <c r="J43" i="5"/>
  <c r="D30" i="5"/>
  <c r="J19" i="5"/>
  <c r="CH72" i="4"/>
  <c r="BL70" i="4"/>
  <c r="F68" i="4"/>
  <c r="CO65" i="4"/>
  <c r="AI63" i="4"/>
  <c r="AK61" i="4"/>
  <c r="BL58" i="4"/>
  <c r="BB56" i="4"/>
  <c r="CO53" i="4"/>
  <c r="CE51" i="4"/>
  <c r="AK49" i="4"/>
  <c r="AM47" i="4"/>
  <c r="BB44" i="4"/>
  <c r="AR42" i="4"/>
  <c r="CE39" i="4"/>
  <c r="CG37" i="4"/>
  <c r="AM35" i="4"/>
  <c r="E33" i="4"/>
  <c r="AR30" i="4"/>
  <c r="J19" i="29"/>
  <c r="E71" i="25"/>
  <c r="J20" i="23"/>
  <c r="H60" i="20"/>
  <c r="H12" i="20"/>
  <c r="U60" i="15"/>
  <c r="M20" i="15"/>
  <c r="H29" i="14"/>
  <c r="D24" i="8"/>
  <c r="N31" i="7"/>
  <c r="I11" i="7"/>
  <c r="O60" i="5"/>
  <c r="O44" i="5"/>
  <c r="I29" i="5"/>
  <c r="O12" i="5"/>
  <c r="BV71" i="4"/>
  <c r="BL69" i="4"/>
  <c r="AP67" i="4"/>
  <c r="AF65" i="4"/>
  <c r="AH63" i="4"/>
  <c r="X61" i="4"/>
  <c r="Z59" i="4"/>
  <c r="P57" i="4"/>
  <c r="CA54" i="4"/>
  <c r="CC52" i="4"/>
  <c r="CE50" i="4"/>
  <c r="BU48" i="4"/>
  <c r="CU46" i="4"/>
  <c r="AB45" i="4"/>
  <c r="BN43" i="4"/>
  <c r="G42" i="4"/>
  <c r="BE40" i="4"/>
  <c r="CQ38" i="4"/>
  <c r="AV37" i="4"/>
  <c r="CT35" i="4"/>
  <c r="AY34" i="4"/>
  <c r="BM32" i="4"/>
  <c r="R31" i="4"/>
  <c r="BD29" i="4"/>
  <c r="I28" i="4"/>
  <c r="AU26" i="4"/>
  <c r="CS24" i="4"/>
  <c r="AX23" i="4"/>
  <c r="I49" i="30"/>
  <c r="G31" i="27"/>
  <c r="G20" i="26"/>
  <c r="D58" i="23"/>
  <c r="E53" i="22"/>
  <c r="G69" i="20"/>
  <c r="P30" i="20"/>
  <c r="D49" i="17"/>
  <c r="T57" i="15"/>
  <c r="N27" i="15"/>
  <c r="J56" i="14"/>
  <c r="J8" i="14"/>
  <c r="D70" i="10"/>
  <c r="J59" i="7"/>
  <c r="G35" i="7"/>
  <c r="H66" i="6"/>
  <c r="H42" i="6"/>
  <c r="H18" i="6"/>
  <c r="T65" i="5"/>
  <c r="T53" i="5"/>
  <c r="T41" i="5"/>
  <c r="T29" i="5"/>
  <c r="T17" i="5"/>
  <c r="CR72" i="4"/>
  <c r="AW71" i="4"/>
  <c r="CU69" i="4"/>
  <c r="AB68" i="4"/>
  <c r="BN66" i="4"/>
  <c r="G65" i="4"/>
  <c r="BE63" i="4"/>
  <c r="CQ61" i="4"/>
  <c r="E32" i="30"/>
  <c r="G67" i="21"/>
  <c r="F65" i="26"/>
  <c r="F56" i="14"/>
  <c r="H47" i="20"/>
  <c r="P14" i="15"/>
  <c r="D28" i="27"/>
  <c r="P64" i="20"/>
  <c r="E11" i="16"/>
  <c r="D50" i="8"/>
  <c r="F25" i="27"/>
  <c r="G20" i="22"/>
  <c r="L33" i="20"/>
  <c r="L40" i="15"/>
  <c r="L41" i="7"/>
  <c r="D70" i="27"/>
  <c r="E10" i="26"/>
  <c r="H22" i="23"/>
  <c r="F15" i="21"/>
  <c r="H30" i="20"/>
  <c r="G51" i="16"/>
  <c r="D41" i="15"/>
  <c r="N66" i="14"/>
  <c r="E63" i="13"/>
  <c r="E33" i="8"/>
  <c r="G10" i="27"/>
  <c r="G27" i="26"/>
  <c r="E57" i="23"/>
  <c r="G58" i="22"/>
  <c r="H54" i="21"/>
  <c r="G62" i="20"/>
  <c r="M32" i="20"/>
  <c r="D13" i="18"/>
  <c r="F39" i="16"/>
  <c r="F56" i="15"/>
  <c r="M31" i="15"/>
  <c r="D10" i="15"/>
  <c r="M40" i="14"/>
  <c r="D59" i="13"/>
  <c r="D52" i="11"/>
  <c r="D63" i="30"/>
  <c r="D29" i="28"/>
  <c r="F47" i="26"/>
  <c r="J72" i="23"/>
  <c r="F28" i="23"/>
  <c r="G66" i="21"/>
  <c r="I65" i="20"/>
  <c r="F38" i="20"/>
  <c r="D72" i="18"/>
  <c r="G66" i="15"/>
  <c r="Q44" i="15"/>
  <c r="E20" i="15"/>
  <c r="L55" i="14"/>
  <c r="L18" i="14"/>
  <c r="I69" i="7"/>
  <c r="M21" i="29"/>
  <c r="H68" i="26"/>
  <c r="H32" i="26"/>
  <c r="D8" i="24"/>
  <c r="I18" i="23"/>
  <c r="I57" i="21"/>
  <c r="N71" i="20"/>
  <c r="E42" i="20"/>
  <c r="K8" i="20"/>
  <c r="E13" i="17"/>
  <c r="H64" i="15"/>
  <c r="O39" i="15"/>
  <c r="J14" i="15"/>
  <c r="K52" i="14"/>
  <c r="K15" i="14"/>
  <c r="F36" i="12"/>
  <c r="I31" i="30"/>
  <c r="L44" i="23"/>
  <c r="D22" i="20"/>
  <c r="O20" i="15"/>
  <c r="E39" i="12"/>
  <c r="E71" i="6"/>
  <c r="E64" i="5"/>
  <c r="E10" i="5"/>
  <c r="S68" i="4"/>
  <c r="AV63" i="4"/>
  <c r="CL57" i="4"/>
  <c r="AS54" i="4"/>
  <c r="BV49" i="4"/>
  <c r="R45" i="4"/>
  <c r="I42" i="4"/>
  <c r="AW38" i="4"/>
  <c r="AC34" i="4"/>
  <c r="AR31" i="4"/>
  <c r="V29" i="4"/>
  <c r="AW26" i="4"/>
  <c r="AZ23" i="4"/>
  <c r="AD21" i="4"/>
  <c r="BE18" i="4"/>
  <c r="AI16" i="4"/>
  <c r="CT13" i="4"/>
  <c r="H55" i="30"/>
  <c r="I37" i="26"/>
  <c r="E36" i="22"/>
  <c r="I44" i="20"/>
  <c r="D17" i="16"/>
  <c r="O25" i="15"/>
  <c r="I29" i="14"/>
  <c r="E24" i="8"/>
  <c r="N50" i="7"/>
  <c r="J16" i="7"/>
  <c r="D57" i="6"/>
  <c r="D19" i="6"/>
  <c r="D66" i="5"/>
  <c r="J53" i="5"/>
  <c r="D42" i="5"/>
  <c r="J29" i="5"/>
  <c r="D18" i="5"/>
  <c r="BV72" i="4"/>
  <c r="AN70" i="4"/>
  <c r="CA67" i="4"/>
  <c r="BQ65" i="4"/>
  <c r="W63" i="4"/>
  <c r="M61" i="4"/>
  <c r="AZ58" i="4"/>
  <c r="AD56" i="4"/>
  <c r="CC53" i="4"/>
  <c r="BG51" i="4"/>
  <c r="Y49" i="4"/>
  <c r="O47" i="4"/>
  <c r="AP44" i="4"/>
  <c r="T42" i="4"/>
  <c r="BS39" i="4"/>
  <c r="BI37" i="4"/>
  <c r="AA35" i="4"/>
  <c r="BZ32" i="4"/>
  <c r="AF30" i="4"/>
  <c r="D13" i="28"/>
  <c r="E55" i="25"/>
  <c r="D11" i="23"/>
  <c r="E57" i="20"/>
  <c r="E9" i="20"/>
  <c r="T55" i="15"/>
  <c r="L15" i="15"/>
  <c r="H25" i="14"/>
  <c r="E8" i="8"/>
  <c r="J30" i="7"/>
  <c r="I10" i="7"/>
  <c r="O58" i="5"/>
  <c r="I43" i="5"/>
  <c r="O28" i="5"/>
  <c r="O10" i="5"/>
  <c r="BJ71" i="4"/>
  <c r="AZ69" i="4"/>
  <c r="R67" i="4"/>
  <c r="T65" i="4"/>
  <c r="V63" i="4"/>
  <c r="CS60" i="4"/>
  <c r="N59" i="4"/>
  <c r="CK56" i="4"/>
  <c r="BC54" i="4"/>
  <c r="BQ52" i="4"/>
  <c r="BS50" i="4"/>
  <c r="AW48" i="4"/>
  <c r="CI46" i="4"/>
  <c r="P45" i="4"/>
  <c r="BB43" i="4"/>
  <c r="CN41" i="4"/>
  <c r="AS40" i="4"/>
  <c r="CE38" i="4"/>
  <c r="AJ37" i="4"/>
  <c r="CH35" i="4"/>
  <c r="AM34" i="4"/>
  <c r="BA32" i="4"/>
  <c r="F31" i="4"/>
  <c r="AR29" i="4"/>
  <c r="CD27" i="4"/>
  <c r="AI26" i="4"/>
  <c r="CG24" i="4"/>
  <c r="AL23" i="4"/>
  <c r="D27" i="30"/>
  <c r="D22" i="27"/>
  <c r="D15" i="26"/>
  <c r="F53" i="23"/>
  <c r="G43" i="22"/>
  <c r="D66" i="20"/>
  <c r="M27" i="20"/>
  <c r="D33" i="17"/>
  <c r="J55" i="15"/>
  <c r="D25" i="15"/>
  <c r="J52" i="14"/>
  <c r="D66" i="13"/>
  <c r="D22" i="10"/>
  <c r="J56" i="7"/>
  <c r="I30" i="7"/>
  <c r="H64" i="6"/>
  <c r="H40" i="6"/>
  <c r="H16" i="6"/>
  <c r="H65" i="5"/>
  <c r="H53" i="5"/>
  <c r="H41" i="5"/>
  <c r="H29" i="5"/>
  <c r="H17" i="5"/>
  <c r="CF72" i="4"/>
  <c r="AK71" i="4"/>
  <c r="CI69" i="4"/>
  <c r="P68" i="4"/>
  <c r="BB66" i="4"/>
  <c r="CN64" i="4"/>
  <c r="AS63" i="4"/>
  <c r="CE61" i="4"/>
  <c r="AJ60" i="4"/>
  <c r="CH58" i="4"/>
  <c r="AM57" i="4"/>
  <c r="BA55" i="4"/>
  <c r="F54" i="4"/>
  <c r="AR52" i="4"/>
  <c r="CD50" i="4"/>
  <c r="AI49" i="4"/>
  <c r="CG47" i="4"/>
  <c r="AL46" i="4"/>
  <c r="BL44" i="4"/>
  <c r="E43" i="4"/>
  <c r="AQ41" i="4"/>
  <c r="CO39" i="4"/>
  <c r="AH38" i="4"/>
  <c r="CF36" i="4"/>
  <c r="AK35" i="4"/>
  <c r="CI33" i="4"/>
  <c r="P32" i="4"/>
  <c r="BB30" i="4"/>
  <c r="CN28" i="4"/>
  <c r="AS27" i="4"/>
  <c r="CE25" i="4"/>
  <c r="AJ24" i="4"/>
  <c r="L32" i="29"/>
  <c r="I41" i="26"/>
  <c r="I43" i="23"/>
  <c r="I67" i="21"/>
  <c r="F53" i="20"/>
  <c r="D48" i="19"/>
  <c r="T62" i="15"/>
  <c r="N32" i="15"/>
  <c r="I64" i="14"/>
  <c r="I16" i="14"/>
  <c r="D42" i="9"/>
  <c r="D52" i="7"/>
  <c r="F35" i="7"/>
  <c r="G16" i="7"/>
  <c r="G68" i="6"/>
  <c r="G44" i="6"/>
  <c r="G20" i="6"/>
  <c r="G69" i="5"/>
  <c r="G61" i="5"/>
  <c r="G53" i="5"/>
  <c r="G45" i="5"/>
  <c r="G37" i="5"/>
  <c r="G29" i="5"/>
  <c r="G21" i="5"/>
  <c r="G13" i="5"/>
  <c r="H33" i="30"/>
  <c r="D70" i="19"/>
  <c r="I62" i="26"/>
  <c r="F40" i="14"/>
  <c r="N45" i="20"/>
  <c r="E7" i="15"/>
  <c r="J59" i="26"/>
  <c r="D64" i="20"/>
  <c r="O50" i="15"/>
  <c r="D46" i="8"/>
  <c r="D23" i="27"/>
  <c r="E18" i="22"/>
  <c r="O32" i="20"/>
  <c r="N26" i="15"/>
  <c r="L40" i="7"/>
  <c r="K64" i="26"/>
  <c r="E57" i="25"/>
  <c r="F21" i="23"/>
  <c r="E67" i="20"/>
  <c r="K29" i="20"/>
  <c r="E49" i="16"/>
  <c r="K40" i="15"/>
  <c r="N55" i="14"/>
  <c r="E59" i="13"/>
  <c r="E69" i="30"/>
  <c r="E8" i="27"/>
  <c r="G15" i="26"/>
  <c r="K54" i="23"/>
  <c r="E56" i="22"/>
  <c r="F32" i="21"/>
  <c r="J61" i="20"/>
  <c r="P27" i="20"/>
  <c r="D70" i="17"/>
  <c r="D37" i="16"/>
  <c r="M55" i="15"/>
  <c r="T30" i="15"/>
  <c r="M66" i="14"/>
  <c r="M39" i="14"/>
  <c r="D55" i="13"/>
  <c r="D40" i="11"/>
  <c r="D57" i="30"/>
  <c r="E14" i="28"/>
  <c r="I44" i="26"/>
  <c r="H59" i="23"/>
  <c r="D21" i="23"/>
  <c r="I64" i="21"/>
  <c r="L64" i="20"/>
  <c r="I37" i="20"/>
  <c r="D60" i="18"/>
  <c r="K62" i="15"/>
  <c r="R37" i="15"/>
  <c r="L19" i="15"/>
  <c r="L54" i="14"/>
  <c r="L17" i="14"/>
  <c r="I68" i="7"/>
  <c r="G20" i="29"/>
  <c r="E67" i="26"/>
  <c r="K17" i="26"/>
  <c r="I72" i="23"/>
  <c r="G17" i="23"/>
  <c r="D56" i="21"/>
  <c r="Q70" i="20"/>
  <c r="H37" i="20"/>
  <c r="N7" i="20"/>
  <c r="E46" i="16"/>
  <c r="O63" i="15"/>
  <c r="J38" i="15"/>
  <c r="N10" i="15"/>
  <c r="K51" i="14"/>
  <c r="K14" i="14"/>
  <c r="F33" i="12"/>
  <c r="L19" i="29"/>
  <c r="D40" i="23"/>
  <c r="P18" i="20"/>
  <c r="E18" i="15"/>
  <c r="D55" i="9"/>
  <c r="E69" i="6"/>
  <c r="E62" i="5"/>
  <c r="BL71" i="4"/>
  <c r="G68" i="4"/>
  <c r="BU62" i="4"/>
  <c r="BZ57" i="4"/>
  <c r="AG54" i="4"/>
  <c r="BJ49" i="4"/>
  <c r="F45" i="4"/>
  <c r="CE40" i="4"/>
  <c r="Y38" i="4"/>
  <c r="Q34" i="4"/>
  <c r="AF31" i="4"/>
  <c r="J29" i="4"/>
  <c r="AK26" i="4"/>
  <c r="AN23" i="4"/>
  <c r="AQ20" i="4"/>
  <c r="AS18" i="4"/>
  <c r="CF15" i="4"/>
  <c r="CH13" i="4"/>
  <c r="M49" i="29"/>
  <c r="F32" i="26"/>
  <c r="G69" i="21"/>
  <c r="F41" i="20"/>
  <c r="D66" i="15"/>
  <c r="E23" i="15"/>
  <c r="I13" i="14"/>
  <c r="E16" i="8"/>
  <c r="I45" i="7"/>
  <c r="J15" i="7"/>
  <c r="D49" i="6"/>
  <c r="D17" i="6"/>
  <c r="J63" i="5"/>
  <c r="P52" i="5"/>
  <c r="J39" i="5"/>
  <c r="P28" i="5"/>
  <c r="J15" i="5"/>
  <c r="BJ72" i="4"/>
  <c r="BY69" i="4"/>
  <c r="BO67" i="4"/>
  <c r="U65" i="4"/>
  <c r="K63" i="4"/>
  <c r="BJ60" i="4"/>
  <c r="AN58" i="4"/>
  <c r="BO55" i="4"/>
  <c r="BQ53" i="4"/>
  <c r="K51" i="4"/>
  <c r="M49" i="4"/>
  <c r="AN46" i="4"/>
  <c r="AD44" i="4"/>
  <c r="BQ41" i="4"/>
  <c r="BG39" i="4"/>
  <c r="M37" i="4"/>
  <c r="O35" i="4"/>
  <c r="AD32" i="4"/>
  <c r="T30" i="4"/>
  <c r="D24" i="27"/>
  <c r="E39" i="25"/>
  <c r="F26" i="22"/>
  <c r="Q53" i="20"/>
  <c r="D11" i="19"/>
  <c r="J53" i="15"/>
  <c r="U12" i="15"/>
  <c r="H17" i="14"/>
  <c r="F70" i="7"/>
  <c r="I29" i="7"/>
  <c r="I8" i="7"/>
  <c r="I57" i="5"/>
  <c r="O42" i="5"/>
  <c r="O26" i="5"/>
  <c r="I9" i="5"/>
  <c r="AX71" i="4"/>
  <c r="AB69" i="4"/>
  <c r="F67" i="4"/>
  <c r="H65" i="4"/>
  <c r="CQ62" i="4"/>
  <c r="CG60" i="4"/>
  <c r="CU58" i="4"/>
  <c r="BM56" i="4"/>
  <c r="AQ54" i="4"/>
  <c r="BE52" i="4"/>
  <c r="AU50" i="4"/>
  <c r="AK48" i="4"/>
  <c r="BW46" i="4"/>
  <c r="CK44" i="4"/>
  <c r="AP43" i="4"/>
  <c r="CB41" i="4"/>
  <c r="AG40" i="4"/>
  <c r="BS38" i="4"/>
  <c r="X37" i="4"/>
  <c r="BV35" i="4"/>
  <c r="AA34" i="4"/>
  <c r="AO32" i="4"/>
  <c r="CA30" i="4"/>
  <c r="AF29" i="4"/>
  <c r="BR27" i="4"/>
  <c r="W26" i="4"/>
  <c r="BU24" i="4"/>
  <c r="Z23" i="4"/>
  <c r="J11" i="30"/>
  <c r="F12" i="27"/>
  <c r="J9" i="26"/>
  <c r="H48" i="23"/>
  <c r="D34" i="22"/>
  <c r="P62" i="20"/>
  <c r="J24" i="20"/>
  <c r="D17" i="17"/>
  <c r="S52" i="15"/>
  <c r="M22" i="15"/>
  <c r="J48" i="14"/>
  <c r="D50" i="13"/>
  <c r="D43" i="9"/>
  <c r="J53" i="7"/>
  <c r="G28" i="7"/>
  <c r="H62" i="6"/>
  <c r="H38" i="6"/>
  <c r="H14" i="6"/>
  <c r="T63" i="5"/>
  <c r="T51" i="5"/>
  <c r="T39" i="5"/>
  <c r="T27" i="5"/>
  <c r="T15" i="5"/>
  <c r="BT72" i="4"/>
  <c r="Y71" i="4"/>
  <c r="BW69" i="4"/>
  <c r="CK67" i="4"/>
  <c r="AP66" i="4"/>
  <c r="CB64" i="4"/>
  <c r="AG63" i="4"/>
  <c r="BS61" i="4"/>
  <c r="X60" i="4"/>
  <c r="BV58" i="4"/>
  <c r="AA57" i="4"/>
  <c r="AO55" i="4"/>
  <c r="CA53" i="4"/>
  <c r="AF52" i="4"/>
  <c r="BR50" i="4"/>
  <c r="W49" i="4"/>
  <c r="BU47" i="4"/>
  <c r="Z46" i="4"/>
  <c r="AZ44" i="4"/>
  <c r="CL42" i="4"/>
  <c r="AE41" i="4"/>
  <c r="CC39" i="4"/>
  <c r="V38" i="4"/>
  <c r="BT36" i="4"/>
  <c r="Y35" i="4"/>
  <c r="BW33" i="4"/>
  <c r="CK31" i="4"/>
  <c r="AP30" i="4"/>
  <c r="CB28" i="4"/>
  <c r="AG27" i="4"/>
  <c r="BS25" i="4"/>
  <c r="X24" i="4"/>
  <c r="F25" i="29"/>
  <c r="F36" i="26"/>
  <c r="K38" i="23"/>
  <c r="D54" i="21"/>
  <c r="H27" i="30"/>
  <c r="D46" i="19"/>
  <c r="I46" i="26"/>
  <c r="F19" i="14"/>
  <c r="D65" i="18"/>
  <c r="E12" i="14"/>
  <c r="G58" i="26"/>
  <c r="G59" i="20"/>
  <c r="J49" i="15"/>
  <c r="D42" i="8"/>
  <c r="G20" i="27"/>
  <c r="F13" i="22"/>
  <c r="D71" i="16"/>
  <c r="U25" i="15"/>
  <c r="L30" i="7"/>
  <c r="H63" i="26"/>
  <c r="E53" i="25"/>
  <c r="D8" i="23"/>
  <c r="H66" i="20"/>
  <c r="N16" i="20"/>
  <c r="F44" i="16"/>
  <c r="R39" i="15"/>
  <c r="N49" i="14"/>
  <c r="E55" i="13"/>
  <c r="E33" i="30"/>
  <c r="G71" i="26"/>
  <c r="D61" i="25"/>
  <c r="I53" i="23"/>
  <c r="F51" i="22"/>
  <c r="H30" i="21"/>
  <c r="M56" i="20"/>
  <c r="D27" i="20"/>
  <c r="D66" i="17"/>
  <c r="N72" i="15"/>
  <c r="T54" i="15"/>
  <c r="L26" i="15"/>
  <c r="M65" i="14"/>
  <c r="M38" i="14"/>
  <c r="D51" i="13"/>
  <c r="D28" i="11"/>
  <c r="L72" i="29"/>
  <c r="G72" i="27"/>
  <c r="F43" i="26"/>
  <c r="F58" i="23"/>
  <c r="L19" i="23"/>
  <c r="D63" i="21"/>
  <c r="O63" i="20"/>
  <c r="F26" i="20"/>
  <c r="D68" i="16"/>
  <c r="R61" i="15"/>
  <c r="F37" i="15"/>
  <c r="S18" i="15"/>
  <c r="L53" i="14"/>
  <c r="L11" i="14"/>
  <c r="I57" i="7"/>
  <c r="G18" i="29"/>
  <c r="K65" i="26"/>
  <c r="H16" i="26"/>
  <c r="G71" i="23"/>
  <c r="E16" i="23"/>
  <c r="F54" i="21"/>
  <c r="E62" i="20"/>
  <c r="K36" i="20"/>
  <c r="D62" i="19"/>
  <c r="F41" i="16"/>
  <c r="J62" i="15"/>
  <c r="N34" i="15"/>
  <c r="U9" i="15"/>
  <c r="K40" i="14"/>
  <c r="K13" i="14"/>
  <c r="F30" i="12"/>
  <c r="D34" i="27"/>
  <c r="F35" i="23"/>
  <c r="M15" i="20"/>
  <c r="N15" i="15"/>
  <c r="E10" i="8"/>
  <c r="E67" i="6"/>
  <c r="E60" i="5"/>
  <c r="AZ71" i="4"/>
  <c r="AF67" i="4"/>
  <c r="BI62" i="4"/>
  <c r="BN57" i="4"/>
  <c r="CE52" i="4"/>
  <c r="AX49" i="4"/>
  <c r="CA44" i="4"/>
  <c r="BS40" i="4"/>
  <c r="CH37" i="4"/>
  <c r="E34" i="4"/>
  <c r="T31" i="4"/>
  <c r="AI28" i="4"/>
  <c r="Y26" i="4"/>
  <c r="AB23" i="4"/>
  <c r="AE20" i="4"/>
  <c r="AG18" i="4"/>
  <c r="BT15" i="4"/>
  <c r="BV13" i="4"/>
  <c r="G42" i="29"/>
  <c r="I21" i="26"/>
  <c r="H62" i="21"/>
  <c r="O34" i="20"/>
  <c r="M63" i="15"/>
  <c r="N20" i="15"/>
  <c r="I9" i="14"/>
  <c r="E9" i="8"/>
  <c r="F44" i="7"/>
  <c r="J14" i="7"/>
  <c r="D47" i="6"/>
  <c r="D15" i="6"/>
  <c r="P62" i="5"/>
  <c r="D52" i="5"/>
  <c r="P38" i="5"/>
  <c r="D28" i="5"/>
  <c r="P14" i="5"/>
  <c r="AX72" i="4"/>
  <c r="BM69" i="4"/>
  <c r="BC67" i="4"/>
  <c r="I65" i="4"/>
  <c r="CR62" i="4"/>
  <c r="AX60" i="4"/>
  <c r="AB58" i="4"/>
  <c r="BC55" i="4"/>
  <c r="BE53" i="4"/>
  <c r="CR50" i="4"/>
  <c r="CT48" i="4"/>
  <c r="AB46" i="4"/>
  <c r="R44" i="4"/>
  <c r="BE41" i="4"/>
  <c r="AU39" i="4"/>
  <c r="CT36" i="4"/>
  <c r="BX34" i="4"/>
  <c r="R32" i="4"/>
  <c r="H30" i="4"/>
  <c r="F14" i="27"/>
  <c r="E23" i="25"/>
  <c r="E7" i="22"/>
  <c r="N50" i="20"/>
  <c r="E68" i="17"/>
  <c r="S50" i="15"/>
  <c r="K10" i="15"/>
  <c r="H9" i="14"/>
  <c r="F67" i="7"/>
  <c r="G27" i="7"/>
  <c r="O72" i="5"/>
  <c r="O56" i="5"/>
  <c r="I41" i="5"/>
  <c r="O24" i="5"/>
  <c r="O8" i="5"/>
  <c r="AL71" i="4"/>
  <c r="CK68" i="4"/>
  <c r="CA66" i="4"/>
  <c r="CO64" i="4"/>
  <c r="BS62" i="4"/>
  <c r="BU60" i="4"/>
  <c r="CI58" i="4"/>
  <c r="AO56" i="4"/>
  <c r="AE54" i="4"/>
  <c r="AS52" i="4"/>
  <c r="W50" i="4"/>
  <c r="Y48" i="4"/>
  <c r="BK46" i="4"/>
  <c r="BY44" i="4"/>
  <c r="AD43" i="4"/>
  <c r="BP41" i="4"/>
  <c r="U40" i="4"/>
  <c r="BG38" i="4"/>
  <c r="L37" i="4"/>
  <c r="BJ35" i="4"/>
  <c r="O34" i="4"/>
  <c r="AC32" i="4"/>
  <c r="BO30" i="4"/>
  <c r="T29" i="4"/>
  <c r="BF27" i="4"/>
  <c r="K26" i="4"/>
  <c r="BI24" i="4"/>
  <c r="N23" i="4"/>
  <c r="J70" i="29"/>
  <c r="G68" i="26"/>
  <c r="D68" i="25"/>
  <c r="J43" i="23"/>
  <c r="F24" i="22"/>
  <c r="M59" i="20"/>
  <c r="G21" i="20"/>
  <c r="F72" i="16"/>
  <c r="I50" i="15"/>
  <c r="L17" i="15"/>
  <c r="J44" i="14"/>
  <c r="D34" i="13"/>
  <c r="D72" i="8"/>
  <c r="J50" i="7"/>
  <c r="F27" i="7"/>
  <c r="H60" i="6"/>
  <c r="H36" i="6"/>
  <c r="H12" i="6"/>
  <c r="H63" i="5"/>
  <c r="H51" i="5"/>
  <c r="H39" i="5"/>
  <c r="H27" i="5"/>
  <c r="H15" i="5"/>
  <c r="BH72" i="4"/>
  <c r="M71" i="4"/>
  <c r="BK69" i="4"/>
  <c r="BY67" i="4"/>
  <c r="AD66" i="4"/>
  <c r="BP64" i="4"/>
  <c r="U63" i="4"/>
  <c r="BG61" i="4"/>
  <c r="L60" i="4"/>
  <c r="BJ58" i="4"/>
  <c r="O57" i="4"/>
  <c r="AC55" i="4"/>
  <c r="BO53" i="4"/>
  <c r="T52" i="4"/>
  <c r="BF50" i="4"/>
  <c r="K49" i="4"/>
  <c r="BI47" i="4"/>
  <c r="N46" i="4"/>
  <c r="AN44" i="4"/>
  <c r="BZ42" i="4"/>
  <c r="S41" i="4"/>
  <c r="BQ39" i="4"/>
  <c r="J38" i="4"/>
  <c r="BH36" i="4"/>
  <c r="M35" i="4"/>
  <c r="BK33" i="4"/>
  <c r="BY31" i="4"/>
  <c r="AD30" i="4"/>
  <c r="BP28" i="4"/>
  <c r="U27" i="4"/>
  <c r="BG25" i="4"/>
  <c r="L24" i="4"/>
  <c r="J10" i="29"/>
  <c r="I25" i="26"/>
  <c r="E29" i="23"/>
  <c r="E47" i="21"/>
  <c r="D26" i="30"/>
  <c r="G63" i="14"/>
  <c r="E32" i="12"/>
  <c r="L42" i="15"/>
  <c r="D57" i="26"/>
  <c r="D27" i="17"/>
  <c r="M55" i="7"/>
  <c r="I70" i="23"/>
  <c r="E54" i="16"/>
  <c r="F37" i="12"/>
  <c r="E62" i="26"/>
  <c r="H52" i="23"/>
  <c r="K65" i="20"/>
  <c r="D38" i="18"/>
  <c r="G32" i="15"/>
  <c r="N39" i="14"/>
  <c r="G28" i="30"/>
  <c r="D34" i="26"/>
  <c r="G52" i="23"/>
  <c r="E8" i="22"/>
  <c r="P51" i="20"/>
  <c r="D15" i="20"/>
  <c r="U71" i="15"/>
  <c r="O41" i="15"/>
  <c r="M64" i="14"/>
  <c r="M18" i="14"/>
  <c r="D13" i="10"/>
  <c r="F63" i="29"/>
  <c r="I40" i="26"/>
  <c r="F46" i="23"/>
  <c r="F61" i="21"/>
  <c r="L48" i="20"/>
  <c r="G65" i="16"/>
  <c r="P51" i="15"/>
  <c r="T11" i="15"/>
  <c r="L33" i="14"/>
  <c r="I56" i="7"/>
  <c r="F41" i="27"/>
  <c r="H8" i="26"/>
  <c r="I48" i="23"/>
  <c r="H52" i="21"/>
  <c r="E54" i="20"/>
  <c r="D50" i="19"/>
  <c r="G12" i="16"/>
  <c r="U33" i="15"/>
  <c r="K62" i="14"/>
  <c r="K12" i="14"/>
  <c r="D56" i="9"/>
  <c r="G7" i="22"/>
  <c r="D61" i="15"/>
  <c r="D57" i="7"/>
  <c r="E37" i="6"/>
  <c r="AN71" i="4"/>
  <c r="AH65" i="4"/>
  <c r="BB57" i="4"/>
  <c r="BH51" i="4"/>
  <c r="BO44" i="4"/>
  <c r="K40" i="4"/>
  <c r="CL33" i="4"/>
  <c r="CD29" i="4"/>
  <c r="M26" i="4"/>
  <c r="CL21" i="4"/>
  <c r="U18" i="4"/>
  <c r="L15" i="4"/>
  <c r="L34" i="29"/>
  <c r="G30" i="23"/>
  <c r="L31" i="20"/>
  <c r="J48" i="15"/>
  <c r="D63" i="12"/>
  <c r="N59" i="7"/>
  <c r="J13" i="7"/>
  <c r="D37" i="6"/>
  <c r="D62" i="5"/>
  <c r="D46" i="5"/>
  <c r="J27" i="5"/>
  <c r="J11" i="5"/>
  <c r="BA69" i="4"/>
  <c r="AR66" i="4"/>
  <c r="CF62" i="4"/>
  <c r="CI59" i="4"/>
  <c r="AQ55" i="4"/>
  <c r="AH52" i="4"/>
  <c r="CH48" i="4"/>
  <c r="BA45" i="4"/>
  <c r="AS41" i="4"/>
  <c r="AJ38" i="4"/>
  <c r="BL34" i="4"/>
  <c r="AQ31" i="4"/>
  <c r="H69" i="26"/>
  <c r="L39" i="23"/>
  <c r="K47" i="20"/>
  <c r="D36" i="16"/>
  <c r="T7" i="15"/>
  <c r="D11" i="11"/>
  <c r="F26" i="7"/>
  <c r="O66" i="5"/>
  <c r="O40" i="5"/>
  <c r="O18" i="5"/>
  <c r="Z71" i="4"/>
  <c r="Q68" i="4"/>
  <c r="CC64" i="4"/>
  <c r="CR61" i="4"/>
  <c r="BW58" i="4"/>
  <c r="BN55" i="4"/>
  <c r="AG52" i="4"/>
  <c r="AV49" i="4"/>
  <c r="AY46" i="4"/>
  <c r="Q44" i="4"/>
  <c r="BD41" i="4"/>
  <c r="AT39" i="4"/>
  <c r="CS36" i="4"/>
  <c r="CU34" i="4"/>
  <c r="Q32" i="4"/>
  <c r="G30" i="4"/>
  <c r="AT27" i="4"/>
  <c r="AV25" i="4"/>
  <c r="CU22" i="4"/>
  <c r="F18" i="29"/>
  <c r="D52" i="25"/>
  <c r="J19" i="23"/>
  <c r="J56" i="20"/>
  <c r="D49" i="19"/>
  <c r="R47" i="15"/>
  <c r="J72" i="14"/>
  <c r="D18" i="13"/>
  <c r="J71" i="7"/>
  <c r="D25" i="7"/>
  <c r="H50" i="6"/>
  <c r="H10" i="6"/>
  <c r="T57" i="5"/>
  <c r="T37" i="5"/>
  <c r="T21" i="5"/>
  <c r="AV72" i="4"/>
  <c r="AX70" i="4"/>
  <c r="BM67" i="4"/>
  <c r="BC65" i="4"/>
  <c r="I63" i="4"/>
  <c r="CR60" i="4"/>
  <c r="M59" i="4"/>
  <c r="BL56" i="4"/>
  <c r="BN54" i="4"/>
  <c r="BP52" i="4"/>
  <c r="AH50" i="4"/>
  <c r="AV48" i="4"/>
  <c r="BJ46" i="4"/>
  <c r="P44" i="4"/>
  <c r="R42" i="4"/>
  <c r="T40" i="4"/>
  <c r="CE37" i="4"/>
  <c r="CS35" i="4"/>
  <c r="N34" i="4"/>
  <c r="BA31" i="4"/>
  <c r="BC29" i="4"/>
  <c r="BQ27" i="4"/>
  <c r="AI25" i="4"/>
  <c r="H49" i="30"/>
  <c r="I57" i="26"/>
  <c r="I19" i="23"/>
  <c r="I72" i="20"/>
  <c r="F21" i="20"/>
  <c r="L70" i="15"/>
  <c r="O37" i="15"/>
  <c r="I68" i="14"/>
  <c r="I12" i="14"/>
  <c r="D40" i="8"/>
  <c r="N47" i="7"/>
  <c r="G29" i="7"/>
  <c r="G11" i="7"/>
  <c r="G56" i="6"/>
  <c r="G30" i="6"/>
  <c r="S71" i="5"/>
  <c r="G63" i="5"/>
  <c r="M54" i="5"/>
  <c r="S45" i="5"/>
  <c r="M36" i="5"/>
  <c r="S27" i="5"/>
  <c r="G19" i="5"/>
  <c r="M10" i="5"/>
  <c r="W72" i="4"/>
  <c r="BU70" i="4"/>
  <c r="Z69" i="4"/>
  <c r="AZ67" i="4"/>
  <c r="CL65" i="4"/>
  <c r="AE64" i="4"/>
  <c r="CC62" i="4"/>
  <c r="V61" i="4"/>
  <c r="BT59" i="4"/>
  <c r="Y58" i="4"/>
  <c r="BW56" i="4"/>
  <c r="CK54" i="4"/>
  <c r="AP53" i="4"/>
  <c r="CB51" i="4"/>
  <c r="AG50" i="4"/>
  <c r="BS48" i="4"/>
  <c r="X47" i="4"/>
  <c r="BV45" i="4"/>
  <c r="AA44" i="4"/>
  <c r="AO42" i="4"/>
  <c r="CA40" i="4"/>
  <c r="AF39" i="4"/>
  <c r="BR37" i="4"/>
  <c r="W36" i="4"/>
  <c r="F22" i="29"/>
  <c r="F20" i="12"/>
  <c r="I45" i="29"/>
  <c r="G41" i="15"/>
  <c r="D37" i="24"/>
  <c r="D23" i="17"/>
  <c r="M44" i="7"/>
  <c r="I46" i="23"/>
  <c r="P72" i="15"/>
  <c r="D66" i="11"/>
  <c r="K60" i="26"/>
  <c r="F51" i="23"/>
  <c r="N64" i="20"/>
  <c r="D26" i="18"/>
  <c r="N31" i="15"/>
  <c r="N18" i="14"/>
  <c r="H19" i="30"/>
  <c r="J32" i="26"/>
  <c r="I35" i="23"/>
  <c r="G61" i="21"/>
  <c r="D47" i="20"/>
  <c r="G14" i="20"/>
  <c r="I71" i="15"/>
  <c r="J40" i="15"/>
  <c r="M63" i="14"/>
  <c r="M17" i="14"/>
  <c r="D70" i="9"/>
  <c r="F61" i="29"/>
  <c r="F39" i="26"/>
  <c r="D33" i="23"/>
  <c r="H59" i="21"/>
  <c r="F42" i="20"/>
  <c r="D32" i="16"/>
  <c r="D51" i="15"/>
  <c r="H11" i="15"/>
  <c r="L32" i="14"/>
  <c r="I55" i="7"/>
  <c r="D39" i="27"/>
  <c r="E7" i="26"/>
  <c r="G47" i="23"/>
  <c r="E49" i="21"/>
  <c r="H53" i="20"/>
  <c r="D38" i="19"/>
  <c r="R66" i="15"/>
  <c r="I33" i="15"/>
  <c r="K61" i="14"/>
  <c r="E50" i="13"/>
  <c r="D44" i="9"/>
  <c r="H69" i="21"/>
  <c r="M58" i="15"/>
  <c r="D54" i="7"/>
  <c r="E35" i="6"/>
  <c r="AB71" i="4"/>
  <c r="V65" i="4"/>
  <c r="AP57" i="4"/>
  <c r="AV51" i="4"/>
  <c r="BC44" i="4"/>
  <c r="CS38" i="4"/>
  <c r="BZ33" i="4"/>
  <c r="BR29" i="4"/>
  <c r="AL25" i="4"/>
  <c r="BZ21" i="4"/>
  <c r="CD17" i="4"/>
  <c r="CG14" i="4"/>
  <c r="F27" i="29"/>
  <c r="I25" i="23"/>
  <c r="F25" i="20"/>
  <c r="I43" i="15"/>
  <c r="D51" i="12"/>
  <c r="G58" i="7"/>
  <c r="J11" i="7"/>
  <c r="D33" i="6"/>
  <c r="J61" i="5"/>
  <c r="J45" i="5"/>
  <c r="D26" i="5"/>
  <c r="D10" i="5"/>
  <c r="AO69" i="4"/>
  <c r="AF66" i="4"/>
  <c r="BH62" i="4"/>
  <c r="BK59" i="4"/>
  <c r="AE55" i="4"/>
  <c r="V52" i="4"/>
  <c r="BJ48" i="4"/>
  <c r="AC45" i="4"/>
  <c r="AG41" i="4"/>
  <c r="X38" i="4"/>
  <c r="AN34" i="4"/>
  <c r="S31" i="4"/>
  <c r="E64" i="26"/>
  <c r="D35" i="23"/>
  <c r="E41" i="20"/>
  <c r="F26" i="16"/>
  <c r="H65" i="14"/>
  <c r="D32" i="10"/>
  <c r="N21" i="7"/>
  <c r="I65" i="5"/>
  <c r="O38" i="5"/>
  <c r="I17" i="5"/>
  <c r="CU70" i="4"/>
  <c r="E68" i="4"/>
  <c r="BE64" i="4"/>
  <c r="CF61" i="4"/>
  <c r="AY58" i="4"/>
  <c r="BB55" i="4"/>
  <c r="I52" i="4"/>
  <c r="AJ49" i="4"/>
  <c r="AM46" i="4"/>
  <c r="E44" i="4"/>
  <c r="AR41" i="4"/>
  <c r="AH39" i="4"/>
  <c r="CG36" i="4"/>
  <c r="CI34" i="4"/>
  <c r="E32" i="4"/>
  <c r="CN29" i="4"/>
  <c r="AH27" i="4"/>
  <c r="AJ25" i="4"/>
  <c r="CI22" i="4"/>
  <c r="D34" i="28"/>
  <c r="D36" i="25"/>
  <c r="L14" i="23"/>
  <c r="G53" i="20"/>
  <c r="D70" i="18"/>
  <c r="H45" i="15"/>
  <c r="J68" i="14"/>
  <c r="E72" i="12"/>
  <c r="J68" i="7"/>
  <c r="N22" i="7"/>
  <c r="H48" i="6"/>
  <c r="H8" i="6"/>
  <c r="H57" i="5"/>
  <c r="H37" i="5"/>
  <c r="H21" i="5"/>
  <c r="AJ72" i="4"/>
  <c r="AL70" i="4"/>
  <c r="BA67" i="4"/>
  <c r="AQ65" i="4"/>
  <c r="CD62" i="4"/>
  <c r="CF60" i="4"/>
  <c r="CT58" i="4"/>
  <c r="AZ56" i="4"/>
  <c r="BB54" i="4"/>
  <c r="BD52" i="4"/>
  <c r="V50" i="4"/>
  <c r="AJ48" i="4"/>
  <c r="AX46" i="4"/>
  <c r="CK43" i="4"/>
  <c r="F42" i="4"/>
  <c r="H40" i="4"/>
  <c r="BS37" i="4"/>
  <c r="CG35" i="4"/>
  <c r="CU33" i="4"/>
  <c r="AO31" i="4"/>
  <c r="AQ29" i="4"/>
  <c r="BE27" i="4"/>
  <c r="W25" i="4"/>
  <c r="I11" i="30"/>
  <c r="F52" i="26"/>
  <c r="K14" i="23"/>
  <c r="F69" i="20"/>
  <c r="O14" i="20"/>
  <c r="U67" i="15"/>
  <c r="E35" i="15"/>
  <c r="I60" i="14"/>
  <c r="I8" i="14"/>
  <c r="E31" i="8"/>
  <c r="I46" i="7"/>
  <c r="F28" i="7"/>
  <c r="G10" i="7"/>
  <c r="G54" i="6"/>
  <c r="G28" i="6"/>
  <c r="G71" i="5"/>
  <c r="M62" i="5"/>
  <c r="S53" i="5"/>
  <c r="M44" i="5"/>
  <c r="S35" i="5"/>
  <c r="G27" i="5"/>
  <c r="M18" i="5"/>
  <c r="S9" i="5"/>
  <c r="K72" i="4"/>
  <c r="BI70" i="4"/>
  <c r="N69" i="4"/>
  <c r="AN67" i="4"/>
  <c r="BZ65" i="4"/>
  <c r="S64" i="4"/>
  <c r="BQ62" i="4"/>
  <c r="J61" i="4"/>
  <c r="BH59" i="4"/>
  <c r="M58" i="4"/>
  <c r="BK56" i="4"/>
  <c r="BY54" i="4"/>
  <c r="AD53" i="4"/>
  <c r="BP51" i="4"/>
  <c r="U50" i="4"/>
  <c r="BG48" i="4"/>
  <c r="L47" i="4"/>
  <c r="BJ45" i="4"/>
  <c r="O44" i="4"/>
  <c r="AC42" i="4"/>
  <c r="BO40" i="4"/>
  <c r="T39" i="4"/>
  <c r="BF37" i="4"/>
  <c r="K36" i="4"/>
  <c r="BI34" i="4"/>
  <c r="N33" i="4"/>
  <c r="AN31" i="4"/>
  <c r="BZ29" i="4"/>
  <c r="S28" i="4"/>
  <c r="BQ26" i="4"/>
  <c r="J25" i="4"/>
  <c r="D61" i="28"/>
  <c r="H41" i="26"/>
  <c r="D17" i="24"/>
  <c r="H19" i="23"/>
  <c r="E40" i="21"/>
  <c r="Q49" i="20"/>
  <c r="K11" i="20"/>
  <c r="G33" i="16"/>
  <c r="G50" i="15"/>
  <c r="J17" i="15"/>
  <c r="H44" i="14"/>
  <c r="E33" i="13"/>
  <c r="E7" i="8"/>
  <c r="G56" i="7"/>
  <c r="J21" i="7"/>
  <c r="F8" i="7"/>
  <c r="F52" i="6"/>
  <c r="F28" i="6"/>
  <c r="R71" i="5"/>
  <c r="R63" i="5"/>
  <c r="R55" i="5"/>
  <c r="R47" i="5"/>
  <c r="R39" i="5"/>
  <c r="R31" i="5"/>
  <c r="R23" i="5"/>
  <c r="R15" i="5"/>
  <c r="R7" i="5"/>
  <c r="BG71" i="4"/>
  <c r="L70" i="4"/>
  <c r="BJ68" i="4"/>
  <c r="O67" i="4"/>
  <c r="AC65" i="4"/>
  <c r="BO63" i="4"/>
  <c r="T62" i="4"/>
  <c r="BF60" i="4"/>
  <c r="J63" i="29"/>
  <c r="D40" i="29"/>
  <c r="E17" i="26"/>
  <c r="O33" i="15"/>
  <c r="F56" i="23"/>
  <c r="D19" i="17"/>
  <c r="M43" i="7"/>
  <c r="G45" i="23"/>
  <c r="D72" i="15"/>
  <c r="D54" i="11"/>
  <c r="H59" i="26"/>
  <c r="D50" i="23"/>
  <c r="Q63" i="20"/>
  <c r="E14" i="17"/>
  <c r="R27" i="15"/>
  <c r="N17" i="14"/>
  <c r="J35" i="29"/>
  <c r="G31" i="26"/>
  <c r="G34" i="23"/>
  <c r="I59" i="21"/>
  <c r="G46" i="20"/>
  <c r="J13" i="20"/>
  <c r="P70" i="15"/>
  <c r="Q39" i="15"/>
  <c r="M62" i="14"/>
  <c r="M16" i="14"/>
  <c r="D58" i="9"/>
  <c r="M14" i="29"/>
  <c r="F27" i="26"/>
  <c r="L31" i="23"/>
  <c r="F37" i="21"/>
  <c r="I41" i="20"/>
  <c r="G29" i="16"/>
  <c r="K50" i="15"/>
  <c r="O10" i="15"/>
  <c r="L31" i="14"/>
  <c r="I54" i="7"/>
  <c r="G36" i="27"/>
  <c r="E72" i="25"/>
  <c r="K37" i="23"/>
  <c r="E37" i="21"/>
  <c r="K44" i="20"/>
  <c r="D26" i="19"/>
  <c r="F66" i="15"/>
  <c r="Q25" i="15"/>
  <c r="K60" i="14"/>
  <c r="E46" i="13"/>
  <c r="D32" i="9"/>
  <c r="I62" i="21"/>
  <c r="L53" i="15"/>
  <c r="D51" i="7"/>
  <c r="E23" i="6"/>
  <c r="AO70" i="4"/>
  <c r="J65" i="4"/>
  <c r="AD57" i="4"/>
  <c r="M50" i="4"/>
  <c r="CN43" i="4"/>
  <c r="CG38" i="4"/>
  <c r="F33" i="4"/>
  <c r="BF29" i="4"/>
  <c r="Z25" i="4"/>
  <c r="BN21" i="4"/>
  <c r="AH17" i="4"/>
  <c r="AK14" i="4"/>
  <c r="D41" i="28"/>
  <c r="K20" i="23"/>
  <c r="F9" i="20"/>
  <c r="G33" i="15"/>
  <c r="D39" i="12"/>
  <c r="N56" i="7"/>
  <c r="J7" i="7"/>
  <c r="D25" i="6"/>
  <c r="P60" i="5"/>
  <c r="P44" i="5"/>
  <c r="J23" i="5"/>
  <c r="J7" i="5"/>
  <c r="AC69" i="4"/>
  <c r="T66" i="4"/>
  <c r="L62" i="4"/>
  <c r="O59" i="4"/>
  <c r="S55" i="4"/>
  <c r="J52" i="4"/>
  <c r="N48" i="4"/>
  <c r="BZ44" i="4"/>
  <c r="U41" i="4"/>
  <c r="L38" i="4"/>
  <c r="BY33" i="4"/>
  <c r="BP30" i="4"/>
  <c r="K58" i="26"/>
  <c r="F30" i="23"/>
  <c r="N34" i="20"/>
  <c r="E7" i="16"/>
  <c r="H57" i="14"/>
  <c r="D53" i="9"/>
  <c r="J18" i="7"/>
  <c r="O64" i="5"/>
  <c r="O36" i="5"/>
  <c r="O16" i="5"/>
  <c r="BW70" i="4"/>
  <c r="CL67" i="4"/>
  <c r="AG64" i="4"/>
  <c r="BT61" i="4"/>
  <c r="AA58" i="4"/>
  <c r="AP55" i="4"/>
  <c r="BR51" i="4"/>
  <c r="X49" i="4"/>
  <c r="AA46" i="4"/>
  <c r="CL43" i="4"/>
  <c r="AF41" i="4"/>
  <c r="V39" i="4"/>
  <c r="BU36" i="4"/>
  <c r="BW34" i="4"/>
  <c r="CL31" i="4"/>
  <c r="CB29" i="4"/>
  <c r="V27" i="4"/>
  <c r="X25" i="4"/>
  <c r="BW22" i="4"/>
  <c r="G62" i="27"/>
  <c r="D20" i="25"/>
  <c r="D10" i="23"/>
  <c r="D50" i="20"/>
  <c r="D22" i="18"/>
  <c r="Q42" i="15"/>
  <c r="J64" i="14"/>
  <c r="E60" i="12"/>
  <c r="J65" i="7"/>
  <c r="M21" i="7"/>
  <c r="H46" i="6"/>
  <c r="T71" i="5"/>
  <c r="T55" i="5"/>
  <c r="T35" i="5"/>
  <c r="T19" i="5"/>
  <c r="X72" i="4"/>
  <c r="Z70" i="4"/>
  <c r="AO67" i="4"/>
  <c r="AE65" i="4"/>
  <c r="BR62" i="4"/>
  <c r="BT60" i="4"/>
  <c r="AX58" i="4"/>
  <c r="AN56" i="4"/>
  <c r="AP54" i="4"/>
  <c r="H52" i="4"/>
  <c r="J50" i="4"/>
  <c r="X48" i="4"/>
  <c r="CU45" i="4"/>
  <c r="BY43" i="4"/>
  <c r="CA41" i="4"/>
  <c r="BE39" i="4"/>
  <c r="BG37" i="4"/>
  <c r="BU35" i="4"/>
  <c r="AY33" i="4"/>
  <c r="AC31" i="4"/>
  <c r="AE29" i="4"/>
  <c r="I27" i="4"/>
  <c r="K25" i="4"/>
  <c r="I70" i="29"/>
  <c r="F20" i="26"/>
  <c r="E72" i="22"/>
  <c r="O62" i="20"/>
  <c r="L11" i="20"/>
  <c r="K65" i="15"/>
  <c r="D30" i="15"/>
  <c r="I56" i="14"/>
  <c r="D72" i="12"/>
  <c r="E23" i="8"/>
  <c r="F45" i="7"/>
  <c r="D26" i="7"/>
  <c r="G9" i="7"/>
  <c r="G52" i="6"/>
  <c r="G26" i="6"/>
  <c r="M70" i="5"/>
  <c r="S61" i="5"/>
  <c r="M52" i="5"/>
  <c r="S43" i="5"/>
  <c r="G35" i="5"/>
  <c r="M26" i="5"/>
  <c r="S17" i="5"/>
  <c r="G9" i="5"/>
  <c r="CR71" i="4"/>
  <c r="AW70" i="4"/>
  <c r="CU68" i="4"/>
  <c r="AB67" i="4"/>
  <c r="BN65" i="4"/>
  <c r="G64" i="4"/>
  <c r="BE62" i="4"/>
  <c r="CQ60" i="4"/>
  <c r="AV59" i="4"/>
  <c r="CT57" i="4"/>
  <c r="AY56" i="4"/>
  <c r="BM54" i="4"/>
  <c r="R53" i="4"/>
  <c r="BD51" i="4"/>
  <c r="I50" i="4"/>
  <c r="AU48" i="4"/>
  <c r="CS46" i="4"/>
  <c r="AX45" i="4"/>
  <c r="BX43" i="4"/>
  <c r="Q42" i="4"/>
  <c r="BC40" i="4"/>
  <c r="H39" i="4"/>
  <c r="AT37" i="4"/>
  <c r="CR35" i="4"/>
  <c r="AW34" i="4"/>
  <c r="CU32" i="4"/>
  <c r="AB31" i="4"/>
  <c r="BN29" i="4"/>
  <c r="G28" i="4"/>
  <c r="BE26" i="4"/>
  <c r="CQ24" i="4"/>
  <c r="E33" i="28"/>
  <c r="E36" i="26"/>
  <c r="F72" i="23"/>
  <c r="J14" i="23"/>
  <c r="F33" i="21"/>
  <c r="N46" i="20"/>
  <c r="H8" i="20"/>
  <c r="D24" i="16"/>
  <c r="P47" i="15"/>
  <c r="S14" i="15"/>
  <c r="H40" i="14"/>
  <c r="E17" i="13"/>
  <c r="N72" i="7"/>
  <c r="N54" i="7"/>
  <c r="I20" i="7"/>
  <c r="F7" i="7"/>
  <c r="F50" i="6"/>
  <c r="F26" i="6"/>
  <c r="F71" i="5"/>
  <c r="F63" i="5"/>
  <c r="F55" i="5"/>
  <c r="F47" i="5"/>
  <c r="F39" i="5"/>
  <c r="F31" i="5"/>
  <c r="F23" i="5"/>
  <c r="F15" i="5"/>
  <c r="F7" i="5"/>
  <c r="AU71" i="4"/>
  <c r="CS69" i="4"/>
  <c r="AX68" i="4"/>
  <c r="BX66" i="4"/>
  <c r="Q65" i="4"/>
  <c r="BC63" i="4"/>
  <c r="H62" i="4"/>
  <c r="AT60" i="4"/>
  <c r="H10" i="30"/>
  <c r="D18" i="28"/>
  <c r="E38" i="25"/>
  <c r="J32" i="15"/>
  <c r="D49" i="23"/>
  <c r="F54" i="16"/>
  <c r="M37" i="7"/>
  <c r="E44" i="23"/>
  <c r="K71" i="15"/>
  <c r="L66" i="7"/>
  <c r="K44" i="26"/>
  <c r="L30" i="23"/>
  <c r="E59" i="20"/>
  <c r="F56" i="16"/>
  <c r="D17" i="15"/>
  <c r="N16" i="14"/>
  <c r="D24" i="29"/>
  <c r="D30" i="26"/>
  <c r="E33" i="23"/>
  <c r="D58" i="21"/>
  <c r="J45" i="20"/>
  <c r="M8" i="20"/>
  <c r="T66" i="15"/>
  <c r="E39" i="15"/>
  <c r="M61" i="14"/>
  <c r="D67" i="13"/>
  <c r="D46" i="9"/>
  <c r="M12" i="29"/>
  <c r="F15" i="26"/>
  <c r="J30" i="23"/>
  <c r="H35" i="21"/>
  <c r="L40" i="20"/>
  <c r="E27" i="16"/>
  <c r="O46" i="15"/>
  <c r="L71" i="14"/>
  <c r="L30" i="14"/>
  <c r="I53" i="7"/>
  <c r="E34" i="27"/>
  <c r="E68" i="25"/>
  <c r="G29" i="23"/>
  <c r="G35" i="21"/>
  <c r="N43" i="20"/>
  <c r="E57" i="17"/>
  <c r="M65" i="15"/>
  <c r="E25" i="15"/>
  <c r="K54" i="14"/>
  <c r="E22" i="13"/>
  <c r="D20" i="9"/>
  <c r="D49" i="21"/>
  <c r="U50" i="15"/>
  <c r="J49" i="7"/>
  <c r="E21" i="6"/>
  <c r="AC70" i="4"/>
  <c r="BT63" i="4"/>
  <c r="R57" i="4"/>
  <c r="CT49" i="4"/>
  <c r="T43" i="4"/>
  <c r="BU38" i="4"/>
  <c r="CA32" i="4"/>
  <c r="AT29" i="4"/>
  <c r="N25" i="4"/>
  <c r="BB21" i="4"/>
  <c r="V17" i="4"/>
  <c r="Y14" i="4"/>
  <c r="E13" i="28"/>
  <c r="E11" i="23"/>
  <c r="D60" i="19"/>
  <c r="P30" i="15"/>
  <c r="D27" i="12"/>
  <c r="G55" i="7"/>
  <c r="D71" i="6"/>
  <c r="D23" i="6"/>
  <c r="D60" i="5"/>
  <c r="D44" i="5"/>
  <c r="P22" i="5"/>
  <c r="CT72" i="4"/>
  <c r="Q69" i="4"/>
  <c r="H66" i="4"/>
  <c r="CS61" i="4"/>
  <c r="BX58" i="4"/>
  <c r="G55" i="4"/>
  <c r="CQ51" i="4"/>
  <c r="CU47" i="4"/>
  <c r="BN44" i="4"/>
  <c r="I41" i="4"/>
  <c r="CS37" i="4"/>
  <c r="BM33" i="4"/>
  <c r="BD30" i="4"/>
  <c r="H53" i="26"/>
  <c r="H25" i="23"/>
  <c r="H28" i="20"/>
  <c r="M68" i="15"/>
  <c r="H49" i="14"/>
  <c r="E42" i="8"/>
  <c r="I16" i="7"/>
  <c r="O62" i="5"/>
  <c r="O34" i="5"/>
  <c r="O14" i="5"/>
  <c r="AY70" i="4"/>
  <c r="BN67" i="4"/>
  <c r="I64" i="4"/>
  <c r="AV61" i="4"/>
  <c r="BX57" i="4"/>
  <c r="R55" i="4"/>
  <c r="AT51" i="4"/>
  <c r="CS48" i="4"/>
  <c r="O46" i="4"/>
  <c r="BZ43" i="4"/>
  <c r="T41" i="4"/>
  <c r="J39" i="4"/>
  <c r="BI36" i="4"/>
  <c r="BK34" i="4"/>
  <c r="BZ31" i="4"/>
  <c r="BP29" i="4"/>
  <c r="J27" i="4"/>
  <c r="L25" i="4"/>
  <c r="BK22" i="4"/>
  <c r="E41" i="27"/>
  <c r="D67" i="24"/>
  <c r="F72" i="22"/>
  <c r="P46" i="20"/>
  <c r="D65" i="17"/>
  <c r="G40" i="15"/>
  <c r="J60" i="14"/>
  <c r="E48" i="12"/>
  <c r="J62" i="7"/>
  <c r="J19" i="7"/>
  <c r="H44" i="6"/>
  <c r="H71" i="5"/>
  <c r="H55" i="5"/>
  <c r="H35" i="5"/>
  <c r="H19" i="5"/>
  <c r="L72" i="4"/>
  <c r="N70" i="4"/>
  <c r="AC67" i="4"/>
  <c r="S65" i="4"/>
  <c r="BF62" i="4"/>
  <c r="BH60" i="4"/>
  <c r="AL58" i="4"/>
  <c r="AB56" i="4"/>
  <c r="AD54" i="4"/>
  <c r="CO51" i="4"/>
  <c r="CQ49" i="4"/>
  <c r="L48" i="4"/>
  <c r="CI45" i="4"/>
  <c r="BM43" i="4"/>
  <c r="BO41" i="4"/>
  <c r="AS39" i="4"/>
  <c r="AU37" i="4"/>
  <c r="BI35" i="4"/>
  <c r="AM33" i="4"/>
  <c r="Q31" i="4"/>
  <c r="S29" i="4"/>
  <c r="CD26" i="4"/>
  <c r="CR24" i="4"/>
  <c r="M47" i="29"/>
  <c r="I9" i="26"/>
  <c r="G62" i="22"/>
  <c r="L59" i="20"/>
  <c r="I8" i="20"/>
  <c r="F7" i="30"/>
  <c r="F7" i="21"/>
  <c r="E14" i="25"/>
  <c r="E11" i="14"/>
  <c r="L17" i="23"/>
  <c r="P31" i="15"/>
  <c r="M36" i="7"/>
  <c r="H56" i="21"/>
  <c r="O67" i="15"/>
  <c r="L29" i="7"/>
  <c r="H43" i="26"/>
  <c r="F68" i="22"/>
  <c r="H46" i="20"/>
  <c r="D42" i="16"/>
  <c r="K16" i="15"/>
  <c r="E46" i="12"/>
  <c r="D57" i="28"/>
  <c r="D37" i="25"/>
  <c r="K30" i="23"/>
  <c r="E27" i="21"/>
  <c r="M44" i="20"/>
  <c r="D62" i="17"/>
  <c r="H66" i="15"/>
  <c r="S25" i="15"/>
  <c r="M60" i="14"/>
  <c r="D47" i="13"/>
  <c r="D41" i="8"/>
  <c r="G69" i="27"/>
  <c r="D57" i="24"/>
  <c r="F70" i="22"/>
  <c r="E32" i="21"/>
  <c r="I25" i="20"/>
  <c r="F22" i="16"/>
  <c r="M36" i="15"/>
  <c r="L70" i="14"/>
  <c r="L10" i="14"/>
  <c r="I52" i="7"/>
  <c r="H64" i="26"/>
  <c r="E64" i="25"/>
  <c r="K13" i="23"/>
  <c r="E13" i="21"/>
  <c r="N35" i="20"/>
  <c r="E53" i="17"/>
  <c r="K55" i="15"/>
  <c r="L24" i="15"/>
  <c r="K39" i="14"/>
  <c r="E18" i="13"/>
  <c r="F24" i="27"/>
  <c r="E42" i="21"/>
  <c r="D13" i="15"/>
  <c r="G48" i="7"/>
  <c r="E58" i="5"/>
  <c r="Q70" i="4"/>
  <c r="AW62" i="4"/>
  <c r="BP55" i="4"/>
  <c r="CI48" i="4"/>
  <c r="H43" i="4"/>
  <c r="N37" i="4"/>
  <c r="BO32" i="4"/>
  <c r="W28" i="4"/>
  <c r="CU24" i="4"/>
  <c r="S20" i="4"/>
  <c r="J17" i="4"/>
  <c r="BJ13" i="4"/>
  <c r="F65" i="27"/>
  <c r="I55" i="21"/>
  <c r="D12" i="19"/>
  <c r="D18" i="15"/>
  <c r="G49" i="23"/>
  <c r="E33" i="16"/>
  <c r="E25" i="23"/>
  <c r="E60" i="13"/>
  <c r="G61" i="22"/>
  <c r="N21" i="15"/>
  <c r="J11" i="29"/>
  <c r="F10" i="21"/>
  <c r="Q41" i="15"/>
  <c r="L48" i="29"/>
  <c r="K12" i="26"/>
  <c r="I66" i="21"/>
  <c r="Q35" i="20"/>
  <c r="E58" i="15"/>
  <c r="Q10" i="15"/>
  <c r="E37" i="12"/>
  <c r="G56" i="27"/>
  <c r="D25" i="25"/>
  <c r="K18" i="23"/>
  <c r="I11" i="21"/>
  <c r="G34" i="20"/>
  <c r="D50" i="17"/>
  <c r="K57" i="15"/>
  <c r="O17" i="15"/>
  <c r="M42" i="14"/>
  <c r="D49" i="12"/>
  <c r="D29" i="8"/>
  <c r="G29" i="27"/>
  <c r="D21" i="24"/>
  <c r="E63" i="22"/>
  <c r="I16" i="21"/>
  <c r="I17" i="20"/>
  <c r="E15" i="16"/>
  <c r="O34" i="15"/>
  <c r="L57" i="14"/>
  <c r="L7" i="14"/>
  <c r="M25" i="29"/>
  <c r="H40" i="26"/>
  <c r="E12" i="25"/>
  <c r="G48" i="22"/>
  <c r="D8" i="21"/>
  <c r="H25" i="20"/>
  <c r="E21" i="17"/>
  <c r="Q49" i="15"/>
  <c r="N22" i="15"/>
  <c r="K36" i="14"/>
  <c r="F72" i="12"/>
  <c r="D59" i="26"/>
  <c r="J28" i="20"/>
  <c r="J45" i="14"/>
  <c r="J28" i="7"/>
  <c r="E32" i="5"/>
  <c r="AQ68" i="4"/>
  <c r="CI60" i="4"/>
  <c r="BQ54" i="4"/>
  <c r="P47" i="4"/>
  <c r="AG42" i="4"/>
  <c r="AM36" i="4"/>
  <c r="AE32" i="4"/>
  <c r="CF27" i="4"/>
  <c r="BK24" i="4"/>
  <c r="CB19" i="4"/>
  <c r="BS16" i="4"/>
  <c r="BW12" i="4"/>
  <c r="I53" i="26"/>
  <c r="F28" i="21"/>
  <c r="F55" i="16"/>
  <c r="I57" i="14"/>
  <c r="E43" i="8"/>
  <c r="I35" i="7"/>
  <c r="D63" i="6"/>
  <c r="P70" i="5"/>
  <c r="P54" i="5"/>
  <c r="D36" i="5"/>
  <c r="D20" i="5"/>
  <c r="AY71" i="4"/>
  <c r="R68" i="4"/>
  <c r="AT64" i="4"/>
  <c r="AW61" i="4"/>
  <c r="Q57" i="4"/>
  <c r="H54" i="4"/>
  <c r="AV50" i="4"/>
  <c r="AY47" i="4"/>
  <c r="G43" i="4"/>
  <c r="CQ39" i="4"/>
  <c r="AX36" i="4"/>
  <c r="Q33" i="4"/>
  <c r="G31" i="30"/>
  <c r="K10" i="26"/>
  <c r="I48" i="21"/>
  <c r="K15" i="20"/>
  <c r="Q40" i="15"/>
  <c r="H33" i="14"/>
  <c r="F55" i="7"/>
  <c r="I12" i="7"/>
  <c r="O52" i="5"/>
  <c r="O30" i="5"/>
  <c r="BU72" i="4"/>
  <c r="BX69" i="4"/>
  <c r="AE66" i="4"/>
  <c r="AT63" i="4"/>
  <c r="Y60" i="4"/>
  <c r="AB57" i="4"/>
  <c r="CB53" i="4"/>
  <c r="CQ50" i="4"/>
  <c r="BV47" i="4"/>
  <c r="AN45" i="4"/>
  <c r="BO42" i="4"/>
  <c r="BQ40" i="4"/>
  <c r="K38" i="4"/>
  <c r="M36" i="4"/>
  <c r="AN33" i="4"/>
  <c r="AD31" i="4"/>
  <c r="BQ28" i="4"/>
  <c r="BG26" i="4"/>
  <c r="M24" i="4"/>
  <c r="O22" i="4"/>
  <c r="D47" i="26"/>
  <c r="L62" i="23"/>
  <c r="G40" i="21"/>
  <c r="D34" i="20"/>
  <c r="F24" i="16"/>
  <c r="E30" i="15"/>
  <c r="J28" i="14"/>
  <c r="D49" i="11"/>
  <c r="G45" i="7"/>
  <c r="H68" i="6"/>
  <c r="M71" i="29"/>
  <c r="E43" i="23"/>
  <c r="J16" i="23"/>
  <c r="M35" i="7"/>
  <c r="J66" i="15"/>
  <c r="H15" i="26"/>
  <c r="K45" i="20"/>
  <c r="R15" i="15"/>
  <c r="E63" i="27"/>
  <c r="I29" i="23"/>
  <c r="P43" i="20"/>
  <c r="O65" i="15"/>
  <c r="M49" i="14"/>
  <c r="D37" i="8"/>
  <c r="D45" i="24"/>
  <c r="G30" i="21"/>
  <c r="D20" i="16"/>
  <c r="L69" i="14"/>
  <c r="I8" i="30"/>
  <c r="E20" i="25"/>
  <c r="G11" i="21"/>
  <c r="E49" i="17"/>
  <c r="S23" i="15"/>
  <c r="E14" i="13"/>
  <c r="P66" i="20"/>
  <c r="D47" i="7"/>
  <c r="BO68" i="4"/>
  <c r="BD55" i="4"/>
  <c r="CC42" i="4"/>
  <c r="BC32" i="4"/>
  <c r="CI24" i="4"/>
  <c r="CQ16" i="4"/>
  <c r="F43" i="27"/>
  <c r="D33" i="18"/>
  <c r="D15" i="12"/>
  <c r="N20" i="7"/>
  <c r="D70" i="5"/>
  <c r="J37" i="5"/>
  <c r="D12" i="5"/>
  <c r="S67" i="4"/>
  <c r="BI61" i="4"/>
  <c r="CN54" i="4"/>
  <c r="BI49" i="4"/>
  <c r="CN42" i="4"/>
  <c r="BV36" i="4"/>
  <c r="BC31" i="4"/>
  <c r="J68" i="23"/>
  <c r="N18" i="20"/>
  <c r="H45" i="14"/>
  <c r="F34" i="7"/>
  <c r="O50" i="5"/>
  <c r="CS72" i="4"/>
  <c r="AC68" i="4"/>
  <c r="AI62" i="4"/>
  <c r="AN57" i="4"/>
  <c r="AH51" i="4"/>
  <c r="Z47" i="4"/>
  <c r="BC42" i="4"/>
  <c r="AI38" i="4"/>
  <c r="N35" i="4"/>
  <c r="AQ30" i="4"/>
  <c r="BS26" i="4"/>
  <c r="AY22" i="4"/>
  <c r="D31" i="26"/>
  <c r="H33" i="21"/>
  <c r="G43" i="16"/>
  <c r="J7" i="15"/>
  <c r="E51" i="8"/>
  <c r="H70" i="6"/>
  <c r="H20" i="6"/>
  <c r="H47" i="5"/>
  <c r="H23" i="5"/>
  <c r="BI71" i="4"/>
  <c r="AN68" i="4"/>
  <c r="T64" i="4"/>
  <c r="K61" i="4"/>
  <c r="CI57" i="4"/>
  <c r="BZ54" i="4"/>
  <c r="AS51" i="4"/>
  <c r="BH48" i="4"/>
  <c r="AM45" i="4"/>
  <c r="AD42" i="4"/>
  <c r="CD38" i="4"/>
  <c r="L36" i="4"/>
  <c r="BL32" i="4"/>
  <c r="BO29" i="4"/>
  <c r="AH26" i="4"/>
  <c r="BI23" i="4"/>
  <c r="I67" i="23"/>
  <c r="I19" i="21"/>
  <c r="G62" i="16"/>
  <c r="P42" i="15"/>
  <c r="I48" i="14"/>
  <c r="D12" i="12"/>
  <c r="I50" i="7"/>
  <c r="M22" i="7"/>
  <c r="G66" i="6"/>
  <c r="G34" i="6"/>
  <c r="M68" i="5"/>
  <c r="S57" i="5"/>
  <c r="G47" i="5"/>
  <c r="S33" i="5"/>
  <c r="G23" i="5"/>
  <c r="S11" i="5"/>
  <c r="BT71" i="4"/>
  <c r="CH69" i="4"/>
  <c r="BX67" i="4"/>
  <c r="AP65" i="4"/>
  <c r="AR63" i="4"/>
  <c r="AT61" i="4"/>
  <c r="X59" i="4"/>
  <c r="AL57" i="4"/>
  <c r="AB55" i="4"/>
  <c r="CA52" i="4"/>
  <c r="CO50" i="4"/>
  <c r="CQ48" i="4"/>
  <c r="BU46" i="4"/>
  <c r="CI44" i="4"/>
  <c r="BM42" i="4"/>
  <c r="AE40" i="4"/>
  <c r="AS38" i="4"/>
  <c r="AU36" i="4"/>
  <c r="AK34" i="4"/>
  <c r="BK32" i="4"/>
  <c r="BA30" i="4"/>
  <c r="BO28" i="4"/>
  <c r="CO26" i="4"/>
  <c r="CE24" i="4"/>
  <c r="E31" i="27"/>
  <c r="H9" i="26"/>
  <c r="J38" i="23"/>
  <c r="I60" i="21"/>
  <c r="K43" i="20"/>
  <c r="D20" i="18"/>
  <c r="J65" i="15"/>
  <c r="L27" i="15"/>
  <c r="H52" i="14"/>
  <c r="D47" i="11"/>
  <c r="G68" i="7"/>
  <c r="I31" i="7"/>
  <c r="F12" i="7"/>
  <c r="F56" i="6"/>
  <c r="F24" i="6"/>
  <c r="F69" i="5"/>
  <c r="R59" i="5"/>
  <c r="L50" i="5"/>
  <c r="F41" i="5"/>
  <c r="L30" i="5"/>
  <c r="F21" i="5"/>
  <c r="R11" i="5"/>
  <c r="J72" i="4"/>
  <c r="AJ70" i="4"/>
  <c r="AL68" i="4"/>
  <c r="AN66" i="4"/>
  <c r="BB64" i="4"/>
  <c r="BP62" i="4"/>
  <c r="CD60" i="4"/>
  <c r="K59" i="4"/>
  <c r="BI57" i="4"/>
  <c r="N56" i="4"/>
  <c r="AN54" i="4"/>
  <c r="BZ52" i="4"/>
  <c r="S51" i="4"/>
  <c r="BQ49" i="4"/>
  <c r="J48" i="4"/>
  <c r="BH46" i="4"/>
  <c r="M45" i="4"/>
  <c r="BK43" i="4"/>
  <c r="BY41" i="4"/>
  <c r="AD40" i="4"/>
  <c r="BP38" i="4"/>
  <c r="U37" i="4"/>
  <c r="BG35" i="4"/>
  <c r="L34" i="4"/>
  <c r="BJ32" i="4"/>
  <c r="O31" i="4"/>
  <c r="AC29" i="4"/>
  <c r="BO27" i="4"/>
  <c r="T26" i="4"/>
  <c r="BF24" i="4"/>
  <c r="E54" i="28"/>
  <c r="J45" i="26"/>
  <c r="D55" i="24"/>
  <c r="F23" i="23"/>
  <c r="G52" i="21"/>
  <c r="J52" i="20"/>
  <c r="D14" i="20"/>
  <c r="E41" i="16"/>
  <c r="G52" i="15"/>
  <c r="J19" i="15"/>
  <c r="J43" i="14"/>
  <c r="D30" i="13"/>
  <c r="E70" i="8"/>
  <c r="F59" i="7"/>
  <c r="J38" i="7"/>
  <c r="F18" i="7"/>
  <c r="E50" i="6"/>
  <c r="E26" i="6"/>
  <c r="E67" i="5"/>
  <c r="E43" i="5"/>
  <c r="E19" i="5"/>
  <c r="AG72" i="4"/>
  <c r="BS70" i="4"/>
  <c r="X69" i="4"/>
  <c r="BV67" i="4"/>
  <c r="AA66" i="4"/>
  <c r="AO64" i="4"/>
  <c r="CA62" i="4"/>
  <c r="AF61" i="4"/>
  <c r="BR59" i="4"/>
  <c r="W58" i="4"/>
  <c r="BU56" i="4"/>
  <c r="Z55" i="4"/>
  <c r="AZ53" i="4"/>
  <c r="J42" i="26"/>
  <c r="K40" i="23"/>
  <c r="D64" i="22"/>
  <c r="H16" i="30"/>
  <c r="J42" i="15"/>
  <c r="E14" i="26"/>
  <c r="N44" i="20"/>
  <c r="J11" i="15"/>
  <c r="E60" i="27"/>
  <c r="E21" i="23"/>
  <c r="D43" i="20"/>
  <c r="D58" i="15"/>
  <c r="M48" i="14"/>
  <c r="D33" i="8"/>
  <c r="D33" i="24"/>
  <c r="G18" i="21"/>
  <c r="G17" i="16"/>
  <c r="L68" i="14"/>
  <c r="D50" i="29"/>
  <c r="E16" i="25"/>
  <c r="I9" i="21"/>
  <c r="E25" i="17"/>
  <c r="G23" i="15"/>
  <c r="E10" i="13"/>
  <c r="M63" i="20"/>
  <c r="N30" i="7"/>
  <c r="BC68" i="4"/>
  <c r="CC54" i="4"/>
  <c r="AS42" i="4"/>
  <c r="AQ32" i="4"/>
  <c r="BW24" i="4"/>
  <c r="CE16" i="4"/>
  <c r="F64" i="26"/>
  <c r="D65" i="16"/>
  <c r="D12" i="11"/>
  <c r="M19" i="7"/>
  <c r="J69" i="5"/>
  <c r="P36" i="5"/>
  <c r="AL72" i="4"/>
  <c r="BP66" i="4"/>
  <c r="AL60" i="4"/>
  <c r="BP54" i="4"/>
  <c r="AW49" i="4"/>
  <c r="CB42" i="4"/>
  <c r="BJ36" i="4"/>
  <c r="CO29" i="4"/>
  <c r="H49" i="23"/>
  <c r="E36" i="17"/>
  <c r="H41" i="14"/>
  <c r="D33" i="7"/>
  <c r="O48" i="5"/>
  <c r="CG72" i="4"/>
  <c r="BO66" i="4"/>
  <c r="W62" i="4"/>
  <c r="Q56" i="4"/>
  <c r="V51" i="4"/>
  <c r="N47" i="4"/>
  <c r="AQ42" i="4"/>
  <c r="W38" i="4"/>
  <c r="BX33" i="4"/>
  <c r="AE30" i="4"/>
  <c r="CR25" i="4"/>
  <c r="AM22" i="4"/>
  <c r="J25" i="26"/>
  <c r="I26" i="21"/>
  <c r="D34" i="16"/>
  <c r="J40" i="14"/>
  <c r="E40" i="8"/>
  <c r="H58" i="6"/>
  <c r="T69" i="5"/>
  <c r="T45" i="5"/>
  <c r="T13" i="5"/>
  <c r="CT70" i="4"/>
  <c r="Q67" i="4"/>
  <c r="H64" i="4"/>
  <c r="AV60" i="4"/>
  <c r="BW57" i="4"/>
  <c r="R54" i="4"/>
  <c r="AG51" i="4"/>
  <c r="CS47" i="4"/>
  <c r="AA45" i="4"/>
  <c r="BC41" i="4"/>
  <c r="BR38" i="4"/>
  <c r="AW35" i="4"/>
  <c r="AZ32" i="4"/>
  <c r="G29" i="4"/>
  <c r="V26" i="4"/>
  <c r="G40" i="29"/>
  <c r="K62" i="23"/>
  <c r="I56" i="20"/>
  <c r="D53" i="16"/>
  <c r="F40" i="15"/>
  <c r="I44" i="14"/>
  <c r="D48" i="11"/>
  <c r="F49" i="7"/>
  <c r="J20" i="7"/>
  <c r="G64" i="6"/>
  <c r="G32" i="6"/>
  <c r="S67" i="5"/>
  <c r="G57" i="5"/>
  <c r="M46" i="5"/>
  <c r="G33" i="5"/>
  <c r="M22" i="5"/>
  <c r="G11" i="5"/>
  <c r="BH71" i="4"/>
  <c r="BV69" i="4"/>
  <c r="BL67" i="4"/>
  <c r="AD65" i="4"/>
  <c r="AF63" i="4"/>
  <c r="AH61" i="4"/>
  <c r="L59" i="4"/>
  <c r="Z57" i="4"/>
  <c r="P55" i="4"/>
  <c r="BO52" i="4"/>
  <c r="CC50" i="4"/>
  <c r="CE48" i="4"/>
  <c r="BI46" i="4"/>
  <c r="BW44" i="4"/>
  <c r="BA42" i="4"/>
  <c r="S40" i="4"/>
  <c r="AG38" i="4"/>
  <c r="AI36" i="4"/>
  <c r="Y34" i="4"/>
  <c r="AY32" i="4"/>
  <c r="AO30" i="4"/>
  <c r="BC28" i="4"/>
  <c r="CC26" i="4"/>
  <c r="G49" i="30"/>
  <c r="G21" i="27"/>
  <c r="E67" i="25"/>
  <c r="L33" i="23"/>
  <c r="D47" i="21"/>
  <c r="H40" i="20"/>
  <c r="E64" i="17"/>
  <c r="S62" i="15"/>
  <c r="U24" i="15"/>
  <c r="H48" i="14"/>
  <c r="D68" i="10"/>
  <c r="N66" i="7"/>
  <c r="G30" i="7"/>
  <c r="F11" i="7"/>
  <c r="F54" i="6"/>
  <c r="F22" i="6"/>
  <c r="L68" i="5"/>
  <c r="F59" i="5"/>
  <c r="R49" i="5"/>
  <c r="L40" i="5"/>
  <c r="R29" i="5"/>
  <c r="L20" i="5"/>
  <c r="F11" i="5"/>
  <c r="CQ71" i="4"/>
  <c r="X70" i="4"/>
  <c r="Z68" i="4"/>
  <c r="AB66" i="4"/>
  <c r="AP64" i="4"/>
  <c r="BD62" i="4"/>
  <c r="BR60" i="4"/>
  <c r="CR58" i="4"/>
  <c r="AW57" i="4"/>
  <c r="CU55" i="4"/>
  <c r="AB54" i="4"/>
  <c r="BN52" i="4"/>
  <c r="G51" i="4"/>
  <c r="BE49" i="4"/>
  <c r="CQ47" i="4"/>
  <c r="AV46" i="4"/>
  <c r="CT44" i="4"/>
  <c r="AY43" i="4"/>
  <c r="BM41" i="4"/>
  <c r="R40" i="4"/>
  <c r="BD38" i="4"/>
  <c r="I37" i="4"/>
  <c r="AU35" i="4"/>
  <c r="CS33" i="4"/>
  <c r="AX32" i="4"/>
  <c r="BX30" i="4"/>
  <c r="Q29" i="4"/>
  <c r="BC27" i="4"/>
  <c r="H26" i="4"/>
  <c r="I67" i="30"/>
  <c r="E72" i="27"/>
  <c r="G40" i="26"/>
  <c r="D7" i="24"/>
  <c r="H18" i="23"/>
  <c r="H45" i="21"/>
  <c r="G49" i="20"/>
  <c r="P10" i="20"/>
  <c r="G31" i="16"/>
  <c r="P49" i="15"/>
  <c r="S16" i="15"/>
  <c r="J39" i="14"/>
  <c r="D14" i="13"/>
  <c r="E58" i="8"/>
  <c r="F56" i="7"/>
  <c r="F36" i="7"/>
  <c r="E72" i="6"/>
  <c r="E48" i="6"/>
  <c r="E24" i="6"/>
  <c r="E65" i="5"/>
  <c r="E41" i="5"/>
  <c r="E17" i="5"/>
  <c r="U72" i="4"/>
  <c r="BG70" i="4"/>
  <c r="L69" i="4"/>
  <c r="BJ67" i="4"/>
  <c r="O66" i="4"/>
  <c r="AC64" i="4"/>
  <c r="BO62" i="4"/>
  <c r="T61" i="4"/>
  <c r="BF59" i="4"/>
  <c r="K58" i="4"/>
  <c r="BI56" i="4"/>
  <c r="N55" i="4"/>
  <c r="AN53" i="4"/>
  <c r="E69" i="15"/>
  <c r="D53" i="18"/>
  <c r="J58" i="20"/>
  <c r="E18" i="27"/>
  <c r="I25" i="15"/>
  <c r="D23" i="24"/>
  <c r="Q15" i="20"/>
  <c r="N43" i="14"/>
  <c r="G67" i="26"/>
  <c r="D49" i="22"/>
  <c r="G26" i="20"/>
  <c r="L50" i="15"/>
  <c r="M27" i="14"/>
  <c r="L70" i="29"/>
  <c r="D57" i="23"/>
  <c r="F62" i="20"/>
  <c r="F61" i="15"/>
  <c r="L47" i="14"/>
  <c r="G16" i="29"/>
  <c r="I54" i="23"/>
  <c r="H61" i="20"/>
  <c r="D39" i="16"/>
  <c r="I9" i="15"/>
  <c r="F12" i="12"/>
  <c r="J12" i="20"/>
  <c r="E65" i="6"/>
  <c r="BE66" i="4"/>
  <c r="BS52" i="4"/>
  <c r="BG40" i="4"/>
  <c r="H31" i="4"/>
  <c r="P23" i="4"/>
  <c r="BH15" i="4"/>
  <c r="F16" i="26"/>
  <c r="L58" i="15"/>
  <c r="D52" i="8"/>
  <c r="D69" i="6"/>
  <c r="P68" i="5"/>
  <c r="J35" i="5"/>
  <c r="N72" i="4"/>
  <c r="BD66" i="4"/>
  <c r="Z60" i="4"/>
  <c r="T54" i="4"/>
  <c r="CI47" i="4"/>
  <c r="BP42" i="4"/>
  <c r="AL36" i="4"/>
  <c r="BQ29" i="4"/>
  <c r="J44" i="23"/>
  <c r="E20" i="17"/>
  <c r="H37" i="14"/>
  <c r="I15" i="7"/>
  <c r="O46" i="5"/>
  <c r="AW72" i="4"/>
  <c r="BC66" i="4"/>
  <c r="K62" i="4"/>
  <c r="E56" i="4"/>
  <c r="J51" i="4"/>
  <c r="BX45" i="4"/>
  <c r="AE42" i="4"/>
  <c r="CR37" i="4"/>
  <c r="BL33" i="4"/>
  <c r="S30" i="4"/>
  <c r="CF25" i="4"/>
  <c r="AA22" i="4"/>
  <c r="D19" i="24"/>
  <c r="D13" i="21"/>
  <c r="M70" i="15"/>
  <c r="J36" i="14"/>
  <c r="D8" i="8"/>
  <c r="H56" i="6"/>
  <c r="H69" i="5"/>
  <c r="H45" i="5"/>
  <c r="H13" i="5"/>
  <c r="CH70" i="4"/>
  <c r="E67" i="4"/>
  <c r="CO63" i="4"/>
  <c r="CS59" i="4"/>
  <c r="BK57" i="4"/>
  <c r="BC53" i="4"/>
  <c r="U51" i="4"/>
  <c r="AW47" i="4"/>
  <c r="O45" i="4"/>
  <c r="G41" i="4"/>
  <c r="BF38" i="4"/>
  <c r="CT34" i="4"/>
  <c r="AN32" i="4"/>
  <c r="BD28" i="4"/>
  <c r="J26" i="4"/>
  <c r="E61" i="28"/>
  <c r="E53" i="23"/>
  <c r="O46" i="20"/>
  <c r="F43" i="16"/>
  <c r="M27" i="15"/>
  <c r="I40" i="14"/>
  <c r="D69" i="10"/>
  <c r="N43" i="7"/>
  <c r="I19" i="7"/>
  <c r="G62" i="6"/>
  <c r="G24" i="6"/>
  <c r="G67" i="5"/>
  <c r="M56" i="5"/>
  <c r="G43" i="5"/>
  <c r="M32" i="5"/>
  <c r="S21" i="5"/>
  <c r="M8" i="5"/>
  <c r="AV71" i="4"/>
  <c r="BJ69" i="4"/>
  <c r="P67" i="4"/>
  <c r="R65" i="4"/>
  <c r="T63" i="4"/>
  <c r="CE60" i="4"/>
  <c r="CS58" i="4"/>
  <c r="N57" i="4"/>
  <c r="BA54" i="4"/>
  <c r="BC52" i="4"/>
  <c r="BQ50" i="4"/>
  <c r="AI48" i="4"/>
  <c r="AW46" i="4"/>
  <c r="BK44" i="4"/>
  <c r="E42" i="4"/>
  <c r="G40" i="4"/>
  <c r="U38" i="4"/>
  <c r="CF35" i="4"/>
  <c r="M34" i="4"/>
  <c r="AM32" i="4"/>
  <c r="AC30" i="4"/>
  <c r="AQ28" i="4"/>
  <c r="AS26" i="4"/>
  <c r="I26" i="30"/>
  <c r="D12" i="27"/>
  <c r="E51" i="25"/>
  <c r="D29" i="23"/>
  <c r="G26" i="21"/>
  <c r="E37" i="20"/>
  <c r="E48" i="17"/>
  <c r="I60" i="15"/>
  <c r="K22" i="15"/>
  <c r="H36" i="14"/>
  <c r="D20" i="10"/>
  <c r="G65" i="7"/>
  <c r="F29" i="7"/>
  <c r="F10" i="7"/>
  <c r="F48" i="6"/>
  <c r="F20" i="6"/>
  <c r="R67" i="5"/>
  <c r="L58" i="5"/>
  <c r="F49" i="5"/>
  <c r="L38" i="5"/>
  <c r="F29" i="5"/>
  <c r="R19" i="5"/>
  <c r="L10" i="5"/>
  <c r="CE71" i="4"/>
  <c r="CG69" i="4"/>
  <c r="N68" i="4"/>
  <c r="P66" i="4"/>
  <c r="AD64" i="4"/>
  <c r="AR62" i="4"/>
  <c r="AH60" i="4"/>
  <c r="CF58" i="4"/>
  <c r="AK57" i="4"/>
  <c r="CI55" i="4"/>
  <c r="P54" i="4"/>
  <c r="BB52" i="4"/>
  <c r="CN50" i="4"/>
  <c r="AS49" i="4"/>
  <c r="CE47" i="4"/>
  <c r="AJ46" i="4"/>
  <c r="CH44" i="4"/>
  <c r="AM43" i="4"/>
  <c r="BA41" i="4"/>
  <c r="F40" i="4"/>
  <c r="AR38" i="4"/>
  <c r="CD36" i="4"/>
  <c r="AI35" i="4"/>
  <c r="CG33" i="4"/>
  <c r="AL32" i="4"/>
  <c r="BL30" i="4"/>
  <c r="E29" i="4"/>
  <c r="AQ27" i="4"/>
  <c r="CO25" i="4"/>
  <c r="I43" i="30"/>
  <c r="D59" i="27"/>
  <c r="D35" i="26"/>
  <c r="F71" i="23"/>
  <c r="J13" i="23"/>
  <c r="I38" i="21"/>
  <c r="D46" i="20"/>
  <c r="M7" i="20"/>
  <c r="D22" i="16"/>
  <c r="F47" i="15"/>
  <c r="I14" i="15"/>
  <c r="J35" i="14"/>
  <c r="E69" i="12"/>
  <c r="D48" i="8"/>
  <c r="F53" i="7"/>
  <c r="D35" i="7"/>
  <c r="E70" i="6"/>
  <c r="E46" i="6"/>
  <c r="E22" i="6"/>
  <c r="E63" i="5"/>
  <c r="E39" i="5"/>
  <c r="E15" i="5"/>
  <c r="I72" i="4"/>
  <c r="AU70" i="4"/>
  <c r="CS68" i="4"/>
  <c r="AX67" i="4"/>
  <c r="BX65" i="4"/>
  <c r="Q64" i="4"/>
  <c r="BC62" i="4"/>
  <c r="H61" i="4"/>
  <c r="AT59" i="4"/>
  <c r="CR57" i="4"/>
  <c r="AW56" i="4"/>
  <c r="CU54" i="4"/>
  <c r="AB53" i="4"/>
  <c r="BN51" i="4"/>
  <c r="G50" i="4"/>
  <c r="BE48" i="4"/>
  <c r="CQ46" i="4"/>
  <c r="AV45" i="4"/>
  <c r="CT43" i="4"/>
  <c r="AY42" i="4"/>
  <c r="BM40" i="4"/>
  <c r="R39" i="4"/>
  <c r="BD37" i="4"/>
  <c r="I36" i="4"/>
  <c r="AU34" i="4"/>
  <c r="CS32" i="4"/>
  <c r="AX31" i="4"/>
  <c r="BX29" i="4"/>
  <c r="Q28" i="4"/>
  <c r="BC26" i="4"/>
  <c r="H25" i="4"/>
  <c r="AT23" i="4"/>
  <c r="CR21" i="4"/>
  <c r="AW20" i="4"/>
  <c r="CU18" i="4"/>
  <c r="AB17" i="4"/>
  <c r="BN15" i="4"/>
  <c r="G14" i="4"/>
  <c r="BE12" i="4"/>
  <c r="F31" i="29"/>
  <c r="I45" i="26"/>
  <c r="G42" i="23"/>
  <c r="D66" i="21"/>
  <c r="L55" i="20"/>
  <c r="L7" i="20"/>
  <c r="R64" i="15"/>
  <c r="U31" i="15"/>
  <c r="I63" i="14"/>
  <c r="I15" i="14"/>
  <c r="D30" i="9"/>
  <c r="J57" i="7"/>
  <c r="I32" i="7"/>
  <c r="D14" i="7"/>
  <c r="D64" i="6"/>
  <c r="D40" i="6"/>
  <c r="D16" i="6"/>
  <c r="P67" i="5"/>
  <c r="P59" i="5"/>
  <c r="P51" i="5"/>
  <c r="P43" i="5"/>
  <c r="P35" i="5"/>
  <c r="P27" i="5"/>
  <c r="P19" i="5"/>
  <c r="P11" i="5"/>
  <c r="L68" i="15"/>
  <c r="D41" i="18"/>
  <c r="J30" i="20"/>
  <c r="F13" i="27"/>
  <c r="F46" i="12"/>
  <c r="D11" i="24"/>
  <c r="E11" i="20"/>
  <c r="N42" i="14"/>
  <c r="G59" i="26"/>
  <c r="G46" i="22"/>
  <c r="J25" i="20"/>
  <c r="P46" i="15"/>
  <c r="M26" i="14"/>
  <c r="L68" i="29"/>
  <c r="L49" i="23"/>
  <c r="I61" i="20"/>
  <c r="M60" i="15"/>
  <c r="L46" i="14"/>
  <c r="D14" i="28"/>
  <c r="G53" i="23"/>
  <c r="K56" i="20"/>
  <c r="G36" i="16"/>
  <c r="P8" i="15"/>
  <c r="F9" i="12"/>
  <c r="G9" i="20"/>
  <c r="E43" i="6"/>
  <c r="BR65" i="4"/>
  <c r="BG52" i="4"/>
  <c r="AU40" i="4"/>
  <c r="CO30" i="4"/>
  <c r="CK22" i="4"/>
  <c r="AV15" i="4"/>
  <c r="K68" i="23"/>
  <c r="U55" i="15"/>
  <c r="N71" i="7"/>
  <c r="D67" i="6"/>
  <c r="D68" i="5"/>
  <c r="D34" i="5"/>
  <c r="BK71" i="4"/>
  <c r="CD64" i="4"/>
  <c r="N60" i="4"/>
  <c r="AS53" i="4"/>
  <c r="BW47" i="4"/>
  <c r="BD42" i="4"/>
  <c r="N36" i="4"/>
  <c r="G55" i="30"/>
  <c r="F69" i="21"/>
  <c r="E55" i="16"/>
  <c r="E53" i="13"/>
  <c r="I14" i="7"/>
  <c r="I45" i="5"/>
  <c r="Y72" i="4"/>
  <c r="AQ66" i="4"/>
  <c r="BI60" i="4"/>
  <c r="CL55" i="4"/>
  <c r="CR49" i="4"/>
  <c r="BL45" i="4"/>
  <c r="S42" i="4"/>
  <c r="CF37" i="4"/>
  <c r="AZ33" i="4"/>
  <c r="H29" i="4"/>
  <c r="BT25" i="4"/>
  <c r="D63" i="29"/>
  <c r="H72" i="23"/>
  <c r="J72" i="20"/>
  <c r="L65" i="15"/>
  <c r="J32" i="14"/>
  <c r="G49" i="7"/>
  <c r="H54" i="6"/>
  <c r="T67" i="5"/>
  <c r="T43" i="5"/>
  <c r="T11" i="5"/>
  <c r="BV70" i="4"/>
  <c r="CL66" i="4"/>
  <c r="CC63" i="4"/>
  <c r="CG59" i="4"/>
  <c r="AY57" i="4"/>
  <c r="AQ53" i="4"/>
  <c r="I51" i="4"/>
  <c r="AK47" i="4"/>
  <c r="BX44" i="4"/>
  <c r="CN40" i="4"/>
  <c r="AT38" i="4"/>
  <c r="CH34" i="4"/>
  <c r="AB32" i="4"/>
  <c r="AR28" i="4"/>
  <c r="CQ25" i="4"/>
  <c r="F62" i="27"/>
  <c r="G48" i="23"/>
  <c r="L43" i="20"/>
  <c r="E24" i="16"/>
  <c r="L22" i="15"/>
  <c r="I36" i="14"/>
  <c r="D21" i="10"/>
  <c r="I42" i="7"/>
  <c r="G17" i="7"/>
  <c r="G60" i="6"/>
  <c r="G22" i="6"/>
  <c r="M66" i="5"/>
  <c r="S55" i="5"/>
  <c r="M42" i="5"/>
  <c r="S31" i="5"/>
  <c r="M20" i="5"/>
  <c r="S7" i="5"/>
  <c r="AJ71" i="4"/>
  <c r="AX69" i="4"/>
  <c r="CK66" i="4"/>
  <c r="F65" i="4"/>
  <c r="H63" i="4"/>
  <c r="BS60" i="4"/>
  <c r="CG58" i="4"/>
  <c r="CU56" i="4"/>
  <c r="AO54" i="4"/>
  <c r="AQ52" i="4"/>
  <c r="BE50" i="4"/>
  <c r="W48" i="4"/>
  <c r="AK46" i="4"/>
  <c r="AY44" i="4"/>
  <c r="CL41" i="4"/>
  <c r="CN39" i="4"/>
  <c r="I38" i="4"/>
  <c r="BT35" i="4"/>
  <c r="CT33" i="4"/>
  <c r="AA32" i="4"/>
  <c r="Q30" i="4"/>
  <c r="AE28" i="4"/>
  <c r="AG26" i="4"/>
  <c r="I10" i="30"/>
  <c r="E68" i="26"/>
  <c r="E35" i="25"/>
  <c r="F24" i="23"/>
  <c r="H19" i="21"/>
  <c r="Q33" i="20"/>
  <c r="E32" i="17"/>
  <c r="R57" i="15"/>
  <c r="T19" i="15"/>
  <c r="H32" i="14"/>
  <c r="D41" i="9"/>
  <c r="N63" i="7"/>
  <c r="D27" i="7"/>
  <c r="F9" i="7"/>
  <c r="F46" i="6"/>
  <c r="F18" i="6"/>
  <c r="F67" i="5"/>
  <c r="R57" i="5"/>
  <c r="L48" i="5"/>
  <c r="R37" i="5"/>
  <c r="L28" i="5"/>
  <c r="F19" i="5"/>
  <c r="R9" i="5"/>
  <c r="BS71" i="4"/>
  <c r="BU69" i="4"/>
  <c r="CU67" i="4"/>
  <c r="CK65" i="4"/>
  <c r="R64" i="4"/>
  <c r="AF62" i="4"/>
  <c r="V60" i="4"/>
  <c r="BT58" i="4"/>
  <c r="Y57" i="4"/>
  <c r="BW55" i="4"/>
  <c r="CK53" i="4"/>
  <c r="AP52" i="4"/>
  <c r="CB50" i="4"/>
  <c r="AG49" i="4"/>
  <c r="BS47" i="4"/>
  <c r="X46" i="4"/>
  <c r="BV44" i="4"/>
  <c r="AA43" i="4"/>
  <c r="AO41" i="4"/>
  <c r="CA39" i="4"/>
  <c r="AF38" i="4"/>
  <c r="BR36" i="4"/>
  <c r="W35" i="4"/>
  <c r="BU33" i="4"/>
  <c r="Z32" i="4"/>
  <c r="AZ30" i="4"/>
  <c r="CL28" i="4"/>
  <c r="AE27" i="4"/>
  <c r="CC25" i="4"/>
  <c r="H22" i="30"/>
  <c r="F48" i="27"/>
  <c r="J29" i="26"/>
  <c r="H66" i="23"/>
  <c r="L8" i="23"/>
  <c r="D25" i="21"/>
  <c r="P42" i="20"/>
  <c r="D37" i="19"/>
  <c r="F12" i="16"/>
  <c r="O44" i="15"/>
  <c r="R11" i="15"/>
  <c r="J31" i="14"/>
  <c r="E57" i="12"/>
  <c r="E39" i="8"/>
  <c r="G50" i="7"/>
  <c r="N33" i="7"/>
  <c r="E68" i="6"/>
  <c r="E44" i="6"/>
  <c r="E20" i="6"/>
  <c r="E61" i="5"/>
  <c r="E37" i="5"/>
  <c r="E13" i="5"/>
  <c r="CD71" i="4"/>
  <c r="AI70" i="4"/>
  <c r="CG68" i="4"/>
  <c r="AL67" i="4"/>
  <c r="BL65" i="4"/>
  <c r="E64" i="4"/>
  <c r="AQ62" i="4"/>
  <c r="CO60" i="4"/>
  <c r="AH59" i="4"/>
  <c r="CF57" i="4"/>
  <c r="AK56" i="4"/>
  <c r="CI54" i="4"/>
  <c r="P53" i="4"/>
  <c r="BB51" i="4"/>
  <c r="CN49" i="4"/>
  <c r="AS48" i="4"/>
  <c r="CE46" i="4"/>
  <c r="AJ45" i="4"/>
  <c r="CH43" i="4"/>
  <c r="AM42" i="4"/>
  <c r="BA40" i="4"/>
  <c r="F39" i="4"/>
  <c r="AR37" i="4"/>
  <c r="CD35" i="4"/>
  <c r="AI34" i="4"/>
  <c r="CG32" i="4"/>
  <c r="AL31" i="4"/>
  <c r="BL29" i="4"/>
  <c r="E28" i="4"/>
  <c r="AQ26" i="4"/>
  <c r="CO24" i="4"/>
  <c r="AH23" i="4"/>
  <c r="CF21" i="4"/>
  <c r="AK20" i="4"/>
  <c r="CI18" i="4"/>
  <c r="P17" i="4"/>
  <c r="BB15" i="4"/>
  <c r="CN13" i="4"/>
  <c r="AS12" i="4"/>
  <c r="J8" i="29"/>
  <c r="F40" i="26"/>
  <c r="I37" i="23"/>
  <c r="E59" i="21"/>
  <c r="I52" i="20"/>
  <c r="D36" i="19"/>
  <c r="H62" i="15"/>
  <c r="K29" i="15"/>
  <c r="I59" i="14"/>
  <c r="I11" i="14"/>
  <c r="D68" i="8"/>
  <c r="J54" i="7"/>
  <c r="G31" i="7"/>
  <c r="D13" i="7"/>
  <c r="D62" i="6"/>
  <c r="F62" i="15"/>
  <c r="D65" i="12"/>
  <c r="D72" i="24"/>
  <c r="L46" i="29"/>
  <c r="H10" i="20"/>
  <c r="E34" i="12"/>
  <c r="E44" i="22"/>
  <c r="G70" i="16"/>
  <c r="M25" i="14"/>
  <c r="E27" i="27"/>
  <c r="L60" i="20"/>
  <c r="G30" i="15"/>
  <c r="F72" i="27"/>
  <c r="E46" i="22"/>
  <c r="E34" i="16"/>
  <c r="K30" i="14"/>
  <c r="F36" i="16"/>
  <c r="E30" i="5"/>
  <c r="AU52" i="4"/>
  <c r="AA36" i="4"/>
  <c r="BY22" i="4"/>
  <c r="BK12" i="4"/>
  <c r="K53" i="15"/>
  <c r="I41" i="7"/>
  <c r="J59" i="5"/>
  <c r="P20" i="5"/>
  <c r="BR64" i="4"/>
  <c r="E57" i="4"/>
  <c r="BK47" i="4"/>
  <c r="K39" i="4"/>
  <c r="J14" i="30"/>
  <c r="N66" i="20"/>
  <c r="E37" i="13"/>
  <c r="I67" i="5"/>
  <c r="CT71" i="4"/>
  <c r="CD63" i="4"/>
  <c r="BZ55" i="4"/>
  <c r="CT47" i="4"/>
  <c r="H41" i="4"/>
  <c r="Y36" i="4"/>
  <c r="CO28" i="4"/>
  <c r="CT23" i="4"/>
  <c r="J67" i="23"/>
  <c r="P14" i="20"/>
  <c r="J24" i="14"/>
  <c r="G41" i="7"/>
  <c r="H67" i="5"/>
  <c r="H31" i="5"/>
  <c r="BJ70" i="4"/>
  <c r="BO65" i="4"/>
  <c r="BU59" i="4"/>
  <c r="BM55" i="4"/>
  <c r="AT50" i="4"/>
  <c r="BV46" i="4"/>
  <c r="CB40" i="4"/>
  <c r="CR36" i="4"/>
  <c r="BM31" i="4"/>
  <c r="CC27" i="4"/>
  <c r="G50" i="27"/>
  <c r="G14" i="22"/>
  <c r="G14" i="16"/>
  <c r="S9" i="15"/>
  <c r="E50" i="8"/>
  <c r="D34" i="7"/>
  <c r="G58" i="6"/>
  <c r="G10" i="6"/>
  <c r="G55" i="5"/>
  <c r="G39" i="5"/>
  <c r="S19" i="5"/>
  <c r="BG72" i="4"/>
  <c r="AL69" i="4"/>
  <c r="AC66" i="4"/>
  <c r="CO62" i="4"/>
  <c r="K60" i="4"/>
  <c r="CI56" i="4"/>
  <c r="BZ53" i="4"/>
  <c r="AS50" i="4"/>
  <c r="BH47" i="4"/>
  <c r="AM44" i="4"/>
  <c r="AD41" i="4"/>
  <c r="CD37" i="4"/>
  <c r="L35" i="4"/>
  <c r="O32" i="4"/>
  <c r="AD29" i="4"/>
  <c r="U26" i="4"/>
  <c r="J17" i="29"/>
  <c r="E19" i="25"/>
  <c r="G33" i="22"/>
  <c r="N30" i="20"/>
  <c r="F14" i="16"/>
  <c r="I12" i="15"/>
  <c r="H12" i="14"/>
  <c r="G62" i="7"/>
  <c r="F16" i="7"/>
  <c r="F44" i="6"/>
  <c r="F8" i="6"/>
  <c r="F57" i="5"/>
  <c r="R43" i="5"/>
  <c r="R27" i="5"/>
  <c r="L14" i="5"/>
  <c r="AI71" i="4"/>
  <c r="M69" i="4"/>
  <c r="BY65" i="4"/>
  <c r="S63" i="4"/>
  <c r="J60" i="4"/>
  <c r="L58" i="4"/>
  <c r="BK55" i="4"/>
  <c r="AC53" i="4"/>
  <c r="BP50" i="4"/>
  <c r="BF48" i="4"/>
  <c r="L46" i="4"/>
  <c r="N44" i="4"/>
  <c r="AC41" i="4"/>
  <c r="S39" i="4"/>
  <c r="BF36" i="4"/>
  <c r="BH34" i="4"/>
  <c r="N32" i="4"/>
  <c r="BY29" i="4"/>
  <c r="S27" i="4"/>
  <c r="U25" i="4"/>
  <c r="E29" i="27"/>
  <c r="D64" i="25"/>
  <c r="D70" i="22"/>
  <c r="G65" i="20"/>
  <c r="D58" i="18"/>
  <c r="I62" i="15"/>
  <c r="H9" i="15"/>
  <c r="J11" i="14"/>
  <c r="E29" i="8"/>
  <c r="J43" i="7"/>
  <c r="E66" i="6"/>
  <c r="E34" i="6"/>
  <c r="E59" i="5"/>
  <c r="E27" i="5"/>
  <c r="BR71" i="4"/>
  <c r="BT69" i="4"/>
  <c r="Z67" i="4"/>
  <c r="CK64" i="4"/>
  <c r="AE62" i="4"/>
  <c r="AG60" i="4"/>
  <c r="BT57" i="4"/>
  <c r="BV55" i="4"/>
  <c r="CK52" i="4"/>
  <c r="R51" i="4"/>
  <c r="AF49" i="4"/>
  <c r="AT47" i="4"/>
  <c r="BT45" i="4"/>
  <c r="BV43" i="4"/>
  <c r="BX41" i="4"/>
  <c r="CL39" i="4"/>
  <c r="G38" i="4"/>
  <c r="AG36" i="4"/>
  <c r="W34" i="4"/>
  <c r="AW32" i="4"/>
  <c r="BW30" i="4"/>
  <c r="BM28" i="4"/>
  <c r="CA26" i="4"/>
  <c r="CC24" i="4"/>
  <c r="CQ22" i="4"/>
  <c r="X21" i="4"/>
  <c r="AX19" i="4"/>
  <c r="AZ17" i="4"/>
  <c r="AP15" i="4"/>
  <c r="BD13" i="4"/>
  <c r="H43" i="30"/>
  <c r="F19" i="27"/>
  <c r="K56" i="23"/>
  <c r="F52" i="21"/>
  <c r="L39" i="20"/>
  <c r="D41" i="16"/>
  <c r="N44" i="15"/>
  <c r="I71" i="14"/>
  <c r="I7" i="14"/>
  <c r="E28" i="8"/>
  <c r="F46" i="7"/>
  <c r="F19" i="7"/>
  <c r="D68" i="6"/>
  <c r="D38" i="6"/>
  <c r="D12" i="6"/>
  <c r="P65" i="5"/>
  <c r="D57" i="5"/>
  <c r="J48" i="5"/>
  <c r="P39" i="5"/>
  <c r="D31" i="5"/>
  <c r="J22" i="5"/>
  <c r="P13" i="5"/>
  <c r="BP72" i="4"/>
  <c r="U71" i="4"/>
  <c r="BG69" i="4"/>
  <c r="L68" i="4"/>
  <c r="BJ66" i="4"/>
  <c r="O65" i="4"/>
  <c r="AC63" i="4"/>
  <c r="BO61" i="4"/>
  <c r="T60" i="4"/>
  <c r="BF58" i="4"/>
  <c r="K57" i="4"/>
  <c r="BI55" i="4"/>
  <c r="N54" i="4"/>
  <c r="AN52" i="4"/>
  <c r="BZ50" i="4"/>
  <c r="S49" i="4"/>
  <c r="BQ47" i="4"/>
  <c r="J46" i="4"/>
  <c r="BH44" i="4"/>
  <c r="M43" i="4"/>
  <c r="BK41" i="4"/>
  <c r="BY39" i="4"/>
  <c r="AD38" i="4"/>
  <c r="BP36" i="4"/>
  <c r="U35" i="4"/>
  <c r="BG33" i="4"/>
  <c r="L32" i="4"/>
  <c r="BJ30" i="4"/>
  <c r="O29" i="4"/>
  <c r="AC27" i="4"/>
  <c r="BO25" i="4"/>
  <c r="T24" i="4"/>
  <c r="BF22" i="4"/>
  <c r="K21" i="4"/>
  <c r="BI19" i="4"/>
  <c r="M60" i="29"/>
  <c r="G9" i="27"/>
  <c r="H13" i="26"/>
  <c r="D47" i="23"/>
  <c r="E31" i="22"/>
  <c r="H68" i="20"/>
  <c r="Q29" i="20"/>
  <c r="E44" i="17"/>
  <c r="Q64" i="15"/>
  <c r="T31" i="15"/>
  <c r="H63" i="14"/>
  <c r="H15" i="14"/>
  <c r="E47" i="8"/>
  <c r="N40" i="7"/>
  <c r="G21" i="7"/>
  <c r="O63" i="5"/>
  <c r="O51" i="5"/>
  <c r="O39" i="5"/>
  <c r="O27" i="5"/>
  <c r="O15" i="5"/>
  <c r="AQ72" i="4"/>
  <c r="CO70" i="4"/>
  <c r="AH69" i="4"/>
  <c r="CF67" i="4"/>
  <c r="AK66" i="4"/>
  <c r="CI64" i="4"/>
  <c r="P63" i="4"/>
  <c r="BB61" i="4"/>
  <c r="CN59" i="4"/>
  <c r="AS58" i="4"/>
  <c r="CE56" i="4"/>
  <c r="AJ55" i="4"/>
  <c r="CH53" i="4"/>
  <c r="AM52" i="4"/>
  <c r="BA50" i="4"/>
  <c r="F49" i="4"/>
  <c r="AR47" i="4"/>
  <c r="CD45" i="4"/>
  <c r="AI44" i="4"/>
  <c r="CG42" i="4"/>
  <c r="AL41" i="4"/>
  <c r="BL39" i="4"/>
  <c r="E38" i="4"/>
  <c r="AQ36" i="4"/>
  <c r="CO34" i="4"/>
  <c r="AH33" i="4"/>
  <c r="CF31" i="4"/>
  <c r="AK30" i="4"/>
  <c r="CI28" i="4"/>
  <c r="P27" i="4"/>
  <c r="BB25" i="4"/>
  <c r="CN23" i="4"/>
  <c r="AS22" i="4"/>
  <c r="CE20" i="4"/>
  <c r="AJ19" i="4"/>
  <c r="CH17" i="4"/>
  <c r="AM16" i="4"/>
  <c r="BA14" i="4"/>
  <c r="G67" i="22"/>
  <c r="F48" i="16"/>
  <c r="D26" i="13"/>
  <c r="N16" i="7"/>
  <c r="T70" i="5"/>
  <c r="T22" i="5"/>
  <c r="BF68" i="4"/>
  <c r="BL62" i="4"/>
  <c r="BR56" i="4"/>
  <c r="BX50" i="4"/>
  <c r="CD44" i="4"/>
  <c r="AN38" i="4"/>
  <c r="AU31" i="4"/>
  <c r="AX26" i="4"/>
  <c r="BZ22" i="4"/>
  <c r="AC20" i="4"/>
  <c r="N18" i="4"/>
  <c r="P16" i="4"/>
  <c r="T14" i="4"/>
  <c r="Z12" i="4"/>
  <c r="BF10" i="4"/>
  <c r="K9" i="4"/>
  <c r="BI7" i="4"/>
  <c r="C125" i="1"/>
  <c r="C95" i="1"/>
  <c r="C67" i="1"/>
  <c r="C43" i="1"/>
  <c r="C7" i="1"/>
  <c r="E15" i="4"/>
  <c r="F53" i="1"/>
  <c r="G65" i="6"/>
  <c r="E23" i="4"/>
  <c r="AA7" i="4"/>
  <c r="U48" i="15"/>
  <c r="BS65" i="4"/>
  <c r="O26" i="4"/>
  <c r="CS8" i="4"/>
  <c r="D29" i="22"/>
  <c r="J36" i="15"/>
  <c r="I44" i="7"/>
  <c r="G31" i="6"/>
  <c r="M49" i="5"/>
  <c r="M17" i="5"/>
  <c r="BE68" i="4"/>
  <c r="BK62" i="4"/>
  <c r="BQ56" i="4"/>
  <c r="BW50" i="4"/>
  <c r="CC44" i="4"/>
  <c r="CI38" i="4"/>
  <c r="AT31" i="4"/>
  <c r="AV26" i="4"/>
  <c r="CS22" i="4"/>
  <c r="AS20" i="4"/>
  <c r="AC18" i="4"/>
  <c r="N16" i="4"/>
  <c r="R14" i="4"/>
  <c r="Y12" i="4"/>
  <c r="BE10" i="4"/>
  <c r="CQ8" i="4"/>
  <c r="AV7" i="4"/>
  <c r="F104" i="1"/>
  <c r="F16" i="1"/>
  <c r="AY8" i="4"/>
  <c r="BN71" i="4"/>
  <c r="AU23" i="4"/>
  <c r="E103" i="1"/>
  <c r="BV62" i="4"/>
  <c r="AG16" i="4"/>
  <c r="D15" i="1"/>
  <c r="L21" i="23"/>
  <c r="D48" i="16"/>
  <c r="E25" i="13"/>
  <c r="L12" i="7"/>
  <c r="F68" i="5"/>
  <c r="F36" i="5"/>
  <c r="BA71" i="4"/>
  <c r="BG65" i="4"/>
  <c r="BM59" i="4"/>
  <c r="BS53" i="4"/>
  <c r="BY47" i="4"/>
  <c r="CE41" i="4"/>
  <c r="AO35" i="4"/>
  <c r="BJ28" i="4"/>
  <c r="K24" i="4"/>
  <c r="AL21" i="4"/>
  <c r="BY18" i="4"/>
  <c r="BZ16" i="4"/>
  <c r="BK14" i="4"/>
  <c r="BO12" i="4"/>
  <c r="G11" i="4"/>
  <c r="BE9" i="4"/>
  <c r="CQ7" i="4"/>
  <c r="D23" i="2"/>
  <c r="F48" i="1"/>
  <c r="BO17" i="4"/>
  <c r="T38" i="15"/>
  <c r="CI50" i="4"/>
  <c r="AZ14" i="4"/>
  <c r="E13" i="1"/>
  <c r="CE53" i="4"/>
  <c r="U14" i="4"/>
  <c r="D33" i="1"/>
  <c r="H36" i="23"/>
  <c r="G64" i="15"/>
  <c r="G72" i="7"/>
  <c r="N7" i="7"/>
  <c r="H62" i="5"/>
  <c r="H14" i="5"/>
  <c r="CR66" i="4"/>
  <c r="F60" i="4"/>
  <c r="L54" i="4"/>
  <c r="R48" i="4"/>
  <c r="X42" i="4"/>
  <c r="AD36" i="4"/>
  <c r="AJ30" i="4"/>
  <c r="AB25" i="4"/>
  <c r="AE22" i="4"/>
  <c r="F20" i="4"/>
  <c r="BW17" i="4"/>
  <c r="BY15" i="4"/>
  <c r="BR13" i="4"/>
  <c r="CN11" i="4"/>
  <c r="AE10" i="4"/>
  <c r="CC8" i="4"/>
  <c r="V7" i="4"/>
  <c r="F114" i="1"/>
  <c r="F28" i="1"/>
  <c r="AV11" i="4"/>
  <c r="AU42" i="4"/>
  <c r="BU9" i="4"/>
  <c r="BE31" i="4"/>
  <c r="D26" i="2"/>
  <c r="I55" i="23"/>
  <c r="D54" i="15"/>
  <c r="E19" i="8"/>
  <c r="M7" i="7"/>
  <c r="S64" i="5"/>
  <c r="S32" i="5"/>
  <c r="CL71" i="4"/>
  <c r="CS64" i="4"/>
  <c r="G58" i="4"/>
  <c r="M52" i="4"/>
  <c r="S46" i="4"/>
  <c r="Y40" i="4"/>
  <c r="AE34" i="4"/>
  <c r="BH28" i="4"/>
  <c r="F24" i="4"/>
  <c r="P21" i="4"/>
  <c r="BD18" i="4"/>
  <c r="AQ16" i="4"/>
  <c r="AS14" i="4"/>
  <c r="AX12" i="4"/>
  <c r="BZ10" i="4"/>
  <c r="S9" i="4"/>
  <c r="BQ7" i="4"/>
  <c r="E128" i="1"/>
  <c r="E102" i="1"/>
  <c r="E70" i="1"/>
  <c r="E44" i="1"/>
  <c r="AK10" i="4"/>
  <c r="S44" i="5"/>
  <c r="BG30" i="4"/>
  <c r="BW7" i="4"/>
  <c r="M61" i="15"/>
  <c r="D56" i="11"/>
  <c r="D60" i="24"/>
  <c r="L44" i="29"/>
  <c r="K9" i="20"/>
  <c r="D53" i="11"/>
  <c r="G10" i="22"/>
  <c r="E68" i="16"/>
  <c r="M24" i="14"/>
  <c r="D8" i="27"/>
  <c r="F54" i="20"/>
  <c r="K26" i="15"/>
  <c r="F69" i="27"/>
  <c r="D27" i="22"/>
  <c r="D15" i="16"/>
  <c r="K29" i="14"/>
  <c r="E17" i="16"/>
  <c r="E18" i="5"/>
  <c r="BT51" i="4"/>
  <c r="O36" i="4"/>
  <c r="E22" i="4"/>
  <c r="AY12" i="4"/>
  <c r="T50" i="15"/>
  <c r="G40" i="7"/>
  <c r="D58" i="5"/>
  <c r="D14" i="5"/>
  <c r="BF64" i="4"/>
  <c r="CL56" i="4"/>
  <c r="P46" i="4"/>
  <c r="BH38" i="4"/>
  <c r="M56" i="29"/>
  <c r="K63" i="20"/>
  <c r="E21" i="13"/>
  <c r="I55" i="5"/>
  <c r="CH71" i="4"/>
  <c r="BR63" i="4"/>
  <c r="S54" i="4"/>
  <c r="CH47" i="4"/>
  <c r="CO40" i="4"/>
  <c r="AX35" i="4"/>
  <c r="CC28" i="4"/>
  <c r="CH23" i="4"/>
  <c r="L38" i="23"/>
  <c r="M11" i="20"/>
  <c r="J20" i="14"/>
  <c r="I36" i="7"/>
  <c r="T61" i="5"/>
  <c r="T25" i="5"/>
  <c r="AY69" i="4"/>
  <c r="BD64" i="4"/>
  <c r="BI59" i="4"/>
  <c r="Q55" i="4"/>
  <c r="CE49" i="4"/>
  <c r="BW45" i="4"/>
  <c r="BP40" i="4"/>
  <c r="AV36" i="4"/>
  <c r="E31" i="4"/>
  <c r="BR26" i="4"/>
  <c r="D41" i="27"/>
  <c r="F40" i="21"/>
  <c r="J60" i="15"/>
  <c r="I7" i="15"/>
  <c r="E15" i="8"/>
  <c r="N32" i="7"/>
  <c r="G50" i="6"/>
  <c r="G8" i="6"/>
  <c r="S51" i="5"/>
  <c r="M38" i="5"/>
  <c r="G17" i="5"/>
  <c r="AU72" i="4"/>
  <c r="CI68" i="4"/>
  <c r="Q66" i="4"/>
  <c r="AS62" i="4"/>
  <c r="CR59" i="4"/>
  <c r="AM56" i="4"/>
  <c r="BN53" i="4"/>
  <c r="CD49" i="4"/>
  <c r="AV47" i="4"/>
  <c r="BL43" i="4"/>
  <c r="R41" i="4"/>
  <c r="AH37" i="4"/>
  <c r="CS34" i="4"/>
  <c r="BX31" i="4"/>
  <c r="R29" i="4"/>
  <c r="I26" i="4"/>
  <c r="I10" i="29"/>
  <c r="D65" i="24"/>
  <c r="D24" i="22"/>
  <c r="K27" i="20"/>
  <c r="U72" i="15"/>
  <c r="R9" i="15"/>
  <c r="H8" i="14"/>
  <c r="N60" i="7"/>
  <c r="F15" i="7"/>
  <c r="F42" i="6"/>
  <c r="L72" i="5"/>
  <c r="L56" i="5"/>
  <c r="F43" i="5"/>
  <c r="F27" i="5"/>
  <c r="R13" i="5"/>
  <c r="W71" i="4"/>
  <c r="CT68" i="4"/>
  <c r="BM65" i="4"/>
  <c r="G63" i="4"/>
  <c r="CQ59" i="4"/>
  <c r="CS57" i="4"/>
  <c r="AY55" i="4"/>
  <c r="Q53" i="4"/>
  <c r="BD50" i="4"/>
  <c r="AT48" i="4"/>
  <c r="CS45" i="4"/>
  <c r="CU43" i="4"/>
  <c r="Q41" i="4"/>
  <c r="G39" i="4"/>
  <c r="AT36" i="4"/>
  <c r="AV34" i="4"/>
  <c r="CU31" i="4"/>
  <c r="BM29" i="4"/>
  <c r="G27" i="4"/>
  <c r="I25" i="4"/>
  <c r="G19" i="27"/>
  <c r="D48" i="25"/>
  <c r="F60" i="22"/>
  <c r="D62" i="20"/>
  <c r="D10" i="18"/>
  <c r="R59" i="15"/>
  <c r="J71" i="14"/>
  <c r="J7" i="14"/>
  <c r="E21" i="8"/>
  <c r="G42" i="7"/>
  <c r="E64" i="6"/>
  <c r="E32" i="6"/>
  <c r="E57" i="5"/>
  <c r="E25" i="5"/>
  <c r="BF71" i="4"/>
  <c r="BH69" i="4"/>
  <c r="N67" i="4"/>
  <c r="BY64" i="4"/>
  <c r="S62" i="4"/>
  <c r="U60" i="4"/>
  <c r="BH57" i="4"/>
  <c r="BJ55" i="4"/>
  <c r="BY52" i="4"/>
  <c r="F51" i="4"/>
  <c r="T49" i="4"/>
  <c r="AH47" i="4"/>
  <c r="BH45" i="4"/>
  <c r="BJ43" i="4"/>
  <c r="BL41" i="4"/>
  <c r="BZ39" i="4"/>
  <c r="CN37" i="4"/>
  <c r="U36" i="4"/>
  <c r="K34" i="4"/>
  <c r="AK32" i="4"/>
  <c r="BK30" i="4"/>
  <c r="BA28" i="4"/>
  <c r="BO26" i="4"/>
  <c r="BQ24" i="4"/>
  <c r="CE22" i="4"/>
  <c r="L21" i="4"/>
  <c r="AL19" i="4"/>
  <c r="AN17" i="4"/>
  <c r="AD15" i="4"/>
  <c r="AR13" i="4"/>
  <c r="G22" i="30"/>
  <c r="F72" i="26"/>
  <c r="E47" i="23"/>
  <c r="G45" i="21"/>
  <c r="I36" i="20"/>
  <c r="F31" i="16"/>
  <c r="D42" i="15"/>
  <c r="I67" i="14"/>
  <c r="D69" i="12"/>
  <c r="E20" i="8"/>
  <c r="N44" i="7"/>
  <c r="D17" i="7"/>
  <c r="D66" i="6"/>
  <c r="D36" i="6"/>
  <c r="D10" i="6"/>
  <c r="D65" i="5"/>
  <c r="J56" i="5"/>
  <c r="P47" i="5"/>
  <c r="D39" i="5"/>
  <c r="J30" i="5"/>
  <c r="P21" i="5"/>
  <c r="D13" i="5"/>
  <c r="BD72" i="4"/>
  <c r="I71" i="4"/>
  <c r="AU69" i="4"/>
  <c r="CS67" i="4"/>
  <c r="AX66" i="4"/>
  <c r="BX64" i="4"/>
  <c r="Q63" i="4"/>
  <c r="BC61" i="4"/>
  <c r="H60" i="4"/>
  <c r="AT58" i="4"/>
  <c r="CR56" i="4"/>
  <c r="AW55" i="4"/>
  <c r="CU53" i="4"/>
  <c r="AB52" i="4"/>
  <c r="BN50" i="4"/>
  <c r="G49" i="4"/>
  <c r="BE47" i="4"/>
  <c r="CQ45" i="4"/>
  <c r="AV44" i="4"/>
  <c r="CT42" i="4"/>
  <c r="AY41" i="4"/>
  <c r="BM39" i="4"/>
  <c r="R38" i="4"/>
  <c r="BD36" i="4"/>
  <c r="I35" i="4"/>
  <c r="AU33" i="4"/>
  <c r="CS31" i="4"/>
  <c r="AX30" i="4"/>
  <c r="BX28" i="4"/>
  <c r="Q27" i="4"/>
  <c r="BC25" i="4"/>
  <c r="H24" i="4"/>
  <c r="AT22" i="4"/>
  <c r="CR20" i="4"/>
  <c r="AW19" i="4"/>
  <c r="G53" i="29"/>
  <c r="E72" i="26"/>
  <c r="E8" i="26"/>
  <c r="F42" i="23"/>
  <c r="G21" i="22"/>
  <c r="E65" i="20"/>
  <c r="N26" i="20"/>
  <c r="E28" i="17"/>
  <c r="G62" i="15"/>
  <c r="J29" i="15"/>
  <c r="H59" i="14"/>
  <c r="H11" i="14"/>
  <c r="E36" i="8"/>
  <c r="J39" i="7"/>
  <c r="F20" i="7"/>
  <c r="I62" i="5"/>
  <c r="I50" i="5"/>
  <c r="I38" i="5"/>
  <c r="I26" i="5"/>
  <c r="I14" i="5"/>
  <c r="AE72" i="4"/>
  <c r="CC70" i="4"/>
  <c r="V69" i="4"/>
  <c r="BT67" i="4"/>
  <c r="Y66" i="4"/>
  <c r="BW64" i="4"/>
  <c r="CK62" i="4"/>
  <c r="AP61" i="4"/>
  <c r="CB59" i="4"/>
  <c r="AG58" i="4"/>
  <c r="BS56" i="4"/>
  <c r="X55" i="4"/>
  <c r="BV53" i="4"/>
  <c r="AA52" i="4"/>
  <c r="AO50" i="4"/>
  <c r="CA48" i="4"/>
  <c r="AF47" i="4"/>
  <c r="BR45" i="4"/>
  <c r="W44" i="4"/>
  <c r="BU42" i="4"/>
  <c r="Z41" i="4"/>
  <c r="AZ39" i="4"/>
  <c r="CL37" i="4"/>
  <c r="AE36" i="4"/>
  <c r="CC34" i="4"/>
  <c r="V33" i="4"/>
  <c r="BT31" i="4"/>
  <c r="Y30" i="4"/>
  <c r="BW28" i="4"/>
  <c r="CK26" i="4"/>
  <c r="AP25" i="4"/>
  <c r="CB23" i="4"/>
  <c r="AG22" i="4"/>
  <c r="BS20" i="4"/>
  <c r="X19" i="4"/>
  <c r="BV17" i="4"/>
  <c r="AA16" i="4"/>
  <c r="AO14" i="4"/>
  <c r="E29" i="22"/>
  <c r="D10" i="16"/>
  <c r="E42" i="12"/>
  <c r="N12" i="7"/>
  <c r="H68" i="5"/>
  <c r="H20" i="5"/>
  <c r="J68" i="4"/>
  <c r="P62" i="4"/>
  <c r="V56" i="4"/>
  <c r="AB50" i="4"/>
  <c r="AH44" i="4"/>
  <c r="CK37" i="4"/>
  <c r="CR30" i="4"/>
  <c r="N26" i="4"/>
  <c r="BD22" i="4"/>
  <c r="J20" i="4"/>
  <c r="CQ17" i="4"/>
  <c r="CS15" i="4"/>
  <c r="E14" i="4"/>
  <c r="L12" i="4"/>
  <c r="AT10" i="4"/>
  <c r="CR8" i="4"/>
  <c r="AW7" i="4"/>
  <c r="C123" i="1"/>
  <c r="C91" i="1"/>
  <c r="C65" i="1"/>
  <c r="C41" i="1"/>
  <c r="F10" i="1"/>
  <c r="I14" i="4"/>
  <c r="F41" i="1"/>
  <c r="G9" i="6"/>
  <c r="AQ21" i="4"/>
  <c r="E129" i="1"/>
  <c r="E41" i="13"/>
  <c r="Y63" i="4"/>
  <c r="BN23" i="4"/>
  <c r="M8" i="4"/>
  <c r="F64" i="21"/>
  <c r="H26" i="15"/>
  <c r="J34" i="7"/>
  <c r="G23" i="6"/>
  <c r="S46" i="5"/>
  <c r="S14" i="5"/>
  <c r="I68" i="4"/>
  <c r="O62" i="4"/>
  <c r="U56" i="4"/>
  <c r="AA50" i="4"/>
  <c r="AG44" i="4"/>
  <c r="AM38" i="4"/>
  <c r="CQ30" i="4"/>
  <c r="L26" i="4"/>
  <c r="BX22" i="4"/>
  <c r="AB20" i="4"/>
  <c r="L18" i="4"/>
  <c r="CQ15" i="4"/>
  <c r="CI13" i="4"/>
  <c r="K12" i="4"/>
  <c r="AS10" i="4"/>
  <c r="CE8" i="4"/>
  <c r="AJ7" i="4"/>
  <c r="F98" i="1"/>
  <c r="E42" i="1"/>
  <c r="F125" i="1"/>
  <c r="T69" i="4"/>
  <c r="Z21" i="4"/>
  <c r="E85" i="1"/>
  <c r="BZ58" i="4"/>
  <c r="CE14" i="4"/>
  <c r="L43" i="29"/>
  <c r="E67" i="22"/>
  <c r="G9" i="16"/>
  <c r="D23" i="11"/>
  <c r="L8" i="7"/>
  <c r="L65" i="5"/>
  <c r="L33" i="5"/>
  <c r="E71" i="4"/>
  <c r="K65" i="4"/>
  <c r="Q59" i="4"/>
  <c r="W53" i="4"/>
  <c r="AC47" i="4"/>
  <c r="AI41" i="4"/>
  <c r="CL34" i="4"/>
  <c r="Z28" i="4"/>
  <c r="CF23" i="4"/>
  <c r="S21" i="4"/>
  <c r="BG18" i="4"/>
  <c r="BI16" i="4"/>
  <c r="AU14" i="4"/>
  <c r="BA12" i="4"/>
  <c r="CN10" i="4"/>
  <c r="AS9" i="4"/>
  <c r="CE7" i="4"/>
  <c r="D11" i="2"/>
  <c r="F42" i="1"/>
  <c r="BB14" i="4"/>
  <c r="N45" i="7"/>
  <c r="AP47" i="4"/>
  <c r="AU13" i="4"/>
  <c r="E29" i="20"/>
  <c r="CH50" i="4"/>
  <c r="Q13" i="4"/>
  <c r="D13" i="1"/>
  <c r="F17" i="23"/>
  <c r="E54" i="15"/>
  <c r="G66" i="7"/>
  <c r="H69" i="6"/>
  <c r="T56" i="5"/>
  <c r="T8" i="5"/>
  <c r="AV66" i="4"/>
  <c r="BC59" i="4"/>
  <c r="BI53" i="4"/>
  <c r="BO47" i="4"/>
  <c r="BU41" i="4"/>
  <c r="CA35" i="4"/>
  <c r="CG29" i="4"/>
  <c r="CK24" i="4"/>
  <c r="L22" i="4"/>
  <c r="CI19" i="4"/>
  <c r="BG17" i="4"/>
  <c r="BI15" i="4"/>
  <c r="BC13" i="4"/>
  <c r="CA11" i="4"/>
  <c r="S10" i="4"/>
  <c r="BQ8" i="4"/>
  <c r="J7" i="4"/>
  <c r="F110" i="1"/>
  <c r="F18" i="1"/>
  <c r="Y10" i="4"/>
  <c r="BA36" i="4"/>
  <c r="Z8" i="4"/>
  <c r="AY26" i="4"/>
  <c r="D107" i="1"/>
  <c r="G36" i="23"/>
  <c r="U43" i="15"/>
  <c r="F72" i="7"/>
  <c r="G69" i="6"/>
  <c r="G62" i="5"/>
  <c r="G30" i="5"/>
  <c r="AP71" i="4"/>
  <c r="AW64" i="4"/>
  <c r="BD57" i="4"/>
  <c r="BJ51" i="4"/>
  <c r="BP45" i="4"/>
  <c r="BV39" i="4"/>
  <c r="CB33" i="4"/>
  <c r="X28" i="4"/>
  <c r="CA23" i="4"/>
  <c r="BY20" i="4"/>
  <c r="AO18" i="4"/>
  <c r="Z16" i="4"/>
  <c r="AC14" i="4"/>
  <c r="AJ12" i="4"/>
  <c r="BN10" i="4"/>
  <c r="G9" i="4"/>
  <c r="BE7" i="4"/>
  <c r="E126" i="1"/>
  <c r="E98" i="1"/>
  <c r="E68" i="1"/>
  <c r="E34" i="1"/>
  <c r="N9" i="4"/>
  <c r="G18" i="5"/>
  <c r="BS24" i="4"/>
  <c r="D39" i="2"/>
  <c r="AQ45" i="4"/>
  <c r="CF9" i="4"/>
  <c r="K38" i="26"/>
  <c r="N22" i="20"/>
  <c r="H38" i="14"/>
  <c r="F61" i="6"/>
  <c r="L59" i="5"/>
  <c r="L27" i="5"/>
  <c r="AP70" i="4"/>
  <c r="AW63" i="4"/>
  <c r="BD56" i="4"/>
  <c r="BJ50" i="4"/>
  <c r="BP44" i="4"/>
  <c r="BV38" i="4"/>
  <c r="CB32" i="4"/>
  <c r="K27" i="4"/>
  <c r="AI23" i="4"/>
  <c r="CO20" i="4"/>
  <c r="BC18" i="4"/>
  <c r="BE16" i="4"/>
  <c r="AR14" i="4"/>
  <c r="BL12" i="4"/>
  <c r="CK10" i="4"/>
  <c r="AP9" i="4"/>
  <c r="CB7" i="4"/>
  <c r="D8" i="2"/>
  <c r="D104" i="1"/>
  <c r="D72" i="1"/>
  <c r="D18" i="1"/>
  <c r="F43" i="1"/>
  <c r="AF57" i="4"/>
  <c r="BQ14" i="4"/>
  <c r="D23" i="19"/>
  <c r="AG55" i="4"/>
  <c r="CR11" i="4"/>
  <c r="D59" i="29"/>
  <c r="F48" i="22"/>
  <c r="R71" i="15"/>
  <c r="E66" i="12"/>
  <c r="D19" i="7"/>
  <c r="T66" i="5"/>
  <c r="T18" i="5"/>
  <c r="CD68" i="4"/>
  <c r="AN62" i="4"/>
  <c r="F72" i="20"/>
  <c r="G13" i="30"/>
  <c r="E53" i="21"/>
  <c r="E70" i="28"/>
  <c r="I66" i="15"/>
  <c r="D41" i="11"/>
  <c r="G25" i="21"/>
  <c r="D49" i="16"/>
  <c r="D23" i="13"/>
  <c r="I72" i="26"/>
  <c r="L24" i="20"/>
  <c r="O22" i="15"/>
  <c r="H56" i="26"/>
  <c r="G24" i="22"/>
  <c r="R54" i="15"/>
  <c r="K18" i="14"/>
  <c r="J53" i="14"/>
  <c r="E16" i="5"/>
  <c r="O48" i="4"/>
  <c r="BX35" i="4"/>
  <c r="G20" i="4"/>
  <c r="AM12" i="4"/>
  <c r="L10" i="15"/>
  <c r="G34" i="7"/>
  <c r="J55" i="5"/>
  <c r="J13" i="5"/>
  <c r="AH64" i="4"/>
  <c r="BZ56" i="4"/>
  <c r="CK45" i="4"/>
  <c r="AV38" i="4"/>
  <c r="L49" i="29"/>
  <c r="E25" i="20"/>
  <c r="D59" i="11"/>
  <c r="O54" i="5"/>
  <c r="AM70" i="4"/>
  <c r="BF63" i="4"/>
  <c r="G54" i="4"/>
  <c r="AX47" i="4"/>
  <c r="CC40" i="4"/>
  <c r="AL35" i="4"/>
  <c r="BE28" i="4"/>
  <c r="BV23" i="4"/>
  <c r="D34" i="23"/>
  <c r="J8" i="20"/>
  <c r="J16" i="14"/>
  <c r="I18" i="7"/>
  <c r="H61" i="5"/>
  <c r="H25" i="5"/>
  <c r="AM69" i="4"/>
  <c r="AR64" i="4"/>
  <c r="AW59" i="4"/>
  <c r="E55" i="4"/>
  <c r="BS49" i="4"/>
  <c r="BK45" i="4"/>
  <c r="BD40" i="4"/>
  <c r="AJ36" i="4"/>
  <c r="CL30" i="4"/>
  <c r="BF26" i="4"/>
  <c r="F31" i="27"/>
  <c r="G33" i="21"/>
  <c r="S57" i="15"/>
  <c r="I72" i="14"/>
  <c r="D70" i="7"/>
  <c r="J31" i="7"/>
  <c r="G48" i="6"/>
  <c r="M72" i="5"/>
  <c r="G51" i="5"/>
  <c r="S37" i="5"/>
  <c r="M16" i="5"/>
  <c r="AI72" i="4"/>
  <c r="BW68" i="4"/>
  <c r="E66" i="4"/>
  <c r="AG62" i="4"/>
  <c r="CF59" i="4"/>
  <c r="AA56" i="4"/>
  <c r="BB53" i="4"/>
  <c r="BR49" i="4"/>
  <c r="AJ47" i="4"/>
  <c r="AZ43" i="4"/>
  <c r="F41" i="4"/>
  <c r="V37" i="4"/>
  <c r="CG34" i="4"/>
  <c r="BL31" i="4"/>
  <c r="F29" i="4"/>
  <c r="CD25" i="4"/>
  <c r="E62" i="27"/>
  <c r="H67" i="23"/>
  <c r="F14" i="22"/>
  <c r="H24" i="20"/>
  <c r="K70" i="15"/>
  <c r="H7" i="15"/>
  <c r="E65" i="13"/>
  <c r="G59" i="7"/>
  <c r="F14" i="7"/>
  <c r="F40" i="6"/>
  <c r="L70" i="5"/>
  <c r="L54" i="5"/>
  <c r="L42" i="5"/>
  <c r="L26" i="5"/>
  <c r="F13" i="5"/>
  <c r="K71" i="4"/>
  <c r="CH68" i="4"/>
  <c r="BA65" i="4"/>
  <c r="CN62" i="4"/>
  <c r="CE59" i="4"/>
  <c r="CG57" i="4"/>
  <c r="AM55" i="4"/>
  <c r="E53" i="4"/>
  <c r="AR50" i="4"/>
  <c r="AH48" i="4"/>
  <c r="CG45" i="4"/>
  <c r="CI43" i="4"/>
  <c r="E41" i="4"/>
  <c r="CN38" i="4"/>
  <c r="AH36" i="4"/>
  <c r="AJ34" i="4"/>
  <c r="CI31" i="4"/>
  <c r="BA29" i="4"/>
  <c r="CN26" i="4"/>
  <c r="CD24" i="4"/>
  <c r="D10" i="27"/>
  <c r="D32" i="25"/>
  <c r="E41" i="22"/>
  <c r="P58" i="20"/>
  <c r="D61" i="17"/>
  <c r="H57" i="15"/>
  <c r="J67" i="14"/>
  <c r="D62" i="13"/>
  <c r="E13" i="8"/>
  <c r="D41" i="7"/>
  <c r="E62" i="6"/>
  <c r="E30" i="6"/>
  <c r="E55" i="5"/>
  <c r="E23" i="5"/>
  <c r="AT71" i="4"/>
  <c r="AV69" i="4"/>
  <c r="CU66" i="4"/>
  <c r="BM64" i="4"/>
  <c r="G62" i="4"/>
  <c r="I60" i="4"/>
  <c r="AV57" i="4"/>
  <c r="AX55" i="4"/>
  <c r="BM52" i="4"/>
  <c r="CA50" i="4"/>
  <c r="H49" i="4"/>
  <c r="V47" i="4"/>
  <c r="X45" i="4"/>
  <c r="AX43" i="4"/>
  <c r="AZ41" i="4"/>
  <c r="BN39" i="4"/>
  <c r="CB37" i="4"/>
  <c r="BR35" i="4"/>
  <c r="CR33" i="4"/>
  <c r="Y32" i="4"/>
  <c r="AY30" i="4"/>
  <c r="AO28" i="4"/>
  <c r="AE26" i="4"/>
  <c r="BE24" i="4"/>
  <c r="BS22" i="4"/>
  <c r="CS20" i="4"/>
  <c r="Z19" i="4"/>
  <c r="CK16" i="4"/>
  <c r="R15" i="4"/>
  <c r="AF13" i="4"/>
  <c r="H7" i="30"/>
  <c r="I61" i="26"/>
  <c r="K32" i="23"/>
  <c r="H38" i="21"/>
  <c r="F33" i="20"/>
  <c r="E12" i="16"/>
  <c r="M39" i="15"/>
  <c r="I55" i="14"/>
  <c r="D57" i="12"/>
  <c r="E12" i="8"/>
  <c r="I43" i="7"/>
  <c r="D16" i="7"/>
  <c r="D60" i="6"/>
  <c r="D34" i="6"/>
  <c r="D8" i="6"/>
  <c r="J64" i="5"/>
  <c r="P55" i="5"/>
  <c r="D47" i="5"/>
  <c r="J38" i="5"/>
  <c r="P29" i="5"/>
  <c r="D21" i="5"/>
  <c r="J12" i="5"/>
  <c r="AR72" i="4"/>
  <c r="CD70" i="4"/>
  <c r="AI69" i="4"/>
  <c r="CG67" i="4"/>
  <c r="AL66" i="4"/>
  <c r="BL64" i="4"/>
  <c r="E63" i="4"/>
  <c r="AQ61" i="4"/>
  <c r="CO59" i="4"/>
  <c r="AH58" i="4"/>
  <c r="CF56" i="4"/>
  <c r="AK55" i="4"/>
  <c r="CI53" i="4"/>
  <c r="P52" i="4"/>
  <c r="BB50" i="4"/>
  <c r="CN48" i="4"/>
  <c r="AS47" i="4"/>
  <c r="CE45" i="4"/>
  <c r="AJ44" i="4"/>
  <c r="CH42" i="4"/>
  <c r="AM41" i="4"/>
  <c r="BA39" i="4"/>
  <c r="F38" i="4"/>
  <c r="AR36" i="4"/>
  <c r="CD34" i="4"/>
  <c r="AI33" i="4"/>
  <c r="CG31" i="4"/>
  <c r="AL30" i="4"/>
  <c r="BL28" i="4"/>
  <c r="E27" i="4"/>
  <c r="AQ25" i="4"/>
  <c r="CO23" i="4"/>
  <c r="AH22" i="4"/>
  <c r="CF20" i="4"/>
  <c r="AK19" i="4"/>
  <c r="L45" i="29"/>
  <c r="K66" i="26"/>
  <c r="E63" i="25"/>
  <c r="H37" i="23"/>
  <c r="D12" i="22"/>
  <c r="Q61" i="20"/>
  <c r="K23" i="20"/>
  <c r="E12" i="17"/>
  <c r="P59" i="15"/>
  <c r="S26" i="15"/>
  <c r="H55" i="14"/>
  <c r="H7" i="14"/>
  <c r="D28" i="8"/>
  <c r="F37" i="7"/>
  <c r="D18" i="7"/>
  <c r="O61" i="5"/>
  <c r="O49" i="5"/>
  <c r="O37" i="5"/>
  <c r="O25" i="5"/>
  <c r="O13" i="5"/>
  <c r="S72" i="4"/>
  <c r="BQ70" i="4"/>
  <c r="J69" i="4"/>
  <c r="BH67" i="4"/>
  <c r="M66" i="4"/>
  <c r="BK64" i="4"/>
  <c r="BY62" i="4"/>
  <c r="AD61" i="4"/>
  <c r="BP59" i="4"/>
  <c r="U58" i="4"/>
  <c r="BG56" i="4"/>
  <c r="L55" i="4"/>
  <c r="BJ53" i="4"/>
  <c r="O52" i="4"/>
  <c r="AC50" i="4"/>
  <c r="BO48" i="4"/>
  <c r="T47" i="4"/>
  <c r="BF45" i="4"/>
  <c r="K44" i="4"/>
  <c r="BI42" i="4"/>
  <c r="N41" i="4"/>
  <c r="AN39" i="4"/>
  <c r="BZ37" i="4"/>
  <c r="S36" i="4"/>
  <c r="BQ34" i="4"/>
  <c r="J33" i="4"/>
  <c r="BH31" i="4"/>
  <c r="M30" i="4"/>
  <c r="BK28" i="4"/>
  <c r="BY26" i="4"/>
  <c r="AD25" i="4"/>
  <c r="BP23" i="4"/>
  <c r="U22" i="4"/>
  <c r="BG20" i="4"/>
  <c r="L19" i="4"/>
  <c r="BJ17" i="4"/>
  <c r="O16" i="4"/>
  <c r="F14" i="29"/>
  <c r="G64" i="21"/>
  <c r="Q66" i="15"/>
  <c r="D25" i="11"/>
  <c r="N8" i="7"/>
  <c r="T62" i="5"/>
  <c r="T14" i="5"/>
  <c r="BG67" i="4"/>
  <c r="BM61" i="4"/>
  <c r="BS55" i="4"/>
  <c r="BY49" i="4"/>
  <c r="CE43" i="4"/>
  <c r="AO37" i="4"/>
  <c r="AV30" i="4"/>
  <c r="BW25" i="4"/>
  <c r="AK22" i="4"/>
  <c r="CL19" i="4"/>
  <c r="CA17" i="4"/>
  <c r="CC15" i="4"/>
  <c r="BU13" i="4"/>
  <c r="CQ11" i="4"/>
  <c r="AH10" i="4"/>
  <c r="CF8" i="4"/>
  <c r="AK7" i="4"/>
  <c r="C121" i="1"/>
  <c r="C89" i="1"/>
  <c r="C63" i="1"/>
  <c r="C37" i="1"/>
  <c r="E32" i="1"/>
  <c r="AD12" i="4"/>
  <c r="F25" i="1"/>
  <c r="M63" i="5"/>
  <c r="CO19" i="4"/>
  <c r="E111" i="1"/>
  <c r="I40" i="7"/>
  <c r="AB60" i="4"/>
  <c r="CS21" i="4"/>
  <c r="D43" i="1"/>
  <c r="G9" i="21"/>
  <c r="F16" i="15"/>
  <c r="N29" i="7"/>
  <c r="G15" i="6"/>
  <c r="G44" i="5"/>
  <c r="G12" i="5"/>
  <c r="BF67" i="4"/>
  <c r="BL61" i="4"/>
  <c r="BR55" i="4"/>
  <c r="BX49" i="4"/>
  <c r="CD43" i="4"/>
  <c r="AN37" i="4"/>
  <c r="AU30" i="4"/>
  <c r="BU25" i="4"/>
  <c r="BC22" i="4"/>
  <c r="I20" i="4"/>
  <c r="CO17" i="4"/>
  <c r="CB15" i="4"/>
  <c r="BT13" i="4"/>
  <c r="CC11" i="4"/>
  <c r="AG10" i="4"/>
  <c r="BS8" i="4"/>
  <c r="X7" i="4"/>
  <c r="F92" i="1"/>
  <c r="E28" i="1"/>
  <c r="F107" i="1"/>
  <c r="BS66" i="4"/>
  <c r="AN19" i="4"/>
  <c r="E65" i="1"/>
  <c r="AH54" i="4"/>
  <c r="AE13" i="4"/>
  <c r="D14" i="29"/>
  <c r="E64" i="21"/>
  <c r="O66" i="15"/>
  <c r="D64" i="8"/>
  <c r="F71" i="6"/>
  <c r="R62" i="5"/>
  <c r="R30" i="5"/>
  <c r="BB70" i="4"/>
  <c r="BH64" i="4"/>
  <c r="BN58" i="4"/>
  <c r="BT52" i="4"/>
  <c r="BZ46" i="4"/>
  <c r="CF40" i="4"/>
  <c r="AP34" i="4"/>
  <c r="CI27" i="4"/>
  <c r="BH23" i="4"/>
  <c r="CU20" i="4"/>
  <c r="AQ18" i="4"/>
  <c r="AS16" i="4"/>
  <c r="AF14" i="4"/>
  <c r="AL12" i="4"/>
  <c r="CB10" i="4"/>
  <c r="AG9" i="4"/>
  <c r="BS7" i="4"/>
  <c r="F124" i="1"/>
  <c r="F36" i="1"/>
  <c r="P12" i="4"/>
  <c r="G41" i="6"/>
  <c r="CR41" i="4"/>
  <c r="CS11" i="4"/>
  <c r="M8" i="15"/>
  <c r="AO47" i="4"/>
  <c r="CE11" i="4"/>
  <c r="I61" i="30"/>
  <c r="D58" i="22"/>
  <c r="T33" i="15"/>
  <c r="G60" i="7"/>
  <c r="H61" i="6"/>
  <c r="H54" i="5"/>
  <c r="CL72" i="4"/>
  <c r="CS65" i="4"/>
  <c r="G59" i="4"/>
  <c r="M53" i="4"/>
  <c r="S47" i="4"/>
  <c r="Y41" i="4"/>
  <c r="AE35" i="4"/>
  <c r="AK29" i="4"/>
  <c r="BG24" i="4"/>
  <c r="CK21" i="4"/>
  <c r="BO19" i="4"/>
  <c r="AQ17" i="4"/>
  <c r="AS15" i="4"/>
  <c r="AO13" i="4"/>
  <c r="BN11" i="4"/>
  <c r="G10" i="4"/>
  <c r="BE8" i="4"/>
  <c r="D70" i="2"/>
  <c r="F106" i="1"/>
  <c r="E40" i="1"/>
  <c r="CI8" i="4"/>
  <c r="BF31" i="4"/>
  <c r="D63" i="2"/>
  <c r="AO21" i="4"/>
  <c r="D89" i="1"/>
  <c r="E17" i="23"/>
  <c r="S33" i="15"/>
  <c r="F66" i="7"/>
  <c r="G61" i="6"/>
  <c r="M59" i="5"/>
  <c r="M27" i="5"/>
  <c r="AQ70" i="4"/>
  <c r="CT63" i="4"/>
  <c r="H57" i="4"/>
  <c r="N51" i="4"/>
  <c r="T45" i="4"/>
  <c r="Z39" i="4"/>
  <c r="AF33" i="4"/>
  <c r="CG27" i="4"/>
  <c r="BC23" i="4"/>
  <c r="BF20" i="4"/>
  <c r="X18" i="4"/>
  <c r="J16" i="4"/>
  <c r="O14" i="4"/>
  <c r="V12" i="4"/>
  <c r="BB10" i="4"/>
  <c r="CN8" i="4"/>
  <c r="AS7" i="4"/>
  <c r="E124" i="1"/>
  <c r="E96" i="1"/>
  <c r="E66" i="1"/>
  <c r="E22" i="1"/>
  <c r="AN7" i="4"/>
  <c r="Q72" i="4"/>
  <c r="BI22" i="4"/>
  <c r="E101" i="1"/>
  <c r="CR40" i="4"/>
  <c r="AW8" i="4"/>
  <c r="H17" i="26"/>
  <c r="Q9" i="20"/>
  <c r="H22" i="14"/>
  <c r="F53" i="6"/>
  <c r="R56" i="5"/>
  <c r="R24" i="5"/>
  <c r="AQ69" i="4"/>
  <c r="CT62" i="4"/>
  <c r="H56" i="4"/>
  <c r="N50" i="4"/>
  <c r="T44" i="4"/>
  <c r="Z38" i="4"/>
  <c r="AF32" i="4"/>
  <c r="BT26" i="4"/>
  <c r="M23" i="4"/>
  <c r="BX20" i="4"/>
  <c r="AN18" i="4"/>
  <c r="AP16" i="4"/>
  <c r="AB14" i="4"/>
  <c r="AW12" i="4"/>
  <c r="BY10" i="4"/>
  <c r="AD9" i="4"/>
  <c r="BP7" i="4"/>
  <c r="D128" i="1"/>
  <c r="D102" i="1"/>
  <c r="D70" i="1"/>
  <c r="BV24" i="4"/>
  <c r="F15" i="1"/>
  <c r="CG52" i="4"/>
  <c r="R13" i="4"/>
  <c r="H46" i="14"/>
  <c r="CG51" i="4"/>
  <c r="CE10" i="4"/>
  <c r="G29" i="29"/>
  <c r="D10" i="22"/>
  <c r="P61" i="15"/>
  <c r="E18" i="12"/>
  <c r="N14" i="7"/>
  <c r="H64" i="5"/>
  <c r="H16" i="5"/>
  <c r="AH68" i="4"/>
  <c r="CK61" i="4"/>
  <c r="CR54" i="4"/>
  <c r="F48" i="4"/>
  <c r="L42" i="4"/>
  <c r="R36" i="4"/>
  <c r="X30" i="4"/>
  <c r="Q25" i="4"/>
  <c r="CH21" i="4"/>
  <c r="AS19" i="4"/>
  <c r="AM17" i="4"/>
  <c r="Y15" i="4"/>
  <c r="AK13" i="4"/>
  <c r="AY11" i="4"/>
  <c r="BM9" i="4"/>
  <c r="R8" i="4"/>
  <c r="D31" i="2"/>
  <c r="C108" i="1"/>
  <c r="C82" i="1"/>
  <c r="C52" i="1"/>
  <c r="C22" i="1"/>
  <c r="H41" i="6"/>
  <c r="CF54" i="4"/>
  <c r="BC35" i="4"/>
  <c r="AR21" i="4"/>
  <c r="CT9" i="4"/>
  <c r="O54" i="20"/>
  <c r="F64" i="20"/>
  <c r="G49" i="27"/>
  <c r="F22" i="21"/>
  <c r="E57" i="28"/>
  <c r="P65" i="15"/>
  <c r="E41" i="8"/>
  <c r="G13" i="21"/>
  <c r="G46" i="16"/>
  <c r="D67" i="12"/>
  <c r="F71" i="26"/>
  <c r="F18" i="20"/>
  <c r="J21" i="15"/>
  <c r="E55" i="26"/>
  <c r="E22" i="22"/>
  <c r="J50" i="15"/>
  <c r="K17" i="14"/>
  <c r="J49" i="14"/>
  <c r="E14" i="5"/>
  <c r="BX47" i="4"/>
  <c r="BA34" i="4"/>
  <c r="CN19" i="4"/>
  <c r="AA12" i="4"/>
  <c r="I61" i="14"/>
  <c r="I28" i="7"/>
  <c r="J51" i="5"/>
  <c r="P12" i="5"/>
  <c r="J64" i="4"/>
  <c r="BN56" i="4"/>
  <c r="BY45" i="4"/>
  <c r="CH36" i="4"/>
  <c r="F42" i="29"/>
  <c r="Q21" i="20"/>
  <c r="F64" i="7"/>
  <c r="I53" i="5"/>
  <c r="AA70" i="4"/>
  <c r="AU62" i="4"/>
  <c r="CN53" i="4"/>
  <c r="AL47" i="4"/>
  <c r="I40" i="4"/>
  <c r="Z35" i="4"/>
  <c r="AS28" i="4"/>
  <c r="BJ23" i="4"/>
  <c r="F29" i="23"/>
  <c r="E53" i="16"/>
  <c r="J12" i="14"/>
  <c r="H72" i="6"/>
  <c r="T59" i="5"/>
  <c r="T23" i="5"/>
  <c r="AA69" i="4"/>
  <c r="AF64" i="4"/>
  <c r="AK59" i="4"/>
  <c r="CL54" i="4"/>
  <c r="BG49" i="4"/>
  <c r="AY45" i="4"/>
  <c r="AR40" i="4"/>
  <c r="X36" i="4"/>
  <c r="BZ30" i="4"/>
  <c r="AT26" i="4"/>
  <c r="E12" i="27"/>
  <c r="H26" i="21"/>
  <c r="I55" i="15"/>
  <c r="I52" i="14"/>
  <c r="D67" i="7"/>
  <c r="N23" i="7"/>
  <c r="G46" i="6"/>
  <c r="S69" i="5"/>
  <c r="M50" i="5"/>
  <c r="M34" i="5"/>
  <c r="S15" i="5"/>
  <c r="CF71" i="4"/>
  <c r="BK68" i="4"/>
  <c r="BB65" i="4"/>
  <c r="U62" i="4"/>
  <c r="AJ59" i="4"/>
  <c r="O56" i="4"/>
  <c r="F53" i="4"/>
  <c r="BF49" i="4"/>
  <c r="CG46" i="4"/>
  <c r="AN43" i="4"/>
  <c r="AQ40" i="4"/>
  <c r="J37" i="4"/>
  <c r="BU34" i="4"/>
  <c r="AZ31" i="4"/>
  <c r="CA28" i="4"/>
  <c r="BR25" i="4"/>
  <c r="F50" i="27"/>
  <c r="J62" i="23"/>
  <c r="H67" i="21"/>
  <c r="E21" i="20"/>
  <c r="T67" i="15"/>
  <c r="H72" i="14"/>
  <c r="E49" i="13"/>
  <c r="N57" i="7"/>
  <c r="F13" i="7"/>
  <c r="F38" i="6"/>
  <c r="R69" i="5"/>
  <c r="R53" i="5"/>
  <c r="R41" i="5"/>
  <c r="R25" i="5"/>
  <c r="L12" i="5"/>
  <c r="CR70" i="4"/>
  <c r="BV68" i="4"/>
  <c r="AO65" i="4"/>
  <c r="CB62" i="4"/>
  <c r="BS59" i="4"/>
  <c r="BU57" i="4"/>
  <c r="AA55" i="4"/>
  <c r="CL52" i="4"/>
  <c r="AF50" i="4"/>
  <c r="V48" i="4"/>
  <c r="BU45" i="4"/>
  <c r="BW43" i="4"/>
  <c r="CL40" i="4"/>
  <c r="CB38" i="4"/>
  <c r="V36" i="4"/>
  <c r="X34" i="4"/>
  <c r="BW31" i="4"/>
  <c r="AO29" i="4"/>
  <c r="CB26" i="4"/>
  <c r="BR24" i="4"/>
  <c r="G72" i="26"/>
  <c r="D16" i="25"/>
  <c r="G31" i="22"/>
  <c r="M55" i="20"/>
  <c r="D45" i="17"/>
  <c r="Q54" i="15"/>
  <c r="J63" i="14"/>
  <c r="D46" i="13"/>
  <c r="D7" i="8"/>
  <c r="N39" i="7"/>
  <c r="E60" i="6"/>
  <c r="E28" i="6"/>
  <c r="E53" i="5"/>
  <c r="E21" i="5"/>
  <c r="AH71" i="4"/>
  <c r="AJ69" i="4"/>
  <c r="CI66" i="4"/>
  <c r="BA64" i="4"/>
  <c r="CN61" i="4"/>
  <c r="CD59" i="4"/>
  <c r="AJ57" i="4"/>
  <c r="AL55" i="4"/>
  <c r="BA52" i="4"/>
  <c r="BO50" i="4"/>
  <c r="CO48" i="4"/>
  <c r="J47" i="4"/>
  <c r="L45" i="4"/>
  <c r="AL43" i="4"/>
  <c r="AN41" i="4"/>
  <c r="BB39" i="4"/>
  <c r="BP37" i="4"/>
  <c r="BF35" i="4"/>
  <c r="CF33" i="4"/>
  <c r="M32" i="4"/>
  <c r="AM30" i="4"/>
  <c r="AC28" i="4"/>
  <c r="S26" i="4"/>
  <c r="AS24" i="4"/>
  <c r="BG22" i="4"/>
  <c r="CG20" i="4"/>
  <c r="N19" i="4"/>
  <c r="BY16" i="4"/>
  <c r="F15" i="4"/>
  <c r="T13" i="4"/>
  <c r="I68" i="29"/>
  <c r="F56" i="26"/>
  <c r="E23" i="23"/>
  <c r="I31" i="21"/>
  <c r="O26" i="20"/>
  <c r="J72" i="15"/>
  <c r="L34" i="15"/>
  <c r="I51" i="14"/>
  <c r="D45" i="12"/>
  <c r="J72" i="7"/>
  <c r="F42" i="7"/>
  <c r="D15" i="7"/>
  <c r="D58" i="6"/>
  <c r="D32" i="6"/>
  <c r="J72" i="5"/>
  <c r="P63" i="5"/>
  <c r="D55" i="5"/>
  <c r="J46" i="5"/>
  <c r="P37" i="5"/>
  <c r="D29" i="5"/>
  <c r="J20" i="5"/>
  <c r="D11" i="5"/>
  <c r="AF72" i="4"/>
  <c r="BR70" i="4"/>
  <c r="W69" i="4"/>
  <c r="BU67" i="4"/>
  <c r="Z66" i="4"/>
  <c r="AZ64" i="4"/>
  <c r="CL62" i="4"/>
  <c r="AE61" i="4"/>
  <c r="CC59" i="4"/>
  <c r="V58" i="4"/>
  <c r="BT56" i="4"/>
  <c r="Y55" i="4"/>
  <c r="BW53" i="4"/>
  <c r="CK51" i="4"/>
  <c r="AP50" i="4"/>
  <c r="CB48" i="4"/>
  <c r="AG47" i="4"/>
  <c r="BS45" i="4"/>
  <c r="X44" i="4"/>
  <c r="BV42" i="4"/>
  <c r="AA41" i="4"/>
  <c r="AO39" i="4"/>
  <c r="CA37" i="4"/>
  <c r="AF36" i="4"/>
  <c r="BR34" i="4"/>
  <c r="W33" i="4"/>
  <c r="BU31" i="4"/>
  <c r="Z30" i="4"/>
  <c r="AZ28" i="4"/>
  <c r="CL26" i="4"/>
  <c r="AE25" i="4"/>
  <c r="CC23" i="4"/>
  <c r="V22" i="4"/>
  <c r="BT20" i="4"/>
  <c r="Y19" i="4"/>
  <c r="F38" i="29"/>
  <c r="H61" i="26"/>
  <c r="E47" i="25"/>
  <c r="J32" i="23"/>
  <c r="I72" i="21"/>
  <c r="N58" i="20"/>
  <c r="H20" i="20"/>
  <c r="G69" i="16"/>
  <c r="F57" i="15"/>
  <c r="I24" i="15"/>
  <c r="H51" i="14"/>
  <c r="E61" i="13"/>
  <c r="D20" i="8"/>
  <c r="D36" i="7"/>
  <c r="I72" i="5"/>
  <c r="I60" i="5"/>
  <c r="I48" i="5"/>
  <c r="I36" i="5"/>
  <c r="I24" i="5"/>
  <c r="I12" i="5"/>
  <c r="G72" i="4"/>
  <c r="BE70" i="4"/>
  <c r="CQ68" i="4"/>
  <c r="AV67" i="4"/>
  <c r="CT65" i="4"/>
  <c r="AY64" i="4"/>
  <c r="BM62" i="4"/>
  <c r="R61" i="4"/>
  <c r="BD59" i="4"/>
  <c r="I58" i="4"/>
  <c r="AU56" i="4"/>
  <c r="CS54" i="4"/>
  <c r="AX53" i="4"/>
  <c r="BX51" i="4"/>
  <c r="Q50" i="4"/>
  <c r="BC48" i="4"/>
  <c r="H47" i="4"/>
  <c r="AT45" i="4"/>
  <c r="CR43" i="4"/>
  <c r="AW42" i="4"/>
  <c r="CU40" i="4"/>
  <c r="AB39" i="4"/>
  <c r="BN37" i="4"/>
  <c r="G36" i="4"/>
  <c r="BE34" i="4"/>
  <c r="CQ32" i="4"/>
  <c r="AV31" i="4"/>
  <c r="CT29" i="4"/>
  <c r="AY28" i="4"/>
  <c r="BM26" i="4"/>
  <c r="R25" i="4"/>
  <c r="BD23" i="4"/>
  <c r="I22" i="4"/>
  <c r="AU20" i="4"/>
  <c r="CS18" i="4"/>
  <c r="AX17" i="4"/>
  <c r="BX15" i="4"/>
  <c r="G68" i="27"/>
  <c r="D37" i="21"/>
  <c r="O56" i="15"/>
  <c r="E67" i="8"/>
  <c r="H71" i="6"/>
  <c r="H60" i="5"/>
  <c r="H12" i="5"/>
  <c r="K67" i="4"/>
  <c r="Q61" i="4"/>
  <c r="W55" i="4"/>
  <c r="AC49" i="4"/>
  <c r="AI43" i="4"/>
  <c r="CL36" i="4"/>
  <c r="CS29" i="4"/>
  <c r="AM25" i="4"/>
  <c r="P22" i="4"/>
  <c r="BS19" i="4"/>
  <c r="BK17" i="4"/>
  <c r="BM15" i="4"/>
  <c r="BG13" i="4"/>
  <c r="CD11" i="4"/>
  <c r="V10" i="4"/>
  <c r="BT8" i="4"/>
  <c r="Y7" i="4"/>
  <c r="C119" i="1"/>
  <c r="C87" i="1"/>
  <c r="C61" i="1"/>
  <c r="C33" i="1"/>
  <c r="E18" i="1"/>
  <c r="AJ11" i="4"/>
  <c r="E18" i="30"/>
  <c r="G42" i="5"/>
  <c r="AV18" i="4"/>
  <c r="E83" i="1"/>
  <c r="F57" i="6"/>
  <c r="AE57" i="4"/>
  <c r="BN20" i="4"/>
  <c r="G44" i="29"/>
  <c r="I64" i="20"/>
  <c r="I58" i="14"/>
  <c r="I25" i="7"/>
  <c r="G7" i="6"/>
  <c r="M41" i="5"/>
  <c r="M9" i="5"/>
  <c r="J67" i="4"/>
  <c r="P61" i="4"/>
  <c r="V55" i="4"/>
  <c r="AB49" i="4"/>
  <c r="AH43" i="4"/>
  <c r="CK36" i="4"/>
  <c r="CR29" i="4"/>
  <c r="AK25" i="4"/>
  <c r="AJ22" i="4"/>
  <c r="CK19" i="4"/>
  <c r="BZ17" i="4"/>
  <c r="BK15" i="4"/>
  <c r="BF13" i="4"/>
  <c r="BP11" i="4"/>
  <c r="U10" i="4"/>
  <c r="BG8" i="4"/>
  <c r="L7" i="4"/>
  <c r="F86" i="1"/>
  <c r="D44" i="1"/>
  <c r="F85" i="1"/>
  <c r="Z63" i="4"/>
  <c r="AW17" i="4"/>
  <c r="E45" i="1"/>
  <c r="CI49" i="4"/>
  <c r="BR11" i="4"/>
  <c r="E68" i="27"/>
  <c r="I36" i="21"/>
  <c r="M56" i="15"/>
  <c r="E26" i="8"/>
  <c r="F63" i="6"/>
  <c r="F60" i="5"/>
  <c r="F28" i="5"/>
  <c r="F70" i="4"/>
  <c r="L64" i="4"/>
  <c r="R58" i="4"/>
  <c r="X52" i="4"/>
  <c r="AD46" i="4"/>
  <c r="AJ40" i="4"/>
  <c r="AQ33" i="4"/>
  <c r="AY27" i="4"/>
  <c r="AM23" i="4"/>
  <c r="CB20" i="4"/>
  <c r="AB18" i="4"/>
  <c r="AD16" i="4"/>
  <c r="Q14" i="4"/>
  <c r="X12" i="4"/>
  <c r="BP10" i="4"/>
  <c r="U9" i="4"/>
  <c r="BG7" i="4"/>
  <c r="F108" i="1"/>
  <c r="F30" i="1"/>
  <c r="AW10" i="4"/>
  <c r="S60" i="5"/>
  <c r="CU38" i="4"/>
  <c r="BT10" i="4"/>
  <c r="M17" i="7"/>
  <c r="AT42" i="4"/>
  <c r="AU10" i="4"/>
  <c r="J66" i="29"/>
  <c r="G19" i="22"/>
  <c r="R23" i="15"/>
  <c r="G54" i="7"/>
  <c r="H53" i="6"/>
  <c r="T48" i="5"/>
  <c r="AP72" i="4"/>
  <c r="AW65" i="4"/>
  <c r="BD58" i="4"/>
  <c r="BJ52" i="4"/>
  <c r="BP46" i="4"/>
  <c r="BV40" i="4"/>
  <c r="CB34" i="4"/>
  <c r="CS28" i="4"/>
  <c r="AH24" i="4"/>
  <c r="BU21" i="4"/>
  <c r="AY19" i="4"/>
  <c r="AA17" i="4"/>
  <c r="AC15" i="4"/>
  <c r="AA13" i="4"/>
  <c r="BB11" i="4"/>
  <c r="CN9" i="4"/>
  <c r="AS8" i="4"/>
  <c r="D58" i="2"/>
  <c r="F96" i="1"/>
  <c r="E30" i="1"/>
  <c r="D64" i="2"/>
  <c r="BK27" i="4"/>
  <c r="E121" i="1"/>
  <c r="AM19" i="4"/>
  <c r="D57" i="1"/>
  <c r="F19" i="22"/>
  <c r="Q23" i="15"/>
  <c r="F60" i="7"/>
  <c r="G53" i="6"/>
  <c r="S56" i="5"/>
  <c r="S24" i="5"/>
  <c r="CN69" i="4"/>
  <c r="AX63" i="4"/>
  <c r="BE56" i="4"/>
  <c r="BK50" i="4"/>
  <c r="BQ44" i="4"/>
  <c r="BW38" i="4"/>
  <c r="CC32" i="4"/>
  <c r="AW27" i="4"/>
  <c r="AJ23" i="4"/>
  <c r="AO20" i="4"/>
  <c r="H18" i="4"/>
  <c r="CN15" i="4"/>
  <c r="CS13" i="4"/>
  <c r="G12" i="4"/>
  <c r="AP10" i="4"/>
  <c r="CB8" i="4"/>
  <c r="AG7" i="4"/>
  <c r="E122" i="1"/>
  <c r="E94" i="1"/>
  <c r="E64" i="1"/>
  <c r="E10" i="1"/>
  <c r="F127" i="1"/>
  <c r="BQ68" i="4"/>
  <c r="AY20" i="4"/>
  <c r="E79" i="1"/>
  <c r="E35" i="4"/>
  <c r="AL7" i="4"/>
  <c r="E43" i="25"/>
  <c r="E72" i="17"/>
  <c r="E9" i="13"/>
  <c r="F45" i="6"/>
  <c r="F54" i="5"/>
  <c r="F22" i="5"/>
  <c r="CN68" i="4"/>
  <c r="AX62" i="4"/>
  <c r="BE55" i="4"/>
  <c r="BK49" i="4"/>
  <c r="BQ43" i="4"/>
  <c r="BW37" i="4"/>
  <c r="CC31" i="4"/>
  <c r="F28" i="16"/>
  <c r="U20" i="15"/>
  <c r="L60" i="23"/>
  <c r="N41" i="14"/>
  <c r="D10" i="21"/>
  <c r="J16" i="15"/>
  <c r="J48" i="23"/>
  <c r="T59" i="15"/>
  <c r="E39" i="26"/>
  <c r="K24" i="20"/>
  <c r="D62" i="11"/>
  <c r="E41" i="6"/>
  <c r="CK46" i="4"/>
  <c r="BT27" i="4"/>
  <c r="K44" i="23"/>
  <c r="N68" i="7"/>
  <c r="D50" i="5"/>
  <c r="E69" i="4"/>
  <c r="U53" i="4"/>
  <c r="CD40" i="4"/>
  <c r="E48" i="26"/>
  <c r="P35" i="15"/>
  <c r="I33" i="5"/>
  <c r="G66" i="4"/>
  <c r="BD53" i="4"/>
  <c r="AC44" i="4"/>
  <c r="AB33" i="4"/>
  <c r="BH25" i="4"/>
  <c r="H24" i="23"/>
  <c r="O32" i="15"/>
  <c r="H52" i="6"/>
  <c r="H43" i="5"/>
  <c r="O69" i="4"/>
  <c r="J62" i="4"/>
  <c r="AE53" i="4"/>
  <c r="Y47" i="4"/>
  <c r="AF40" i="4"/>
  <c r="Z34" i="4"/>
  <c r="AU25" i="4"/>
  <c r="G24" i="23"/>
  <c r="R52" i="15"/>
  <c r="D60" i="12"/>
  <c r="G15" i="7"/>
  <c r="G18" i="6"/>
  <c r="S49" i="5"/>
  <c r="S25" i="5"/>
  <c r="X71" i="4"/>
  <c r="BY66" i="4"/>
  <c r="I62" i="4"/>
  <c r="CH57" i="4"/>
  <c r="AE52" i="4"/>
  <c r="K48" i="4"/>
  <c r="AB43" i="4"/>
  <c r="CO38" i="4"/>
  <c r="CH33" i="4"/>
  <c r="E30" i="4"/>
  <c r="BF25" i="4"/>
  <c r="K30" i="26"/>
  <c r="I12" i="21"/>
  <c r="E16" i="17"/>
  <c r="H68" i="14"/>
  <c r="E22" i="8"/>
  <c r="F72" i="6"/>
  <c r="F16" i="6"/>
  <c r="F53" i="5"/>
  <c r="L34" i="5"/>
  <c r="F9" i="5"/>
  <c r="BI69" i="4"/>
  <c r="E65" i="4"/>
  <c r="AS61" i="4"/>
  <c r="M57" i="4"/>
  <c r="BY53" i="4"/>
  <c r="T50" i="4"/>
  <c r="K47" i="4"/>
  <c r="O43" i="4"/>
  <c r="BO39" i="4"/>
  <c r="J36" i="4"/>
  <c r="M33" i="4"/>
  <c r="BZ28" i="4"/>
  <c r="BQ25" i="4"/>
  <c r="D67" i="26"/>
  <c r="H42" i="23"/>
  <c r="M39" i="20"/>
  <c r="K72" i="15"/>
  <c r="J59" i="14"/>
  <c r="D37" i="11"/>
  <c r="J32" i="7"/>
  <c r="E42" i="6"/>
  <c r="E51" i="5"/>
  <c r="CC72" i="4"/>
  <c r="BU68" i="4"/>
  <c r="AZ65" i="4"/>
  <c r="CB61" i="4"/>
  <c r="BS58" i="4"/>
  <c r="BW54" i="4"/>
  <c r="CL51" i="4"/>
  <c r="CC48" i="4"/>
  <c r="W46" i="4"/>
  <c r="Z43" i="4"/>
  <c r="AO40" i="4"/>
  <c r="AF37" i="4"/>
  <c r="CQ34" i="4"/>
  <c r="CT31" i="4"/>
  <c r="AB29" i="4"/>
  <c r="G26" i="4"/>
  <c r="BR23" i="4"/>
  <c r="BU20" i="4"/>
  <c r="AA18" i="4"/>
  <c r="CA14" i="4"/>
  <c r="AG12" i="4"/>
  <c r="I29" i="26"/>
  <c r="G50" i="22"/>
  <c r="L23" i="20"/>
  <c r="P54" i="15"/>
  <c r="I47" i="14"/>
  <c r="D57" i="10"/>
  <c r="I38" i="7"/>
  <c r="D8" i="7"/>
  <c r="D30" i="6"/>
  <c r="D69" i="5"/>
  <c r="J54" i="5"/>
  <c r="J42" i="5"/>
  <c r="J28" i="5"/>
  <c r="J16" i="5"/>
  <c r="T72" i="4"/>
  <c r="J70" i="4"/>
  <c r="BI67" i="4"/>
  <c r="BK65" i="4"/>
  <c r="BZ62" i="4"/>
  <c r="BP60" i="4"/>
  <c r="J58" i="4"/>
  <c r="L56" i="4"/>
  <c r="BK53" i="4"/>
  <c r="AC51" i="4"/>
  <c r="BP48" i="4"/>
  <c r="BF46" i="4"/>
  <c r="L44" i="4"/>
  <c r="N42" i="4"/>
  <c r="AC39" i="4"/>
  <c r="S37" i="4"/>
  <c r="BF34" i="4"/>
  <c r="BH32" i="4"/>
  <c r="N30" i="4"/>
  <c r="BY27" i="4"/>
  <c r="S25" i="4"/>
  <c r="U23" i="4"/>
  <c r="BH20" i="4"/>
  <c r="G67" i="30"/>
  <c r="E56" i="26"/>
  <c r="F66" i="23"/>
  <c r="D59" i="21"/>
  <c r="N42" i="20"/>
  <c r="D60" i="16"/>
  <c r="M44" i="15"/>
  <c r="H47" i="14"/>
  <c r="D56" i="10"/>
  <c r="N34" i="7"/>
  <c r="O67" i="5"/>
  <c r="O47" i="5"/>
  <c r="O31" i="5"/>
  <c r="O11" i="5"/>
  <c r="AR71" i="4"/>
  <c r="CE68" i="4"/>
  <c r="CG66" i="4"/>
  <c r="AM64" i="4"/>
  <c r="E62" i="4"/>
  <c r="AR59" i="4"/>
  <c r="AH57" i="4"/>
  <c r="CG54" i="4"/>
  <c r="CI52" i="4"/>
  <c r="E50" i="4"/>
  <c r="CN47" i="4"/>
  <c r="AH45" i="4"/>
  <c r="AJ43" i="4"/>
  <c r="CI40" i="4"/>
  <c r="BA38" i="4"/>
  <c r="CN35" i="4"/>
  <c r="CD33" i="4"/>
  <c r="AJ31" i="4"/>
  <c r="AL29" i="4"/>
  <c r="BA26" i="4"/>
  <c r="AQ24" i="4"/>
  <c r="CD21" i="4"/>
  <c r="CF19" i="4"/>
  <c r="AL17" i="4"/>
  <c r="P15" i="4"/>
  <c r="H9" i="21"/>
  <c r="J58" i="14"/>
  <c r="H63" i="6"/>
  <c r="T38" i="5"/>
  <c r="BH66" i="4"/>
  <c r="BP58" i="4"/>
  <c r="BZ48" i="4"/>
  <c r="CH40" i="4"/>
  <c r="AW29" i="4"/>
  <c r="BM23" i="4"/>
  <c r="BB19" i="4"/>
  <c r="CB16" i="4"/>
  <c r="AS13" i="4"/>
  <c r="U11" i="4"/>
  <c r="BH8" i="4"/>
  <c r="D25" i="2"/>
  <c r="C85" i="1"/>
  <c r="C51" i="1"/>
  <c r="E8" i="1"/>
  <c r="D28" i="2"/>
  <c r="S28" i="5"/>
  <c r="AI11" i="4"/>
  <c r="F9" i="6"/>
  <c r="AW39" i="4"/>
  <c r="F68" i="27"/>
  <c r="E48" i="16"/>
  <c r="M16" i="7"/>
  <c r="G60" i="5"/>
  <c r="BA72" i="4"/>
  <c r="BI64" i="4"/>
  <c r="BS54" i="4"/>
  <c r="CA46" i="4"/>
  <c r="AO36" i="4"/>
  <c r="CQ27" i="4"/>
  <c r="N22" i="4"/>
  <c r="CQ18" i="4"/>
  <c r="AU15" i="4"/>
  <c r="CE12" i="4"/>
  <c r="I10" i="4"/>
  <c r="CR7" i="4"/>
  <c r="F80" i="1"/>
  <c r="AL14" i="4"/>
  <c r="BZ59" i="4"/>
  <c r="CS9" i="4"/>
  <c r="CN44" i="4"/>
  <c r="D99" i="1"/>
  <c r="F9" i="21"/>
  <c r="H58" i="14"/>
  <c r="F55" i="6"/>
  <c r="R46" i="5"/>
  <c r="BC69" i="4"/>
  <c r="BK61" i="4"/>
  <c r="BU51" i="4"/>
  <c r="CC43" i="4"/>
  <c r="CN32" i="4"/>
  <c r="AC25" i="4"/>
  <c r="BK20" i="4"/>
  <c r="AR17" i="4"/>
  <c r="CG13" i="4"/>
  <c r="BC11" i="4"/>
  <c r="I9" i="4"/>
  <c r="D71" i="2"/>
  <c r="F22" i="1"/>
  <c r="F81" i="1"/>
  <c r="BC34" i="4"/>
  <c r="E107" i="1"/>
  <c r="CU37" i="4"/>
  <c r="D113" i="1"/>
  <c r="H57" i="21"/>
  <c r="J22" i="14"/>
  <c r="H45" i="6"/>
  <c r="H30" i="5"/>
  <c r="CT64" i="4"/>
  <c r="J56" i="4"/>
  <c r="T46" i="4"/>
  <c r="AB38" i="4"/>
  <c r="BI28" i="4"/>
  <c r="Q23" i="4"/>
  <c r="AE19" i="4"/>
  <c r="AR16" i="4"/>
  <c r="L13" i="4"/>
  <c r="CA10" i="4"/>
  <c r="AG8" i="4"/>
  <c r="F128" i="1"/>
  <c r="D52" i="1"/>
  <c r="F19" i="1"/>
  <c r="E95" i="1"/>
  <c r="BF11" i="4"/>
  <c r="G57" i="21"/>
  <c r="I22" i="14"/>
  <c r="G45" i="6"/>
  <c r="M43" i="5"/>
  <c r="AR69" i="4"/>
  <c r="E60" i="4"/>
  <c r="O50" i="4"/>
  <c r="W42" i="4"/>
  <c r="AG32" i="4"/>
  <c r="BK25" i="4"/>
  <c r="V20" i="4"/>
  <c r="Y17" i="4"/>
  <c r="CE13" i="4"/>
  <c r="AC11" i="4"/>
  <c r="BP8" i="4"/>
  <c r="D45" i="2"/>
  <c r="E92" i="1"/>
  <c r="E54" i="1"/>
  <c r="F101" i="1"/>
  <c r="AK52" i="4"/>
  <c r="E61" i="1"/>
  <c r="S19" i="4"/>
  <c r="G61" i="30"/>
  <c r="E8" i="17"/>
  <c r="G33" i="7"/>
  <c r="L67" i="5"/>
  <c r="L19" i="5"/>
  <c r="AT66" i="4"/>
  <c r="F58" i="4"/>
  <c r="O49" i="4"/>
  <c r="BS41" i="4"/>
  <c r="AD34" i="4"/>
  <c r="AJ26" i="4"/>
  <c r="AW22" i="4"/>
  <c r="BM19" i="4"/>
  <c r="X17" i="4"/>
  <c r="BW14" i="4"/>
  <c r="AI12" i="4"/>
  <c r="AO10" i="4"/>
  <c r="BC8" i="4"/>
  <c r="D56" i="2"/>
  <c r="D108" i="1"/>
  <c r="D68" i="1"/>
  <c r="CT11" i="4"/>
  <c r="S20" i="5"/>
  <c r="BJ21" i="4"/>
  <c r="E49" i="1"/>
  <c r="AP46" i="4"/>
  <c r="Z7" i="4"/>
  <c r="D69" i="15"/>
  <c r="D56" i="13"/>
  <c r="J59" i="23"/>
  <c r="N40" i="14"/>
  <c r="J65" i="20"/>
  <c r="Q15" i="15"/>
  <c r="H47" i="23"/>
  <c r="I52" i="15"/>
  <c r="K37" i="26"/>
  <c r="N23" i="20"/>
  <c r="D68" i="9"/>
  <c r="E39" i="6"/>
  <c r="BY46" i="4"/>
  <c r="BH27" i="4"/>
  <c r="E35" i="23"/>
  <c r="N62" i="7"/>
  <c r="J47" i="5"/>
  <c r="BZ68" i="4"/>
  <c r="BF52" i="4"/>
  <c r="BF40" i="4"/>
  <c r="H37" i="26"/>
  <c r="O30" i="15"/>
  <c r="O32" i="5"/>
  <c r="CB65" i="4"/>
  <c r="AF53" i="4"/>
  <c r="R43" i="4"/>
  <c r="P33" i="4"/>
  <c r="AW24" i="4"/>
  <c r="D61" i="21"/>
  <c r="U14" i="15"/>
  <c r="H34" i="6"/>
  <c r="T33" i="5"/>
  <c r="BX68" i="4"/>
  <c r="AU61" i="4"/>
  <c r="S53" i="4"/>
  <c r="M47" i="4"/>
  <c r="AG39" i="4"/>
  <c r="AA33" i="4"/>
  <c r="CF24" i="4"/>
  <c r="D53" i="22"/>
  <c r="H50" i="15"/>
  <c r="D48" i="12"/>
  <c r="G14" i="7"/>
  <c r="G16" i="6"/>
  <c r="G49" i="5"/>
  <c r="G25" i="5"/>
  <c r="L71" i="4"/>
  <c r="BM66" i="4"/>
  <c r="CD61" i="4"/>
  <c r="BV57" i="4"/>
  <c r="S52" i="4"/>
  <c r="CR47" i="4"/>
  <c r="P43" i="4"/>
  <c r="CC38" i="4"/>
  <c r="BV33" i="4"/>
  <c r="CL29" i="4"/>
  <c r="AT25" i="4"/>
  <c r="H25" i="26"/>
  <c r="H72" i="20"/>
  <c r="D72" i="16"/>
  <c r="H64" i="14"/>
  <c r="E14" i="8"/>
  <c r="F70" i="6"/>
  <c r="F14" i="6"/>
  <c r="L52" i="5"/>
  <c r="R33" i="5"/>
  <c r="L8" i="5"/>
  <c r="AW69" i="4"/>
  <c r="CL64" i="4"/>
  <c r="AG61" i="4"/>
  <c r="CT56" i="4"/>
  <c r="BM53" i="4"/>
  <c r="H50" i="4"/>
  <c r="CR46" i="4"/>
  <c r="BX42" i="4"/>
  <c r="BC39" i="4"/>
  <c r="CQ35" i="4"/>
  <c r="CT32" i="4"/>
  <c r="BN28" i="4"/>
  <c r="BE25" i="4"/>
  <c r="J61" i="26"/>
  <c r="J37" i="23"/>
  <c r="J36" i="20"/>
  <c r="T69" i="15"/>
  <c r="J55" i="14"/>
  <c r="D58" i="10"/>
  <c r="F30" i="7"/>
  <c r="E40" i="6"/>
  <c r="E49" i="5"/>
  <c r="BQ72" i="4"/>
  <c r="BI68" i="4"/>
  <c r="AN65" i="4"/>
  <c r="BP61" i="4"/>
  <c r="BG58" i="4"/>
  <c r="BK54" i="4"/>
  <c r="BZ51" i="4"/>
  <c r="BQ48" i="4"/>
  <c r="K46" i="4"/>
  <c r="N43" i="4"/>
  <c r="AC40" i="4"/>
  <c r="T37" i="4"/>
  <c r="CE34" i="4"/>
  <c r="CH31" i="4"/>
  <c r="P29" i="4"/>
  <c r="CN25" i="4"/>
  <c r="BF23" i="4"/>
  <c r="BI20" i="4"/>
  <c r="O18" i="4"/>
  <c r="BO14" i="4"/>
  <c r="U12" i="4"/>
  <c r="F24" i="26"/>
  <c r="D41" i="22"/>
  <c r="I20" i="20"/>
  <c r="F52" i="15"/>
  <c r="I43" i="14"/>
  <c r="D9" i="10"/>
  <c r="G37" i="7"/>
  <c r="D7" i="7"/>
  <c r="D28" i="6"/>
  <c r="J68" i="5"/>
  <c r="P53" i="5"/>
  <c r="P41" i="5"/>
  <c r="D27" i="5"/>
  <c r="P15" i="5"/>
  <c r="H72" i="4"/>
  <c r="CQ69" i="4"/>
  <c r="AW67" i="4"/>
  <c r="AY65" i="4"/>
  <c r="BN62" i="4"/>
  <c r="BD60" i="4"/>
  <c r="CQ57" i="4"/>
  <c r="CS55" i="4"/>
  <c r="AY53" i="4"/>
  <c r="Q51" i="4"/>
  <c r="BD48" i="4"/>
  <c r="AT46" i="4"/>
  <c r="CS43" i="4"/>
  <c r="CU41" i="4"/>
  <c r="Q39" i="4"/>
  <c r="G37" i="4"/>
  <c r="AT34" i="4"/>
  <c r="AV32" i="4"/>
  <c r="CU29" i="4"/>
  <c r="BM27" i="4"/>
  <c r="G25" i="4"/>
  <c r="I23" i="4"/>
  <c r="AV20" i="4"/>
  <c r="G43" i="30"/>
  <c r="K50" i="26"/>
  <c r="H61" i="23"/>
  <c r="E52" i="21"/>
  <c r="K39" i="20"/>
  <c r="F50" i="16"/>
  <c r="L39" i="15"/>
  <c r="H43" i="14"/>
  <c r="D8" i="10"/>
  <c r="J33" i="7"/>
  <c r="I66" i="5"/>
  <c r="I46" i="5"/>
  <c r="I30" i="5"/>
  <c r="I10" i="5"/>
  <c r="AF71" i="4"/>
  <c r="BS68" i="4"/>
  <c r="BU66" i="4"/>
  <c r="AA64" i="4"/>
  <c r="CL61" i="4"/>
  <c r="AF59" i="4"/>
  <c r="V57" i="4"/>
  <c r="BU54" i="4"/>
  <c r="BW52" i="4"/>
  <c r="CL49" i="4"/>
  <c r="CB47" i="4"/>
  <c r="V45" i="4"/>
  <c r="X43" i="4"/>
  <c r="BW40" i="4"/>
  <c r="AO38" i="4"/>
  <c r="CB35" i="4"/>
  <c r="BR33" i="4"/>
  <c r="X31" i="4"/>
  <c r="Z29" i="4"/>
  <c r="AO26" i="4"/>
  <c r="AE24" i="4"/>
  <c r="BR21" i="4"/>
  <c r="BT19" i="4"/>
  <c r="Z17" i="4"/>
  <c r="CK14" i="4"/>
  <c r="J64" i="20"/>
  <c r="J42" i="14"/>
  <c r="H55" i="6"/>
  <c r="H36" i="5"/>
  <c r="L66" i="4"/>
  <c r="T58" i="4"/>
  <c r="AD48" i="4"/>
  <c r="AL40" i="4"/>
  <c r="K29" i="4"/>
  <c r="AP23" i="4"/>
  <c r="AI19" i="4"/>
  <c r="BL16" i="4"/>
  <c r="AD13" i="4"/>
  <c r="I11" i="4"/>
  <c r="AV8" i="4"/>
  <c r="D13" i="2"/>
  <c r="C83" i="1"/>
  <c r="C49" i="1"/>
  <c r="D42" i="1"/>
  <c r="F109" i="1"/>
  <c r="G10" i="5"/>
  <c r="AJ10" i="4"/>
  <c r="R60" i="5"/>
  <c r="AZ36" i="4"/>
  <c r="G26" i="27"/>
  <c r="P66" i="15"/>
  <c r="M12" i="7"/>
  <c r="M57" i="5"/>
  <c r="E72" i="4"/>
  <c r="M64" i="4"/>
  <c r="W54" i="4"/>
  <c r="AE46" i="4"/>
  <c r="CL35" i="4"/>
  <c r="BG27" i="4"/>
  <c r="CN21" i="4"/>
  <c r="BZ18" i="4"/>
  <c r="AF15" i="4"/>
  <c r="BP12" i="4"/>
  <c r="CD9" i="4"/>
  <c r="CF7" i="4"/>
  <c r="F68" i="1"/>
  <c r="BG12" i="4"/>
  <c r="CC56" i="4"/>
  <c r="BV8" i="4"/>
  <c r="AV40" i="4"/>
  <c r="D79" i="1"/>
  <c r="H64" i="20"/>
  <c r="H42" i="14"/>
  <c r="F47" i="6"/>
  <c r="F44" i="5"/>
  <c r="G69" i="4"/>
  <c r="O61" i="4"/>
  <c r="Y51" i="4"/>
  <c r="AG43" i="4"/>
  <c r="AR32" i="4"/>
  <c r="CL24" i="4"/>
  <c r="AR20" i="4"/>
  <c r="AC17" i="4"/>
  <c r="BS13" i="4"/>
  <c r="AQ11" i="4"/>
  <c r="CD8" i="4"/>
  <c r="D59" i="2"/>
  <c r="F8" i="1"/>
  <c r="F65" i="1"/>
  <c r="K30" i="4"/>
  <c r="E87" i="1"/>
  <c r="BD32" i="4"/>
  <c r="D81" i="1"/>
  <c r="E30" i="21"/>
  <c r="D10" i="13"/>
  <c r="H37" i="6"/>
  <c r="T24" i="5"/>
  <c r="AX64" i="4"/>
  <c r="BG55" i="4"/>
  <c r="BQ45" i="4"/>
  <c r="BY37" i="4"/>
  <c r="Y28" i="4"/>
  <c r="CN22" i="4"/>
  <c r="O19" i="4"/>
  <c r="AB16" i="4"/>
  <c r="CQ12" i="4"/>
  <c r="BO10" i="4"/>
  <c r="U8" i="4"/>
  <c r="F122" i="1"/>
  <c r="D32" i="1"/>
  <c r="F22" i="7"/>
  <c r="E73" i="1"/>
  <c r="AI10" i="4"/>
  <c r="D30" i="21"/>
  <c r="D30" i="12"/>
  <c r="G37" i="6"/>
  <c r="S40" i="5"/>
  <c r="CO68" i="4"/>
  <c r="BB59" i="4"/>
  <c r="BL49" i="4"/>
  <c r="BT41" i="4"/>
  <c r="CD31" i="4"/>
  <c r="AA25" i="4"/>
  <c r="E20" i="4"/>
  <c r="I17" i="4"/>
  <c r="BQ13" i="4"/>
  <c r="Q11" i="4"/>
  <c r="BD8" i="4"/>
  <c r="D33" i="2"/>
  <c r="E90" i="1"/>
  <c r="E52" i="1"/>
  <c r="F79" i="1"/>
  <c r="AO48" i="4"/>
  <c r="E41" i="1"/>
  <c r="AF17" i="4"/>
  <c r="G55" i="27"/>
  <c r="F38" i="16"/>
  <c r="G24" i="7"/>
  <c r="R64" i="5"/>
  <c r="R16" i="5"/>
  <c r="CQ65" i="4"/>
  <c r="BC57" i="4"/>
  <c r="BL48" i="4"/>
  <c r="W41" i="4"/>
  <c r="CA33" i="4"/>
  <c r="CS25" i="4"/>
  <c r="AB22" i="4"/>
  <c r="AT19" i="4"/>
  <c r="H17" i="4"/>
  <c r="BG14" i="4"/>
  <c r="T12" i="4"/>
  <c r="AC10" i="4"/>
  <c r="AQ8" i="4"/>
  <c r="D44" i="2"/>
  <c r="D106" i="1"/>
  <c r="D66" i="1"/>
  <c r="BU10" i="4"/>
  <c r="BM72" i="4"/>
  <c r="BX19" i="4"/>
  <c r="E25" i="1"/>
  <c r="AU41" i="4"/>
  <c r="D119" i="1"/>
  <c r="D28" i="25"/>
  <c r="D57" i="17"/>
  <c r="D58" i="13"/>
  <c r="H67" i="6"/>
  <c r="H48" i="5"/>
  <c r="AE71" i="4"/>
  <c r="AL64" i="4"/>
  <c r="CQ55" i="4"/>
  <c r="BB48" i="4"/>
  <c r="BI41" i="4"/>
  <c r="S35" i="4"/>
  <c r="CH28" i="4"/>
  <c r="BY23" i="4"/>
  <c r="CN20" i="4"/>
  <c r="AL18" i="4"/>
  <c r="H16" i="4"/>
  <c r="CQ13" i="4"/>
  <c r="CK11" i="4"/>
  <c r="CK9" i="4"/>
  <c r="AD8" i="4"/>
  <c r="D19" i="2"/>
  <c r="C104" i="1"/>
  <c r="C70" i="1"/>
  <c r="C42" i="1"/>
  <c r="D30" i="2"/>
  <c r="AA63" i="4"/>
  <c r="AU43" i="4"/>
  <c r="V24" i="4"/>
  <c r="E13" i="4"/>
  <c r="E65" i="23"/>
  <c r="S70" i="4"/>
  <c r="M29" i="4"/>
  <c r="BI9" i="4"/>
  <c r="D65" i="23"/>
  <c r="L7" i="5"/>
  <c r="AX38" i="4"/>
  <c r="BD12" i="4"/>
  <c r="D53" i="1"/>
  <c r="H50" i="21"/>
  <c r="K41" i="15"/>
  <c r="E11" i="8"/>
  <c r="G35" i="6"/>
  <c r="S50" i="5"/>
  <c r="S18" i="5"/>
  <c r="AF69" i="4"/>
  <c r="AL63" i="4"/>
  <c r="AS56" i="4"/>
  <c r="AZ49" i="4"/>
  <c r="J43" i="4"/>
  <c r="R67" i="15"/>
  <c r="D52" i="13"/>
  <c r="D66" i="22"/>
  <c r="E43" i="12"/>
  <c r="M64" i="20"/>
  <c r="E15" i="15"/>
  <c r="D68" i="22"/>
  <c r="T35" i="15"/>
  <c r="H36" i="26"/>
  <c r="Q22" i="20"/>
  <c r="J69" i="26"/>
  <c r="E56" i="5"/>
  <c r="BM46" i="4"/>
  <c r="CG26" i="4"/>
  <c r="D42" i="21"/>
  <c r="G61" i="7"/>
  <c r="P46" i="5"/>
  <c r="AD68" i="4"/>
  <c r="AT52" i="4"/>
  <c r="J40" i="4"/>
  <c r="E16" i="26"/>
  <c r="N25" i="15"/>
  <c r="I31" i="5"/>
  <c r="BD65" i="4"/>
  <c r="H53" i="4"/>
  <c r="F43" i="4"/>
  <c r="CK32" i="4"/>
  <c r="AK24" i="4"/>
  <c r="E54" i="21"/>
  <c r="K12" i="15"/>
  <c r="H32" i="6"/>
  <c r="H33" i="5"/>
  <c r="BL68" i="4"/>
  <c r="AI61" i="4"/>
  <c r="G53" i="4"/>
  <c r="CT46" i="4"/>
  <c r="U39" i="4"/>
  <c r="O33" i="4"/>
  <c r="BT24" i="4"/>
  <c r="F43" i="22"/>
  <c r="Q47" i="15"/>
  <c r="D36" i="12"/>
  <c r="G13" i="7"/>
  <c r="G14" i="6"/>
  <c r="M48" i="5"/>
  <c r="M24" i="5"/>
  <c r="CS70" i="4"/>
  <c r="BA66" i="4"/>
  <c r="BR61" i="4"/>
  <c r="BJ57" i="4"/>
  <c r="G52" i="4"/>
  <c r="CF47" i="4"/>
  <c r="CK42" i="4"/>
  <c r="BQ38" i="4"/>
  <c r="BJ33" i="4"/>
  <c r="BB29" i="4"/>
  <c r="AH25" i="4"/>
  <c r="E20" i="26"/>
  <c r="E69" i="20"/>
  <c r="F62" i="16"/>
  <c r="H60" i="14"/>
  <c r="G71" i="7"/>
  <c r="F68" i="6"/>
  <c r="F12" i="6"/>
  <c r="R51" i="5"/>
  <c r="F33" i="5"/>
  <c r="CD72" i="4"/>
  <c r="AK69" i="4"/>
  <c r="BZ64" i="4"/>
  <c r="U61" i="4"/>
  <c r="CH56" i="4"/>
  <c r="BA53" i="4"/>
  <c r="CO49" i="4"/>
  <c r="CF46" i="4"/>
  <c r="BL42" i="4"/>
  <c r="AQ39" i="4"/>
  <c r="CE35" i="4"/>
  <c r="CH32" i="4"/>
  <c r="BB28" i="4"/>
  <c r="AS25" i="4"/>
  <c r="G56" i="26"/>
  <c r="L32" i="23"/>
  <c r="G33" i="20"/>
  <c r="J67" i="15"/>
  <c r="J51" i="14"/>
  <c r="D10" i="10"/>
  <c r="D28" i="7"/>
  <c r="E38" i="6"/>
  <c r="E47" i="5"/>
  <c r="BE72" i="4"/>
  <c r="AW68" i="4"/>
  <c r="AB65" i="4"/>
  <c r="BD61" i="4"/>
  <c r="AU58" i="4"/>
  <c r="AY54" i="4"/>
  <c r="AP51" i="4"/>
  <c r="AG48" i="4"/>
  <c r="CR45" i="4"/>
  <c r="CU42" i="4"/>
  <c r="Q40" i="4"/>
  <c r="H37" i="4"/>
  <c r="BS34" i="4"/>
  <c r="BV31" i="4"/>
  <c r="CK28" i="4"/>
  <c r="CB25" i="4"/>
  <c r="V23" i="4"/>
  <c r="Y20" i="4"/>
  <c r="BX17" i="4"/>
  <c r="BC14" i="4"/>
  <c r="I12" i="4"/>
  <c r="I13" i="26"/>
  <c r="F31" i="22"/>
  <c r="F17" i="20"/>
  <c r="O49" i="15"/>
  <c r="I39" i="14"/>
  <c r="E56" i="8"/>
  <c r="D29" i="7"/>
  <c r="D72" i="6"/>
  <c r="D26" i="6"/>
  <c r="D67" i="5"/>
  <c r="D53" i="5"/>
  <c r="D41" i="5"/>
  <c r="J26" i="5"/>
  <c r="D15" i="5"/>
  <c r="CO71" i="4"/>
  <c r="CE69" i="4"/>
  <c r="AK67" i="4"/>
  <c r="AM65" i="4"/>
  <c r="BB62" i="4"/>
  <c r="AR60" i="4"/>
  <c r="CE57" i="4"/>
  <c r="CG55" i="4"/>
  <c r="AM53" i="4"/>
  <c r="E51" i="4"/>
  <c r="AR48" i="4"/>
  <c r="AH46" i="4"/>
  <c r="CG43" i="4"/>
  <c r="CI41" i="4"/>
  <c r="E39" i="4"/>
  <c r="CN36" i="4"/>
  <c r="AH34" i="4"/>
  <c r="AJ32" i="4"/>
  <c r="CI29" i="4"/>
  <c r="BA27" i="4"/>
  <c r="CN24" i="4"/>
  <c r="CD22" i="4"/>
  <c r="AJ20" i="4"/>
  <c r="E22" i="30"/>
  <c r="H45" i="26"/>
  <c r="J56" i="23"/>
  <c r="F45" i="21"/>
  <c r="H36" i="20"/>
  <c r="E31" i="16"/>
  <c r="U36" i="15"/>
  <c r="H39" i="14"/>
  <c r="D29" i="9"/>
  <c r="F31" i="7"/>
  <c r="O65" i="5"/>
  <c r="O45" i="5"/>
  <c r="O29" i="5"/>
  <c r="O9" i="5"/>
  <c r="T71" i="4"/>
  <c r="BG68" i="4"/>
  <c r="BI66" i="4"/>
  <c r="O64" i="4"/>
  <c r="BZ61" i="4"/>
  <c r="T59" i="4"/>
  <c r="J57" i="4"/>
  <c r="BI54" i="4"/>
  <c r="BK52" i="4"/>
  <c r="BZ49" i="4"/>
  <c r="BP47" i="4"/>
  <c r="J45" i="4"/>
  <c r="L43" i="4"/>
  <c r="BK40" i="4"/>
  <c r="AC38" i="4"/>
  <c r="BP35" i="4"/>
  <c r="BF33" i="4"/>
  <c r="L31" i="4"/>
  <c r="N29" i="4"/>
  <c r="AC26" i="4"/>
  <c r="S24" i="4"/>
  <c r="BF21" i="4"/>
  <c r="BH19" i="4"/>
  <c r="N17" i="4"/>
  <c r="BY14" i="4"/>
  <c r="M51" i="20"/>
  <c r="J26" i="14"/>
  <c r="H47" i="6"/>
  <c r="T30" i="5"/>
  <c r="BI65" i="4"/>
  <c r="BQ57" i="4"/>
  <c r="CA47" i="4"/>
  <c r="CI39" i="4"/>
  <c r="BT28" i="4"/>
  <c r="W23" i="4"/>
  <c r="R19" i="4"/>
  <c r="AV16" i="4"/>
  <c r="P13" i="4"/>
  <c r="CD10" i="4"/>
  <c r="AJ8" i="4"/>
  <c r="C129" i="1"/>
  <c r="C81" i="1"/>
  <c r="C47" i="1"/>
  <c r="D28" i="1"/>
  <c r="F83" i="1"/>
  <c r="AI54" i="4"/>
  <c r="Y9" i="4"/>
  <c r="R44" i="5"/>
  <c r="H32" i="4"/>
  <c r="I65" i="26"/>
  <c r="N56" i="15"/>
  <c r="M8" i="7"/>
  <c r="S54" i="5"/>
  <c r="BB71" i="4"/>
  <c r="BJ63" i="4"/>
  <c r="BT53" i="4"/>
  <c r="CB45" i="4"/>
  <c r="AP35" i="4"/>
  <c r="W27" i="4"/>
  <c r="BW21" i="4"/>
  <c r="BH18" i="4"/>
  <c r="O15" i="4"/>
  <c r="BB12" i="4"/>
  <c r="BR9" i="4"/>
  <c r="BT7" i="4"/>
  <c r="F62" i="1"/>
  <c r="L11" i="4"/>
  <c r="AJ53" i="4"/>
  <c r="BK7" i="4"/>
  <c r="F34" i="4"/>
  <c r="D61" i="1"/>
  <c r="K51" i="20"/>
  <c r="H26" i="14"/>
  <c r="F39" i="6"/>
  <c r="L41" i="5"/>
  <c r="BD68" i="4"/>
  <c r="BL60" i="4"/>
  <c r="BV50" i="4"/>
  <c r="CD42" i="4"/>
  <c r="CO31" i="4"/>
  <c r="BJ24" i="4"/>
  <c r="AA20" i="4"/>
  <c r="L17" i="4"/>
  <c r="BE13" i="4"/>
  <c r="AE11" i="4"/>
  <c r="BR8" i="4"/>
  <c r="D47" i="2"/>
  <c r="E36" i="1"/>
  <c r="F49" i="1"/>
  <c r="P26" i="4"/>
  <c r="E55" i="1"/>
  <c r="BJ27" i="4"/>
  <c r="D63" i="1"/>
  <c r="G61" i="20"/>
  <c r="E30" i="12"/>
  <c r="H29" i="6"/>
  <c r="H22" i="5"/>
  <c r="CU63" i="4"/>
  <c r="K55" i="4"/>
  <c r="U45" i="4"/>
  <c r="AC37" i="4"/>
  <c r="CH27" i="4"/>
  <c r="BU22" i="4"/>
  <c r="CN18" i="4"/>
  <c r="L16" i="4"/>
  <c r="CB12" i="4"/>
  <c r="BC10" i="4"/>
  <c r="I8" i="4"/>
  <c r="F118" i="1"/>
  <c r="D22" i="1"/>
  <c r="BX61" i="4"/>
  <c r="E53" i="1"/>
  <c r="X9" i="4"/>
  <c r="F61" i="20"/>
  <c r="D45" i="10"/>
  <c r="G29" i="6"/>
  <c r="G38" i="5"/>
  <c r="AS68" i="4"/>
  <c r="F59" i="4"/>
  <c r="P49" i="4"/>
  <c r="X41" i="4"/>
  <c r="AH31" i="4"/>
  <c r="BB24" i="4"/>
  <c r="CE19" i="4"/>
  <c r="BV16" i="4"/>
  <c r="BB13" i="4"/>
  <c r="E11" i="4"/>
  <c r="AR8" i="4"/>
  <c r="D21" i="2"/>
  <c r="E88" i="1"/>
  <c r="E48" i="1"/>
  <c r="F55" i="1"/>
  <c r="CQ42" i="4"/>
  <c r="E11" i="1"/>
  <c r="AX15" i="4"/>
  <c r="E60" i="26"/>
  <c r="E64" i="15"/>
  <c r="L15" i="7"/>
  <c r="F62" i="5"/>
  <c r="F14" i="5"/>
  <c r="AU65" i="4"/>
  <c r="G57" i="4"/>
  <c r="P48" i="4"/>
  <c r="BT40" i="4"/>
  <c r="AE33" i="4"/>
  <c r="BI25" i="4"/>
  <c r="G22" i="4"/>
  <c r="AC19" i="4"/>
  <c r="CL16" i="4"/>
  <c r="N14" i="4"/>
  <c r="F12" i="4"/>
  <c r="Q10" i="4"/>
  <c r="AE8" i="4"/>
  <c r="D32" i="2"/>
  <c r="D98" i="1"/>
  <c r="D64" i="1"/>
  <c r="AX9" i="4"/>
  <c r="BP69" i="4"/>
  <c r="BN17" i="4"/>
  <c r="F49" i="6"/>
  <c r="BA35" i="4"/>
  <c r="D101" i="1"/>
  <c r="E64" i="13"/>
  <c r="F35" i="20"/>
  <c r="E58" i="21"/>
  <c r="D29" i="25"/>
  <c r="D54" i="17"/>
  <c r="D37" i="12"/>
  <c r="D20" i="22"/>
  <c r="L8" i="14"/>
  <c r="D51" i="22"/>
  <c r="T40" i="15"/>
  <c r="D8" i="25"/>
  <c r="CU60" i="4"/>
  <c r="BW36" i="4"/>
  <c r="CC18" i="4"/>
  <c r="O50" i="20"/>
  <c r="D41" i="6"/>
  <c r="J21" i="5"/>
  <c r="BU61" i="4"/>
  <c r="L50" i="4"/>
  <c r="AO33" i="4"/>
  <c r="F21" i="21"/>
  <c r="N37" i="7"/>
  <c r="I7" i="5"/>
  <c r="BV59" i="4"/>
  <c r="M48" i="4"/>
  <c r="AU38" i="4"/>
  <c r="BC30" i="4"/>
  <c r="D63" i="26"/>
  <c r="D18" i="20"/>
  <c r="D60" i="8"/>
  <c r="H22" i="6"/>
  <c r="T7" i="5"/>
  <c r="CA65" i="4"/>
  <c r="CU57" i="4"/>
  <c r="BE51" i="4"/>
  <c r="AC43" i="4"/>
  <c r="K37" i="4"/>
  <c r="CA29" i="4"/>
  <c r="BU23" i="4"/>
  <c r="L27" i="20"/>
  <c r="J12" i="15"/>
  <c r="D55" i="7"/>
  <c r="G70" i="6"/>
  <c r="S63" i="5"/>
  <c r="S39" i="5"/>
  <c r="M12" i="5"/>
  <c r="CT69" i="4"/>
  <c r="AQ64" i="4"/>
  <c r="W60" i="4"/>
  <c r="AN55" i="4"/>
  <c r="H51" i="4"/>
  <c r="CH45" i="4"/>
  <c r="AP41" i="4"/>
  <c r="BG36" i="4"/>
  <c r="BW32" i="4"/>
  <c r="BD27" i="4"/>
  <c r="F40" i="29"/>
  <c r="H43" i="23"/>
  <c r="E53" i="20"/>
  <c r="O42" i="15"/>
  <c r="H16" i="14"/>
  <c r="G36" i="7"/>
  <c r="F58" i="6"/>
  <c r="L64" i="5"/>
  <c r="L44" i="5"/>
  <c r="R21" i="5"/>
  <c r="V72" i="4"/>
  <c r="AY67" i="4"/>
  <c r="AE63" i="4"/>
  <c r="W59" i="4"/>
  <c r="Z56" i="4"/>
  <c r="CA51" i="4"/>
  <c r="BR48" i="4"/>
  <c r="Y45" i="4"/>
  <c r="CK41" i="4"/>
  <c r="CC37" i="4"/>
  <c r="BT34" i="4"/>
  <c r="AA31" i="4"/>
  <c r="CA27" i="4"/>
  <c r="I53" i="29"/>
  <c r="G8" i="26"/>
  <c r="F59" i="21"/>
  <c r="G17" i="20"/>
  <c r="M34" i="15"/>
  <c r="J15" i="14"/>
  <c r="F62" i="7"/>
  <c r="G19" i="7"/>
  <c r="E12" i="6"/>
  <c r="E29" i="5"/>
  <c r="CE70" i="4"/>
  <c r="CH67" i="4"/>
  <c r="BB63" i="4"/>
  <c r="AS60" i="4"/>
  <c r="CG56" i="4"/>
  <c r="BL53" i="4"/>
  <c r="S50" i="4"/>
  <c r="BF47" i="4"/>
  <c r="BI44" i="4"/>
  <c r="O42" i="4"/>
  <c r="BO38" i="4"/>
  <c r="AS36" i="4"/>
  <c r="AJ33" i="4"/>
  <c r="CI30" i="4"/>
  <c r="BB27" i="4"/>
  <c r="T25" i="4"/>
  <c r="K22" i="4"/>
  <c r="BJ19" i="4"/>
  <c r="AC16" i="4"/>
  <c r="BP13" i="4"/>
  <c r="E26" i="28"/>
  <c r="I61" i="23"/>
  <c r="I68" i="20"/>
  <c r="G50" i="16"/>
  <c r="I19" i="15"/>
  <c r="I19" i="14"/>
  <c r="J60" i="7"/>
  <c r="G20" i="7"/>
  <c r="D50" i="6"/>
  <c r="D14" i="6"/>
  <c r="D61" i="5"/>
  <c r="D49" i="5"/>
  <c r="J34" i="5"/>
  <c r="D23" i="5"/>
  <c r="J8" i="5"/>
  <c r="AG71" i="4"/>
  <c r="BT68" i="4"/>
  <c r="BV66" i="4"/>
  <c r="CK63" i="4"/>
  <c r="CA61" i="4"/>
  <c r="AG59" i="4"/>
  <c r="W57" i="4"/>
  <c r="BV54" i="4"/>
  <c r="AZ52" i="4"/>
  <c r="CA49" i="4"/>
  <c r="CC47" i="4"/>
  <c r="W45" i="4"/>
  <c r="Y43" i="4"/>
  <c r="AZ40" i="4"/>
  <c r="AP38" i="4"/>
  <c r="CC35" i="4"/>
  <c r="BS33" i="4"/>
  <c r="Y31" i="4"/>
  <c r="AA29" i="4"/>
  <c r="AP26" i="4"/>
  <c r="AF24" i="4"/>
  <c r="BS21" i="4"/>
  <c r="BU19" i="4"/>
  <c r="D26" i="28"/>
  <c r="K18" i="26"/>
  <c r="H13" i="23"/>
  <c r="K71" i="20"/>
  <c r="K7" i="20"/>
  <c r="H67" i="15"/>
  <c r="G14" i="15"/>
  <c r="H19" i="14"/>
  <c r="D65" i="7"/>
  <c r="I23" i="7"/>
  <c r="I56" i="5"/>
  <c r="I40" i="5"/>
  <c r="I20" i="5"/>
  <c r="BC72" i="4"/>
  <c r="I70" i="4"/>
  <c r="CR67" i="4"/>
  <c r="AX65" i="4"/>
  <c r="AB63" i="4"/>
  <c r="BC60" i="4"/>
  <c r="BE58" i="4"/>
  <c r="CR55" i="4"/>
  <c r="CT53" i="4"/>
  <c r="AB51" i="4"/>
  <c r="R49" i="4"/>
  <c r="BE46" i="4"/>
  <c r="AU44" i="4"/>
  <c r="CT41" i="4"/>
  <c r="BX39" i="4"/>
  <c r="R37" i="4"/>
  <c r="H35" i="4"/>
  <c r="AU32" i="4"/>
  <c r="AW30" i="4"/>
  <c r="BX27" i="4"/>
  <c r="BN25" i="4"/>
  <c r="H23" i="4"/>
  <c r="CQ20" i="4"/>
  <c r="AW18" i="4"/>
  <c r="AY16" i="4"/>
  <c r="D60" i="25"/>
  <c r="D25" i="17"/>
  <c r="D50" i="7"/>
  <c r="H7" i="6"/>
  <c r="G71" i="4"/>
  <c r="O63" i="4"/>
  <c r="Y53" i="4"/>
  <c r="AG45" i="4"/>
  <c r="AR34" i="4"/>
  <c r="CH26" i="4"/>
  <c r="AN21" i="4"/>
  <c r="AD18" i="4"/>
  <c r="CT14" i="4"/>
  <c r="AO12" i="4"/>
  <c r="BS9" i="4"/>
  <c r="BU7" i="4"/>
  <c r="C107" i="1"/>
  <c r="C71" i="1"/>
  <c r="C19" i="1"/>
  <c r="T16" i="4"/>
  <c r="I16" i="20"/>
  <c r="E25" i="4"/>
  <c r="E9" i="1"/>
  <c r="BQ67" i="4"/>
  <c r="CU14" i="4"/>
  <c r="F67" i="22"/>
  <c r="D42" i="12"/>
  <c r="G39" i="6"/>
  <c r="S30" i="5"/>
  <c r="H69" i="4"/>
  <c r="R59" i="4"/>
  <c r="Z51" i="4"/>
  <c r="AJ41" i="4"/>
  <c r="AS32" i="4"/>
  <c r="N24" i="4"/>
  <c r="BL20" i="4"/>
  <c r="M17" i="4"/>
  <c r="AG14" i="4"/>
  <c r="T11" i="4"/>
  <c r="J9" i="4"/>
  <c r="D36" i="2"/>
  <c r="F26" i="1"/>
  <c r="R28" i="15"/>
  <c r="AA27" i="4"/>
  <c r="F65" i="6"/>
  <c r="CB17" i="4"/>
  <c r="K22" i="26"/>
  <c r="E24" i="17"/>
  <c r="G39" i="7"/>
  <c r="R70" i="5"/>
  <c r="L17" i="5"/>
  <c r="J66" i="4"/>
  <c r="T56" i="4"/>
  <c r="AB48" i="4"/>
  <c r="AL38" i="4"/>
  <c r="CT28" i="4"/>
  <c r="BB22" i="4"/>
  <c r="P19" i="4"/>
  <c r="AT15" i="4"/>
  <c r="CD12" i="4"/>
  <c r="T10" i="4"/>
  <c r="J8" i="4"/>
  <c r="F82" i="1"/>
  <c r="M25" i="4"/>
  <c r="U68" i="4"/>
  <c r="CU15" i="4"/>
  <c r="R12" i="5"/>
  <c r="BO15" i="4"/>
  <c r="G60" i="26"/>
  <c r="D9" i="17"/>
  <c r="F58" i="14"/>
  <c r="F43" i="12"/>
  <c r="E40" i="12"/>
  <c r="T42" i="15"/>
  <c r="G65" i="22"/>
  <c r="D12" i="10"/>
  <c r="E18" i="20"/>
  <c r="D54" i="13"/>
  <c r="BA46" i="4"/>
  <c r="AJ15" i="4"/>
  <c r="N42" i="7"/>
  <c r="AM71" i="4"/>
  <c r="CF50" i="4"/>
  <c r="AC33" i="4"/>
  <c r="D23" i="15"/>
  <c r="O70" i="4"/>
  <c r="CO52" i="4"/>
  <c r="BT37" i="4"/>
  <c r="Y24" i="4"/>
  <c r="U62" i="15"/>
  <c r="H30" i="6"/>
  <c r="H7" i="5"/>
  <c r="W61" i="4"/>
  <c r="AU49" i="4"/>
  <c r="I39" i="4"/>
  <c r="AF28" i="4"/>
  <c r="E24" i="22"/>
  <c r="I32" i="14"/>
  <c r="G12" i="7"/>
  <c r="M60" i="5"/>
  <c r="S23" i="5"/>
  <c r="AY68" i="4"/>
  <c r="BF61" i="4"/>
  <c r="AC54" i="4"/>
  <c r="BT47" i="4"/>
  <c r="CB39" i="4"/>
  <c r="AX33" i="4"/>
  <c r="AR27" i="4"/>
  <c r="K14" i="26"/>
  <c r="Q17" i="20"/>
  <c r="H56" i="14"/>
  <c r="N24" i="7"/>
  <c r="F10" i="6"/>
  <c r="F37" i="5"/>
  <c r="BR72" i="4"/>
  <c r="AM67" i="4"/>
  <c r="I61" i="4"/>
  <c r="O55" i="4"/>
  <c r="CC49" i="4"/>
  <c r="BJ44" i="4"/>
  <c r="AE39" i="4"/>
  <c r="BI33" i="4"/>
  <c r="AP28" i="4"/>
  <c r="M38" i="29"/>
  <c r="D28" i="23"/>
  <c r="D29" i="17"/>
  <c r="J47" i="14"/>
  <c r="D49" i="7"/>
  <c r="E36" i="6"/>
  <c r="E11" i="5"/>
  <c r="AK68" i="4"/>
  <c r="AP63" i="4"/>
  <c r="AI58" i="4"/>
  <c r="AO52" i="4"/>
  <c r="U48" i="4"/>
  <c r="AW44" i="4"/>
  <c r="E40" i="4"/>
  <c r="AT35" i="4"/>
  <c r="BJ31" i="4"/>
  <c r="AP27" i="4"/>
  <c r="J23" i="4"/>
  <c r="BW18" i="4"/>
  <c r="AQ14" i="4"/>
  <c r="D72" i="27"/>
  <c r="E12" i="22"/>
  <c r="S69" i="15"/>
  <c r="I35" i="14"/>
  <c r="J51" i="7"/>
  <c r="D70" i="6"/>
  <c r="P71" i="5"/>
  <c r="J52" i="5"/>
  <c r="P33" i="5"/>
  <c r="J14" i="5"/>
  <c r="BF70" i="4"/>
  <c r="Y67" i="4"/>
  <c r="BY63" i="4"/>
  <c r="AF60" i="4"/>
  <c r="BH56" i="4"/>
  <c r="AA53" i="4"/>
  <c r="BO49" i="4"/>
  <c r="V46" i="4"/>
  <c r="BJ42" i="4"/>
  <c r="CL38" i="4"/>
  <c r="BQ35" i="4"/>
  <c r="X32" i="4"/>
  <c r="AN28" i="4"/>
  <c r="CB24" i="4"/>
  <c r="BG21" i="4"/>
  <c r="G7" i="30"/>
  <c r="E31" i="25"/>
  <c r="G38" i="21"/>
  <c r="D35" i="19"/>
  <c r="K34" i="15"/>
  <c r="E45" i="13"/>
  <c r="D30" i="7"/>
  <c r="O55" i="5"/>
  <c r="I28" i="5"/>
  <c r="CN71" i="4"/>
  <c r="AU68" i="4"/>
  <c r="AL65" i="4"/>
  <c r="BN61" i="4"/>
  <c r="CD57" i="4"/>
  <c r="AW54" i="4"/>
  <c r="P51" i="4"/>
  <c r="BD47" i="4"/>
  <c r="CF43" i="4"/>
  <c r="AY40" i="4"/>
  <c r="F37" i="4"/>
  <c r="AT33" i="4"/>
  <c r="CH29" i="4"/>
  <c r="Q26" i="4"/>
  <c r="CO22" i="4"/>
  <c r="AV19" i="4"/>
  <c r="BL15" i="4"/>
  <c r="P38" i="20"/>
  <c r="J44" i="7"/>
  <c r="H28" i="5"/>
  <c r="BN60" i="4"/>
  <c r="AE47" i="4"/>
  <c r="CO33" i="4"/>
  <c r="CT22" i="4"/>
  <c r="AU17" i="4"/>
  <c r="CT12" i="4"/>
  <c r="BG9" i="4"/>
  <c r="C127" i="1"/>
  <c r="C59" i="1"/>
  <c r="X26" i="4"/>
  <c r="E59" i="15"/>
  <c r="AL8" i="4"/>
  <c r="AI53" i="4"/>
  <c r="F44" i="26"/>
  <c r="D24" i="11"/>
  <c r="G52" i="5"/>
  <c r="BG66" i="4"/>
  <c r="X53" i="4"/>
  <c r="CG40" i="4"/>
  <c r="CF26" i="4"/>
  <c r="BR19" i="4"/>
  <c r="CR14" i="4"/>
  <c r="H11" i="4"/>
  <c r="BH7" i="4"/>
  <c r="D34" i="1"/>
  <c r="AS44" i="4"/>
  <c r="F66" i="5"/>
  <c r="D45" i="1"/>
  <c r="K46" i="15"/>
  <c r="F31" i="6"/>
  <c r="R14" i="5"/>
  <c r="P60" i="4"/>
  <c r="CA45" i="4"/>
  <c r="AS31" i="4"/>
  <c r="AF22" i="4"/>
  <c r="CO16" i="4"/>
  <c r="J12" i="4"/>
  <c r="BF8" i="4"/>
  <c r="F72" i="1"/>
  <c r="F13" i="1"/>
  <c r="AK9" i="4"/>
  <c r="CL23" i="4"/>
  <c r="D39" i="26"/>
  <c r="D46" i="10"/>
  <c r="H70" i="5"/>
  <c r="AT68" i="4"/>
  <c r="BH54" i="4"/>
  <c r="W43" i="4"/>
  <c r="CE31" i="4"/>
  <c r="AZ22" i="4"/>
  <c r="Z18" i="4"/>
  <c r="P14" i="4"/>
  <c r="AQ10" i="4"/>
  <c r="AT7" i="4"/>
  <c r="F52" i="1"/>
  <c r="AM50" i="4"/>
  <c r="F50" i="5"/>
  <c r="D17" i="27"/>
  <c r="E55" i="8"/>
  <c r="G70" i="5"/>
  <c r="S8" i="5"/>
  <c r="BC58" i="4"/>
  <c r="R47" i="4"/>
  <c r="BZ35" i="4"/>
  <c r="AD24" i="4"/>
  <c r="K19" i="4"/>
  <c r="CO14" i="4"/>
  <c r="CL10" i="4"/>
  <c r="CO7" i="4"/>
  <c r="E108" i="1"/>
  <c r="E46" i="1"/>
  <c r="D31" i="7"/>
  <c r="AU11" i="4"/>
  <c r="CK13" i="4"/>
  <c r="G57" i="22"/>
  <c r="D44" i="10"/>
  <c r="L51" i="5"/>
  <c r="CK71" i="4"/>
  <c r="BA59" i="4"/>
  <c r="BM47" i="4"/>
  <c r="AA37" i="4"/>
  <c r="V28" i="4"/>
  <c r="CI21" i="4"/>
  <c r="W18" i="4"/>
  <c r="Z15" i="4"/>
  <c r="CL11" i="4"/>
  <c r="BN9" i="4"/>
  <c r="T7" i="4"/>
  <c r="D96" i="1"/>
  <c r="D56" i="1"/>
  <c r="J40" i="7"/>
  <c r="S16" i="4"/>
  <c r="P72" i="4"/>
  <c r="BP14" i="4"/>
  <c r="G12" i="26"/>
  <c r="G67" i="16"/>
  <c r="E46" i="8"/>
  <c r="H43" i="6"/>
  <c r="H32" i="5"/>
  <c r="CE67" i="4"/>
  <c r="AQ59" i="4"/>
  <c r="CU51" i="4"/>
  <c r="J44" i="4"/>
  <c r="Q37" i="4"/>
  <c r="BU29" i="4"/>
  <c r="AB24" i="4"/>
  <c r="BW20" i="4"/>
  <c r="F18" i="4"/>
  <c r="BE15" i="4"/>
  <c r="W13" i="4"/>
  <c r="O11" i="4"/>
  <c r="E9" i="4"/>
  <c r="S7" i="4"/>
  <c r="C114" i="1"/>
  <c r="C84" i="1"/>
  <c r="C46" i="1"/>
  <c r="C8" i="1"/>
  <c r="BY61" i="4"/>
  <c r="CT40" i="4"/>
  <c r="CU21" i="4"/>
  <c r="AA8" i="4"/>
  <c r="F57" i="7"/>
  <c r="CH51" i="4"/>
  <c r="AH16" i="4"/>
  <c r="E47" i="1"/>
  <c r="R52" i="5"/>
  <c r="AN48" i="4"/>
  <c r="F14" i="4"/>
  <c r="D41" i="1"/>
  <c r="O70" i="20"/>
  <c r="E11" i="15"/>
  <c r="F32" i="7"/>
  <c r="M69" i="5"/>
  <c r="S34" i="5"/>
  <c r="BZ71" i="4"/>
  <c r="AJ65" i="4"/>
  <c r="CN57" i="4"/>
  <c r="CU50" i="4"/>
  <c r="BF43" i="4"/>
  <c r="P37" i="4"/>
  <c r="V31" i="4"/>
  <c r="AA26" i="4"/>
  <c r="BN22" i="4"/>
  <c r="R20" i="4"/>
  <c r="CG17" i="4"/>
  <c r="CI15" i="4"/>
  <c r="BM13" i="4"/>
  <c r="BV11" i="4"/>
  <c r="AA10" i="4"/>
  <c r="AO8" i="4"/>
  <c r="D66" i="2"/>
  <c r="T12" i="5"/>
  <c r="AB62" i="4"/>
  <c r="AX40" i="4"/>
  <c r="T22" i="4"/>
  <c r="BT11" i="4"/>
  <c r="K26" i="23"/>
  <c r="AQ46" i="4"/>
  <c r="AC12" i="4"/>
  <c r="E11" i="25"/>
  <c r="CF52" i="4"/>
  <c r="BL18" i="4"/>
  <c r="D111" i="1"/>
  <c r="K54" i="26"/>
  <c r="N70" i="20"/>
  <c r="H31" i="15"/>
  <c r="J64" i="7"/>
  <c r="F35" i="6"/>
  <c r="R50" i="5"/>
  <c r="R18" i="5"/>
  <c r="AE69" i="4"/>
  <c r="AK63" i="4"/>
  <c r="AR56" i="4"/>
  <c r="CU49" i="4"/>
  <c r="I43" i="4"/>
  <c r="O37" i="4"/>
  <c r="U31" i="4"/>
  <c r="Z26" i="4"/>
  <c r="CG22" i="4"/>
  <c r="AH20" i="4"/>
  <c r="S18" i="4"/>
  <c r="F16" i="4"/>
  <c r="J14" i="4"/>
  <c r="AE12" i="4"/>
  <c r="BV10" i="4"/>
  <c r="AA9" i="4"/>
  <c r="D29" i="18"/>
  <c r="F40" i="12"/>
  <c r="D58" i="26"/>
  <c r="H42" i="15"/>
  <c r="F58" i="22"/>
  <c r="D69" i="9"/>
  <c r="E49" i="15"/>
  <c r="D38" i="13"/>
  <c r="AI40" i="4"/>
  <c r="X15" i="4"/>
  <c r="D65" i="6"/>
  <c r="AA71" i="4"/>
  <c r="BT50" i="4"/>
  <c r="F32" i="4"/>
  <c r="F61" i="7"/>
  <c r="BM68" i="4"/>
  <c r="CF49" i="4"/>
  <c r="BH37" i="4"/>
  <c r="I55" i="29"/>
  <c r="K60" i="15"/>
  <c r="H28" i="6"/>
  <c r="CS71" i="4"/>
  <c r="Y59" i="4"/>
  <c r="CR48" i="4"/>
  <c r="CQ37" i="4"/>
  <c r="T28" i="4"/>
  <c r="I40" i="20"/>
  <c r="I28" i="14"/>
  <c r="G8" i="7"/>
  <c r="S59" i="5"/>
  <c r="G15" i="5"/>
  <c r="AM68" i="4"/>
  <c r="BG60" i="4"/>
  <c r="Q54" i="4"/>
  <c r="Y46" i="4"/>
  <c r="BP39" i="4"/>
  <c r="AL33" i="4"/>
  <c r="AF27" i="4"/>
  <c r="L57" i="23"/>
  <c r="N14" i="20"/>
  <c r="H28" i="14"/>
  <c r="M23" i="7"/>
  <c r="L66" i="5"/>
  <c r="L36" i="5"/>
  <c r="BF72" i="4"/>
  <c r="AA67" i="4"/>
  <c r="BG59" i="4"/>
  <c r="BX54" i="4"/>
  <c r="U49" i="4"/>
  <c r="AX44" i="4"/>
  <c r="T38" i="4"/>
  <c r="AW33" i="4"/>
  <c r="AD28" i="4"/>
  <c r="G31" i="29"/>
  <c r="D22" i="22"/>
  <c r="D13" i="17"/>
  <c r="J27" i="14"/>
  <c r="J47" i="7"/>
  <c r="E18" i="6"/>
  <c r="E9" i="5"/>
  <c r="Y68" i="4"/>
  <c r="AD63" i="4"/>
  <c r="X57" i="4"/>
  <c r="AC52" i="4"/>
  <c r="I48" i="4"/>
  <c r="AK44" i="4"/>
  <c r="AP39" i="4"/>
  <c r="AH35" i="4"/>
  <c r="Z31" i="4"/>
  <c r="AD27" i="4"/>
  <c r="AU22" i="4"/>
  <c r="BK18" i="4"/>
  <c r="AE14" i="4"/>
  <c r="E48" i="27"/>
  <c r="D18" i="21"/>
  <c r="I67" i="15"/>
  <c r="I31" i="14"/>
  <c r="F50" i="7"/>
  <c r="D56" i="6"/>
  <c r="D71" i="5"/>
  <c r="D51" i="5"/>
  <c r="D33" i="5"/>
  <c r="J10" i="5"/>
  <c r="AT70" i="4"/>
  <c r="M67" i="4"/>
  <c r="BM63" i="4"/>
  <c r="BQ59" i="4"/>
  <c r="AV56" i="4"/>
  <c r="O53" i="4"/>
  <c r="BC49" i="4"/>
  <c r="BG45" i="4"/>
  <c r="AX42" i="4"/>
  <c r="BZ38" i="4"/>
  <c r="BE35" i="4"/>
  <c r="BI31" i="4"/>
  <c r="AB28" i="4"/>
  <c r="BP24" i="4"/>
  <c r="AU21" i="4"/>
  <c r="J23" i="29"/>
  <c r="E15" i="25"/>
  <c r="H31" i="21"/>
  <c r="D56" i="18"/>
  <c r="R21" i="15"/>
  <c r="E29" i="13"/>
  <c r="N27" i="7"/>
  <c r="I54" i="5"/>
  <c r="O23" i="5"/>
  <c r="CB71" i="4"/>
  <c r="AI68" i="4"/>
  <c r="Z65" i="4"/>
  <c r="F61" i="4"/>
  <c r="BR57" i="4"/>
  <c r="AK54" i="4"/>
  <c r="CK50" i="4"/>
  <c r="CO46" i="4"/>
  <c r="BT43" i="4"/>
  <c r="AM40" i="4"/>
  <c r="CA36" i="4"/>
  <c r="CE32" i="4"/>
  <c r="BV29" i="4"/>
  <c r="E26" i="4"/>
  <c r="CC22" i="4"/>
  <c r="CG18" i="4"/>
  <c r="AZ15" i="4"/>
  <c r="D26" i="20"/>
  <c r="I39" i="7"/>
  <c r="BB72" i="4"/>
  <c r="R60" i="4"/>
  <c r="CB46" i="4"/>
  <c r="AS33" i="4"/>
  <c r="CO21" i="4"/>
  <c r="AE17" i="4"/>
  <c r="CF12" i="4"/>
  <c r="AU9" i="4"/>
  <c r="C113" i="1"/>
  <c r="C57" i="1"/>
  <c r="BF19" i="4"/>
  <c r="I14" i="14"/>
  <c r="E67" i="1"/>
  <c r="AL50" i="4"/>
  <c r="D42" i="24"/>
  <c r="E66" i="8"/>
  <c r="S38" i="5"/>
  <c r="K66" i="4"/>
  <c r="BU52" i="4"/>
  <c r="AK40" i="4"/>
  <c r="CT24" i="4"/>
  <c r="BA19" i="4"/>
  <c r="CC14" i="4"/>
  <c r="CO10" i="4"/>
  <c r="D72" i="2"/>
  <c r="D16" i="1"/>
  <c r="AW40" i="4"/>
  <c r="R36" i="5"/>
  <c r="F26" i="27"/>
  <c r="I36" i="15"/>
  <c r="F23" i="6"/>
  <c r="F12" i="5"/>
  <c r="BO57" i="4"/>
  <c r="AE45" i="4"/>
  <c r="AT30" i="4"/>
  <c r="M22" i="4"/>
  <c r="M16" i="4"/>
  <c r="CO11" i="4"/>
  <c r="AT8" i="4"/>
  <c r="F66" i="1"/>
  <c r="M31" i="5"/>
  <c r="N8" i="4"/>
  <c r="BI21" i="4"/>
  <c r="J17" i="26"/>
  <c r="J48" i="7"/>
  <c r="T64" i="5"/>
  <c r="CQ67" i="4"/>
  <c r="N52" i="4"/>
  <c r="BT42" i="4"/>
  <c r="AI31" i="4"/>
  <c r="BA21" i="4"/>
  <c r="J18" i="4"/>
  <c r="CU13" i="4"/>
  <c r="CB9" i="4"/>
  <c r="AH7" i="4"/>
  <c r="F44" i="1"/>
  <c r="S22" i="4"/>
  <c r="R20" i="5"/>
  <c r="F60" i="26"/>
  <c r="F54" i="7"/>
  <c r="M67" i="5"/>
  <c r="CK72" i="4"/>
  <c r="I56" i="4"/>
  <c r="BO46" i="4"/>
  <c r="AD35" i="4"/>
  <c r="O23" i="4"/>
  <c r="BT18" i="4"/>
  <c r="BX14" i="4"/>
  <c r="AD10" i="4"/>
  <c r="CC7" i="4"/>
  <c r="E106" i="1"/>
  <c r="D40" i="1"/>
  <c r="G25" i="6"/>
  <c r="L10" i="4"/>
  <c r="BS12" i="4"/>
  <c r="E19" i="22"/>
  <c r="E54" i="8"/>
  <c r="R48" i="5"/>
  <c r="AO71" i="4"/>
  <c r="E59" i="4"/>
  <c r="Q47" i="4"/>
  <c r="BX36" i="4"/>
  <c r="CE27" i="4"/>
  <c r="BP21" i="4"/>
  <c r="G18" i="4"/>
  <c r="J15" i="4"/>
  <c r="BY11" i="4"/>
  <c r="BB9" i="4"/>
  <c r="H7" i="4"/>
  <c r="D94" i="1"/>
  <c r="D54" i="1"/>
  <c r="G33" i="6"/>
  <c r="BG11" i="4"/>
  <c r="BO69" i="4"/>
  <c r="BT9" i="4"/>
  <c r="D70" i="23"/>
  <c r="E29" i="16"/>
  <c r="N70" i="7"/>
  <c r="H35" i="6"/>
  <c r="T26" i="5"/>
  <c r="AI67" i="4"/>
  <c r="CN58" i="4"/>
  <c r="AY51" i="4"/>
  <c r="BG43" i="4"/>
  <c r="BN36" i="4"/>
  <c r="Y29" i="4"/>
  <c r="BA23" i="4"/>
  <c r="BD20" i="4"/>
  <c r="CI17" i="4"/>
  <c r="AO15" i="4"/>
  <c r="I13" i="4"/>
  <c r="BX10" i="4"/>
  <c r="CL8" i="4"/>
  <c r="G7" i="4"/>
  <c r="C112" i="1"/>
  <c r="C80" i="1"/>
  <c r="C44" i="1"/>
  <c r="G29" i="20"/>
  <c r="AD60" i="4"/>
  <c r="AY39" i="4"/>
  <c r="AZ20" i="4"/>
  <c r="P7" i="4"/>
  <c r="M13" i="7"/>
  <c r="AN49" i="4"/>
  <c r="CF14" i="4"/>
  <c r="E23" i="1"/>
  <c r="L39" i="5"/>
  <c r="AS43" i="4"/>
  <c r="AH11" i="4"/>
  <c r="D21" i="1"/>
  <c r="F45" i="20"/>
  <c r="I66" i="14"/>
  <c r="G23" i="7"/>
  <c r="S66" i="5"/>
  <c r="G32" i="5"/>
  <c r="AD71" i="4"/>
  <c r="CG64" i="4"/>
  <c r="AR57" i="4"/>
  <c r="AY50" i="4"/>
  <c r="BG42" i="4"/>
  <c r="BM36" i="4"/>
  <c r="BS30" i="4"/>
  <c r="AZ25" i="4"/>
  <c r="AR22" i="4"/>
  <c r="CU19" i="4"/>
  <c r="BQ17" i="4"/>
  <c r="BS15" i="4"/>
  <c r="AY13" i="4"/>
  <c r="BJ11" i="4"/>
  <c r="O10" i="4"/>
  <c r="AC8" i="4"/>
  <c r="D54" i="2"/>
  <c r="BN72" i="4"/>
  <c r="BZ60" i="4"/>
  <c r="E37" i="4"/>
  <c r="BK21" i="4"/>
  <c r="CG10" i="4"/>
  <c r="F16" i="21"/>
  <c r="CT39" i="4"/>
  <c r="W11" i="4"/>
  <c r="H7" i="23"/>
  <c r="AM49" i="4"/>
  <c r="Q17" i="4"/>
  <c r="D91" i="1"/>
  <c r="H33" i="26"/>
  <c r="Q57" i="20"/>
  <c r="F21" i="15"/>
  <c r="J58" i="7"/>
  <c r="F27" i="6"/>
  <c r="F48" i="5"/>
  <c r="F16" i="5"/>
  <c r="CB68" i="4"/>
  <c r="CH62" i="4"/>
  <c r="CO55" i="4"/>
  <c r="AY49" i="4"/>
  <c r="BF42" i="4"/>
  <c r="BL36" i="4"/>
  <c r="BR30" i="4"/>
  <c r="CI25" i="4"/>
  <c r="BL22" i="4"/>
  <c r="Q20" i="4"/>
  <c r="CF17" i="4"/>
  <c r="CH15" i="4"/>
  <c r="CO13" i="4"/>
  <c r="Q12" i="4"/>
  <c r="BJ10" i="4"/>
  <c r="O9" i="4"/>
  <c r="AC7" i="4"/>
  <c r="D71" i="26"/>
  <c r="P54" i="20"/>
  <c r="O8" i="15"/>
  <c r="N9" i="7"/>
  <c r="T20" i="5"/>
  <c r="AJ54" i="4"/>
  <c r="G35" i="4"/>
  <c r="BQ20" i="4"/>
  <c r="O8" i="4"/>
  <c r="D24" i="19"/>
  <c r="BR67" i="4"/>
  <c r="AO25" i="4"/>
  <c r="CT8" i="4"/>
  <c r="J26" i="23"/>
  <c r="F26" i="5"/>
  <c r="CR17" i="4"/>
  <c r="D97" i="1"/>
  <c r="AX10" i="4"/>
  <c r="E39" i="17"/>
  <c r="L28" i="7"/>
  <c r="G55" i="26"/>
  <c r="G25" i="15"/>
  <c r="D56" i="22"/>
  <c r="D57" i="9"/>
  <c r="L48" i="15"/>
  <c r="D22" i="13"/>
  <c r="W40" i="4"/>
  <c r="AL13" i="4"/>
  <c r="D45" i="6"/>
  <c r="O71" i="4"/>
  <c r="BH50" i="4"/>
  <c r="CA31" i="4"/>
  <c r="F58" i="7"/>
  <c r="BA68" i="4"/>
  <c r="BT49" i="4"/>
  <c r="AW36" i="4"/>
  <c r="M32" i="29"/>
  <c r="P37" i="15"/>
  <c r="H26" i="6"/>
  <c r="CG71" i="4"/>
  <c r="Z58" i="4"/>
  <c r="CF48" i="4"/>
  <c r="AI37" i="4"/>
  <c r="H28" i="4"/>
  <c r="F37" i="20"/>
  <c r="I24" i="14"/>
  <c r="G7" i="7"/>
  <c r="G59" i="5"/>
  <c r="M14" i="5"/>
  <c r="AA68" i="4"/>
  <c r="AU60" i="4"/>
  <c r="E54" i="4"/>
  <c r="M46" i="4"/>
  <c r="BD39" i="4"/>
  <c r="Z33" i="4"/>
  <c r="T27" i="4"/>
  <c r="D53" i="23"/>
  <c r="D47" i="19"/>
  <c r="H24" i="14"/>
  <c r="G18" i="7"/>
  <c r="R65" i="5"/>
  <c r="R35" i="5"/>
  <c r="AT72" i="4"/>
  <c r="BL66" i="4"/>
  <c r="AU59" i="4"/>
  <c r="BL54" i="4"/>
  <c r="I49" i="4"/>
  <c r="AL44" i="4"/>
  <c r="H38" i="4"/>
  <c r="AK33" i="4"/>
  <c r="R28" i="4"/>
  <c r="L23" i="29"/>
  <c r="F12" i="22"/>
  <c r="D70" i="16"/>
  <c r="J23" i="14"/>
  <c r="G46" i="7"/>
  <c r="E16" i="6"/>
  <c r="E7" i="5"/>
  <c r="M68" i="4"/>
  <c r="R63" i="4"/>
  <c r="L57" i="4"/>
  <c r="Q52" i="4"/>
  <c r="CD47" i="4"/>
  <c r="Y44" i="4"/>
  <c r="AD39" i="4"/>
  <c r="V35" i="4"/>
  <c r="N31" i="4"/>
  <c r="R27" i="4"/>
  <c r="AI22" i="4"/>
  <c r="AY18" i="4"/>
  <c r="S14" i="4"/>
  <c r="G38" i="27"/>
  <c r="E11" i="21"/>
  <c r="Q59" i="15"/>
  <c r="I27" i="14"/>
  <c r="N48" i="7"/>
  <c r="D54" i="6"/>
  <c r="J70" i="5"/>
  <c r="J50" i="5"/>
  <c r="J32" i="5"/>
  <c r="P9" i="5"/>
  <c r="AH70" i="4"/>
  <c r="CT66" i="4"/>
  <c r="BA63" i="4"/>
  <c r="BE59" i="4"/>
  <c r="AJ56" i="4"/>
  <c r="BX52" i="4"/>
  <c r="AQ49" i="4"/>
  <c r="AU45" i="4"/>
  <c r="AL42" i="4"/>
  <c r="BN38" i="4"/>
  <c r="AS35" i="4"/>
  <c r="AW31" i="4"/>
  <c r="P28" i="4"/>
  <c r="BD24" i="4"/>
  <c r="AI21" i="4"/>
  <c r="D16" i="29"/>
  <c r="D53" i="24"/>
  <c r="I24" i="21"/>
  <c r="D8" i="18"/>
  <c r="H19" i="15"/>
  <c r="E13" i="13"/>
  <c r="M26" i="7"/>
  <c r="O53" i="5"/>
  <c r="I22" i="5"/>
  <c r="BP71" i="4"/>
  <c r="W68" i="4"/>
  <c r="N65" i="4"/>
  <c r="CA60" i="4"/>
  <c r="BF57" i="4"/>
  <c r="Y54" i="4"/>
  <c r="BY50" i="4"/>
  <c r="CC46" i="4"/>
  <c r="BH43" i="4"/>
  <c r="AA40" i="4"/>
  <c r="BO36" i="4"/>
  <c r="BS32" i="4"/>
  <c r="BJ29" i="4"/>
  <c r="CL25" i="4"/>
  <c r="BQ22" i="4"/>
  <c r="BU18" i="4"/>
  <c r="AN15" i="4"/>
  <c r="G13" i="20"/>
  <c r="J25" i="7"/>
  <c r="F72" i="4"/>
  <c r="BO59" i="4"/>
  <c r="AF46" i="4"/>
  <c r="AT32" i="4"/>
  <c r="BX21" i="4"/>
  <c r="O17" i="4"/>
  <c r="BR12" i="4"/>
  <c r="AI9" i="4"/>
  <c r="C111" i="1"/>
  <c r="C55" i="1"/>
  <c r="AH18" i="4"/>
  <c r="F63" i="7"/>
  <c r="E51" i="1"/>
  <c r="CL46" i="4"/>
  <c r="G60" i="23"/>
  <c r="E27" i="8"/>
  <c r="G36" i="5"/>
  <c r="BH65" i="4"/>
  <c r="Y52" i="4"/>
  <c r="CH39" i="4"/>
  <c r="BL24" i="4"/>
  <c r="AH19" i="4"/>
  <c r="BL14" i="4"/>
  <c r="CC10" i="4"/>
  <c r="D60" i="2"/>
  <c r="AW25" i="4"/>
  <c r="E36" i="4"/>
  <c r="F18" i="5"/>
  <c r="H65" i="26"/>
  <c r="G26" i="15"/>
  <c r="F15" i="6"/>
  <c r="L9" i="5"/>
  <c r="S57" i="4"/>
  <c r="CB44" i="4"/>
  <c r="CQ29" i="4"/>
  <c r="BV21" i="4"/>
  <c r="CA15" i="4"/>
  <c r="CB11" i="4"/>
  <c r="AH8" i="4"/>
  <c r="F60" i="1"/>
  <c r="M7" i="5"/>
  <c r="O7" i="4"/>
  <c r="AU18" i="4"/>
  <c r="D44" i="25"/>
  <c r="G43" i="7"/>
  <c r="H46" i="5"/>
  <c r="AU67" i="4"/>
  <c r="BK51" i="4"/>
  <c r="Z40" i="4"/>
  <c r="CF30" i="4"/>
  <c r="AK21" i="4"/>
  <c r="K17" i="4"/>
  <c r="CF13" i="4"/>
  <c r="BP9" i="4"/>
  <c r="D46" i="2"/>
  <c r="F34" i="1"/>
  <c r="AF20" i="4"/>
  <c r="BM17" i="4"/>
  <c r="I17" i="26"/>
  <c r="I48" i="7"/>
  <c r="G54" i="5"/>
  <c r="AO72" i="4"/>
  <c r="BF55" i="4"/>
  <c r="U44" i="4"/>
  <c r="CA34" i="4"/>
  <c r="BT22" i="4"/>
  <c r="CL17" i="4"/>
  <c r="BH14" i="4"/>
  <c r="R10" i="4"/>
  <c r="U7" i="4"/>
  <c r="E104" i="1"/>
  <c r="D26" i="1"/>
  <c r="BT65" i="4"/>
  <c r="CH8" i="4"/>
  <c r="V11" i="4"/>
  <c r="F57" i="21"/>
  <c r="E18" i="8"/>
  <c r="F46" i="5"/>
  <c r="CL70" i="4"/>
  <c r="BB58" i="4"/>
  <c r="BN46" i="4"/>
  <c r="AB36" i="4"/>
  <c r="AU27" i="4"/>
  <c r="AY21" i="4"/>
  <c r="CK17" i="4"/>
  <c r="CN14" i="4"/>
  <c r="BL11" i="4"/>
  <c r="R9" i="4"/>
  <c r="D68" i="2"/>
  <c r="D92" i="1"/>
  <c r="D48" i="1"/>
  <c r="G50" i="5"/>
  <c r="X10" i="4"/>
  <c r="BR66" i="4"/>
  <c r="AK8" i="4"/>
  <c r="L50" i="23"/>
  <c r="N51" i="15"/>
  <c r="N64" i="7"/>
  <c r="H27" i="6"/>
  <c r="H24" i="5"/>
  <c r="CF66" i="4"/>
  <c r="AR58" i="4"/>
  <c r="AZ50" i="4"/>
  <c r="K43" i="4"/>
  <c r="BO35" i="4"/>
  <c r="AX28" i="4"/>
  <c r="AE23" i="4"/>
  <c r="AM20" i="4"/>
  <c r="BS17" i="4"/>
  <c r="I15" i="4"/>
  <c r="BY12" i="4"/>
  <c r="BL10" i="4"/>
  <c r="BZ8" i="4"/>
  <c r="D67" i="2"/>
  <c r="C110" i="1"/>
  <c r="C72" i="1"/>
  <c r="C40" i="1"/>
  <c r="D36" i="8"/>
  <c r="AE59" i="4"/>
  <c r="BA37" i="4"/>
  <c r="BY19" i="4"/>
  <c r="F121" i="1"/>
  <c r="G57" i="6"/>
  <c r="AR45" i="4"/>
  <c r="AG13" i="4"/>
  <c r="G51" i="29"/>
  <c r="L23" i="5"/>
  <c r="BB34" i="4"/>
  <c r="BG10" i="4"/>
  <c r="H37" i="30"/>
  <c r="I32" i="20"/>
  <c r="I50" i="14"/>
  <c r="M14" i="7"/>
  <c r="G64" i="5"/>
  <c r="M29" i="5"/>
  <c r="CA70" i="4"/>
  <c r="AK64" i="4"/>
  <c r="CO56" i="4"/>
  <c r="BA48" i="4"/>
  <c r="K42" i="4"/>
  <c r="Q36" i="4"/>
  <c r="W30" i="4"/>
  <c r="P25" i="4"/>
  <c r="Y22" i="4"/>
  <c r="CA19" i="4"/>
  <c r="BB17" i="4"/>
  <c r="BD15" i="4"/>
  <c r="AJ13" i="4"/>
  <c r="AX11" i="4"/>
  <c r="BX9" i="4"/>
  <c r="Q8" i="4"/>
  <c r="D42" i="2"/>
  <c r="R72" i="4"/>
  <c r="CB58" i="4"/>
  <c r="F36" i="4"/>
  <c r="H21" i="4"/>
  <c r="CH9" i="4"/>
  <c r="F29" i="20"/>
  <c r="G34" i="4"/>
  <c r="AV10" i="4"/>
  <c r="H43" i="21"/>
  <c r="AR44" i="4"/>
  <c r="CD15" i="4"/>
  <c r="D75" i="1"/>
  <c r="E12" i="26"/>
  <c r="E45" i="20"/>
  <c r="D11" i="15"/>
  <c r="J52" i="7"/>
  <c r="F19" i="6"/>
  <c r="L45" i="5"/>
  <c r="L13" i="5"/>
  <c r="AF68" i="4"/>
  <c r="AL62" i="4"/>
  <c r="AS55" i="4"/>
  <c r="AZ48" i="4"/>
  <c r="J42" i="4"/>
  <c r="P36" i="4"/>
  <c r="V30" i="4"/>
  <c r="AY25" i="4"/>
  <c r="AQ22" i="4"/>
  <c r="CQ19" i="4"/>
  <c r="BP17" i="4"/>
  <c r="BR15" i="4"/>
  <c r="BZ13" i="4"/>
  <c r="CU11" i="4"/>
  <c r="BX8" i="4"/>
  <c r="M29" i="20"/>
  <c r="G68" i="21"/>
  <c r="D21" i="25"/>
  <c r="L14" i="15"/>
  <c r="L16" i="20"/>
  <c r="E35" i="26"/>
  <c r="D8" i="15"/>
  <c r="E54" i="5"/>
  <c r="CC30" i="4"/>
  <c r="E35" i="21"/>
  <c r="D39" i="6"/>
  <c r="AQ67" i="4"/>
  <c r="BM45" i="4"/>
  <c r="E7" i="25"/>
  <c r="I13" i="7"/>
  <c r="AR65" i="4"/>
  <c r="AZ45" i="4"/>
  <c r="BY32" i="4"/>
  <c r="J57" i="26"/>
  <c r="T9" i="15"/>
  <c r="H59" i="5"/>
  <c r="AZ68" i="4"/>
  <c r="BX56" i="4"/>
  <c r="CH46" i="4"/>
  <c r="BV34" i="4"/>
  <c r="BH24" i="4"/>
  <c r="I24" i="20"/>
  <c r="D24" i="12"/>
  <c r="G42" i="6"/>
  <c r="S47" i="5"/>
  <c r="G7" i="5"/>
  <c r="AO66" i="4"/>
  <c r="BU58" i="4"/>
  <c r="CN51" i="4"/>
  <c r="AL45" i="4"/>
  <c r="BE38" i="4"/>
  <c r="P31" i="4"/>
  <c r="V25" i="4"/>
  <c r="L9" i="23"/>
  <c r="E43" i="16"/>
  <c r="E71" i="8"/>
  <c r="F66" i="6"/>
  <c r="L62" i="5"/>
  <c r="L32" i="5"/>
  <c r="CF70" i="4"/>
  <c r="BN64" i="4"/>
  <c r="BH58" i="4"/>
  <c r="AO53" i="4"/>
  <c r="BG47" i="4"/>
  <c r="AZ42" i="4"/>
  <c r="BQ37" i="4"/>
  <c r="BV32" i="4"/>
  <c r="BP26" i="4"/>
  <c r="D51" i="26"/>
  <c r="E18" i="21"/>
  <c r="S64" i="15"/>
  <c r="E45" i="12"/>
  <c r="N25" i="7"/>
  <c r="E10" i="6"/>
  <c r="AS72" i="4"/>
  <c r="BW66" i="4"/>
  <c r="AR61" i="4"/>
  <c r="Y56" i="4"/>
  <c r="AD51" i="4"/>
  <c r="BS46" i="4"/>
  <c r="CI42" i="4"/>
  <c r="BC38" i="4"/>
  <c r="BG34" i="4"/>
  <c r="AA30" i="4"/>
  <c r="BP25" i="4"/>
  <c r="BT21" i="4"/>
  <c r="BL17" i="4"/>
  <c r="H13" i="4"/>
  <c r="F8" i="26"/>
  <c r="F65" i="20"/>
  <c r="E47" i="15"/>
  <c r="D33" i="12"/>
  <c r="N26" i="7"/>
  <c r="D48" i="6"/>
  <c r="J66" i="5"/>
  <c r="P45" i="5"/>
  <c r="P25" i="5"/>
  <c r="P7" i="5"/>
  <c r="BS69" i="4"/>
  <c r="N66" i="4"/>
  <c r="AP62" i="4"/>
  <c r="U59" i="4"/>
  <c r="BU55" i="4"/>
  <c r="BY51" i="4"/>
  <c r="AF48" i="4"/>
  <c r="K45" i="4"/>
  <c r="BW41" i="4"/>
  <c r="BO37" i="4"/>
  <c r="V34" i="4"/>
  <c r="M31" i="4"/>
  <c r="AO27" i="4"/>
  <c r="BQ23" i="4"/>
  <c r="X20" i="4"/>
  <c r="G58" i="27"/>
  <c r="L51" i="23"/>
  <c r="K55" i="20"/>
  <c r="G21" i="16"/>
  <c r="P11" i="15"/>
  <c r="D56" i="8"/>
  <c r="O71" i="5"/>
  <c r="I44" i="5"/>
  <c r="O19" i="5"/>
  <c r="H71" i="4"/>
  <c r="AJ67" i="4"/>
  <c r="BX63" i="4"/>
  <c r="AQ60" i="4"/>
  <c r="CQ56" i="4"/>
  <c r="AL53" i="4"/>
  <c r="BN49" i="4"/>
  <c r="AS46" i="4"/>
  <c r="CS42" i="4"/>
  <c r="P39" i="4"/>
  <c r="BD35" i="4"/>
  <c r="AI32" i="4"/>
  <c r="CU28" i="4"/>
  <c r="F25" i="4"/>
  <c r="AT21" i="4"/>
  <c r="AK18" i="4"/>
  <c r="BM14" i="4"/>
  <c r="M46" i="15"/>
  <c r="H39" i="6"/>
  <c r="BD70" i="4"/>
  <c r="U57" i="4"/>
  <c r="CF42" i="4"/>
  <c r="AJ28" i="4"/>
  <c r="U21" i="4"/>
  <c r="AF16" i="4"/>
  <c r="BQ11" i="4"/>
  <c r="X8" i="4"/>
  <c r="C103" i="1"/>
  <c r="C45" i="1"/>
  <c r="BI10" i="4"/>
  <c r="CN45" i="4"/>
  <c r="J21" i="29"/>
  <c r="BU28" i="4"/>
  <c r="L51" i="20"/>
  <c r="G71" i="6"/>
  <c r="G28" i="5"/>
  <c r="N63" i="4"/>
  <c r="BY48" i="4"/>
  <c r="AQ34" i="4"/>
  <c r="CI23" i="4"/>
  <c r="AR18" i="4"/>
  <c r="AQ13" i="4"/>
  <c r="BF9" i="4"/>
  <c r="D24" i="2"/>
  <c r="BV9" i="4"/>
  <c r="BP15" i="4"/>
  <c r="AK28" i="4"/>
  <c r="E59" i="25"/>
  <c r="H10" i="14"/>
  <c r="L57" i="5"/>
  <c r="H68" i="4"/>
  <c r="BQ55" i="4"/>
  <c r="AH42" i="4"/>
  <c r="O27" i="4"/>
  <c r="H20" i="4"/>
  <c r="AE15" i="4"/>
  <c r="S11" i="4"/>
  <c r="AU7" i="4"/>
  <c r="E26" i="1"/>
  <c r="X65" i="4"/>
  <c r="E37" i="1"/>
  <c r="AJ9" i="4"/>
  <c r="J48" i="20"/>
  <c r="I33" i="7"/>
  <c r="H38" i="5"/>
  <c r="AZ62" i="4"/>
  <c r="BL50" i="4"/>
  <c r="AA39" i="4"/>
  <c r="N27" i="4"/>
  <c r="CT20" i="4"/>
  <c r="BX16" i="4"/>
  <c r="AZ12" i="4"/>
  <c r="AR9" i="4"/>
  <c r="D22" i="2"/>
  <c r="BS23" i="4"/>
  <c r="CT16" i="4"/>
  <c r="AI14" i="4"/>
  <c r="L35" i="20"/>
  <c r="F38" i="7"/>
  <c r="S48" i="5"/>
  <c r="CQ66" i="4"/>
  <c r="BG54" i="4"/>
  <c r="V43" i="4"/>
  <c r="AI30" i="4"/>
  <c r="AD22" i="4"/>
  <c r="BE17" i="4"/>
  <c r="Y13" i="4"/>
  <c r="CA9" i="4"/>
  <c r="D69" i="2"/>
  <c r="E84" i="1"/>
  <c r="CQ23" i="4"/>
  <c r="AD59" i="4"/>
  <c r="BN70" i="4"/>
  <c r="D103" i="1"/>
  <c r="H48" i="20"/>
  <c r="L7" i="7"/>
  <c r="R40" i="5"/>
  <c r="CO67" i="4"/>
  <c r="BF54" i="4"/>
  <c r="BO45" i="4"/>
  <c r="AC35" i="4"/>
  <c r="CH24" i="4"/>
  <c r="O21" i="4"/>
  <c r="BD17" i="4"/>
  <c r="CD13" i="4"/>
  <c r="AN11" i="4"/>
  <c r="CA8" i="4"/>
  <c r="D126" i="1"/>
  <c r="D88" i="1"/>
  <c r="BQ15" i="4"/>
  <c r="BV63" i="4"/>
  <c r="CI7" i="4"/>
  <c r="Z62" i="4"/>
  <c r="D67" i="1"/>
  <c r="H12" i="23"/>
  <c r="J31" i="15"/>
  <c r="N52" i="7"/>
  <c r="H11" i="6"/>
  <c r="H8" i="5"/>
  <c r="CG65" i="4"/>
  <c r="AS57" i="4"/>
  <c r="E49" i="4"/>
  <c r="M41" i="4"/>
  <c r="T34" i="4"/>
  <c r="BW27" i="4"/>
  <c r="BO22" i="4"/>
  <c r="CC19" i="4"/>
  <c r="W17" i="4"/>
  <c r="BV14" i="4"/>
  <c r="AV12" i="4"/>
  <c r="AN10" i="4"/>
  <c r="BB8" i="4"/>
  <c r="D43" i="2"/>
  <c r="C102" i="1"/>
  <c r="C66" i="1"/>
  <c r="C34" i="1"/>
  <c r="G51" i="7"/>
  <c r="AH56" i="4"/>
  <c r="I33" i="4"/>
  <c r="AX18" i="4"/>
  <c r="F87" i="1"/>
  <c r="G58" i="5"/>
  <c r="AZ37" i="4"/>
  <c r="BH10" i="4"/>
  <c r="F38" i="22"/>
  <c r="Q71" i="4"/>
  <c r="Z27" i="4"/>
  <c r="BI8" i="4"/>
  <c r="R29" i="15"/>
  <c r="H61" i="21"/>
  <c r="K66" i="23"/>
  <c r="D40" i="12"/>
  <c r="D27" i="19"/>
  <c r="I12" i="23"/>
  <c r="K37" i="14"/>
  <c r="AK62" i="4"/>
  <c r="CR27" i="4"/>
  <c r="F57" i="20"/>
  <c r="J71" i="5"/>
  <c r="CG61" i="4"/>
  <c r="S43" i="4"/>
  <c r="D35" i="21"/>
  <c r="O68" i="5"/>
  <c r="CT59" i="4"/>
  <c r="AO44" i="4"/>
  <c r="AP31" i="4"/>
  <c r="G36" i="26"/>
  <c r="E12" i="12"/>
  <c r="T47" i="5"/>
  <c r="F66" i="4"/>
  <c r="BY55" i="4"/>
  <c r="AO43" i="4"/>
  <c r="AL34" i="4"/>
  <c r="CG23" i="4"/>
  <c r="E72" i="16"/>
  <c r="D58" i="7"/>
  <c r="G36" i="6"/>
  <c r="M40" i="5"/>
  <c r="BS72" i="4"/>
  <c r="BC64" i="4"/>
  <c r="AK58" i="4"/>
  <c r="T51" i="4"/>
  <c r="CU44" i="4"/>
  <c r="BS36" i="4"/>
  <c r="BM30" i="4"/>
  <c r="L47" i="29"/>
  <c r="E43" i="22"/>
  <c r="F45" i="15"/>
  <c r="E30" i="8"/>
  <c r="F60" i="6"/>
  <c r="L60" i="5"/>
  <c r="L22" i="5"/>
  <c r="AV70" i="4"/>
  <c r="AQ63" i="4"/>
  <c r="X58" i="4"/>
  <c r="F52" i="4"/>
  <c r="W47" i="4"/>
  <c r="P42" i="4"/>
  <c r="AG37" i="4"/>
  <c r="AM31" i="4"/>
  <c r="AF26" i="4"/>
  <c r="J13" i="26"/>
  <c r="J68" i="20"/>
  <c r="D37" i="15"/>
  <c r="E9" i="12"/>
  <c r="I21" i="7"/>
  <c r="E69" i="5"/>
  <c r="CQ70" i="4"/>
  <c r="AM66" i="4"/>
  <c r="BE60" i="4"/>
  <c r="CH55" i="4"/>
  <c r="AE50" i="4"/>
  <c r="AI46" i="4"/>
  <c r="AA42" i="4"/>
  <c r="S38" i="4"/>
  <c r="AV33" i="4"/>
  <c r="AN29" i="4"/>
  <c r="AF25" i="4"/>
  <c r="AJ21" i="4"/>
  <c r="AO16" i="4"/>
  <c r="BQ12" i="4"/>
  <c r="G66" i="23"/>
  <c r="O42" i="20"/>
  <c r="S21" i="15"/>
  <c r="D36" i="11"/>
  <c r="I22" i="7"/>
  <c r="D42" i="6"/>
  <c r="P61" i="5"/>
  <c r="D43" i="5"/>
  <c r="P23" i="5"/>
  <c r="CB72" i="4"/>
  <c r="CF68" i="4"/>
  <c r="BW65" i="4"/>
  <c r="F62" i="4"/>
  <c r="BR58" i="4"/>
  <c r="CH54" i="4"/>
  <c r="AO51" i="4"/>
  <c r="CO47" i="4"/>
  <c r="BT44" i="4"/>
  <c r="BL40" i="4"/>
  <c r="AE37" i="4"/>
  <c r="CE33" i="4"/>
  <c r="BV30" i="4"/>
  <c r="BB26" i="4"/>
  <c r="AG23" i="4"/>
  <c r="CG19" i="4"/>
  <c r="E19" i="27"/>
  <c r="F18" i="23"/>
  <c r="Q45" i="20"/>
  <c r="R69" i="15"/>
  <c r="H67" i="14"/>
  <c r="D68" i="7"/>
  <c r="I68" i="5"/>
  <c r="O41" i="5"/>
  <c r="I16" i="5"/>
  <c r="U70" i="4"/>
  <c r="CS66" i="4"/>
  <c r="AN63" i="4"/>
  <c r="G60" i="4"/>
  <c r="K56" i="4"/>
  <c r="CU52" i="4"/>
  <c r="AD49" i="4"/>
  <c r="I46" i="4"/>
  <c r="M42" i="4"/>
  <c r="BM38" i="4"/>
  <c r="T35" i="4"/>
  <c r="CR31" i="4"/>
  <c r="O28" i="4"/>
  <c r="BC24" i="4"/>
  <c r="J21" i="4"/>
  <c r="CT17" i="4"/>
  <c r="D23" i="26"/>
  <c r="G16" i="15"/>
  <c r="H15" i="6"/>
  <c r="I69" i="4"/>
  <c r="BU53" i="4"/>
  <c r="AK41" i="4"/>
  <c r="Y27" i="4"/>
  <c r="AT20" i="4"/>
  <c r="Q15" i="4"/>
  <c r="AG11" i="4"/>
  <c r="CG7" i="4"/>
  <c r="C97" i="1"/>
  <c r="C21" i="1"/>
  <c r="AZ7" i="4"/>
  <c r="BV28" i="4"/>
  <c r="G57" i="16"/>
  <c r="R16" i="4"/>
  <c r="D45" i="18"/>
  <c r="G47" i="6"/>
  <c r="G20" i="5"/>
  <c r="BN59" i="4"/>
  <c r="AD47" i="4"/>
  <c r="CO32" i="4"/>
  <c r="S23" i="4"/>
  <c r="AD17" i="4"/>
  <c r="CS12" i="4"/>
  <c r="V9" i="4"/>
  <c r="F112" i="1"/>
  <c r="F21" i="1"/>
  <c r="K11" i="4"/>
  <c r="N20" i="4"/>
  <c r="D41" i="23"/>
  <c r="J55" i="7"/>
  <c r="L49" i="5"/>
  <c r="BF66" i="4"/>
  <c r="V54" i="4"/>
  <c r="CH38" i="4"/>
  <c r="BM25" i="4"/>
  <c r="AG19" i="4"/>
  <c r="CB14" i="4"/>
  <c r="AF10" i="4"/>
  <c r="K7" i="4"/>
  <c r="D30" i="1"/>
  <c r="AH55" i="4"/>
  <c r="L31" i="5"/>
  <c r="D129" i="1"/>
  <c r="D10" i="20"/>
  <c r="N15" i="7"/>
  <c r="AQ71" i="4"/>
  <c r="BB60" i="4"/>
  <c r="Q49" i="4"/>
  <c r="AF34" i="4"/>
  <c r="BL25" i="4"/>
  <c r="AP20" i="4"/>
  <c r="M15" i="4"/>
  <c r="H12" i="4"/>
  <c r="H9" i="4"/>
  <c r="F90" i="1"/>
  <c r="S13" i="4"/>
  <c r="N12" i="4"/>
  <c r="D25" i="1"/>
  <c r="F64" i="15"/>
  <c r="M15" i="7"/>
  <c r="G22" i="5"/>
  <c r="AV65" i="4"/>
  <c r="L53" i="4"/>
  <c r="AA38" i="4"/>
  <c r="CR28" i="4"/>
  <c r="AZ21" i="4"/>
  <c r="BW15" i="4"/>
  <c r="BM12" i="4"/>
  <c r="AQ9" i="4"/>
  <c r="E118" i="1"/>
  <c r="E72" i="1"/>
  <c r="AH13" i="4"/>
  <c r="CD18" i="4"/>
  <c r="CD54" i="4"/>
  <c r="D55" i="1"/>
  <c r="R33" i="15"/>
  <c r="F29" i="6"/>
  <c r="R32" i="5"/>
  <c r="AV64" i="4"/>
  <c r="K53" i="4"/>
  <c r="BR42" i="4"/>
  <c r="CD30" i="4"/>
  <c r="E24" i="4"/>
  <c r="U20" i="4"/>
  <c r="Y16" i="4"/>
  <c r="AM13" i="4"/>
  <c r="BM10" i="4"/>
  <c r="G8" i="4"/>
  <c r="D118" i="1"/>
  <c r="D82" i="1"/>
  <c r="D52" i="2"/>
  <c r="AT43" i="4"/>
  <c r="E89" i="1"/>
  <c r="AN25" i="4"/>
  <c r="I37" i="30"/>
  <c r="P70" i="20"/>
  <c r="J66" i="14"/>
  <c r="G32" i="7"/>
  <c r="H56" i="5"/>
  <c r="CA71" i="4"/>
  <c r="CI63" i="4"/>
  <c r="AV54" i="4"/>
  <c r="BD46" i="4"/>
  <c r="BK39" i="4"/>
  <c r="BR32" i="4"/>
  <c r="AB26" i="4"/>
  <c r="F22" i="4"/>
  <c r="I19" i="4"/>
  <c r="BD16" i="4"/>
  <c r="AA14" i="4"/>
  <c r="E12" i="4"/>
  <c r="BY9" i="4"/>
  <c r="CA7" i="4"/>
  <c r="C126" i="1"/>
  <c r="C94" i="1"/>
  <c r="C60" i="1"/>
  <c r="C28" i="1"/>
  <c r="H17" i="6"/>
  <c r="AN50" i="4"/>
  <c r="CD28" i="4"/>
  <c r="BA15" i="4"/>
  <c r="F11" i="1"/>
  <c r="V67" i="4"/>
  <c r="AP24" i="4"/>
  <c r="D51" i="2"/>
  <c r="Q28" i="15"/>
  <c r="X64" i="4"/>
  <c r="Y21" i="4"/>
  <c r="D125" i="1"/>
  <c r="E68" i="13"/>
  <c r="G56" i="15"/>
  <c r="F67" i="29"/>
  <c r="E52" i="23"/>
  <c r="D24" i="25"/>
  <c r="BP19" i="4"/>
  <c r="D9" i="6"/>
  <c r="AJ50" i="4"/>
  <c r="R45" i="15"/>
  <c r="AX59" i="4"/>
  <c r="BN31" i="4"/>
  <c r="G37" i="20"/>
  <c r="H11" i="5"/>
  <c r="CK55" i="4"/>
  <c r="W37" i="4"/>
  <c r="D18" i="24"/>
  <c r="F41" i="7"/>
  <c r="S41" i="5"/>
  <c r="M70" i="4"/>
  <c r="BX55" i="4"/>
  <c r="N45" i="4"/>
  <c r="CI32" i="4"/>
  <c r="E52" i="26"/>
  <c r="E40" i="15"/>
  <c r="F64" i="6"/>
  <c r="F45" i="5"/>
  <c r="CI67" i="4"/>
  <c r="AJ58" i="4"/>
  <c r="CD48" i="4"/>
  <c r="BB40" i="4"/>
  <c r="AN30" i="4"/>
  <c r="G24" i="26"/>
  <c r="J20" i="20"/>
  <c r="F71" i="7"/>
  <c r="E71" i="5"/>
  <c r="CT67" i="4"/>
  <c r="CQ58" i="4"/>
  <c r="CB49" i="4"/>
  <c r="BW42" i="4"/>
  <c r="BE36" i="4"/>
  <c r="CL27" i="4"/>
  <c r="AV21" i="4"/>
  <c r="CB13" i="4"/>
  <c r="K8" i="23"/>
  <c r="R16" i="15"/>
  <c r="M25" i="7"/>
  <c r="D18" i="6"/>
  <c r="D37" i="5"/>
  <c r="CN72" i="4"/>
  <c r="CH66" i="4"/>
  <c r="CN60" i="4"/>
  <c r="BJ54" i="4"/>
  <c r="T48" i="4"/>
  <c r="AK43" i="4"/>
  <c r="T36" i="4"/>
  <c r="CH30" i="4"/>
  <c r="AR24" i="4"/>
  <c r="CH18" i="4"/>
  <c r="J8" i="23"/>
  <c r="D12" i="16"/>
  <c r="H23" i="14"/>
  <c r="O59" i="5"/>
  <c r="O17" i="5"/>
  <c r="K68" i="4"/>
  <c r="AC62" i="4"/>
  <c r="CF55" i="4"/>
  <c r="BB49" i="4"/>
  <c r="BG44" i="4"/>
  <c r="BB37" i="4"/>
  <c r="K32" i="4"/>
  <c r="BZ25" i="4"/>
  <c r="K20" i="4"/>
  <c r="D43" i="24"/>
  <c r="H31" i="6"/>
  <c r="BK63" i="4"/>
  <c r="AP36" i="4"/>
  <c r="BM20" i="4"/>
  <c r="BC12" i="4"/>
  <c r="D49" i="2"/>
  <c r="C15" i="1"/>
  <c r="AX39" i="4"/>
  <c r="R70" i="4"/>
  <c r="I42" i="14"/>
  <c r="S22" i="5"/>
  <c r="BV51" i="4"/>
  <c r="BR28" i="4"/>
  <c r="CA16" i="4"/>
  <c r="AT9" i="4"/>
  <c r="F32" i="1"/>
  <c r="E21" i="1"/>
  <c r="F60" i="23"/>
  <c r="F7" i="6"/>
  <c r="BJ62" i="4"/>
  <c r="CI37" i="4"/>
  <c r="BQ19" i="4"/>
  <c r="CR12" i="4"/>
  <c r="F102" i="1"/>
  <c r="CA58" i="4"/>
  <c r="CS16" i="4"/>
  <c r="J54" i="14"/>
  <c r="CN70" i="4"/>
  <c r="P50" i="4"/>
  <c r="AH32" i="4"/>
  <c r="BX18" i="4"/>
  <c r="W12" i="4"/>
  <c r="D34" i="2"/>
  <c r="F77" i="1"/>
  <c r="D7" i="1"/>
  <c r="M28" i="7"/>
  <c r="M11" i="5"/>
  <c r="BM48" i="4"/>
  <c r="AJ29" i="4"/>
  <c r="BU17" i="4"/>
  <c r="BA11" i="4"/>
  <c r="E116" i="1"/>
  <c r="AY17" i="4"/>
  <c r="CH12" i="4"/>
  <c r="H55" i="23"/>
  <c r="F37" i="6"/>
  <c r="AR68" i="4"/>
  <c r="BI51" i="4"/>
  <c r="AH30" i="4"/>
  <c r="BE20" i="4"/>
  <c r="AQ15" i="4"/>
  <c r="E10" i="4"/>
  <c r="D122" i="1"/>
  <c r="D36" i="1"/>
  <c r="CU27" i="4"/>
  <c r="AL22" i="4"/>
  <c r="I50" i="21"/>
  <c r="D67" i="9"/>
  <c r="T42" i="5"/>
  <c r="CH64" i="4"/>
  <c r="BA49" i="4"/>
  <c r="P38" i="4"/>
  <c r="CK25" i="4"/>
  <c r="BL19" i="4"/>
  <c r="BU15" i="4"/>
  <c r="BK11" i="4"/>
  <c r="F8" i="4"/>
  <c r="C106" i="1"/>
  <c r="C54" i="1"/>
  <c r="BQ69" i="4"/>
  <c r="BG31" i="4"/>
  <c r="Z9" i="4"/>
  <c r="AB61" i="4"/>
  <c r="AY7" i="4"/>
  <c r="BL72" i="4"/>
  <c r="CC16" i="4"/>
  <c r="F12" i="26"/>
  <c r="M51" i="15"/>
  <c r="M10" i="7"/>
  <c r="M53" i="5"/>
  <c r="G8" i="5"/>
  <c r="CH63" i="4"/>
  <c r="CR53" i="4"/>
  <c r="H45" i="4"/>
  <c r="BN35" i="4"/>
  <c r="AW28" i="4"/>
  <c r="AD23" i="4"/>
  <c r="BK19" i="4"/>
  <c r="CH16" i="4"/>
  <c r="Z14" i="4"/>
  <c r="AL11" i="4"/>
  <c r="AB9" i="4"/>
  <c r="AD7" i="4"/>
  <c r="BO71" i="4"/>
  <c r="AL52" i="4"/>
  <c r="CG25" i="4"/>
  <c r="BW8" i="4"/>
  <c r="J26" i="7"/>
  <c r="CD16" i="4"/>
  <c r="E40" i="17"/>
  <c r="I31" i="4"/>
  <c r="CH7" i="4"/>
  <c r="E27" i="25"/>
  <c r="E56" i="17"/>
  <c r="D44" i="8"/>
  <c r="F11" i="6"/>
  <c r="R34" i="5"/>
  <c r="BZ70" i="4"/>
  <c r="CI61" i="4"/>
  <c r="CR52" i="4"/>
  <c r="BD44" i="4"/>
  <c r="BM35" i="4"/>
  <c r="AV28" i="4"/>
  <c r="AW23" i="4"/>
  <c r="BZ19" i="4"/>
  <c r="E17" i="4"/>
  <c r="BD14" i="4"/>
  <c r="CH11" i="4"/>
  <c r="CU9" i="4"/>
  <c r="BY7" i="4"/>
  <c r="L21" i="29"/>
  <c r="G16" i="21"/>
  <c r="Q18" i="15"/>
  <c r="H65" i="6"/>
  <c r="U69" i="4"/>
  <c r="AO49" i="4"/>
  <c r="U29" i="4"/>
  <c r="AJ16" i="4"/>
  <c r="F57" i="1"/>
  <c r="G66" i="5"/>
  <c r="CS40" i="4"/>
  <c r="BS11" i="4"/>
  <c r="D36" i="27"/>
  <c r="F42" i="5"/>
  <c r="BN16" i="4"/>
  <c r="D71" i="1"/>
  <c r="BX13" i="4"/>
  <c r="BO8" i="4"/>
  <c r="AB10" i="4"/>
  <c r="E63" i="1"/>
  <c r="G40" i="5"/>
  <c r="CU26" i="4"/>
  <c r="G13" i="4"/>
  <c r="AT44" i="4"/>
  <c r="I26" i="7"/>
  <c r="F64" i="5"/>
  <c r="K41" i="4"/>
  <c r="AK16" i="4"/>
  <c r="G28" i="26"/>
  <c r="BX62" i="4"/>
  <c r="BO70" i="4"/>
  <c r="AT11" i="4"/>
  <c r="E26" i="20"/>
  <c r="F47" i="23"/>
  <c r="AM18" i="4"/>
  <c r="J24" i="5"/>
  <c r="AB40" i="4"/>
  <c r="H52" i="20"/>
  <c r="BV65" i="4"/>
  <c r="AX29" i="4"/>
  <c r="Z52" i="4"/>
  <c r="C79" i="1"/>
  <c r="BD21" i="4"/>
  <c r="R22" i="5"/>
  <c r="E127" i="1"/>
  <c r="BD9" i="4"/>
  <c r="AY62" i="4"/>
  <c r="E82" i="1"/>
  <c r="V42" i="4"/>
  <c r="E71" i="1"/>
  <c r="CO57" i="4"/>
  <c r="CC13" i="4"/>
  <c r="AP22" i="4"/>
  <c r="CC55" i="4"/>
  <c r="M37" i="5"/>
  <c r="BI40" i="4"/>
  <c r="G16" i="4"/>
  <c r="V68" i="4"/>
  <c r="F33" i="6"/>
  <c r="N18" i="7"/>
  <c r="CL58" i="4"/>
  <c r="CF18" i="4"/>
  <c r="E7" i="4"/>
  <c r="AC61" i="4"/>
  <c r="I43" i="21"/>
  <c r="S38" i="15"/>
  <c r="S47" i="15"/>
  <c r="K35" i="4"/>
  <c r="CA38" i="4"/>
  <c r="D52" i="6"/>
  <c r="BG57" i="4"/>
  <c r="K34" i="26"/>
  <c r="AS70" i="4"/>
  <c r="AS34" i="4"/>
  <c r="BC71" i="4"/>
  <c r="C77" i="1"/>
  <c r="AM21" i="4"/>
  <c r="J67" i="7"/>
  <c r="CU8" i="4"/>
  <c r="BG23" i="4"/>
  <c r="E7" i="1"/>
  <c r="BX37" i="4"/>
  <c r="BW62" i="4"/>
  <c r="F38" i="5"/>
  <c r="CN12" i="4"/>
  <c r="L63" i="5"/>
  <c r="AT56" i="4"/>
  <c r="BA9" i="4"/>
  <c r="E19" i="4"/>
  <c r="D95" i="1"/>
  <c r="CL59" i="4"/>
  <c r="AC21" i="4"/>
  <c r="BK10" i="4"/>
  <c r="R18" i="4"/>
  <c r="T68" i="4"/>
  <c r="L14" i="7"/>
  <c r="L40" i="4"/>
  <c r="BC15" i="4"/>
  <c r="D65" i="2"/>
  <c r="T60" i="5"/>
  <c r="F19" i="16"/>
  <c r="BH9" i="4"/>
  <c r="Q24" i="4"/>
  <c r="L34" i="14"/>
  <c r="D30" i="20"/>
  <c r="E71" i="23"/>
  <c r="AV68" i="4"/>
  <c r="CS19" i="4"/>
  <c r="BR69" i="4"/>
  <c r="CK38" i="4"/>
  <c r="M65" i="4"/>
  <c r="R28" i="5"/>
  <c r="AR11" i="4"/>
  <c r="I67" i="4"/>
  <c r="P22" i="20"/>
  <c r="CD7" i="4"/>
  <c r="AC36" i="4"/>
  <c r="D87" i="1"/>
  <c r="AB11" i="4"/>
  <c r="J50" i="14"/>
  <c r="AE21" i="4"/>
  <c r="W14" i="4"/>
  <c r="D29" i="16"/>
  <c r="AT55" i="4"/>
  <c r="AF12" i="4"/>
  <c r="BR14" i="4"/>
  <c r="CQ10" i="4"/>
  <c r="AB72" i="4"/>
  <c r="CK20" i="4"/>
  <c r="D29" i="2"/>
  <c r="BE33" i="4"/>
  <c r="AX16" i="4"/>
  <c r="D31" i="17"/>
  <c r="N55" i="15"/>
  <c r="F65" i="29"/>
  <c r="K49" i="23"/>
  <c r="E63" i="12"/>
  <c r="AR19" i="4"/>
  <c r="D38" i="5"/>
  <c r="F44" i="4"/>
  <c r="H43" i="15"/>
  <c r="AL59" i="4"/>
  <c r="BB31" i="4"/>
  <c r="F35" i="15"/>
  <c r="T9" i="5"/>
  <c r="CN52" i="4"/>
  <c r="BJ34" i="4"/>
  <c r="G72" i="23"/>
  <c r="D40" i="7"/>
  <c r="G41" i="5"/>
  <c r="O68" i="4"/>
  <c r="BL55" i="4"/>
  <c r="BY42" i="4"/>
  <c r="CK30" i="4"/>
  <c r="K46" i="26"/>
  <c r="N37" i="15"/>
  <c r="F62" i="6"/>
  <c r="F35" i="5"/>
  <c r="BW67" i="4"/>
  <c r="BV56" i="4"/>
  <c r="AU47" i="4"/>
  <c r="AP40" i="4"/>
  <c r="AB30" i="4"/>
  <c r="D19" i="26"/>
  <c r="F60" i="16"/>
  <c r="F68" i="7"/>
  <c r="E45" i="5"/>
  <c r="BK66" i="4"/>
  <c r="CE58" i="4"/>
  <c r="BP49" i="4"/>
  <c r="BK42" i="4"/>
  <c r="J35" i="4"/>
  <c r="BZ27" i="4"/>
  <c r="M20" i="4"/>
  <c r="CO12" i="4"/>
  <c r="E60" i="22"/>
  <c r="H14" i="15"/>
  <c r="J23" i="7"/>
  <c r="P69" i="5"/>
  <c r="J36" i="5"/>
  <c r="CC71" i="4"/>
  <c r="CU65" i="4"/>
  <c r="CB60" i="4"/>
  <c r="AX54" i="4"/>
  <c r="H48" i="4"/>
  <c r="Z42" i="4"/>
  <c r="H36" i="4"/>
  <c r="BW29" i="4"/>
  <c r="BE23" i="4"/>
  <c r="BV18" i="4"/>
  <c r="G69" i="22"/>
  <c r="I72" i="15"/>
  <c r="D35" i="11"/>
  <c r="I58" i="5"/>
  <c r="I8" i="5"/>
  <c r="X67" i="4"/>
  <c r="Q62" i="4"/>
  <c r="BT55" i="4"/>
  <c r="AP49" i="4"/>
  <c r="AV43" i="4"/>
  <c r="AP37" i="4"/>
  <c r="CS30" i="4"/>
  <c r="CA24" i="4"/>
  <c r="CR19" i="4"/>
  <c r="H60" i="23"/>
  <c r="H23" i="6"/>
  <c r="S59" i="4"/>
  <c r="AQ35" i="4"/>
  <c r="CR18" i="4"/>
  <c r="BE11" i="4"/>
  <c r="D37" i="2"/>
  <c r="C13" i="1"/>
  <c r="BD33" i="4"/>
  <c r="CO43" i="4"/>
  <c r="I26" i="14"/>
  <c r="F71" i="4"/>
  <c r="AC48" i="4"/>
  <c r="AH28" i="4"/>
  <c r="BJ16" i="4"/>
  <c r="AH9" i="4"/>
  <c r="BP16" i="4"/>
  <c r="H16" i="20"/>
  <c r="N38" i="20"/>
  <c r="R54" i="5"/>
  <c r="N62" i="4"/>
  <c r="AM37" i="4"/>
  <c r="AZ19" i="4"/>
  <c r="BO11" i="4"/>
  <c r="F94" i="1"/>
  <c r="CB22" i="4"/>
  <c r="Y8" i="4"/>
  <c r="J38" i="14"/>
  <c r="AR70" i="4"/>
  <c r="BM49" i="4"/>
  <c r="AX27" i="4"/>
  <c r="BF18" i="4"/>
  <c r="AP11" i="4"/>
  <c r="D10" i="2"/>
  <c r="F59" i="1"/>
  <c r="H61" i="30"/>
  <c r="D20" i="7"/>
  <c r="AT67" i="4"/>
  <c r="Q48" i="4"/>
  <c r="M27" i="4"/>
  <c r="AP17" i="4"/>
  <c r="AO11" i="4"/>
  <c r="E114" i="1"/>
  <c r="U15" i="4"/>
  <c r="F58" i="5"/>
  <c r="F36" i="23"/>
  <c r="F21" i="6"/>
  <c r="AS67" i="4"/>
  <c r="M51" i="4"/>
  <c r="CE29" i="4"/>
  <c r="AN20" i="4"/>
  <c r="CR13" i="4"/>
  <c r="CL9" i="4"/>
  <c r="D116" i="1"/>
  <c r="BY13" i="4"/>
  <c r="R24" i="4"/>
  <c r="AD20" i="4"/>
  <c r="F23" i="21"/>
  <c r="N58" i="7"/>
  <c r="H40" i="5"/>
  <c r="AM63" i="4"/>
  <c r="BC47" i="4"/>
  <c r="BM37" i="4"/>
  <c r="BA25" i="4"/>
  <c r="AB19" i="4"/>
  <c r="CL14" i="4"/>
  <c r="AM11" i="4"/>
  <c r="BO7" i="4"/>
  <c r="C98" i="1"/>
  <c r="C48" i="1"/>
  <c r="BS67" i="4"/>
  <c r="L30" i="4"/>
  <c r="F99" i="1"/>
  <c r="AE58" i="4"/>
  <c r="E119" i="1"/>
  <c r="S69" i="4"/>
  <c r="AH15" i="4"/>
  <c r="K50" i="23"/>
  <c r="I31" i="15"/>
  <c r="G67" i="6"/>
  <c r="G48" i="5"/>
  <c r="BY72" i="4"/>
  <c r="CI62" i="4"/>
  <c r="AV53" i="4"/>
  <c r="BE44" i="4"/>
  <c r="R35" i="4"/>
  <c r="M28" i="4"/>
  <c r="K23" i="4"/>
  <c r="AQ19" i="4"/>
  <c r="BR16" i="4"/>
  <c r="K14" i="4"/>
  <c r="Z11" i="4"/>
  <c r="P9" i="4"/>
  <c r="R7" i="4"/>
  <c r="S71" i="4"/>
  <c r="CK49" i="4"/>
  <c r="AV23" i="4"/>
  <c r="BL7" i="4"/>
  <c r="S68" i="5"/>
  <c r="T15" i="4"/>
  <c r="D59" i="15"/>
  <c r="CT27" i="4"/>
  <c r="D62" i="2"/>
  <c r="L69" i="23"/>
  <c r="E67" i="16"/>
  <c r="D11" i="8"/>
  <c r="F72" i="5"/>
  <c r="F32" i="5"/>
  <c r="AD70" i="4"/>
  <c r="AM61" i="4"/>
  <c r="AV52" i="4"/>
  <c r="H44" i="4"/>
  <c r="Q35" i="4"/>
  <c r="L28" i="4"/>
  <c r="AC23" i="4"/>
  <c r="BG19" i="4"/>
  <c r="CG16" i="4"/>
  <c r="AM14" i="4"/>
  <c r="BU11" i="4"/>
  <c r="CI9" i="4"/>
  <c r="BM7" i="4"/>
  <c r="D21" i="28"/>
  <c r="M67" i="20"/>
  <c r="J62" i="14"/>
  <c r="H49" i="6"/>
  <c r="W67" i="4"/>
  <c r="AQ47" i="4"/>
  <c r="J28" i="4"/>
  <c r="AK15" i="4"/>
  <c r="F23" i="1"/>
  <c r="M55" i="5"/>
  <c r="BB35" i="4"/>
  <c r="CF10" i="4"/>
  <c r="E28" i="26"/>
  <c r="AF56" i="4"/>
  <c r="S15" i="4"/>
  <c r="D9" i="1"/>
  <c r="BP70" i="4"/>
  <c r="S52" i="5"/>
  <c r="H30" i="14"/>
  <c r="D127" i="1"/>
  <c r="P71" i="15"/>
  <c r="J70" i="7"/>
  <c r="L29" i="5"/>
  <c r="CA69" i="4"/>
  <c r="CS51" i="4"/>
  <c r="BE43" i="4"/>
  <c r="BU27" i="4"/>
  <c r="G23" i="4"/>
  <c r="BQ16" i="4"/>
  <c r="X14" i="4"/>
  <c r="BW9" i="4"/>
  <c r="F36" i="27"/>
  <c r="D42" i="20"/>
  <c r="H33" i="6"/>
  <c r="BU65" i="4"/>
  <c r="CR26" i="4"/>
  <c r="F7" i="1"/>
  <c r="S36" i="5"/>
  <c r="CG9" i="4"/>
  <c r="CK47" i="4"/>
  <c r="BW13" i="4"/>
  <c r="AO7" i="4"/>
  <c r="J30" i="14"/>
  <c r="CQ43" i="4"/>
  <c r="F28" i="26"/>
  <c r="CU7" i="4"/>
  <c r="AP12" i="4"/>
  <c r="O48" i="20"/>
  <c r="BK35" i="4"/>
  <c r="CQ26" i="4"/>
  <c r="BQ51" i="4"/>
  <c r="G72" i="6"/>
  <c r="S29" i="5"/>
  <c r="BB41" i="4"/>
  <c r="H20" i="14"/>
  <c r="F32" i="6"/>
  <c r="AL56" i="4"/>
  <c r="F28" i="4"/>
  <c r="M24" i="7"/>
  <c r="CT55" i="4"/>
  <c r="BR47" i="4"/>
  <c r="BD25" i="4"/>
  <c r="F49" i="20"/>
  <c r="J60" i="5"/>
  <c r="AN64" i="4"/>
  <c r="CD58" i="4"/>
  <c r="AN40" i="4"/>
  <c r="J22" i="4"/>
  <c r="D11" i="21"/>
  <c r="D62" i="7"/>
  <c r="CH65" i="4"/>
  <c r="S48" i="4"/>
  <c r="BI30" i="4"/>
  <c r="AR23" i="4"/>
  <c r="T46" i="5"/>
  <c r="AT18" i="4"/>
  <c r="S17" i="4"/>
  <c r="BH13" i="4"/>
  <c r="CE42" i="4"/>
  <c r="W8" i="4"/>
  <c r="N35" i="7"/>
  <c r="L25" i="5"/>
  <c r="BY17" i="4"/>
  <c r="R17" i="4"/>
  <c r="I24" i="7"/>
  <c r="V44" i="4"/>
  <c r="F11" i="4"/>
  <c r="I48" i="20"/>
  <c r="G13" i="6"/>
  <c r="CU25" i="4"/>
  <c r="E86" i="1"/>
  <c r="K35" i="20"/>
  <c r="U43" i="4"/>
  <c r="CL18" i="4"/>
  <c r="D110" i="1"/>
  <c r="D83" i="1"/>
  <c r="BZ72" i="4"/>
  <c r="U33" i="4"/>
  <c r="BB18" i="4"/>
  <c r="AE7" i="4"/>
  <c r="CC57" i="4"/>
  <c r="H33" i="4"/>
  <c r="D38" i="2"/>
  <c r="I18" i="14"/>
  <c r="CK60" i="4"/>
  <c r="BP33" i="4"/>
  <c r="V16" i="4"/>
  <c r="CI10" i="4"/>
  <c r="BR68" i="4"/>
  <c r="S12" i="5"/>
  <c r="D51" i="1"/>
  <c r="L51" i="15"/>
  <c r="AG67" i="4"/>
  <c r="BO33" i="4"/>
  <c r="F19" i="4"/>
  <c r="AK11" i="4"/>
  <c r="D41" i="17"/>
  <c r="CR42" i="4"/>
  <c r="G38" i="22"/>
  <c r="F69" i="15"/>
  <c r="P63" i="20"/>
  <c r="BK60" i="4"/>
  <c r="AY35" i="4"/>
  <c r="CE26" i="4"/>
  <c r="BT48" i="4"/>
  <c r="R30" i="4"/>
  <c r="M28" i="5"/>
  <c r="AR39" i="4"/>
  <c r="E59" i="8"/>
  <c r="F30" i="6"/>
  <c r="AZ54" i="4"/>
  <c r="BD26" i="4"/>
  <c r="CO72" i="4"/>
  <c r="BG46" i="4"/>
  <c r="BY40" i="4"/>
  <c r="G38" i="29"/>
  <c r="D9" i="7"/>
  <c r="AB64" i="4"/>
  <c r="BR46" i="4"/>
  <c r="CK27" i="4"/>
  <c r="E40" i="26"/>
  <c r="I42" i="5"/>
  <c r="Z53" i="4"/>
  <c r="AF35" i="4"/>
  <c r="CU16" i="4"/>
  <c r="H44" i="5"/>
  <c r="CQ9" i="4"/>
  <c r="AB12" i="4"/>
  <c r="AI42" i="4"/>
  <c r="K8" i="4"/>
  <c r="R22" i="4"/>
  <c r="BX26" i="4"/>
  <c r="D46" i="1"/>
  <c r="BA61" i="4"/>
  <c r="CO15" i="4"/>
  <c r="F64" i="1"/>
  <c r="S72" i="5"/>
  <c r="AA15" i="4"/>
  <c r="L29" i="4"/>
  <c r="AY61" i="4"/>
  <c r="J13" i="4"/>
  <c r="S8" i="4"/>
  <c r="D47" i="1"/>
  <c r="AD72" i="4"/>
  <c r="V32" i="4"/>
  <c r="V18" i="4"/>
  <c r="C88" i="1"/>
  <c r="G69" i="15"/>
  <c r="D109" i="1"/>
  <c r="G27" i="6"/>
  <c r="AX51" i="4"/>
  <c r="AW21" i="4"/>
  <c r="BA18" i="4"/>
  <c r="BA8" i="4"/>
  <c r="CE18" i="4"/>
  <c r="AM7" i="4"/>
  <c r="AX20" i="4"/>
  <c r="J41" i="15"/>
  <c r="CD66" i="4"/>
  <c r="BH40" i="4"/>
  <c r="BJ26" i="4"/>
  <c r="AI13" i="4"/>
  <c r="D7" i="26"/>
  <c r="H66" i="5"/>
  <c r="M10" i="4"/>
  <c r="E109" i="1"/>
  <c r="BS10" i="4"/>
  <c r="M16" i="20"/>
  <c r="AY60" i="4"/>
  <c r="BA33" i="4"/>
  <c r="L25" i="29"/>
  <c r="AB44" i="4"/>
  <c r="F30" i="4"/>
  <c r="S13" i="5"/>
  <c r="CQ36" i="4"/>
  <c r="E48" i="8"/>
  <c r="F17" i="5"/>
  <c r="AD52" i="4"/>
  <c r="E66" i="21"/>
  <c r="V71" i="4"/>
  <c r="AU46" i="4"/>
  <c r="AG24" i="4"/>
  <c r="D54" i="28"/>
  <c r="J58" i="5"/>
  <c r="P64" i="4"/>
  <c r="P40" i="4"/>
  <c r="BZ26" i="4"/>
  <c r="E49" i="20"/>
  <c r="O35" i="5"/>
  <c r="N53" i="4"/>
  <c r="AM28" i="4"/>
  <c r="I26" i="15"/>
  <c r="BW51" i="4"/>
  <c r="CE9" i="4"/>
  <c r="J11" i="4"/>
  <c r="S70" i="5"/>
  <c r="O13" i="4"/>
  <c r="W10" i="4"/>
  <c r="AN26" i="4"/>
  <c r="BJ15" i="4"/>
  <c r="E17" i="27"/>
  <c r="BW39" i="4"/>
  <c r="BZ14" i="4"/>
  <c r="F58" i="1"/>
  <c r="M51" i="5"/>
  <c r="H22" i="4"/>
  <c r="AF8" i="4"/>
  <c r="X23" i="4"/>
  <c r="AZ60" i="4"/>
  <c r="BT17" i="4"/>
  <c r="N8" i="15"/>
  <c r="L41" i="15"/>
  <c r="CB70" i="4"/>
  <c r="Z22" i="4"/>
  <c r="D7" i="2"/>
  <c r="CI51" i="4"/>
  <c r="I30" i="14"/>
  <c r="AJ52" i="4"/>
  <c r="G19" i="6"/>
  <c r="E48" i="4"/>
  <c r="BY24" i="4"/>
  <c r="AM15" i="4"/>
  <c r="E8" i="4"/>
  <c r="BD34" i="4"/>
  <c r="E123" i="1"/>
  <c r="G9" i="22"/>
  <c r="R10" i="5"/>
  <c r="BA47" i="4"/>
  <c r="BP32" i="4"/>
  <c r="BO18" i="4"/>
  <c r="BL8" i="4"/>
  <c r="E54" i="12"/>
  <c r="CB21" i="4"/>
  <c r="AL9" i="4"/>
  <c r="E91" i="1"/>
  <c r="D72" i="11"/>
  <c r="E59" i="1"/>
  <c r="N24" i="15"/>
  <c r="I41" i="14"/>
  <c r="AO68" i="4"/>
  <c r="T49" i="5"/>
  <c r="CS23" i="4"/>
  <c r="G65" i="5"/>
  <c r="J49" i="4"/>
  <c r="G55" i="29"/>
  <c r="F51" i="5"/>
  <c r="BE61" i="4"/>
  <c r="J68" i="29"/>
  <c r="K70" i="4"/>
  <c r="CG44" i="4"/>
  <c r="O30" i="4"/>
  <c r="G57" i="15"/>
  <c r="D17" i="5"/>
  <c r="R50" i="4"/>
  <c r="R26" i="4"/>
  <c r="D71" i="23"/>
  <c r="I32" i="5"/>
  <c r="AZ51" i="4"/>
  <c r="V21" i="4"/>
  <c r="CK23" i="4"/>
  <c r="CS7" i="4"/>
  <c r="O38" i="20"/>
  <c r="Q19" i="4"/>
  <c r="D121" i="1"/>
  <c r="AP13" i="4"/>
  <c r="F103" i="1"/>
  <c r="I57" i="4"/>
  <c r="CH14" i="4"/>
  <c r="K54" i="4"/>
  <c r="CA12" i="4"/>
  <c r="AG17" i="4"/>
  <c r="BG53" i="4"/>
  <c r="AF7" i="4"/>
  <c r="BT64" i="4"/>
  <c r="H72" i="5"/>
  <c r="N40" i="4"/>
  <c r="Q9" i="4"/>
  <c r="AS45" i="4"/>
  <c r="M39" i="5"/>
  <c r="F29" i="29"/>
  <c r="G16" i="5"/>
  <c r="BT29" i="4"/>
  <c r="BV20" i="4"/>
  <c r="BL9" i="4"/>
  <c r="BI29" i="4"/>
  <c r="E57" i="1"/>
  <c r="H18" i="14"/>
  <c r="R42" i="5"/>
  <c r="F46" i="4"/>
  <c r="BA17" i="4"/>
  <c r="BV12" i="4"/>
  <c r="L26" i="23"/>
  <c r="T36" i="5"/>
  <c r="F51" i="7"/>
  <c r="F25" i="6"/>
  <c r="D50" i="2"/>
  <c r="K28" i="4"/>
  <c r="D43" i="6"/>
  <c r="K30" i="15"/>
  <c r="D33" i="25"/>
  <c r="F34" i="27"/>
  <c r="N55" i="20"/>
  <c r="BF65" i="4"/>
  <c r="CO18" i="4"/>
  <c r="J31" i="5"/>
  <c r="BO43" i="4"/>
  <c r="F40" i="7"/>
  <c r="BL57" i="4"/>
  <c r="AG28" i="4"/>
  <c r="E36" i="12"/>
  <c r="H9" i="5"/>
  <c r="CB52" i="4"/>
  <c r="AX34" i="4"/>
  <c r="O30" i="20"/>
  <c r="N38" i="7"/>
  <c r="G31" i="5"/>
  <c r="CA64" i="4"/>
  <c r="AZ55" i="4"/>
  <c r="BZ41" i="4"/>
  <c r="BY30" i="4"/>
  <c r="F48" i="23"/>
  <c r="D35" i="15"/>
  <c r="F36" i="6"/>
  <c r="F25" i="5"/>
  <c r="BK67" i="4"/>
  <c r="BJ56" i="4"/>
  <c r="AI47" i="4"/>
  <c r="CO37" i="4"/>
  <c r="P30" i="4"/>
  <c r="J61" i="23"/>
  <c r="E42" i="15"/>
  <c r="F65" i="7"/>
  <c r="E35" i="5"/>
  <c r="AY66" i="4"/>
  <c r="CS56" i="4"/>
  <c r="BD49" i="4"/>
  <c r="AB41" i="4"/>
  <c r="BT33" i="4"/>
  <c r="BN27" i="4"/>
  <c r="CT19" i="4"/>
  <c r="CC12" i="4"/>
  <c r="L71" i="20"/>
  <c r="Q11" i="15"/>
  <c r="D12" i="7"/>
  <c r="D63" i="5"/>
  <c r="D35" i="5"/>
  <c r="BQ71" i="4"/>
  <c r="CI65" i="4"/>
  <c r="AS59" i="4"/>
  <c r="AL54" i="4"/>
  <c r="U47" i="4"/>
  <c r="O41" i="4"/>
  <c r="CO35" i="4"/>
  <c r="BK29" i="4"/>
  <c r="AS23" i="4"/>
  <c r="I8" i="29"/>
  <c r="D60" i="22"/>
  <c r="O54" i="15"/>
  <c r="D12" i="8"/>
  <c r="O57" i="5"/>
  <c r="O7" i="5"/>
  <c r="L67" i="4"/>
  <c r="BO60" i="4"/>
  <c r="BH55" i="4"/>
  <c r="AQ48" i="4"/>
  <c r="AK42" i="4"/>
  <c r="AD37" i="4"/>
  <c r="CG30" i="4"/>
  <c r="BO24" i="4"/>
  <c r="BI18" i="4"/>
  <c r="F41" i="23"/>
  <c r="T54" i="5"/>
  <c r="BT54" i="4"/>
  <c r="CN34" i="4"/>
  <c r="CA18" i="4"/>
  <c r="AS11" i="4"/>
  <c r="C109" i="1"/>
  <c r="C11" i="1"/>
  <c r="BO16" i="4"/>
  <c r="CB18" i="4"/>
  <c r="I10" i="14"/>
  <c r="BC70" i="4"/>
  <c r="BZ47" i="4"/>
  <c r="AL24" i="4"/>
  <c r="AT16" i="4"/>
  <c r="AU8" i="4"/>
  <c r="F63" i="1"/>
  <c r="H62" i="14"/>
  <c r="Q25" i="20"/>
  <c r="F52" i="5"/>
  <c r="BP56" i="4"/>
  <c r="AN36" i="4"/>
  <c r="K18" i="4"/>
  <c r="BD10" i="4"/>
  <c r="F88" i="1"/>
  <c r="CI20" i="4"/>
  <c r="N7" i="4"/>
  <c r="G38" i="7"/>
  <c r="CO69" i="4"/>
  <c r="BN48" i="4"/>
  <c r="BW26" i="4"/>
  <c r="AP18" i="4"/>
  <c r="AD11" i="4"/>
  <c r="F116" i="1"/>
  <c r="AF18" i="4"/>
  <c r="I66" i="29"/>
  <c r="M11" i="7"/>
  <c r="AU66" i="4"/>
  <c r="BN47" i="4"/>
  <c r="BV26" i="4"/>
  <c r="BF16" i="4"/>
  <c r="F10" i="4"/>
  <c r="E112" i="1"/>
  <c r="BH11" i="4"/>
  <c r="BU63" i="4"/>
  <c r="D17" i="23"/>
  <c r="F13" i="6"/>
  <c r="CR64" i="4"/>
  <c r="R46" i="4"/>
  <c r="AI29" i="4"/>
  <c r="CD19" i="4"/>
  <c r="BO13" i="4"/>
  <c r="BZ9" i="4"/>
  <c r="D114" i="1"/>
  <c r="AM8" i="4"/>
  <c r="M9" i="4"/>
  <c r="P18" i="4"/>
  <c r="D58" i="20"/>
  <c r="G47" i="7"/>
  <c r="T34" i="5"/>
  <c r="AO61" i="4"/>
  <c r="G47" i="4"/>
  <c r="BP34" i="4"/>
  <c r="BZ24" i="4"/>
  <c r="CK18" i="4"/>
  <c r="BF14" i="4"/>
  <c r="AA11" i="4"/>
  <c r="BC7" i="4"/>
  <c r="C96" i="1"/>
  <c r="C36" i="1"/>
  <c r="X66" i="4"/>
  <c r="BS27" i="4"/>
  <c r="F71" i="1"/>
  <c r="CD55" i="4"/>
  <c r="E99" i="1"/>
  <c r="V66" i="4"/>
  <c r="AV9" i="4"/>
  <c r="I31" i="23"/>
  <c r="G21" i="15"/>
  <c r="G59" i="6"/>
  <c r="M45" i="5"/>
  <c r="AC72" i="4"/>
  <c r="AM62" i="4"/>
  <c r="CS52" i="4"/>
  <c r="I44" i="4"/>
  <c r="BO34" i="4"/>
  <c r="BV27" i="4"/>
  <c r="CH22" i="4"/>
  <c r="AA19" i="4"/>
  <c r="BC16" i="4"/>
  <c r="CA13" i="4"/>
  <c r="N11" i="4"/>
  <c r="CK8" i="4"/>
  <c r="F7" i="4"/>
  <c r="AP48" i="4"/>
  <c r="CF22" i="4"/>
  <c r="D16" i="2"/>
  <c r="BI13" i="4"/>
  <c r="BX25" i="4"/>
  <c r="J50" i="23"/>
  <c r="L69" i="5"/>
  <c r="AN60" i="4"/>
  <c r="BN34" i="4"/>
  <c r="AP19" i="4"/>
  <c r="BI11" i="4"/>
  <c r="BA7" i="4"/>
  <c r="J46" i="14"/>
  <c r="CO45" i="4"/>
  <c r="AV13" i="4"/>
  <c r="I32" i="4"/>
  <c r="D71" i="21"/>
  <c r="J49" i="26"/>
  <c r="Z64" i="4"/>
  <c r="AR12" i="4"/>
  <c r="AL28" i="4"/>
  <c r="Q41" i="20"/>
  <c r="E69" i="23"/>
  <c r="BW60" i="4"/>
  <c r="D22" i="5"/>
  <c r="BH49" i="4"/>
  <c r="BZ66" i="4"/>
  <c r="D21" i="18"/>
  <c r="AR51" i="4"/>
  <c r="CN27" i="4"/>
  <c r="L18" i="5"/>
  <c r="BI45" i="4"/>
  <c r="D52" i="23"/>
  <c r="E31" i="5"/>
  <c r="CK40" i="4"/>
  <c r="BV19" i="4"/>
  <c r="I23" i="14"/>
  <c r="AS71" i="4"/>
  <c r="BL52" i="4"/>
  <c r="J34" i="4"/>
  <c r="F38" i="27"/>
  <c r="O43" i="5"/>
  <c r="S60" i="4"/>
  <c r="CH41" i="4"/>
  <c r="M18" i="4"/>
  <c r="BV52" i="4"/>
  <c r="J10" i="4"/>
  <c r="G63" i="6"/>
  <c r="AO23" i="4"/>
  <c r="BN24" i="4"/>
  <c r="BR54" i="4"/>
  <c r="H10" i="4"/>
  <c r="M36" i="29"/>
  <c r="J24" i="4"/>
  <c r="F70" i="1"/>
  <c r="BS42" i="4"/>
  <c r="BC9" i="4"/>
  <c r="AK51" i="4"/>
  <c r="F70" i="5"/>
  <c r="Y25" i="4"/>
  <c r="F95" i="1"/>
  <c r="J32" i="20"/>
  <c r="AP60" i="4"/>
  <c r="L23" i="4"/>
  <c r="C90" i="1"/>
  <c r="F23" i="4"/>
  <c r="AD58" i="4"/>
  <c r="G43" i="6"/>
  <c r="CT51" i="4"/>
  <c r="BM21" i="4"/>
  <c r="BM8" i="4"/>
  <c r="AO19" i="4"/>
  <c r="AX8" i="4"/>
  <c r="F12" i="23"/>
  <c r="F24" i="5"/>
  <c r="CT50" i="4"/>
  <c r="CC21" i="4"/>
  <c r="AY9" i="4"/>
  <c r="J14" i="14"/>
  <c r="AA23" i="4"/>
  <c r="BO23" i="4"/>
  <c r="AY37" i="4"/>
  <c r="O15" i="20"/>
  <c r="I7" i="21"/>
  <c r="O22" i="5"/>
  <c r="J46" i="7"/>
  <c r="G45" i="15"/>
  <c r="CB63" i="4"/>
  <c r="CB27" i="4"/>
  <c r="R17" i="5"/>
  <c r="AW45" i="4"/>
  <c r="U26" i="15"/>
  <c r="BZ63" i="4"/>
  <c r="L33" i="4"/>
  <c r="O10" i="20"/>
  <c r="D59" i="5"/>
  <c r="BS57" i="4"/>
  <c r="CQ33" i="4"/>
  <c r="D47" i="15"/>
  <c r="BD71" i="4"/>
  <c r="G48" i="4"/>
  <c r="AF23" i="4"/>
  <c r="BI27" i="4"/>
  <c r="BJ9" i="4"/>
  <c r="G55" i="6"/>
  <c r="AC13" i="4"/>
  <c r="E16" i="15"/>
  <c r="BH17" i="4"/>
  <c r="D56" i="27"/>
  <c r="BS43" i="4"/>
  <c r="CR10" i="4"/>
  <c r="BU40" i="4"/>
  <c r="AE9" i="4"/>
  <c r="T43" i="15"/>
  <c r="BA24" i="4"/>
  <c r="D90" i="1"/>
  <c r="M19" i="20"/>
  <c r="I45" i="4"/>
  <c r="P10" i="4"/>
  <c r="C26" i="1"/>
  <c r="K70" i="26"/>
  <c r="D66" i="12"/>
  <c r="AO60" i="4"/>
  <c r="T33" i="4"/>
  <c r="CL12" i="4"/>
  <c r="H25" i="6"/>
  <c r="F75" i="1"/>
  <c r="D48" i="22"/>
  <c r="L61" i="5"/>
  <c r="AX50" i="4"/>
  <c r="BL21" i="4"/>
  <c r="Y11" i="4"/>
  <c r="D58" i="16"/>
  <c r="AW41" i="4"/>
  <c r="BU64" i="4"/>
  <c r="G33" i="4"/>
  <c r="D39" i="19"/>
  <c r="I53" i="14"/>
  <c r="I21" i="5"/>
  <c r="D44" i="7"/>
  <c r="U19" i="15"/>
  <c r="BP63" i="4"/>
  <c r="BP27" i="4"/>
  <c r="F65" i="5"/>
  <c r="AK45" i="4"/>
  <c r="K24" i="15"/>
  <c r="BN63" i="4"/>
  <c r="BU32" i="4"/>
  <c r="D57" i="18"/>
  <c r="D19" i="5"/>
  <c r="BA51" i="4"/>
  <c r="K33" i="4"/>
  <c r="Q16" i="15"/>
  <c r="BJ65" i="4"/>
  <c r="BQ46" i="4"/>
  <c r="CI16" i="4"/>
  <c r="AW15" i="4"/>
  <c r="E33" i="1"/>
  <c r="CF41" i="4"/>
  <c r="M47" i="5"/>
  <c r="BW49" i="4"/>
  <c r="F17" i="6"/>
  <c r="E61" i="4"/>
  <c r="E80" i="1"/>
  <c r="X40" i="4"/>
  <c r="CN7" i="4"/>
  <c r="D19" i="1"/>
  <c r="BF44" i="4"/>
  <c r="BC17" i="4"/>
  <c r="C86" i="1"/>
  <c r="AN22" i="4"/>
  <c r="L19" i="20"/>
  <c r="S26" i="5"/>
  <c r="M40" i="4"/>
  <c r="AJ18" i="4"/>
  <c r="H58" i="5"/>
  <c r="F51" i="1"/>
  <c r="D11" i="1"/>
  <c r="R58" i="5"/>
  <c r="AP58" i="4"/>
  <c r="O25" i="4"/>
  <c r="U13" i="4"/>
  <c r="D12" i="25"/>
  <c r="CA59" i="4"/>
  <c r="BY60" i="4"/>
  <c r="H14" i="14"/>
  <c r="CE54" i="4"/>
  <c r="BV7" i="4"/>
  <c r="G64" i="26"/>
  <c r="P58" i="4"/>
  <c r="BR39" i="4"/>
  <c r="V62" i="4"/>
  <c r="I20" i="14"/>
  <c r="BI58" i="4"/>
  <c r="D68" i="18"/>
  <c r="BT70" i="4"/>
  <c r="AB42" i="4"/>
  <c r="E52" i="6"/>
  <c r="E52" i="4"/>
  <c r="E16" i="4"/>
  <c r="D24" i="6"/>
  <c r="X56" i="4"/>
  <c r="BT32" i="4"/>
  <c r="I70" i="5"/>
  <c r="AT57" i="4"/>
  <c r="AZ27" i="4"/>
  <c r="AJ42" i="4"/>
  <c r="I7" i="23"/>
  <c r="S62" i="5"/>
  <c r="F56" i="1"/>
  <c r="CR22" i="4"/>
  <c r="T40" i="5"/>
  <c r="AD14" i="4"/>
  <c r="I54" i="14"/>
  <c r="I7" i="4"/>
  <c r="L11" i="5"/>
  <c r="CL22" i="4"/>
  <c r="D62" i="1"/>
  <c r="AG69" i="4"/>
  <c r="AN16" i="4"/>
  <c r="C122" i="1"/>
  <c r="CS17" i="4"/>
  <c r="F47" i="7"/>
  <c r="BC46" i="4"/>
  <c r="CU23" i="4"/>
  <c r="BN7" i="4"/>
  <c r="P18" i="15"/>
  <c r="E46" i="28"/>
  <c r="AT54" i="4"/>
  <c r="W24" i="4"/>
  <c r="AL10" i="4"/>
  <c r="G57" i="7"/>
  <c r="F111" i="1"/>
  <c r="BH22" i="4"/>
  <c r="D46" i="12"/>
  <c r="BY57" i="4"/>
  <c r="D8" i="13"/>
  <c r="D13" i="25"/>
  <c r="D32" i="27"/>
  <c r="Q54" i="20"/>
  <c r="AT65" i="4"/>
  <c r="CI12" i="4"/>
  <c r="P30" i="5"/>
  <c r="AI39" i="4"/>
  <c r="O70" i="5"/>
  <c r="AZ57" i="4"/>
  <c r="U28" i="4"/>
  <c r="E24" i="12"/>
  <c r="BU71" i="4"/>
  <c r="CC51" i="4"/>
  <c r="BX32" i="4"/>
  <c r="D69" i="18"/>
  <c r="J37" i="7"/>
  <c r="M30" i="5"/>
  <c r="BO64" i="4"/>
  <c r="CL53" i="4"/>
  <c r="BN41" i="4"/>
  <c r="AP29" i="4"/>
  <c r="D72" i="22"/>
  <c r="M32" i="15"/>
  <c r="F34" i="6"/>
  <c r="L24" i="5"/>
  <c r="AZ66" i="4"/>
  <c r="AX56" i="4"/>
  <c r="BT46" i="4"/>
  <c r="BE37" i="4"/>
  <c r="CK29" i="4"/>
  <c r="L56" i="23"/>
  <c r="N39" i="15"/>
  <c r="D45" i="7"/>
  <c r="E33" i="5"/>
  <c r="P65" i="4"/>
  <c r="M56" i="4"/>
  <c r="AR49" i="4"/>
  <c r="P41" i="4"/>
  <c r="BH33" i="4"/>
  <c r="F27" i="4"/>
  <c r="CH19" i="4"/>
  <c r="H67" i="30"/>
  <c r="O58" i="20"/>
  <c r="G9" i="15"/>
  <c r="D11" i="7"/>
  <c r="J62" i="5"/>
  <c r="P31" i="5"/>
  <c r="BE71" i="4"/>
  <c r="AA65" i="4"/>
  <c r="I59" i="4"/>
  <c r="Z54" i="4"/>
  <c r="I47" i="4"/>
  <c r="BX40" i="4"/>
  <c r="AG35" i="4"/>
  <c r="AY29" i="4"/>
  <c r="BR22" i="4"/>
  <c r="D48" i="27"/>
  <c r="F50" i="22"/>
  <c r="E52" i="15"/>
  <c r="D71" i="7"/>
  <c r="I52" i="5"/>
  <c r="CA72" i="4"/>
  <c r="AW66" i="4"/>
  <c r="AE60" i="4"/>
  <c r="AV55" i="4"/>
  <c r="AE48" i="4"/>
  <c r="Y42" i="4"/>
  <c r="BC36" i="4"/>
  <c r="BU30" i="4"/>
  <c r="G24" i="4"/>
  <c r="Y18" i="4"/>
  <c r="D22" i="23"/>
  <c r="H52" i="5"/>
  <c r="X54" i="4"/>
  <c r="CQ31" i="4"/>
  <c r="BJ18" i="4"/>
  <c r="BR10" i="4"/>
  <c r="C101" i="1"/>
  <c r="C9" i="1"/>
  <c r="AI15" i="4"/>
  <c r="AV17" i="4"/>
  <c r="N49" i="7"/>
  <c r="G70" i="4"/>
  <c r="AF45" i="4"/>
  <c r="BK23" i="4"/>
  <c r="AE16" i="4"/>
  <c r="AI8" i="4"/>
  <c r="F47" i="1"/>
  <c r="U67" i="4"/>
  <c r="E13" i="20"/>
  <c r="R38" i="5"/>
  <c r="U55" i="4"/>
  <c r="CK35" i="4"/>
  <c r="CN17" i="4"/>
  <c r="AR10" i="4"/>
  <c r="F54" i="1"/>
  <c r="Q18" i="4"/>
  <c r="D49" i="1"/>
  <c r="N28" i="7"/>
  <c r="AS69" i="4"/>
  <c r="BR44" i="4"/>
  <c r="AM26" i="4"/>
  <c r="CN16" i="4"/>
  <c r="R11" i="4"/>
  <c r="F84" i="1"/>
  <c r="AY15" i="4"/>
  <c r="L36" i="29"/>
  <c r="G21" i="6"/>
  <c r="CR65" i="4"/>
  <c r="BR43" i="4"/>
  <c r="AL26" i="4"/>
  <c r="BG15" i="4"/>
  <c r="BO9" i="4"/>
  <c r="E110" i="1"/>
  <c r="F33" i="1"/>
  <c r="BY59" i="4"/>
  <c r="E61" i="20"/>
  <c r="R72" i="5"/>
  <c r="CS63" i="4"/>
  <c r="S45" i="4"/>
  <c r="BF28" i="4"/>
  <c r="J19" i="4"/>
  <c r="BA13" i="4"/>
  <c r="F9" i="4"/>
  <c r="D112" i="1"/>
  <c r="F119" i="1"/>
  <c r="D15" i="2"/>
  <c r="AW16" i="4"/>
  <c r="G45" i="20"/>
  <c r="D42" i="7"/>
  <c r="T10" i="5"/>
  <c r="CL60" i="4"/>
  <c r="H46" i="4"/>
  <c r="BQ33" i="4"/>
  <c r="AZ24" i="4"/>
  <c r="BR18" i="4"/>
  <c r="AP14" i="4"/>
  <c r="AZ10" i="4"/>
  <c r="AQ7" i="4"/>
  <c r="C92" i="1"/>
  <c r="C32" i="1"/>
  <c r="BV64" i="4"/>
  <c r="BH26" i="4"/>
  <c r="F45" i="1"/>
  <c r="AV41" i="4"/>
  <c r="E81" i="1"/>
  <c r="AA61" i="4"/>
  <c r="BJ7" i="4"/>
  <c r="G12" i="23"/>
  <c r="I34" i="14"/>
  <c r="G51" i="6"/>
  <c r="S42" i="5"/>
  <c r="AE70" i="4"/>
  <c r="AN61" i="4"/>
  <c r="AW52" i="4"/>
  <c r="BH41" i="4"/>
  <c r="S34" i="4"/>
  <c r="AL27" i="4"/>
  <c r="CG21" i="4"/>
  <c r="G19" i="4"/>
  <c r="AL16" i="4"/>
  <c r="V13" i="4"/>
  <c r="CU10" i="4"/>
  <c r="BY8" i="4"/>
  <c r="D18" i="2"/>
  <c r="T70" i="4"/>
  <c r="AR46" i="4"/>
  <c r="AG20" i="4"/>
  <c r="F113" i="1"/>
  <c r="G34" i="5"/>
  <c r="AW9" i="4"/>
  <c r="E35" i="8"/>
  <c r="AQ23" i="4"/>
  <c r="D59" i="1"/>
  <c r="H31" i="23"/>
  <c r="N61" i="15"/>
  <c r="J27" i="7"/>
  <c r="R66" i="5"/>
  <c r="R26" i="5"/>
  <c r="CC67" i="4"/>
  <c r="CK59" i="4"/>
  <c r="AW51" i="4"/>
  <c r="BG41" i="4"/>
  <c r="R34" i="4"/>
  <c r="AK27" i="4"/>
  <c r="X22" i="4"/>
  <c r="W19" i="4"/>
  <c r="BB16" i="4"/>
  <c r="BL13" i="4"/>
  <c r="AW11" i="4"/>
  <c r="BK9" i="4"/>
  <c r="D25" i="19"/>
  <c r="H9" i="6"/>
  <c r="AT24" i="4"/>
  <c r="M23" i="5"/>
  <c r="CS39" i="4"/>
  <c r="G53" i="22"/>
  <c r="Q26" i="20"/>
  <c r="G21" i="21"/>
  <c r="I69" i="5"/>
  <c r="D48" i="7"/>
  <c r="BN30" i="4"/>
  <c r="CN63" i="4"/>
  <c r="F62" i="22"/>
  <c r="F64" i="4"/>
  <c r="AS37" i="4"/>
  <c r="L29" i="15"/>
  <c r="CL63" i="4"/>
  <c r="X33" i="4"/>
  <c r="M45" i="29"/>
  <c r="D10" i="7"/>
  <c r="D25" i="5"/>
  <c r="CD46" i="4"/>
  <c r="AM29" i="4"/>
  <c r="N49" i="15"/>
  <c r="BO72" i="4"/>
  <c r="M54" i="4"/>
  <c r="AR35" i="4"/>
  <c r="D46" i="18"/>
  <c r="CS27" i="4"/>
  <c r="C99" i="1"/>
  <c r="BD69" i="4"/>
  <c r="AV14" i="4"/>
  <c r="D44" i="18"/>
  <c r="AU29" i="4"/>
  <c r="E16" i="1"/>
  <c r="AY63" i="4"/>
  <c r="BH16" i="4"/>
  <c r="CL13" i="4"/>
  <c r="CU62" i="4"/>
  <c r="AR15" i="4"/>
  <c r="F9" i="1"/>
  <c r="CU61" i="4"/>
  <c r="X13" i="4"/>
  <c r="E113" i="1"/>
  <c r="M27" i="7"/>
  <c r="BE45" i="4"/>
  <c r="L14" i="4"/>
  <c r="C30" i="1"/>
  <c r="E71" i="21"/>
  <c r="E48" i="22"/>
  <c r="CB69" i="4"/>
  <c r="L41" i="4"/>
  <c r="BP18" i="4"/>
  <c r="J16" i="20"/>
  <c r="F91" i="1"/>
  <c r="BY21" i="4"/>
  <c r="F23" i="7"/>
  <c r="AO59" i="4"/>
  <c r="CT26" i="4"/>
  <c r="AW13" i="4"/>
  <c r="Q7" i="4"/>
  <c r="T68" i="5"/>
  <c r="X11" i="4"/>
  <c r="D27" i="2"/>
  <c r="F47" i="20"/>
  <c r="BX70" i="4"/>
  <c r="BM44" i="4"/>
  <c r="R66" i="4"/>
  <c r="G40" i="6"/>
  <c r="AF51" i="4"/>
  <c r="Q65" i="20"/>
  <c r="CA63" i="4"/>
  <c r="BS35" i="4"/>
  <c r="J22" i="7"/>
  <c r="AM54" i="4"/>
  <c r="AR25" i="4"/>
  <c r="D21" i="12"/>
  <c r="V70" i="4"/>
  <c r="BM51" i="4"/>
  <c r="CQ21" i="4"/>
  <c r="D59" i="7"/>
  <c r="H59" i="4"/>
  <c r="BV41" i="4"/>
  <c r="K36" i="15"/>
  <c r="CR16" i="4"/>
  <c r="AQ12" i="4"/>
  <c r="L65" i="4"/>
  <c r="G17" i="6"/>
  <c r="Z50" i="4"/>
  <c r="CO9" i="4"/>
  <c r="N11" i="7"/>
  <c r="CE23" i="4"/>
  <c r="O22" i="20"/>
  <c r="AX22" i="4"/>
  <c r="I46" i="14"/>
  <c r="L43" i="5"/>
  <c r="BS18" i="4"/>
  <c r="F61" i="1"/>
  <c r="N10" i="7"/>
  <c r="AV22" i="4"/>
  <c r="D55" i="2"/>
  <c r="AK53" i="4"/>
  <c r="AZ26" i="4"/>
  <c r="E23" i="21"/>
  <c r="CC68" i="4"/>
  <c r="BK26" i="4"/>
  <c r="BW10" i="4"/>
  <c r="CS41" i="4"/>
  <c r="CF53" i="4"/>
  <c r="D37" i="1"/>
  <c r="L21" i="5"/>
  <c r="S33" i="4"/>
  <c r="U16" i="4"/>
  <c r="AM9" i="4"/>
  <c r="D42" i="13"/>
  <c r="BJ22" i="4"/>
  <c r="CT21" i="4"/>
  <c r="O36" i="20"/>
  <c r="BG63" i="4"/>
  <c r="BA44" i="4"/>
  <c r="BQ63" i="4"/>
  <c r="G38" i="6"/>
  <c r="AT49" i="4"/>
  <c r="N62" i="20"/>
  <c r="CO61" i="4"/>
  <c r="AR26" i="4"/>
  <c r="E58" i="6"/>
  <c r="AA54" i="4"/>
  <c r="BM16" i="4"/>
  <c r="D9" i="12"/>
  <c r="K69" i="4"/>
  <c r="AI45" i="4"/>
  <c r="CE21" i="4"/>
  <c r="D56" i="7"/>
  <c r="CO58" i="4"/>
  <c r="BJ41" i="4"/>
  <c r="T23" i="4"/>
  <c r="BM24" i="4"/>
  <c r="BK8" i="4"/>
  <c r="BM60" i="4"/>
  <c r="D48" i="2"/>
  <c r="F20" i="5"/>
  <c r="CC9" i="4"/>
  <c r="H21" i="6"/>
  <c r="AF9" i="4"/>
  <c r="G38" i="16"/>
  <c r="AZ61" i="4"/>
  <c r="K15" i="4"/>
  <c r="P23" i="15"/>
  <c r="AC24" i="4"/>
  <c r="D86" i="1"/>
  <c r="H59" i="6"/>
  <c r="BS31" i="4"/>
  <c r="BN13" i="4"/>
  <c r="C18" i="1"/>
  <c r="K67" i="20"/>
  <c r="D18" i="12"/>
  <c r="AG68" i="4"/>
  <c r="BQ32" i="4"/>
  <c r="BX12" i="4"/>
  <c r="BT66" i="4"/>
  <c r="BH29" i="4"/>
  <c r="AY14" i="4"/>
  <c r="H66" i="14"/>
  <c r="AH66" i="4"/>
  <c r="AS21" i="4"/>
  <c r="M11" i="4"/>
  <c r="G19" i="16"/>
  <c r="CU39" i="4"/>
  <c r="BP20" i="4"/>
  <c r="J30" i="4"/>
  <c r="CC17" i="4"/>
  <c r="F63" i="21"/>
  <c r="H55" i="21"/>
  <c r="F47" i="21"/>
  <c r="BN42" i="4"/>
  <c r="CG70" i="4"/>
  <c r="AV35" i="4"/>
  <c r="N51" i="7"/>
  <c r="BC51" i="4"/>
  <c r="E33" i="12"/>
  <c r="BQ60" i="4"/>
  <c r="CD23" i="4"/>
  <c r="J66" i="7"/>
  <c r="R62" i="4"/>
  <c r="BC37" i="4"/>
  <c r="Q13" i="20"/>
  <c r="AZ63" i="4"/>
  <c r="I34" i="4"/>
  <c r="N61" i="7"/>
  <c r="C53" i="1"/>
  <c r="AR33" i="4"/>
  <c r="V14" i="4"/>
  <c r="AF44" i="4"/>
  <c r="W65" i="4"/>
  <c r="BZ20" i="4"/>
  <c r="CT15" i="4"/>
  <c r="BN19" i="4"/>
  <c r="H54" i="14"/>
  <c r="BY35" i="4"/>
  <c r="CK48" i="4"/>
  <c r="AW53" i="4"/>
  <c r="AH12" i="4"/>
  <c r="C62" i="1"/>
  <c r="L13" i="7"/>
  <c r="M61" i="5"/>
  <c r="BK38" i="4"/>
  <c r="BT14" i="4"/>
  <c r="H34" i="5"/>
  <c r="CA21" i="4"/>
  <c r="H32" i="20"/>
  <c r="CF64" i="4"/>
  <c r="BS29" i="4"/>
  <c r="G15" i="4"/>
  <c r="D49" i="15"/>
  <c r="V19" i="4"/>
  <c r="E43" i="1"/>
  <c r="L57" i="15"/>
  <c r="L27" i="7"/>
  <c r="P15" i="20"/>
  <c r="H35" i="15"/>
  <c r="K7" i="15"/>
  <c r="AZ59" i="4"/>
  <c r="I49" i="14"/>
  <c r="AU63" i="4"/>
  <c r="BO31" i="4"/>
  <c r="O20" i="5"/>
  <c r="CA42" i="4"/>
  <c r="G52" i="26"/>
  <c r="J42" i="7"/>
  <c r="AT62" i="4"/>
  <c r="BA43" i="4"/>
  <c r="CO27" i="4"/>
  <c r="K17" i="15"/>
  <c r="G12" i="6"/>
  <c r="CQ72" i="4"/>
  <c r="BD63" i="4"/>
  <c r="AH49" i="4"/>
  <c r="CE36" i="4"/>
  <c r="H27" i="4"/>
  <c r="K59" i="20"/>
  <c r="N69" i="7"/>
  <c r="R61" i="5"/>
  <c r="L16" i="5"/>
  <c r="CC61" i="4"/>
  <c r="R52" i="4"/>
  <c r="Z44" i="4"/>
  <c r="CR34" i="4"/>
  <c r="AG25" i="4"/>
  <c r="F11" i="21"/>
  <c r="T21" i="15"/>
  <c r="E56" i="6"/>
  <c r="J71" i="4"/>
  <c r="F63" i="4"/>
  <c r="O54" i="4"/>
  <c r="CF45" i="4"/>
  <c r="AQ38" i="4"/>
  <c r="BI32" i="4"/>
  <c r="U24" i="4"/>
  <c r="BA16" i="4"/>
  <c r="D29" i="27"/>
  <c r="D9" i="18"/>
  <c r="E38" i="8"/>
  <c r="D46" i="6"/>
  <c r="P57" i="5"/>
  <c r="J18" i="5"/>
  <c r="CR68" i="4"/>
  <c r="AO63" i="4"/>
  <c r="AU57" i="4"/>
  <c r="CL50" i="4"/>
  <c r="CR44" i="4"/>
  <c r="CK39" i="4"/>
  <c r="CR32" i="4"/>
  <c r="BN26" i="4"/>
  <c r="W21" i="4"/>
  <c r="H29" i="26"/>
  <c r="E33" i="20"/>
  <c r="F9" i="15"/>
  <c r="D53" i="7"/>
  <c r="I34" i="5"/>
  <c r="AG70" i="4"/>
  <c r="CU64" i="4"/>
  <c r="CC58" i="4"/>
  <c r="AY52" i="4"/>
  <c r="AG46" i="4"/>
  <c r="AX41" i="4"/>
  <c r="AG34" i="4"/>
  <c r="AA28" i="4"/>
  <c r="BE22" i="4"/>
  <c r="BW16" i="4"/>
  <c r="J10" i="14"/>
  <c r="H70" i="4"/>
  <c r="AA51" i="4"/>
  <c r="AN24" i="4"/>
  <c r="AG15" i="4"/>
  <c r="W9" i="4"/>
  <c r="C75" i="1"/>
  <c r="F67" i="1"/>
  <c r="L45" i="23"/>
  <c r="K10" i="4"/>
  <c r="G68" i="5"/>
  <c r="Q60" i="4"/>
  <c r="AL39" i="4"/>
  <c r="T21" i="4"/>
  <c r="AN12" i="4"/>
  <c r="D12" i="2"/>
  <c r="M15" i="5"/>
  <c r="CG8" i="4"/>
  <c r="J61" i="7"/>
  <c r="AZ72" i="4"/>
  <c r="AA49" i="4"/>
  <c r="AI24" i="4"/>
  <c r="N15" i="4"/>
  <c r="BQ9" i="4"/>
  <c r="BX7" i="4"/>
  <c r="L47" i="5"/>
  <c r="J55" i="23"/>
  <c r="H13" i="6"/>
  <c r="H58" i="4"/>
  <c r="BX38" i="4"/>
  <c r="AK23" i="4"/>
  <c r="BJ14" i="4"/>
  <c r="T9" i="4"/>
  <c r="D8" i="1"/>
  <c r="N54" i="20"/>
  <c r="O13" i="15"/>
  <c r="G46" i="5"/>
  <c r="BA60" i="4"/>
  <c r="AB37" i="4"/>
  <c r="BQ21" i="4"/>
  <c r="AN13" i="4"/>
  <c r="T8" i="4"/>
  <c r="E62" i="1"/>
  <c r="AG56" i="4"/>
  <c r="E21" i="4"/>
  <c r="N13" i="15"/>
  <c r="L35" i="5"/>
  <c r="I55" i="4"/>
  <c r="BU39" i="4"/>
  <c r="BZ23" i="4"/>
  <c r="AO17" i="4"/>
  <c r="BZ12" i="4"/>
  <c r="BD7" i="4"/>
  <c r="D84" i="1"/>
  <c r="W66" i="4"/>
  <c r="F34" i="5"/>
  <c r="D46" i="27"/>
  <c r="H21" i="15"/>
  <c r="H51" i="6"/>
  <c r="AF70" i="4"/>
  <c r="AU55" i="4"/>
  <c r="BH42" i="4"/>
  <c r="W31" i="4"/>
  <c r="BO21" i="4"/>
  <c r="G17" i="4"/>
  <c r="AZ13" i="4"/>
  <c r="AO9" i="4"/>
  <c r="C128" i="1"/>
  <c r="C68" i="1"/>
  <c r="C16" i="1"/>
  <c r="CL48" i="4"/>
  <c r="CE17" i="4"/>
  <c r="D18" i="9"/>
  <c r="G21" i="4"/>
  <c r="E19" i="16"/>
  <c r="BF30" i="4"/>
  <c r="D77" i="1"/>
  <c r="D72" i="19"/>
  <c r="D66" i="9"/>
  <c r="G11" i="6"/>
  <c r="G24" i="5"/>
  <c r="CD67" i="4"/>
  <c r="AP59" i="4"/>
  <c r="BB47" i="4"/>
  <c r="BJ39" i="4"/>
  <c r="U32" i="4"/>
  <c r="AX24" i="4"/>
  <c r="M21" i="4"/>
  <c r="T18" i="4"/>
  <c r="W15" i="4"/>
  <c r="BI12" i="4"/>
  <c r="AY10" i="4"/>
  <c r="CL7" i="4"/>
  <c r="H50" i="5"/>
  <c r="Y65" i="4"/>
  <c r="BF32" i="4"/>
  <c r="CF16" i="4"/>
  <c r="F37" i="1"/>
  <c r="BY25" i="4"/>
  <c r="E97" i="1"/>
  <c r="BX60" i="4"/>
  <c r="AT13" i="4"/>
  <c r="G37" i="30"/>
  <c r="G50" i="21"/>
  <c r="H50" i="14"/>
  <c r="L10" i="7"/>
  <c r="F56" i="5"/>
  <c r="F8" i="5"/>
  <c r="CE65" i="4"/>
  <c r="AQ57" i="4"/>
  <c r="E47" i="4"/>
  <c r="BI39" i="4"/>
  <c r="T32" i="4"/>
  <c r="BX24" i="4"/>
  <c r="AB21" i="4"/>
  <c r="AZ18" i="4"/>
  <c r="AL15" i="4"/>
  <c r="F13" i="4"/>
  <c r="CT10" i="4"/>
  <c r="AZ8" i="4"/>
  <c r="D53" i="2"/>
  <c r="F65" i="23"/>
  <c r="H69" i="15"/>
  <c r="D19" i="9"/>
  <c r="T52" i="5"/>
  <c r="AF58" i="4"/>
  <c r="AZ38" i="4"/>
  <c r="AA21" i="4"/>
  <c r="AB7" i="4"/>
  <c r="I62" i="14"/>
  <c r="CB57" i="4"/>
  <c r="U19" i="4"/>
  <c r="E75" i="1"/>
  <c r="D17" i="9"/>
  <c r="CI26" i="4"/>
  <c r="BU8" i="4"/>
  <c r="D65" i="21"/>
  <c r="D58" i="17"/>
  <c r="L35" i="14"/>
  <c r="K38" i="14"/>
  <c r="CU36" i="4"/>
  <c r="I45" i="14"/>
  <c r="CU59" i="4"/>
  <c r="G62" i="21"/>
  <c r="I19" i="5"/>
  <c r="CD39" i="4"/>
  <c r="J41" i="26"/>
  <c r="H24" i="6"/>
  <c r="AH62" i="4"/>
  <c r="Q43" i="4"/>
  <c r="AV24" i="4"/>
  <c r="T14" i="15"/>
  <c r="S65" i="5"/>
  <c r="CE72" i="4"/>
  <c r="AI60" i="4"/>
  <c r="V49" i="4"/>
  <c r="BH35" i="4"/>
  <c r="M62" i="29"/>
  <c r="H56" i="20"/>
  <c r="G53" i="7"/>
  <c r="F61" i="5"/>
  <c r="AH72" i="4"/>
  <c r="BQ61" i="4"/>
  <c r="BO51" i="4"/>
  <c r="AN42" i="4"/>
  <c r="CF34" i="4"/>
  <c r="I7" i="30"/>
  <c r="M71" i="20"/>
  <c r="J19" i="14"/>
  <c r="E54" i="6"/>
  <c r="W70" i="4"/>
  <c r="CC60" i="4"/>
  <c r="BX53" i="4"/>
  <c r="CS44" i="4"/>
  <c r="AE38" i="4"/>
  <c r="CU30" i="4"/>
  <c r="I24" i="4"/>
  <c r="Q16" i="4"/>
  <c r="D54" i="24"/>
  <c r="E60" i="16"/>
  <c r="J69" i="7"/>
  <c r="D44" i="6"/>
  <c r="P49" i="5"/>
  <c r="P17" i="5"/>
  <c r="BH68" i="4"/>
  <c r="AD62" i="4"/>
  <c r="AI57" i="4"/>
  <c r="AD50" i="4"/>
  <c r="CF44" i="4"/>
  <c r="BB38" i="4"/>
  <c r="CF32" i="4"/>
  <c r="AD26" i="4"/>
  <c r="L20" i="4"/>
  <c r="E24" i="26"/>
  <c r="E17" i="20"/>
  <c r="H71" i="14"/>
  <c r="J24" i="7"/>
  <c r="O33" i="5"/>
  <c r="CD69" i="4"/>
  <c r="BL63" i="4"/>
  <c r="BQ58" i="4"/>
  <c r="BL51" i="4"/>
  <c r="U46" i="4"/>
  <c r="O40" i="4"/>
  <c r="U34" i="4"/>
  <c r="BL27" i="4"/>
  <c r="AH21" i="4"/>
  <c r="BK16" i="4"/>
  <c r="N67" i="7"/>
  <c r="BE69" i="4"/>
  <c r="CC45" i="4"/>
  <c r="P24" i="4"/>
  <c r="CD14" i="4"/>
  <c r="L8" i="4"/>
  <c r="C73" i="1"/>
  <c r="I49" i="26"/>
  <c r="E16" i="21"/>
  <c r="E41" i="23"/>
  <c r="M65" i="5"/>
  <c r="BO58" i="4"/>
  <c r="CN33" i="4"/>
  <c r="CC20" i="4"/>
  <c r="BD11" i="4"/>
  <c r="F126" i="1"/>
  <c r="J31" i="4"/>
  <c r="AX7" i="4"/>
  <c r="I34" i="7"/>
  <c r="BE67" i="4"/>
  <c r="BX48" i="4"/>
  <c r="R23" i="4"/>
  <c r="CQ14" i="4"/>
  <c r="V8" i="4"/>
  <c r="D40" i="2"/>
  <c r="BP68" i="4"/>
  <c r="M35" i="20"/>
  <c r="T72" i="5"/>
  <c r="BE57" i="4"/>
  <c r="BZ36" i="4"/>
  <c r="Q21" i="4"/>
  <c r="AT14" i="4"/>
  <c r="CO8" i="4"/>
  <c r="AI17" i="4"/>
  <c r="O18" i="15"/>
  <c r="I70" i="14"/>
  <c r="M35" i="5"/>
  <c r="J55" i="4"/>
  <c r="BY36" i="4"/>
  <c r="AG21" i="4"/>
  <c r="K13" i="4"/>
  <c r="H8" i="4"/>
  <c r="E60" i="1"/>
  <c r="F35" i="4"/>
  <c r="D14" i="2"/>
  <c r="H70" i="14"/>
  <c r="F30" i="5"/>
  <c r="J54" i="4"/>
  <c r="Y39" i="4"/>
  <c r="BB23" i="4"/>
  <c r="BU16" i="4"/>
  <c r="AZ11" i="4"/>
  <c r="AR7" i="4"/>
  <c r="D80" i="1"/>
  <c r="AC60" i="4"/>
  <c r="L15" i="5"/>
  <c r="G7" i="27"/>
  <c r="F11" i="15"/>
  <c r="H19" i="6"/>
  <c r="CC69" i="4"/>
  <c r="CS53" i="4"/>
  <c r="BJ40" i="4"/>
  <c r="BT30" i="4"/>
  <c r="AX21" i="4"/>
  <c r="BT16" i="4"/>
  <c r="BJ12" i="4"/>
  <c r="AC9" i="4"/>
  <c r="C124" i="1"/>
  <c r="C64" i="1"/>
  <c r="C10" i="1"/>
  <c r="CN46" i="4"/>
  <c r="AZ16" i="4"/>
  <c r="M71" i="5"/>
  <c r="BE19" i="4"/>
  <c r="D71" i="11"/>
  <c r="AO24" i="4"/>
  <c r="D65" i="1"/>
  <c r="F67" i="16"/>
  <c r="E44" i="8"/>
  <c r="G72" i="5"/>
  <c r="M21" i="5"/>
  <c r="AH67" i="4"/>
  <c r="AQ58" i="4"/>
  <c r="F47" i="4"/>
  <c r="N39" i="4"/>
  <c r="BR31" i="4"/>
  <c r="Z24" i="4"/>
  <c r="CL20" i="4"/>
  <c r="E18" i="4"/>
  <c r="H15" i="4"/>
  <c r="AU12" i="4"/>
  <c r="AM10" i="4"/>
  <c r="BZ7" i="4"/>
  <c r="H42" i="5"/>
  <c r="BW63" i="4"/>
  <c r="K31" i="4"/>
  <c r="CG15" i="4"/>
  <c r="E36" i="27"/>
  <c r="Y23" i="4"/>
  <c r="E77" i="1"/>
  <c r="CB56" i="4"/>
  <c r="M12" i="4"/>
  <c r="M58" i="29"/>
  <c r="D23" i="21"/>
  <c r="H34" i="14"/>
  <c r="F67" i="6"/>
  <c r="L53" i="5"/>
  <c r="BX72" i="4"/>
  <c r="AI65" i="4"/>
  <c r="CN56" i="4"/>
  <c r="BB46" i="4"/>
  <c r="M39" i="4"/>
  <c r="BQ31" i="4"/>
  <c r="AU24" i="4"/>
  <c r="I21" i="4"/>
  <c r="AI18" i="4"/>
  <c r="V15" i="4"/>
  <c r="CK12" i="4"/>
  <c r="CH10" i="4"/>
  <c r="AN8" i="4"/>
  <c r="D41" i="2"/>
  <c r="D46" i="23"/>
  <c r="F59" i="15"/>
  <c r="G69" i="7"/>
  <c r="T44" i="5"/>
  <c r="AG57" i="4"/>
  <c r="BB36" i="4"/>
  <c r="P20" i="4"/>
  <c r="F129" i="1"/>
  <c r="L9" i="7"/>
  <c r="BQ30" i="4"/>
  <c r="Y33" i="4"/>
  <c r="CO36" i="4"/>
  <c r="D45" i="5"/>
  <c r="BU43" i="4"/>
  <c r="H35" i="14"/>
  <c r="CQ44" i="4"/>
  <c r="AB15" i="4"/>
  <c r="BN14" i="4"/>
  <c r="S58" i="4"/>
  <c r="M29" i="7"/>
  <c r="AI7" i="4"/>
  <c r="CC33" i="4"/>
  <c r="M19" i="5"/>
  <c r="E58" i="1"/>
  <c r="I16" i="4"/>
  <c r="D55" i="26"/>
  <c r="N28" i="4"/>
  <c r="G63" i="7"/>
  <c r="CA22" i="4"/>
  <c r="CE66" i="4"/>
  <c r="AK17" i="4"/>
  <c r="CD56" i="4"/>
  <c r="CQ41" i="4"/>
  <c r="F59" i="6"/>
  <c r="BJ38" i="4"/>
  <c r="AB8" i="4"/>
  <c r="CE55" i="4"/>
  <c r="AL51" i="4"/>
  <c r="S56" i="15"/>
  <c r="AK60" i="4"/>
  <c r="D66" i="24"/>
  <c r="X35" i="4"/>
  <c r="AV58" i="4"/>
  <c r="D31" i="9"/>
  <c r="BQ36" i="4"/>
  <c r="I47" i="7"/>
  <c r="CT54" i="4"/>
  <c r="CT18" i="4"/>
  <c r="AT69" i="4"/>
  <c r="W32" i="4"/>
  <c r="AM39" i="4"/>
  <c r="BM71" i="4"/>
  <c r="BQ10" i="4"/>
  <c r="AK39" i="4"/>
  <c r="J70" i="14"/>
  <c r="BF7" i="4"/>
  <c r="CF29" i="4"/>
  <c r="D23" i="1"/>
  <c r="BF15" i="4"/>
  <c r="J31" i="23"/>
  <c r="BL26" i="4"/>
  <c r="C56" i="1"/>
  <c r="R68" i="5"/>
  <c r="S10" i="5"/>
  <c r="AY23" i="4"/>
  <c r="AP7" i="4"/>
  <c r="BM18" i="4"/>
  <c r="D65" i="9"/>
  <c r="G45" i="4"/>
  <c r="BS14" i="4"/>
  <c r="S28" i="15"/>
  <c r="F73" i="1"/>
  <c r="BC19" i="4"/>
  <c r="D46" i="7"/>
  <c r="D123" i="1"/>
  <c r="D45" i="9"/>
  <c r="CR69" i="4"/>
  <c r="BI43" i="4"/>
  <c r="AI20" i="4"/>
  <c r="BT12" i="4"/>
  <c r="CG12" i="4"/>
  <c r="D20" i="2"/>
  <c r="AV42" i="4"/>
  <c r="U17" i="4"/>
  <c r="F40" i="5"/>
  <c r="CL47" i="4"/>
  <c r="J53" i="26"/>
  <c r="CF69" i="4"/>
  <c r="J40" i="5"/>
  <c r="W56" i="4"/>
  <c r="AH14" i="4"/>
  <c r="M13" i="4"/>
  <c r="BM11" i="4"/>
  <c r="T50" i="5"/>
  <c r="I33" i="26"/>
  <c r="CG53" i="4"/>
  <c r="CF28" i="4"/>
  <c r="CO44" i="4"/>
  <c r="AK70" i="4"/>
  <c r="I37" i="7"/>
  <c r="CL15" i="4"/>
  <c r="H31" i="14"/>
  <c r="BP57" i="4"/>
  <c r="AG33" i="4"/>
  <c r="D60" i="1"/>
  <c r="Q71" i="15"/>
  <c r="AT28" i="4"/>
  <c r="CR23" i="4"/>
  <c r="BU26" i="4"/>
  <c r="J59" i="4"/>
  <c r="D7" i="5"/>
  <c r="G44" i="26"/>
  <c r="D41" i="24"/>
  <c r="D9" i="2"/>
  <c r="BW11" i="4"/>
  <c r="AN14" i="4"/>
  <c r="AC71" i="4"/>
  <c r="AM51" i="4"/>
  <c r="BN12" i="4"/>
  <c r="AC59" i="4"/>
  <c r="CF11" i="4"/>
  <c r="D54" i="12"/>
  <c r="L71" i="5"/>
  <c r="AP42" i="4"/>
  <c r="J24" i="15"/>
  <c r="Q38" i="4"/>
  <c r="CA57" i="4"/>
  <c r="BG29" i="4"/>
  <c r="G56" i="5"/>
  <c r="AU53" i="4"/>
  <c r="CU17" i="4"/>
  <c r="AI59" i="4"/>
  <c r="CC36" i="4"/>
  <c r="BF69" i="4"/>
  <c r="AF11" i="4"/>
  <c r="CE30" i="4"/>
  <c r="C58" i="1"/>
  <c r="E57" i="13"/>
  <c r="F89" i="1"/>
  <c r="D43" i="12"/>
  <c r="BF39" i="4"/>
  <c r="D64" i="7"/>
  <c r="K62" i="26"/>
  <c r="AQ51" i="4"/>
  <c r="E14" i="6"/>
  <c r="AZ29" i="4"/>
  <c r="D22" i="6"/>
  <c r="F50" i="4"/>
  <c r="L27" i="23"/>
  <c r="BA62" i="4"/>
  <c r="AN27" i="4"/>
  <c r="BE21" i="4"/>
  <c r="F13" i="20"/>
  <c r="F46" i="1"/>
  <c r="BV22" i="4"/>
  <c r="T32" i="5"/>
  <c r="F123" i="1"/>
  <c r="AU19" i="4"/>
  <c r="L11" i="7"/>
  <c r="P11" i="4"/>
  <c r="J34" i="14"/>
  <c r="N21" i="4"/>
  <c r="N13" i="7"/>
  <c r="BW19" i="4"/>
  <c r="AI66" i="4"/>
  <c r="BB20" i="4"/>
  <c r="H26" i="5"/>
  <c r="E19" i="1"/>
  <c r="F51" i="6"/>
  <c r="N38" i="4"/>
  <c r="BH12" i="4"/>
  <c r="M9" i="7"/>
  <c r="M43" i="20"/>
  <c r="BZ40" i="4"/>
  <c r="J44" i="5"/>
  <c r="AI56" i="4"/>
  <c r="M33" i="5"/>
  <c r="BF56" i="4"/>
  <c r="R8" i="5"/>
  <c r="X16" i="4"/>
  <c r="CQ54" i="4"/>
  <c r="CT38" i="4"/>
  <c r="Z10" i="4"/>
  <c r="M58" i="5"/>
  <c r="Q52" i="15"/>
  <c r="BH21" i="4"/>
  <c r="E60" i="17"/>
  <c r="M25" i="5"/>
  <c r="O51" i="4"/>
  <c r="AN72" i="4"/>
  <c r="CK15" i="4"/>
  <c r="AU54" i="4"/>
  <c r="L37" i="5"/>
  <c r="H10" i="5"/>
  <c r="H49" i="5"/>
  <c r="V59" i="4"/>
  <c r="AQ37" i="4"/>
  <c r="AN51" i="4"/>
  <c r="M7" i="4"/>
  <c r="E44" i="26"/>
  <c r="I38" i="14"/>
  <c r="BH52" i="4"/>
  <c r="AJ66" i="4"/>
  <c r="CG11" i="4"/>
  <c r="BE14" i="4"/>
  <c r="BY71" i="4"/>
  <c r="P8" i="4"/>
  <c r="H14" i="4"/>
  <c r="Y70" i="4"/>
  <c r="F17" i="7"/>
  <c r="BZ15" i="4"/>
  <c r="H27" i="14"/>
  <c r="BM50" i="4"/>
  <c r="T57" i="4"/>
  <c r="CD32" i="4"/>
  <c r="F43" i="7"/>
  <c r="D58" i="1"/>
  <c r="CS10" i="4"/>
  <c r="BD45" i="4"/>
  <c r="L9" i="4"/>
  <c r="CK7" i="4"/>
  <c r="BF12" i="4"/>
  <c r="BW61" i="4"/>
  <c r="CE15" i="4"/>
  <c r="C118" i="1"/>
  <c r="X29" i="4"/>
  <c r="CQ53" i="4"/>
  <c r="J7" i="23"/>
  <c r="I48" i="15"/>
  <c r="M23" i="20"/>
  <c r="G61" i="4"/>
  <c r="N64" i="4"/>
  <c r="AS17" i="4"/>
  <c r="AK12" i="4"/>
  <c r="AF21" i="4"/>
  <c r="BL38" i="4"/>
  <c r="CG28" i="4"/>
  <c r="F69" i="7"/>
  <c r="T17" i="4"/>
  <c r="L55" i="5"/>
  <c r="F68" i="26"/>
  <c r="E21" i="12"/>
  <c r="M55" i="4"/>
  <c r="BG32" i="4"/>
  <c r="F10" i="5"/>
  <c r="BR7" i="4"/>
  <c r="BV15" i="4"/>
  <c r="AM27" i="4"/>
  <c r="BW23" i="4"/>
  <c r="O20" i="4"/>
  <c r="CI14" i="4"/>
  <c r="CH20" i="4"/>
  <c r="L9" i="14"/>
  <c r="AK36" i="4"/>
  <c r="D61" i="7"/>
  <c r="H57" i="26"/>
  <c r="AE51" i="4"/>
  <c r="E8" i="6"/>
  <c r="BY28" i="4"/>
  <c r="D20" i="6"/>
  <c r="AE49" i="4"/>
  <c r="D23" i="23"/>
  <c r="AO62" i="4"/>
  <c r="AB27" i="4"/>
  <c r="CD20" i="4"/>
  <c r="L46" i="15"/>
  <c r="F40" i="1"/>
  <c r="BC21" i="4"/>
  <c r="T16" i="5"/>
  <c r="F97" i="1"/>
  <c r="AD19" i="4"/>
  <c r="F69" i="6"/>
  <c r="BA10" i="4"/>
  <c r="J18" i="14"/>
  <c r="T20" i="4"/>
  <c r="H57" i="6"/>
  <c r="AE18" i="4"/>
  <c r="CF65" i="4"/>
  <c r="AL20" i="4"/>
  <c r="H18" i="5"/>
  <c r="H49" i="26"/>
  <c r="F43" i="6"/>
  <c r="BK37" i="4"/>
  <c r="AT12" i="4"/>
  <c r="G22" i="7"/>
  <c r="G49" i="6"/>
  <c r="D85" i="1"/>
  <c r="M64" i="5"/>
  <c r="H55" i="15"/>
  <c r="W22" i="4"/>
  <c r="N10" i="20"/>
  <c r="AX14" i="4"/>
  <c r="AB13" i="4"/>
  <c r="BZ11" i="4"/>
  <c r="T58" i="5"/>
  <c r="F7" i="27"/>
  <c r="AI55" i="4"/>
  <c r="W29" i="4"/>
  <c r="T28" i="5"/>
  <c r="J40" i="20"/>
  <c r="BN40" i="4"/>
  <c r="AW43" i="4"/>
  <c r="W20" i="4"/>
  <c r="E125" i="1"/>
  <c r="CT7" i="4"/>
  <c r="D124" i="1"/>
  <c r="H34" i="4"/>
  <c r="F17" i="4"/>
  <c r="BC33" i="4"/>
  <c r="N10" i="4"/>
  <c r="D40" i="25"/>
  <c r="BK31" i="4"/>
  <c r="D9" i="5"/>
  <c r="J65" i="26"/>
  <c r="W7" i="4"/>
  <c r="D57" i="2"/>
  <c r="S12" i="4"/>
  <c r="G46" i="4"/>
  <c r="CR9" i="4"/>
  <c r="CH52" i="4"/>
  <c r="T31" i="5"/>
  <c r="AY31" i="4"/>
  <c r="CB36" i="4"/>
  <c r="D61" i="2"/>
  <c r="D35" i="2"/>
  <c r="L52" i="4"/>
  <c r="AK65" i="4"/>
  <c r="O61" i="15"/>
  <c r="AI27" i="4"/>
  <c r="BT23" i="4"/>
  <c r="BI17" i="4"/>
  <c r="BP22" i="4"/>
  <c r="S58" i="5"/>
  <c r="K19" i="20"/>
  <c r="BN18" i="4"/>
  <c r="Z45" i="4"/>
  <c r="M44" i="4"/>
  <c r="I18" i="5"/>
  <c r="M63" i="4"/>
  <c r="AJ14" i="4"/>
  <c r="BJ8" i="4"/>
  <c r="AN9" i="4"/>
  <c r="F71" i="21"/>
  <c r="AJ35" i="4"/>
  <c r="J63" i="7"/>
  <c r="CG41" i="4"/>
  <c r="P13" i="15"/>
  <c r="J33" i="26"/>
  <c r="F41" i="6"/>
  <c r="BB7" i="4"/>
  <c r="U38" i="15"/>
  <c r="D13" i="6"/>
  <c r="N58" i="4"/>
  <c r="AW58" i="4"/>
  <c r="L46" i="5"/>
  <c r="D61" i="29"/>
  <c r="BC50" i="4"/>
  <c r="G18" i="23"/>
  <c r="AJ68" i="4"/>
  <c r="AK31" i="4"/>
  <c r="O69" i="5"/>
  <c r="CE44" i="4"/>
  <c r="N55" i="7"/>
  <c r="C25" i="1"/>
  <c r="AV29" i="4"/>
  <c r="D21" i="7"/>
  <c r="R71" i="4"/>
  <c r="BJ20" i="4"/>
  <c r="S16" i="5"/>
  <c r="E56" i="1"/>
  <c r="BZ34" i="4"/>
  <c r="AY38" i="4"/>
  <c r="CT52" i="4"/>
  <c r="BN8" i="4"/>
  <c r="G26" i="5"/>
  <c r="N41" i="7"/>
  <c r="O38" i="4"/>
  <c r="R12" i="4"/>
  <c r="BK13" i="4"/>
  <c r="G45" i="27"/>
  <c r="AJ64" i="4"/>
  <c r="BR20" i="4"/>
  <c r="D17" i="2"/>
  <c r="J32" i="4"/>
  <c r="E15" i="1"/>
  <c r="AC57" i="4"/>
  <c r="P56" i="4"/>
  <c r="AX57" i="4"/>
  <c r="R45" i="5"/>
  <c r="F16" i="29"/>
  <c r="AQ50" i="4"/>
  <c r="I13" i="23"/>
  <c r="X68" i="4"/>
  <c r="CT30" i="4"/>
  <c r="I64" i="5"/>
  <c r="BS44" i="4"/>
  <c r="F21" i="7"/>
  <c r="C23" i="1"/>
  <c r="I29" i="4"/>
  <c r="L16" i="7"/>
  <c r="AA62" i="4"/>
  <c r="Z20" i="4"/>
  <c r="G14" i="5"/>
  <c r="D10" i="1"/>
  <c r="AG31" i="4"/>
  <c r="BE32" i="4"/>
  <c r="AX52" i="4"/>
  <c r="AP8" i="4"/>
  <c r="Y64" i="4"/>
  <c r="D37" i="7"/>
  <c r="BL37" i="4"/>
  <c r="CI11" i="4"/>
  <c r="BU12" i="4"/>
  <c r="E7" i="27"/>
  <c r="CG63" i="4"/>
  <c r="BA20" i="4"/>
  <c r="E19" i="30"/>
  <c r="BH30" i="4"/>
  <c r="D18" i="30"/>
  <c r="G45" i="16"/>
  <c r="BB42" i="4"/>
  <c r="CT45" i="4"/>
  <c r="BH70" i="4"/>
  <c r="P26" i="20"/>
  <c r="BU44" i="4"/>
  <c r="T26" i="15"/>
  <c r="S61" i="4"/>
  <c r="F26" i="4"/>
  <c r="O21" i="5"/>
  <c r="BY38" i="4"/>
  <c r="BJ64" i="4"/>
  <c r="L67" i="20"/>
  <c r="BI63" i="4"/>
  <c r="BH53" i="4"/>
  <c r="O39" i="4"/>
  <c r="AZ9" i="4"/>
  <c r="AJ17" i="4"/>
  <c r="Y69" i="4"/>
  <c r="CA25" i="4"/>
  <c r="N17" i="7"/>
  <c r="BI52" i="4"/>
  <c r="C116" i="1"/>
  <c r="D71" i="19"/>
  <c r="AW60" i="4"/>
  <c r="M19" i="4"/>
  <c r="CG39" i="4"/>
  <c r="D73" i="1"/>
  <c r="M13" i="5"/>
  <c r="BC45" i="4"/>
  <c r="H73" i="1" l="1"/>
  <c r="C117" i="1"/>
  <c r="G116" i="1"/>
  <c r="N21" i="5"/>
  <c r="K18" i="30"/>
  <c r="E73" i="27"/>
  <c r="H10" i="1"/>
  <c r="K16" i="7"/>
  <c r="G23" i="1"/>
  <c r="Q45" i="5"/>
  <c r="G25" i="1"/>
  <c r="C27" i="1"/>
  <c r="N69" i="5"/>
  <c r="I13" i="6"/>
  <c r="BB73" i="4"/>
  <c r="W73" i="4"/>
  <c r="F40" i="25"/>
  <c r="H124" i="1"/>
  <c r="CT73" i="4"/>
  <c r="F73" i="27"/>
  <c r="H85" i="1"/>
  <c r="F39" i="1"/>
  <c r="F50" i="1" s="1"/>
  <c r="M23" i="23"/>
  <c r="I20" i="6"/>
  <c r="BR73" i="4"/>
  <c r="J73" i="23"/>
  <c r="CP53" i="4"/>
  <c r="G118" i="1"/>
  <c r="C120" i="1"/>
  <c r="CK73" i="4"/>
  <c r="H58" i="1"/>
  <c r="M73" i="4"/>
  <c r="AU74" i="4"/>
  <c r="CQ74" i="4"/>
  <c r="CP54" i="4"/>
  <c r="Q8" i="5"/>
  <c r="K11" i="7"/>
  <c r="I22" i="6"/>
  <c r="G43" i="12"/>
  <c r="G58" i="1"/>
  <c r="D74" i="12"/>
  <c r="G54" i="12"/>
  <c r="D73" i="5"/>
  <c r="H60" i="1"/>
  <c r="H37" i="7"/>
  <c r="H123" i="1"/>
  <c r="AP73" i="4"/>
  <c r="Q68" i="5"/>
  <c r="G56" i="1"/>
  <c r="H23" i="1"/>
  <c r="BF73" i="4"/>
  <c r="CT74" i="4"/>
  <c r="H47" i="7"/>
  <c r="CP41" i="4"/>
  <c r="L55" i="26"/>
  <c r="AI73" i="4"/>
  <c r="CP44" i="4"/>
  <c r="K9" i="7"/>
  <c r="M46" i="23"/>
  <c r="CM56" i="4"/>
  <c r="J23" i="21"/>
  <c r="E78" i="1"/>
  <c r="BZ73" i="4"/>
  <c r="D18" i="4"/>
  <c r="H65" i="1"/>
  <c r="CM46" i="4"/>
  <c r="G10" i="1"/>
  <c r="G64" i="1"/>
  <c r="G124" i="1"/>
  <c r="G73" i="27"/>
  <c r="H80" i="1"/>
  <c r="AR73" i="4"/>
  <c r="J74" i="4"/>
  <c r="CP14" i="4"/>
  <c r="H34" i="7"/>
  <c r="AX73" i="4"/>
  <c r="CM33" i="4"/>
  <c r="G73" i="1"/>
  <c r="N33" i="5"/>
  <c r="I44" i="6"/>
  <c r="D74" i="24"/>
  <c r="E74" i="6"/>
  <c r="I73" i="30"/>
  <c r="F58" i="17"/>
  <c r="J65" i="21"/>
  <c r="E76" i="1"/>
  <c r="AB73" i="4"/>
  <c r="D47" i="4"/>
  <c r="K10" i="7"/>
  <c r="CL73" i="4"/>
  <c r="H77" i="1"/>
  <c r="D78" i="1"/>
  <c r="G16" i="1"/>
  <c r="G68" i="1"/>
  <c r="G128" i="1"/>
  <c r="H46" i="27"/>
  <c r="H84" i="1"/>
  <c r="BD73" i="4"/>
  <c r="D21" i="4"/>
  <c r="N74" i="20"/>
  <c r="H8" i="1"/>
  <c r="BX73" i="4"/>
  <c r="G75" i="1"/>
  <c r="C76" i="1"/>
  <c r="I46" i="6"/>
  <c r="H29" i="27"/>
  <c r="O74" i="4"/>
  <c r="Q61" i="5"/>
  <c r="CP72" i="4"/>
  <c r="N20" i="5"/>
  <c r="K73" i="15"/>
  <c r="K27" i="7"/>
  <c r="V49" i="15"/>
  <c r="K13" i="7"/>
  <c r="G62" i="1"/>
  <c r="H74" i="14"/>
  <c r="G53" i="1"/>
  <c r="G18" i="12"/>
  <c r="C17" i="1"/>
  <c r="G18" i="1"/>
  <c r="H86" i="1"/>
  <c r="G9" i="12"/>
  <c r="AA74" i="4"/>
  <c r="F42" i="13"/>
  <c r="H37" i="1"/>
  <c r="CP21" i="4"/>
  <c r="G21" i="12"/>
  <c r="AM74" i="4"/>
  <c r="Q73" i="4"/>
  <c r="C31" i="1"/>
  <c r="G30" i="1"/>
  <c r="G99" i="1"/>
  <c r="M74" i="4"/>
  <c r="CM63" i="4"/>
  <c r="Q26" i="5"/>
  <c r="Q66" i="5"/>
  <c r="H59" i="1"/>
  <c r="BJ73" i="4"/>
  <c r="C35" i="1"/>
  <c r="G32" i="1"/>
  <c r="G92" i="1"/>
  <c r="AQ73" i="4"/>
  <c r="H112" i="1"/>
  <c r="Q72" i="5"/>
  <c r="K36" i="29"/>
  <c r="CM16" i="4"/>
  <c r="H49" i="1"/>
  <c r="CM17" i="4"/>
  <c r="Q38" i="5"/>
  <c r="G9" i="1"/>
  <c r="G101" i="1"/>
  <c r="CP31" i="4"/>
  <c r="X74" i="4"/>
  <c r="M22" i="23"/>
  <c r="H48" i="27"/>
  <c r="Z74" i="4"/>
  <c r="H72" i="22"/>
  <c r="N70" i="5"/>
  <c r="Q74" i="20"/>
  <c r="H32" i="27"/>
  <c r="F13" i="25"/>
  <c r="F8" i="13"/>
  <c r="G46" i="12"/>
  <c r="AT74" i="4"/>
  <c r="BN73" i="4"/>
  <c r="G122" i="1"/>
  <c r="H62" i="1"/>
  <c r="I73" i="4"/>
  <c r="I74" i="14"/>
  <c r="I73" i="23"/>
  <c r="I24" i="6"/>
  <c r="D16" i="4"/>
  <c r="D52" i="4"/>
  <c r="BV73" i="4"/>
  <c r="CE74" i="4"/>
  <c r="F12" i="25"/>
  <c r="Q58" i="5"/>
  <c r="H11" i="1"/>
  <c r="F69" i="1"/>
  <c r="G86" i="1"/>
  <c r="H19" i="1"/>
  <c r="CM7" i="4"/>
  <c r="CN73" i="4"/>
  <c r="D61" i="4"/>
  <c r="H58" i="16"/>
  <c r="H48" i="22"/>
  <c r="F76" i="1"/>
  <c r="G66" i="12"/>
  <c r="G26" i="1"/>
  <c r="H90" i="1"/>
  <c r="H56" i="27"/>
  <c r="V47" i="15"/>
  <c r="CP33" i="4"/>
  <c r="Q17" i="5"/>
  <c r="N22" i="5"/>
  <c r="I73" i="21"/>
  <c r="G90" i="1"/>
  <c r="F74" i="1"/>
  <c r="BR74" i="4"/>
  <c r="N43" i="5"/>
  <c r="M52" i="23"/>
  <c r="CM27" i="4"/>
  <c r="J71" i="21"/>
  <c r="BA73" i="4"/>
  <c r="F73" i="4"/>
  <c r="G36" i="1"/>
  <c r="C38" i="1"/>
  <c r="G96" i="1"/>
  <c r="BC73" i="4"/>
  <c r="R58" i="20"/>
  <c r="H114" i="1"/>
  <c r="M17" i="23"/>
  <c r="H66" i="29"/>
  <c r="F117" i="1"/>
  <c r="N73" i="4"/>
  <c r="G11" i="1"/>
  <c r="G109" i="1"/>
  <c r="CM34" i="4"/>
  <c r="BT74" i="4"/>
  <c r="T74" i="5"/>
  <c r="N7" i="5"/>
  <c r="O73" i="5"/>
  <c r="N57" i="5"/>
  <c r="F12" i="8"/>
  <c r="O74" i="15"/>
  <c r="H60" i="22"/>
  <c r="H8" i="29"/>
  <c r="AL74" i="4"/>
  <c r="V35" i="15"/>
  <c r="F33" i="25"/>
  <c r="I43" i="6"/>
  <c r="Q42" i="5"/>
  <c r="AF73" i="4"/>
  <c r="K74" i="4"/>
  <c r="D130" i="1"/>
  <c r="H121" i="1"/>
  <c r="CS73" i="4"/>
  <c r="M71" i="23"/>
  <c r="E74" i="12"/>
  <c r="Q10" i="5"/>
  <c r="D8" i="4"/>
  <c r="D48" i="4"/>
  <c r="D73" i="2"/>
  <c r="N35" i="5"/>
  <c r="F54" i="28"/>
  <c r="D74" i="28"/>
  <c r="CP36" i="4"/>
  <c r="K25" i="29"/>
  <c r="L7" i="26"/>
  <c r="D73" i="26"/>
  <c r="AM73" i="4"/>
  <c r="H109" i="1"/>
  <c r="G88" i="1"/>
  <c r="H47" i="1"/>
  <c r="H46" i="1"/>
  <c r="CP9" i="4"/>
  <c r="AZ74" i="4"/>
  <c r="F41" i="17"/>
  <c r="D69" i="1"/>
  <c r="H51" i="1"/>
  <c r="AE73" i="4"/>
  <c r="H83" i="1"/>
  <c r="H110" i="1"/>
  <c r="H24" i="7"/>
  <c r="J11" i="21"/>
  <c r="CP26" i="4"/>
  <c r="CU73" i="4"/>
  <c r="CP43" i="4"/>
  <c r="AO73" i="4"/>
  <c r="F12" i="1"/>
  <c r="R42" i="20"/>
  <c r="H127" i="1"/>
  <c r="H9" i="1"/>
  <c r="F21" i="28"/>
  <c r="BM73" i="4"/>
  <c r="F11" i="8"/>
  <c r="V59" i="15"/>
  <c r="BL73" i="4"/>
  <c r="R73" i="4"/>
  <c r="G48" i="1"/>
  <c r="G98" i="1"/>
  <c r="BO73" i="4"/>
  <c r="D117" i="1"/>
  <c r="H116" i="1"/>
  <c r="F100" i="1"/>
  <c r="Q54" i="5"/>
  <c r="R74" i="5"/>
  <c r="G13" i="1"/>
  <c r="AX74" i="4"/>
  <c r="L19" i="26"/>
  <c r="CM52" i="4"/>
  <c r="F31" i="17"/>
  <c r="CP10" i="4"/>
  <c r="H29" i="16"/>
  <c r="H87" i="1"/>
  <c r="CD73" i="4"/>
  <c r="Q28" i="5"/>
  <c r="R30" i="20"/>
  <c r="K14" i="7"/>
  <c r="H95" i="1"/>
  <c r="D19" i="4"/>
  <c r="CM12" i="4"/>
  <c r="E12" i="1"/>
  <c r="C78" i="1"/>
  <c r="G77" i="1"/>
  <c r="I52" i="6"/>
  <c r="E73" i="4"/>
  <c r="D7" i="4"/>
  <c r="Q22" i="5"/>
  <c r="G79" i="1"/>
  <c r="C93" i="1"/>
  <c r="H26" i="7"/>
  <c r="H71" i="1"/>
  <c r="H36" i="27"/>
  <c r="K21" i="29"/>
  <c r="BY73" i="4"/>
  <c r="D17" i="4"/>
  <c r="Q34" i="5"/>
  <c r="F44" i="8"/>
  <c r="CH73" i="4"/>
  <c r="AD73" i="4"/>
  <c r="AY73" i="4"/>
  <c r="G54" i="1"/>
  <c r="G106" i="1"/>
  <c r="C115" i="1"/>
  <c r="H36" i="1"/>
  <c r="D38" i="1"/>
  <c r="H122" i="1"/>
  <c r="D10" i="4"/>
  <c r="E117" i="1"/>
  <c r="H7" i="1"/>
  <c r="D12" i="1"/>
  <c r="F78" i="1"/>
  <c r="CM70" i="4"/>
  <c r="J74" i="14"/>
  <c r="F73" i="6"/>
  <c r="E20" i="1"/>
  <c r="F35" i="1"/>
  <c r="G15" i="1"/>
  <c r="N17" i="5"/>
  <c r="N59" i="5"/>
  <c r="H12" i="16"/>
  <c r="BJ74" i="4"/>
  <c r="CM60" i="4"/>
  <c r="CM72" i="4"/>
  <c r="I18" i="6"/>
  <c r="CP58" i="4"/>
  <c r="I9" i="6"/>
  <c r="F24" i="25"/>
  <c r="H125" i="1"/>
  <c r="G28" i="1"/>
  <c r="C29" i="1"/>
  <c r="G60" i="1"/>
  <c r="G94" i="1"/>
  <c r="C100" i="1"/>
  <c r="G126" i="1"/>
  <c r="CA73" i="4"/>
  <c r="D12" i="4"/>
  <c r="AV74" i="4"/>
  <c r="H82" i="1"/>
  <c r="H118" i="1"/>
  <c r="D120" i="1"/>
  <c r="D24" i="4"/>
  <c r="Q32" i="5"/>
  <c r="H55" i="1"/>
  <c r="CD74" i="4"/>
  <c r="E120" i="1"/>
  <c r="H25" i="1"/>
  <c r="D27" i="1"/>
  <c r="R10" i="20"/>
  <c r="H129" i="1"/>
  <c r="H30" i="1"/>
  <c r="D31" i="1"/>
  <c r="K73" i="4"/>
  <c r="V74" i="4"/>
  <c r="M41" i="23"/>
  <c r="F20" i="1"/>
  <c r="AZ73" i="4"/>
  <c r="AZ75" i="4" s="1"/>
  <c r="G21" i="1"/>
  <c r="C20" i="1"/>
  <c r="G97" i="1"/>
  <c r="CG73" i="4"/>
  <c r="L23" i="26"/>
  <c r="N41" i="5"/>
  <c r="CH74" i="4"/>
  <c r="I42" i="6"/>
  <c r="H22" i="7"/>
  <c r="CP70" i="4"/>
  <c r="H21" i="7"/>
  <c r="V37" i="15"/>
  <c r="K47" i="29"/>
  <c r="N68" i="5"/>
  <c r="J35" i="21"/>
  <c r="G40" i="12"/>
  <c r="G34" i="1"/>
  <c r="G66" i="1"/>
  <c r="G102" i="1"/>
  <c r="D49" i="4"/>
  <c r="H67" i="1"/>
  <c r="CI73" i="4"/>
  <c r="H88" i="1"/>
  <c r="H126" i="1"/>
  <c r="BF74" i="4"/>
  <c r="Q40" i="5"/>
  <c r="L73" i="7"/>
  <c r="K7" i="7"/>
  <c r="H103" i="1"/>
  <c r="CP23" i="4"/>
  <c r="BG74" i="4"/>
  <c r="CP66" i="4"/>
  <c r="H33" i="7"/>
  <c r="AU73" i="4"/>
  <c r="CM45" i="4"/>
  <c r="G45" i="1"/>
  <c r="G103" i="1"/>
  <c r="CP56" i="4"/>
  <c r="N19" i="5"/>
  <c r="N71" i="5"/>
  <c r="F56" i="8"/>
  <c r="P73" i="5"/>
  <c r="I48" i="6"/>
  <c r="G33" i="12"/>
  <c r="L51" i="26"/>
  <c r="CM51" i="4"/>
  <c r="G73" i="5"/>
  <c r="G24" i="12"/>
  <c r="H13" i="7"/>
  <c r="E73" i="25"/>
  <c r="I39" i="6"/>
  <c r="E74" i="5"/>
  <c r="V8" i="15"/>
  <c r="F21" i="25"/>
  <c r="CP19" i="4"/>
  <c r="V11" i="15"/>
  <c r="D76" i="1"/>
  <c r="H75" i="1"/>
  <c r="F130" i="1"/>
  <c r="F132" i="1" s="1"/>
  <c r="F36" i="8"/>
  <c r="G40" i="1"/>
  <c r="C39" i="1"/>
  <c r="G72" i="1"/>
  <c r="G110" i="1"/>
  <c r="H48" i="1"/>
  <c r="H92" i="1"/>
  <c r="CM14" i="4"/>
  <c r="H26" i="1"/>
  <c r="E105" i="1"/>
  <c r="U73" i="4"/>
  <c r="G74" i="5"/>
  <c r="H48" i="7"/>
  <c r="F44" i="25"/>
  <c r="O73" i="4"/>
  <c r="M73" i="5"/>
  <c r="CP29" i="4"/>
  <c r="D36" i="4"/>
  <c r="E69" i="1"/>
  <c r="G55" i="1"/>
  <c r="G111" i="1"/>
  <c r="Y74" i="4"/>
  <c r="N53" i="5"/>
  <c r="I54" i="6"/>
  <c r="D74" i="6"/>
  <c r="E73" i="5"/>
  <c r="H70" i="16"/>
  <c r="K23" i="29"/>
  <c r="BL74" i="4"/>
  <c r="Q35" i="5"/>
  <c r="Q65" i="5"/>
  <c r="M53" i="23"/>
  <c r="D54" i="4"/>
  <c r="E74" i="4"/>
  <c r="G73" i="7"/>
  <c r="I45" i="6"/>
  <c r="F22" i="13"/>
  <c r="H56" i="22"/>
  <c r="K28" i="7"/>
  <c r="H97" i="1"/>
  <c r="AJ74" i="4"/>
  <c r="P74" i="20"/>
  <c r="L71" i="26"/>
  <c r="AC73" i="4"/>
  <c r="H91" i="1"/>
  <c r="H73" i="23"/>
  <c r="D37" i="4"/>
  <c r="D74" i="2"/>
  <c r="D20" i="1"/>
  <c r="H21" i="1"/>
  <c r="P73" i="4"/>
  <c r="G44" i="1"/>
  <c r="G80" i="1"/>
  <c r="G112" i="1"/>
  <c r="G73" i="4"/>
  <c r="CM58" i="4"/>
  <c r="M70" i="23"/>
  <c r="H54" i="1"/>
  <c r="H94" i="1"/>
  <c r="D100" i="1"/>
  <c r="H73" i="4"/>
  <c r="D59" i="4"/>
  <c r="Q48" i="5"/>
  <c r="E74" i="8"/>
  <c r="D39" i="1"/>
  <c r="H40" i="1"/>
  <c r="E115" i="1"/>
  <c r="CC73" i="4"/>
  <c r="F74" i="7"/>
  <c r="Q20" i="5"/>
  <c r="AH73" i="4"/>
  <c r="CP67" i="4"/>
  <c r="Q36" i="5"/>
  <c r="H16" i="1"/>
  <c r="G57" i="1"/>
  <c r="G113" i="1"/>
  <c r="H39" i="7"/>
  <c r="R26" i="20"/>
  <c r="D26" i="4"/>
  <c r="AK74" i="4"/>
  <c r="N23" i="5"/>
  <c r="I74" i="5"/>
  <c r="I56" i="6"/>
  <c r="J18" i="21"/>
  <c r="F13" i="17"/>
  <c r="H22" i="22"/>
  <c r="BX74" i="4"/>
  <c r="Q74" i="4"/>
  <c r="CP37" i="4"/>
  <c r="H55" i="29"/>
  <c r="I65" i="6"/>
  <c r="F38" i="13"/>
  <c r="L58" i="26"/>
  <c r="Q18" i="5"/>
  <c r="Q50" i="5"/>
  <c r="K74" i="26"/>
  <c r="H111" i="1"/>
  <c r="CM57" i="4"/>
  <c r="H41" i="1"/>
  <c r="Q52" i="5"/>
  <c r="G8" i="1"/>
  <c r="G46" i="1"/>
  <c r="G84" i="1"/>
  <c r="G114" i="1"/>
  <c r="S73" i="4"/>
  <c r="D9" i="4"/>
  <c r="H56" i="1"/>
  <c r="H96" i="1"/>
  <c r="T73" i="4"/>
  <c r="CO73" i="4"/>
  <c r="H17" i="27"/>
  <c r="AT73" i="4"/>
  <c r="BH74" i="4"/>
  <c r="L39" i="26"/>
  <c r="Q14" i="5"/>
  <c r="H45" i="1"/>
  <c r="H34" i="1"/>
  <c r="BH73" i="4"/>
  <c r="G59" i="1"/>
  <c r="G127" i="1"/>
  <c r="AW74" i="4"/>
  <c r="CM71" i="4"/>
  <c r="N55" i="5"/>
  <c r="G73" i="30"/>
  <c r="I70" i="6"/>
  <c r="H72" i="27"/>
  <c r="D40" i="4"/>
  <c r="F29" i="17"/>
  <c r="M28" i="23"/>
  <c r="AC74" i="4"/>
  <c r="H73" i="5"/>
  <c r="V23" i="15"/>
  <c r="F54" i="13"/>
  <c r="D74" i="13"/>
  <c r="F9" i="17"/>
  <c r="Q12" i="5"/>
  <c r="Q70" i="5"/>
  <c r="G42" i="12"/>
  <c r="D25" i="4"/>
  <c r="G19" i="1"/>
  <c r="G71" i="1"/>
  <c r="G107" i="1"/>
  <c r="BU73" i="4"/>
  <c r="H73" i="6"/>
  <c r="F25" i="17"/>
  <c r="F60" i="25"/>
  <c r="CP20" i="4"/>
  <c r="H23" i="7"/>
  <c r="K73" i="20"/>
  <c r="F26" i="28"/>
  <c r="BV74" i="4"/>
  <c r="I14" i="6"/>
  <c r="I50" i="6"/>
  <c r="H53" i="29"/>
  <c r="Q21" i="5"/>
  <c r="K21" i="5" s="1"/>
  <c r="U21" i="5" s="1"/>
  <c r="T73" i="5"/>
  <c r="F60" i="8"/>
  <c r="R18" i="20"/>
  <c r="L63" i="26"/>
  <c r="I73" i="5"/>
  <c r="I41" i="6"/>
  <c r="F8" i="25"/>
  <c r="H51" i="22"/>
  <c r="H20" i="22"/>
  <c r="G37" i="12"/>
  <c r="D74" i="17"/>
  <c r="F54" i="17"/>
  <c r="F29" i="25"/>
  <c r="H101" i="1"/>
  <c r="H64" i="1"/>
  <c r="H98" i="1"/>
  <c r="K15" i="7"/>
  <c r="CP42" i="4"/>
  <c r="D11" i="4"/>
  <c r="H22" i="1"/>
  <c r="F120" i="1"/>
  <c r="CM18" i="4"/>
  <c r="H63" i="1"/>
  <c r="E38" i="1"/>
  <c r="H61" i="1"/>
  <c r="BK73" i="4"/>
  <c r="BT73" i="4"/>
  <c r="S74" i="5"/>
  <c r="Q44" i="5"/>
  <c r="AI74" i="4"/>
  <c r="D29" i="1"/>
  <c r="H28" i="1"/>
  <c r="G47" i="1"/>
  <c r="G81" i="1"/>
  <c r="G129" i="1"/>
  <c r="BI74" i="4"/>
  <c r="N9" i="5"/>
  <c r="N29" i="5"/>
  <c r="N45" i="5"/>
  <c r="N65" i="5"/>
  <c r="CM24" i="4"/>
  <c r="CM36" i="4"/>
  <c r="D39" i="4"/>
  <c r="D51" i="4"/>
  <c r="I26" i="6"/>
  <c r="I72" i="6"/>
  <c r="AY74" i="4"/>
  <c r="Q51" i="5"/>
  <c r="G36" i="12"/>
  <c r="E74" i="21"/>
  <c r="J42" i="21"/>
  <c r="H68" i="22"/>
  <c r="H66" i="22"/>
  <c r="F52" i="13"/>
  <c r="H53" i="1"/>
  <c r="L73" i="5"/>
  <c r="M65" i="23"/>
  <c r="D13" i="4"/>
  <c r="G42" i="1"/>
  <c r="C74" i="1"/>
  <c r="G70" i="1"/>
  <c r="C105" i="1"/>
  <c r="G104" i="1"/>
  <c r="CP13" i="4"/>
  <c r="CM20" i="4"/>
  <c r="CP55" i="4"/>
  <c r="F58" i="13"/>
  <c r="F57" i="17"/>
  <c r="F28" i="25"/>
  <c r="H119" i="1"/>
  <c r="E27" i="1"/>
  <c r="H66" i="1"/>
  <c r="H106" i="1"/>
  <c r="D115" i="1"/>
  <c r="H115" i="1" s="1"/>
  <c r="CP65" i="4"/>
  <c r="Q16" i="5"/>
  <c r="Q64" i="5"/>
  <c r="F93" i="1"/>
  <c r="D20" i="4"/>
  <c r="G30" i="12"/>
  <c r="J30" i="21"/>
  <c r="H32" i="1"/>
  <c r="D35" i="1"/>
  <c r="CP12" i="4"/>
  <c r="CM22" i="4"/>
  <c r="F10" i="13"/>
  <c r="H81" i="1"/>
  <c r="D93" i="1"/>
  <c r="H79" i="1"/>
  <c r="CF73" i="4"/>
  <c r="CM21" i="4"/>
  <c r="W74" i="4"/>
  <c r="D72" i="4"/>
  <c r="Q60" i="5"/>
  <c r="H42" i="1"/>
  <c r="G49" i="1"/>
  <c r="G83" i="1"/>
  <c r="BU74" i="4"/>
  <c r="CP57" i="4"/>
  <c r="CJ57" i="4" s="1"/>
  <c r="CP69" i="4"/>
  <c r="I28" i="6"/>
  <c r="D73" i="7"/>
  <c r="H41" i="22"/>
  <c r="CM25" i="4"/>
  <c r="BK74" i="4"/>
  <c r="CP35" i="4"/>
  <c r="Q33" i="5"/>
  <c r="H72" i="16"/>
  <c r="G48" i="12"/>
  <c r="H53" i="22"/>
  <c r="J61" i="21"/>
  <c r="N32" i="5"/>
  <c r="F56" i="13"/>
  <c r="V69" i="15"/>
  <c r="Z73" i="4"/>
  <c r="H68" i="1"/>
  <c r="H108" i="1"/>
  <c r="D60" i="4"/>
  <c r="H52" i="1"/>
  <c r="H113" i="1"/>
  <c r="CM32" i="4"/>
  <c r="Q46" i="5"/>
  <c r="H99" i="1"/>
  <c r="CM44" i="4"/>
  <c r="CR73" i="4"/>
  <c r="CP18" i="4"/>
  <c r="CP27" i="4"/>
  <c r="BS74" i="4"/>
  <c r="G51" i="1"/>
  <c r="C69" i="1"/>
  <c r="G85" i="1"/>
  <c r="CM35" i="4"/>
  <c r="CM47" i="4"/>
  <c r="D50" i="4"/>
  <c r="CG74" i="4"/>
  <c r="D62" i="4"/>
  <c r="N11" i="5"/>
  <c r="N31" i="5"/>
  <c r="N47" i="5"/>
  <c r="N67" i="5"/>
  <c r="H60" i="16"/>
  <c r="J59" i="21"/>
  <c r="J74" i="5"/>
  <c r="I30" i="6"/>
  <c r="H38" i="7"/>
  <c r="P74" i="15"/>
  <c r="CP34" i="4"/>
  <c r="BW74" i="4"/>
  <c r="L67" i="26"/>
  <c r="D65" i="4"/>
  <c r="D30" i="4"/>
  <c r="G60" i="12"/>
  <c r="D69" i="4"/>
  <c r="J10" i="21"/>
  <c r="CM68" i="4"/>
  <c r="F74" i="5"/>
  <c r="AL73" i="4"/>
  <c r="D35" i="4"/>
  <c r="E93" i="1"/>
  <c r="E100" i="1"/>
  <c r="AG73" i="4"/>
  <c r="CM15" i="4"/>
  <c r="CM69" i="4"/>
  <c r="H57" i="1"/>
  <c r="E130" i="1"/>
  <c r="E132" i="1" s="1"/>
  <c r="E31" i="1"/>
  <c r="CM9" i="4"/>
  <c r="G74" i="7"/>
  <c r="F31" i="1"/>
  <c r="BG73" i="4"/>
  <c r="H44" i="1"/>
  <c r="L73" i="4"/>
  <c r="G73" i="6"/>
  <c r="H25" i="7"/>
  <c r="E17" i="1"/>
  <c r="G33" i="1"/>
  <c r="G61" i="1"/>
  <c r="G87" i="1"/>
  <c r="G119" i="1"/>
  <c r="Y73" i="4"/>
  <c r="J37" i="21"/>
  <c r="CP32" i="4"/>
  <c r="CS74" i="4"/>
  <c r="CP68" i="4"/>
  <c r="F20" i="8"/>
  <c r="I32" i="6"/>
  <c r="I58" i="6"/>
  <c r="G45" i="12"/>
  <c r="H68" i="29"/>
  <c r="CM61" i="4"/>
  <c r="F7" i="8"/>
  <c r="D73" i="8"/>
  <c r="F46" i="13"/>
  <c r="Q74" i="15"/>
  <c r="F45" i="17"/>
  <c r="F16" i="25"/>
  <c r="Q25" i="5"/>
  <c r="Q41" i="5"/>
  <c r="Q53" i="5"/>
  <c r="Q69" i="5"/>
  <c r="CL74" i="4"/>
  <c r="CM53" i="4"/>
  <c r="H28" i="7"/>
  <c r="CM19" i="4"/>
  <c r="G67" i="12"/>
  <c r="O74" i="20"/>
  <c r="CF74" i="4"/>
  <c r="G22" i="1"/>
  <c r="G52" i="1"/>
  <c r="G82" i="1"/>
  <c r="G108" i="1"/>
  <c r="CR74" i="4"/>
  <c r="H10" i="22"/>
  <c r="H70" i="1"/>
  <c r="D74" i="1"/>
  <c r="H102" i="1"/>
  <c r="H128" i="1"/>
  <c r="BP73" i="4"/>
  <c r="Q24" i="5"/>
  <c r="Q56" i="5"/>
  <c r="AN73" i="4"/>
  <c r="AS73" i="4"/>
  <c r="CM8" i="4"/>
  <c r="H89" i="1"/>
  <c r="E39" i="1"/>
  <c r="E50" i="1" s="1"/>
  <c r="F115" i="1"/>
  <c r="H74" i="5"/>
  <c r="H58" i="22"/>
  <c r="F38" i="1"/>
  <c r="BS73" i="4"/>
  <c r="Q30" i="5"/>
  <c r="Q62" i="5"/>
  <c r="F64" i="8"/>
  <c r="AH74" i="4"/>
  <c r="E29" i="1"/>
  <c r="X73" i="4"/>
  <c r="H43" i="1"/>
  <c r="H40" i="7"/>
  <c r="F27" i="1"/>
  <c r="E35" i="1"/>
  <c r="G37" i="1"/>
  <c r="G63" i="1"/>
  <c r="G89" i="1"/>
  <c r="C130" i="1"/>
  <c r="G121" i="1"/>
  <c r="AK73" i="4"/>
  <c r="CP11" i="4"/>
  <c r="N13" i="5"/>
  <c r="N25" i="5"/>
  <c r="N37" i="5"/>
  <c r="N49" i="5"/>
  <c r="N61" i="5"/>
  <c r="F28" i="8"/>
  <c r="H73" i="14"/>
  <c r="H12" i="22"/>
  <c r="K45" i="29"/>
  <c r="D27" i="4"/>
  <c r="CM48" i="4"/>
  <c r="D63" i="4"/>
  <c r="I8" i="6"/>
  <c r="I34" i="6"/>
  <c r="I60" i="6"/>
  <c r="H43" i="7"/>
  <c r="G57" i="12"/>
  <c r="H73" i="30"/>
  <c r="F62" i="13"/>
  <c r="F61" i="17"/>
  <c r="F32" i="25"/>
  <c r="H10" i="27"/>
  <c r="CM26" i="4"/>
  <c r="CM38" i="4"/>
  <c r="D41" i="4"/>
  <c r="D53" i="4"/>
  <c r="CM62" i="4"/>
  <c r="L74" i="5"/>
  <c r="H73" i="15"/>
  <c r="D66" i="4"/>
  <c r="D55" i="4"/>
  <c r="H18" i="7"/>
  <c r="M34" i="23"/>
  <c r="G74" i="4"/>
  <c r="N54" i="5"/>
  <c r="O74" i="5"/>
  <c r="K49" i="29"/>
  <c r="R74" i="15"/>
  <c r="F23" i="13"/>
  <c r="H49" i="16"/>
  <c r="D17" i="1"/>
  <c r="H18" i="1"/>
  <c r="H72" i="1"/>
  <c r="D105" i="1"/>
  <c r="H104" i="1"/>
  <c r="CB73" i="4"/>
  <c r="BE73" i="4"/>
  <c r="H107" i="1"/>
  <c r="F17" i="1"/>
  <c r="J73" i="4"/>
  <c r="J75" i="4" s="1"/>
  <c r="E74" i="15"/>
  <c r="H13" i="1"/>
  <c r="CE73" i="4"/>
  <c r="CM10" i="4"/>
  <c r="CJ10" i="4" s="1"/>
  <c r="D71" i="4"/>
  <c r="K8" i="7"/>
  <c r="K43" i="29"/>
  <c r="AJ73" i="4"/>
  <c r="CP15" i="4"/>
  <c r="CP30" i="4"/>
  <c r="G41" i="1"/>
  <c r="G65" i="1"/>
  <c r="G91" i="1"/>
  <c r="G123" i="1"/>
  <c r="AW73" i="4"/>
  <c r="D14" i="4"/>
  <c r="CP17" i="4"/>
  <c r="H10" i="16"/>
  <c r="CP45" i="4"/>
  <c r="I10" i="6"/>
  <c r="I36" i="6"/>
  <c r="I66" i="6"/>
  <c r="G69" i="12"/>
  <c r="V42" i="15"/>
  <c r="CM37" i="4"/>
  <c r="J73" i="14"/>
  <c r="R62" i="20"/>
  <c r="F48" i="25"/>
  <c r="CP59" i="4"/>
  <c r="Q13" i="5"/>
  <c r="H24" i="22"/>
  <c r="H10" i="29"/>
  <c r="I73" i="15"/>
  <c r="H41" i="27"/>
  <c r="D31" i="4"/>
  <c r="H36" i="7"/>
  <c r="S74" i="4"/>
  <c r="D22" i="4"/>
  <c r="H15" i="16"/>
  <c r="H27" i="22"/>
  <c r="F74" i="20"/>
  <c r="H8" i="27"/>
  <c r="K44" i="29"/>
  <c r="BW73" i="4"/>
  <c r="E74" i="1"/>
  <c r="BQ73" i="4"/>
  <c r="M73" i="7"/>
  <c r="D74" i="15"/>
  <c r="V54" i="15"/>
  <c r="F29" i="1"/>
  <c r="V73" i="4"/>
  <c r="CM11" i="4"/>
  <c r="L74" i="4"/>
  <c r="N73" i="7"/>
  <c r="H33" i="1"/>
  <c r="CP7" i="4"/>
  <c r="CQ73" i="4"/>
  <c r="K12" i="7"/>
  <c r="H48" i="16"/>
  <c r="H15" i="1"/>
  <c r="F105" i="1"/>
  <c r="AV73" i="4"/>
  <c r="CP8" i="4"/>
  <c r="H44" i="7"/>
  <c r="H29" i="22"/>
  <c r="AA73" i="4"/>
  <c r="D23" i="4"/>
  <c r="D15" i="4"/>
  <c r="C12" i="1"/>
  <c r="G7" i="1"/>
  <c r="G43" i="1"/>
  <c r="G67" i="1"/>
  <c r="G95" i="1"/>
  <c r="G125" i="1"/>
  <c r="BI73" i="4"/>
  <c r="BI75" i="4" s="1"/>
  <c r="F26" i="13"/>
  <c r="CM23" i="4"/>
  <c r="D38" i="4"/>
  <c r="CM59" i="4"/>
  <c r="N15" i="5"/>
  <c r="N27" i="5"/>
  <c r="N39" i="5"/>
  <c r="N51" i="5"/>
  <c r="N63" i="5"/>
  <c r="M47" i="23"/>
  <c r="N74" i="4"/>
  <c r="I12" i="6"/>
  <c r="I38" i="6"/>
  <c r="I68" i="6"/>
  <c r="I73" i="14"/>
  <c r="I75" i="14" s="1"/>
  <c r="H41" i="16"/>
  <c r="CP22" i="4"/>
  <c r="H70" i="22"/>
  <c r="F64" i="25"/>
  <c r="Q27" i="5"/>
  <c r="Q43" i="5"/>
  <c r="D57" i="4"/>
  <c r="H41" i="7"/>
  <c r="K46" i="29"/>
  <c r="G65" i="12"/>
  <c r="I62" i="6"/>
  <c r="J74" i="7"/>
  <c r="F68" i="8"/>
  <c r="CM13" i="4"/>
  <c r="D28" i="4"/>
  <c r="CM49" i="4"/>
  <c r="CI74" i="4"/>
  <c r="D64" i="4"/>
  <c r="J25" i="21"/>
  <c r="CJ53" i="4"/>
  <c r="Q9" i="5"/>
  <c r="Q37" i="5"/>
  <c r="Q57" i="5"/>
  <c r="CM39" i="4"/>
  <c r="AO74" i="4"/>
  <c r="S73" i="5"/>
  <c r="H42" i="7"/>
  <c r="CP25" i="4"/>
  <c r="CM40" i="4"/>
  <c r="H74" i="6"/>
  <c r="H14" i="7"/>
  <c r="I67" i="6"/>
  <c r="F14" i="28"/>
  <c r="K68" i="29"/>
  <c r="I16" i="6"/>
  <c r="I40" i="6"/>
  <c r="I64" i="6"/>
  <c r="H32" i="7"/>
  <c r="L73" i="20"/>
  <c r="J66" i="21"/>
  <c r="CP46" i="4"/>
  <c r="CU74" i="4"/>
  <c r="F48" i="8"/>
  <c r="H22" i="16"/>
  <c r="M73" i="20"/>
  <c r="R46" i="20"/>
  <c r="L35" i="26"/>
  <c r="H59" i="27"/>
  <c r="D29" i="4"/>
  <c r="CM50" i="4"/>
  <c r="P74" i="4"/>
  <c r="Q19" i="5"/>
  <c r="Q67" i="5"/>
  <c r="M29" i="23"/>
  <c r="H12" i="27"/>
  <c r="D42" i="4"/>
  <c r="BA74" i="4"/>
  <c r="H19" i="7"/>
  <c r="D67" i="4"/>
  <c r="F8" i="8"/>
  <c r="J13" i="21"/>
  <c r="D56" i="4"/>
  <c r="N46" i="5"/>
  <c r="H15" i="7"/>
  <c r="T74" i="4"/>
  <c r="I69" i="6"/>
  <c r="F52" i="8"/>
  <c r="H39" i="16"/>
  <c r="I74" i="23"/>
  <c r="M57" i="23"/>
  <c r="K70" i="29"/>
  <c r="H49" i="22"/>
  <c r="F14" i="13"/>
  <c r="D73" i="24"/>
  <c r="CP47" i="4"/>
  <c r="AB74" i="4"/>
  <c r="CP71" i="4"/>
  <c r="Q29" i="5"/>
  <c r="Q49" i="5"/>
  <c r="F74" i="6"/>
  <c r="J47" i="21"/>
  <c r="H53" i="16"/>
  <c r="R74" i="4"/>
  <c r="H34" i="16"/>
  <c r="N48" i="5"/>
  <c r="BP74" i="4"/>
  <c r="H65" i="16"/>
  <c r="CC74" i="4"/>
  <c r="F33" i="8"/>
  <c r="V58" i="15"/>
  <c r="R43" i="20"/>
  <c r="H64" i="22"/>
  <c r="F30" i="13"/>
  <c r="R14" i="20"/>
  <c r="E74" i="28"/>
  <c r="AN74" i="4"/>
  <c r="Q11" i="5"/>
  <c r="Q59" i="5"/>
  <c r="H31" i="7"/>
  <c r="CP48" i="4"/>
  <c r="H50" i="7"/>
  <c r="G12" i="12"/>
  <c r="BZ74" i="4"/>
  <c r="J73" i="15"/>
  <c r="L31" i="26"/>
  <c r="N50" i="5"/>
  <c r="CM42" i="4"/>
  <c r="CM54" i="4"/>
  <c r="CN74" i="4"/>
  <c r="G15" i="12"/>
  <c r="CP16" i="4"/>
  <c r="H20" i="16"/>
  <c r="F37" i="8"/>
  <c r="R34" i="20"/>
  <c r="L47" i="26"/>
  <c r="CP50" i="4"/>
  <c r="N30" i="5"/>
  <c r="N52" i="5"/>
  <c r="H12" i="7"/>
  <c r="CP39" i="4"/>
  <c r="H74" i="4"/>
  <c r="P74" i="5"/>
  <c r="I63" i="6"/>
  <c r="H35" i="7"/>
  <c r="BQ74" i="4"/>
  <c r="L59" i="26"/>
  <c r="J8" i="21"/>
  <c r="L73" i="14"/>
  <c r="F29" i="8"/>
  <c r="G49" i="12"/>
  <c r="F50" i="17"/>
  <c r="F25" i="25"/>
  <c r="K48" i="29"/>
  <c r="V18" i="15"/>
  <c r="V13" i="15"/>
  <c r="H52" i="7"/>
  <c r="F41" i="8"/>
  <c r="F47" i="13"/>
  <c r="F62" i="17"/>
  <c r="F37" i="25"/>
  <c r="F57" i="28"/>
  <c r="H42" i="16"/>
  <c r="K29" i="7"/>
  <c r="D11" i="14"/>
  <c r="O11" i="14" s="1"/>
  <c r="F73" i="21"/>
  <c r="F73" i="30"/>
  <c r="CP49" i="4"/>
  <c r="AD74" i="4"/>
  <c r="F65" i="17"/>
  <c r="N14" i="5"/>
  <c r="N34" i="5"/>
  <c r="N62" i="5"/>
  <c r="H16" i="7"/>
  <c r="CP51" i="4"/>
  <c r="I23" i="6"/>
  <c r="I71" i="6"/>
  <c r="G27" i="12"/>
  <c r="J49" i="21"/>
  <c r="K74" i="14"/>
  <c r="H53" i="7"/>
  <c r="F67" i="13"/>
  <c r="J58" i="21"/>
  <c r="L30" i="26"/>
  <c r="V17" i="15"/>
  <c r="K66" i="7"/>
  <c r="F74" i="16"/>
  <c r="M49" i="23"/>
  <c r="F18" i="28"/>
  <c r="F73" i="5"/>
  <c r="F73" i="7"/>
  <c r="H20" i="7"/>
  <c r="N74" i="7"/>
  <c r="H24" i="16"/>
  <c r="CP24" i="4"/>
  <c r="BM74" i="4"/>
  <c r="CP60" i="4"/>
  <c r="G72" i="12"/>
  <c r="V30" i="15"/>
  <c r="H70" i="29"/>
  <c r="AP74" i="4"/>
  <c r="R50" i="20"/>
  <c r="M10" i="23"/>
  <c r="F20" i="25"/>
  <c r="N16" i="5"/>
  <c r="N36" i="5"/>
  <c r="N64" i="5"/>
  <c r="E73" i="16"/>
  <c r="J73" i="5"/>
  <c r="J75" i="5" s="1"/>
  <c r="I25" i="6"/>
  <c r="J73" i="7"/>
  <c r="G39" i="12"/>
  <c r="F41" i="28"/>
  <c r="CM43" i="4"/>
  <c r="I74" i="7"/>
  <c r="H54" i="7"/>
  <c r="M50" i="23"/>
  <c r="D74" i="11"/>
  <c r="V72" i="15"/>
  <c r="F19" i="17"/>
  <c r="R73" i="5"/>
  <c r="Q7" i="5"/>
  <c r="Q15" i="5"/>
  <c r="Q23" i="5"/>
  <c r="K23" i="5" s="1"/>
  <c r="U23" i="5" s="1"/>
  <c r="Q31" i="5"/>
  <c r="Q39" i="5"/>
  <c r="Q47" i="5"/>
  <c r="Q55" i="5"/>
  <c r="Q63" i="5"/>
  <c r="Q71" i="5"/>
  <c r="E73" i="8"/>
  <c r="F61" i="28"/>
  <c r="BY74" i="4"/>
  <c r="G74" i="6"/>
  <c r="H46" i="7"/>
  <c r="BB74" i="4"/>
  <c r="F36" i="25"/>
  <c r="F34" i="28"/>
  <c r="CM29" i="4"/>
  <c r="D32" i="4"/>
  <c r="D44" i="4"/>
  <c r="D68" i="4"/>
  <c r="N38" i="5"/>
  <c r="M35" i="23"/>
  <c r="I33" i="6"/>
  <c r="G51" i="12"/>
  <c r="D74" i="7"/>
  <c r="E73" i="26"/>
  <c r="H39" i="27"/>
  <c r="H55" i="7"/>
  <c r="V51" i="15"/>
  <c r="H32" i="16"/>
  <c r="M33" i="23"/>
  <c r="R47" i="20"/>
  <c r="F23" i="17"/>
  <c r="H45" i="29"/>
  <c r="CK74" i="4"/>
  <c r="M74" i="5"/>
  <c r="F40" i="8"/>
  <c r="BN74" i="4"/>
  <c r="F18" i="13"/>
  <c r="F52" i="25"/>
  <c r="N18" i="5"/>
  <c r="N40" i="5"/>
  <c r="N66" i="5"/>
  <c r="T73" i="15"/>
  <c r="H36" i="16"/>
  <c r="I37" i="6"/>
  <c r="G63" i="12"/>
  <c r="K34" i="29"/>
  <c r="V61" i="15"/>
  <c r="G73" i="22"/>
  <c r="E74" i="20"/>
  <c r="H56" i="7"/>
  <c r="R15" i="20"/>
  <c r="L34" i="26"/>
  <c r="E74" i="16"/>
  <c r="F27" i="17"/>
  <c r="L57" i="26"/>
  <c r="K26" i="30"/>
  <c r="F72" i="8"/>
  <c r="F34" i="13"/>
  <c r="F68" i="25"/>
  <c r="AE74" i="4"/>
  <c r="N8" i="5"/>
  <c r="N24" i="5"/>
  <c r="N56" i="5"/>
  <c r="N72" i="5"/>
  <c r="E73" i="22"/>
  <c r="I15" i="6"/>
  <c r="I47" i="6"/>
  <c r="D34" i="4"/>
  <c r="H34" i="27"/>
  <c r="F74" i="21"/>
  <c r="H57" i="7"/>
  <c r="H68" i="16"/>
  <c r="J63" i="21"/>
  <c r="K72" i="29"/>
  <c r="F51" i="13"/>
  <c r="T74" i="15"/>
  <c r="F66" i="17"/>
  <c r="R27" i="20"/>
  <c r="F61" i="25"/>
  <c r="M8" i="23"/>
  <c r="K30" i="7"/>
  <c r="H71" i="16"/>
  <c r="F42" i="8"/>
  <c r="D12" i="14"/>
  <c r="O12" i="14" s="1"/>
  <c r="D74" i="21"/>
  <c r="J54" i="21"/>
  <c r="F50" i="13"/>
  <c r="F17" i="17"/>
  <c r="H34" i="22"/>
  <c r="AQ74" i="4"/>
  <c r="CP62" i="4"/>
  <c r="N26" i="5"/>
  <c r="N42" i="5"/>
  <c r="H8" i="7"/>
  <c r="H29" i="7"/>
  <c r="H24" i="27"/>
  <c r="I17" i="6"/>
  <c r="I49" i="6"/>
  <c r="H45" i="7"/>
  <c r="V66" i="15"/>
  <c r="AG74" i="4"/>
  <c r="M40" i="23"/>
  <c r="K19" i="29"/>
  <c r="N73" i="20"/>
  <c r="J56" i="21"/>
  <c r="H68" i="7"/>
  <c r="L74" i="14"/>
  <c r="M21" i="23"/>
  <c r="K57" i="30"/>
  <c r="F55" i="13"/>
  <c r="H37" i="16"/>
  <c r="F70" i="17"/>
  <c r="K74" i="23"/>
  <c r="K40" i="7"/>
  <c r="H23" i="27"/>
  <c r="F46" i="8"/>
  <c r="R64" i="20"/>
  <c r="E73" i="15"/>
  <c r="K32" i="29"/>
  <c r="CM28" i="4"/>
  <c r="D43" i="4"/>
  <c r="F74" i="4"/>
  <c r="CM64" i="4"/>
  <c r="H30" i="7"/>
  <c r="F66" i="13"/>
  <c r="V25" i="15"/>
  <c r="F33" i="17"/>
  <c r="R66" i="20"/>
  <c r="L15" i="26"/>
  <c r="H22" i="27"/>
  <c r="K27" i="30"/>
  <c r="CM41" i="4"/>
  <c r="BC74" i="4"/>
  <c r="N10" i="5"/>
  <c r="N28" i="5"/>
  <c r="N58" i="5"/>
  <c r="H10" i="7"/>
  <c r="M11" i="23"/>
  <c r="F13" i="28"/>
  <c r="I19" i="6"/>
  <c r="I57" i="6"/>
  <c r="H17" i="16"/>
  <c r="AS74" i="4"/>
  <c r="R22" i="20"/>
  <c r="H69" i="7"/>
  <c r="F29" i="28"/>
  <c r="K63" i="30"/>
  <c r="F59" i="13"/>
  <c r="V10" i="15"/>
  <c r="H74" i="21"/>
  <c r="V41" i="15"/>
  <c r="H70" i="27"/>
  <c r="K41" i="7"/>
  <c r="F50" i="8"/>
  <c r="H28" i="27"/>
  <c r="CP61" i="4"/>
  <c r="F49" i="17"/>
  <c r="M58" i="23"/>
  <c r="CP38" i="4"/>
  <c r="CA74" i="4"/>
  <c r="N12" i="5"/>
  <c r="N44" i="5"/>
  <c r="N60" i="5"/>
  <c r="H11" i="7"/>
  <c r="E11" i="7" s="1"/>
  <c r="O11" i="7" s="1"/>
  <c r="F24" i="8"/>
  <c r="D33" i="4"/>
  <c r="D74" i="5"/>
  <c r="I21" i="6"/>
  <c r="I61" i="6"/>
  <c r="H65" i="22"/>
  <c r="BE74" i="4"/>
  <c r="H27" i="7"/>
  <c r="H70" i="7"/>
  <c r="J15" i="21"/>
  <c r="F42" i="28"/>
  <c r="F25" i="8"/>
  <c r="G34" i="12"/>
  <c r="F63" i="13"/>
  <c r="P73" i="20"/>
  <c r="R63" i="20"/>
  <c r="H61" i="22"/>
  <c r="D74" i="16"/>
  <c r="H54" i="16"/>
  <c r="F37" i="28"/>
  <c r="K56" i="7"/>
  <c r="H52" i="16"/>
  <c r="BO74" i="4"/>
  <c r="H17" i="7"/>
  <c r="F16" i="8"/>
  <c r="H36" i="22"/>
  <c r="F74" i="23"/>
  <c r="AF74" i="4"/>
  <c r="I27" i="6"/>
  <c r="I51" i="6"/>
  <c r="F73" i="22"/>
  <c r="H64" i="29"/>
  <c r="CP52" i="4"/>
  <c r="F70" i="13"/>
  <c r="H46" i="16"/>
  <c r="F56" i="25"/>
  <c r="E74" i="13"/>
  <c r="V56" i="15"/>
  <c r="H58" i="7"/>
  <c r="V27" i="15"/>
  <c r="J39" i="21"/>
  <c r="H29" i="29"/>
  <c r="F45" i="8"/>
  <c r="G70" i="12"/>
  <c r="F71" i="13"/>
  <c r="F10" i="17"/>
  <c r="R35" i="20"/>
  <c r="J34" i="21"/>
  <c r="H13" i="22"/>
  <c r="G73" i="26"/>
  <c r="H13" i="27"/>
  <c r="J17" i="21"/>
  <c r="M32" i="23"/>
  <c r="K57" i="7"/>
  <c r="I73" i="26"/>
  <c r="F60" i="13"/>
  <c r="J19" i="21"/>
  <c r="D23" i="14"/>
  <c r="O23" i="14" s="1"/>
  <c r="F57" i="13"/>
  <c r="H73" i="21"/>
  <c r="M59" i="23"/>
  <c r="CM30" i="4"/>
  <c r="D45" i="4"/>
  <c r="AR74" i="4"/>
  <c r="CM66" i="4"/>
  <c r="I29" i="6"/>
  <c r="I53" i="6"/>
  <c r="D74" i="9"/>
  <c r="H17" i="22"/>
  <c r="G74" i="23"/>
  <c r="CM55" i="4"/>
  <c r="F72" i="25"/>
  <c r="H51" i="16"/>
  <c r="H64" i="7"/>
  <c r="M15" i="23"/>
  <c r="H31" i="29"/>
  <c r="K33" i="30"/>
  <c r="F49" i="8"/>
  <c r="D73" i="12"/>
  <c r="G7" i="12"/>
  <c r="D73" i="13"/>
  <c r="F7" i="13"/>
  <c r="M73" i="15"/>
  <c r="F14" i="17"/>
  <c r="R71" i="20"/>
  <c r="L10" i="26"/>
  <c r="H18" i="27"/>
  <c r="K58" i="7"/>
  <c r="F64" i="13"/>
  <c r="R12" i="20"/>
  <c r="J31" i="21"/>
  <c r="F46" i="25"/>
  <c r="D49" i="14"/>
  <c r="O49" i="14" s="1"/>
  <c r="H55" i="27"/>
  <c r="J28" i="21"/>
  <c r="H27" i="29"/>
  <c r="H11" i="29"/>
  <c r="CM65" i="4"/>
  <c r="I73" i="7"/>
  <c r="H7" i="7"/>
  <c r="F32" i="8"/>
  <c r="BD74" i="4"/>
  <c r="CP63" i="4"/>
  <c r="I7" i="6"/>
  <c r="D73" i="6"/>
  <c r="I31" i="6"/>
  <c r="I55" i="6"/>
  <c r="H49" i="7"/>
  <c r="U73" i="15"/>
  <c r="F73" i="16"/>
  <c r="D74" i="20"/>
  <c r="R54" i="20"/>
  <c r="L11" i="26"/>
  <c r="H57" i="29"/>
  <c r="F49" i="28"/>
  <c r="H65" i="7"/>
  <c r="G74" i="15"/>
  <c r="H56" i="16"/>
  <c r="M63" i="23"/>
  <c r="H44" i="27"/>
  <c r="H33" i="29"/>
  <c r="K39" i="30"/>
  <c r="G10" i="12"/>
  <c r="F11" i="13"/>
  <c r="V34" i="15"/>
  <c r="H13" i="16"/>
  <c r="F18" i="17"/>
  <c r="R23" i="20"/>
  <c r="G74" i="20"/>
  <c r="F74" i="29"/>
  <c r="H42" i="27"/>
  <c r="K63" i="7"/>
  <c r="F10" i="8"/>
  <c r="F68" i="13"/>
  <c r="R16" i="20"/>
  <c r="H52" i="22"/>
  <c r="F50" i="25"/>
  <c r="D50" i="14"/>
  <c r="O50" i="14" s="1"/>
  <c r="J14" i="21"/>
  <c r="H58" i="27"/>
  <c r="CM31" i="4"/>
  <c r="I74" i="4"/>
  <c r="F21" i="17"/>
  <c r="V32" i="15"/>
  <c r="J32" i="21"/>
  <c r="H63" i="22"/>
  <c r="H27" i="27"/>
  <c r="F62" i="28"/>
  <c r="H66" i="7"/>
  <c r="G74" i="21"/>
  <c r="H32" i="22"/>
  <c r="H63" i="27"/>
  <c r="K45" i="30"/>
  <c r="G13" i="12"/>
  <c r="F15" i="13"/>
  <c r="F22" i="17"/>
  <c r="R55" i="20"/>
  <c r="L50" i="26"/>
  <c r="K55" i="29"/>
  <c r="K24" i="30"/>
  <c r="K64" i="7"/>
  <c r="F34" i="8"/>
  <c r="R28" i="20"/>
  <c r="F74" i="22"/>
  <c r="D74" i="25"/>
  <c r="F54" i="25"/>
  <c r="D51" i="14"/>
  <c r="O51" i="14" s="1"/>
  <c r="H45" i="16"/>
  <c r="H62" i="22"/>
  <c r="H9" i="7"/>
  <c r="V71" i="15"/>
  <c r="CB74" i="4"/>
  <c r="I11" i="6"/>
  <c r="I35" i="6"/>
  <c r="I59" i="6"/>
  <c r="H53" i="27"/>
  <c r="CP28" i="4"/>
  <c r="U74" i="4"/>
  <c r="CP64" i="4"/>
  <c r="D70" i="4"/>
  <c r="D73" i="9"/>
  <c r="F37" i="17"/>
  <c r="K15" i="30"/>
  <c r="H15" i="22"/>
  <c r="H67" i="7"/>
  <c r="M45" i="23"/>
  <c r="H66" i="27"/>
  <c r="K51" i="30"/>
  <c r="G31" i="12"/>
  <c r="F19" i="13"/>
  <c r="M74" i="14"/>
  <c r="F26" i="17"/>
  <c r="D73" i="20"/>
  <c r="R7" i="20"/>
  <c r="H25" i="22"/>
  <c r="F9" i="25"/>
  <c r="L14" i="26"/>
  <c r="H49" i="27"/>
  <c r="K57" i="29"/>
  <c r="H67" i="27"/>
  <c r="K22" i="7"/>
  <c r="K65" i="7"/>
  <c r="H65" i="29"/>
  <c r="F38" i="8"/>
  <c r="D72" i="14"/>
  <c r="O72" i="14" s="1"/>
  <c r="H43" i="29"/>
  <c r="CO74" i="4"/>
  <c r="D58" i="4"/>
  <c r="F53" i="17"/>
  <c r="R70" i="20"/>
  <c r="H46" i="22"/>
  <c r="H74" i="23"/>
  <c r="K73" i="14"/>
  <c r="H40" i="29"/>
  <c r="H59" i="7"/>
  <c r="H71" i="7"/>
  <c r="V15" i="15"/>
  <c r="V39" i="15"/>
  <c r="S74" i="15"/>
  <c r="V63" i="15"/>
  <c r="O73" i="20"/>
  <c r="L73" i="23"/>
  <c r="M51" i="23"/>
  <c r="K69" i="30"/>
  <c r="F53" i="8"/>
  <c r="G16" i="12"/>
  <c r="G52" i="12"/>
  <c r="F27" i="13"/>
  <c r="M73" i="14"/>
  <c r="F30" i="17"/>
  <c r="R19" i="20"/>
  <c r="R67" i="20"/>
  <c r="F41" i="25"/>
  <c r="F70" i="28"/>
  <c r="K59" i="29"/>
  <c r="H74" i="20"/>
  <c r="M62" i="23"/>
  <c r="H7" i="29"/>
  <c r="I73" i="29"/>
  <c r="K42" i="7"/>
  <c r="H47" i="27"/>
  <c r="F72" i="13"/>
  <c r="F35" i="17"/>
  <c r="M43" i="23"/>
  <c r="L9" i="26"/>
  <c r="H52" i="27"/>
  <c r="D24" i="14"/>
  <c r="O24" i="14" s="1"/>
  <c r="V62" i="15"/>
  <c r="J50" i="21"/>
  <c r="V9" i="15"/>
  <c r="H38" i="16"/>
  <c r="R9" i="20"/>
  <c r="K30" i="29"/>
  <c r="K35" i="30"/>
  <c r="CP40" i="4"/>
  <c r="F69" i="17"/>
  <c r="L27" i="26"/>
  <c r="F74" i="12"/>
  <c r="V20" i="15"/>
  <c r="V44" i="15"/>
  <c r="V68" i="15"/>
  <c r="F73" i="29"/>
  <c r="H42" i="29"/>
  <c r="H60" i="7"/>
  <c r="H72" i="7"/>
  <c r="L73" i="15"/>
  <c r="M9" i="23"/>
  <c r="F73" i="26"/>
  <c r="K12" i="30"/>
  <c r="F9" i="8"/>
  <c r="F57" i="8"/>
  <c r="G19" i="12"/>
  <c r="G55" i="12"/>
  <c r="F31" i="13"/>
  <c r="F34" i="17"/>
  <c r="R39" i="20"/>
  <c r="F45" i="25"/>
  <c r="L18" i="26"/>
  <c r="L42" i="26"/>
  <c r="L62" i="26"/>
  <c r="H25" i="27"/>
  <c r="H16" i="29"/>
  <c r="E73" i="12"/>
  <c r="E73" i="13"/>
  <c r="N73" i="14"/>
  <c r="N73" i="15"/>
  <c r="J41" i="21"/>
  <c r="K43" i="7"/>
  <c r="H47" i="22"/>
  <c r="J55" i="21"/>
  <c r="G8" i="12"/>
  <c r="D40" i="14"/>
  <c r="O40" i="14" s="1"/>
  <c r="J62" i="21"/>
  <c r="L8" i="26"/>
  <c r="R38" i="20"/>
  <c r="M64" i="23"/>
  <c r="J20" i="21"/>
  <c r="J44" i="21"/>
  <c r="J68" i="21"/>
  <c r="H15" i="27"/>
  <c r="H51" i="27"/>
  <c r="K8" i="29"/>
  <c r="H44" i="29"/>
  <c r="H61" i="7"/>
  <c r="H8" i="22"/>
  <c r="H44" i="22"/>
  <c r="M39" i="23"/>
  <c r="G73" i="29"/>
  <c r="F13" i="8"/>
  <c r="F61" i="8"/>
  <c r="G22" i="12"/>
  <c r="G58" i="12"/>
  <c r="F35" i="13"/>
  <c r="F38" i="17"/>
  <c r="R11" i="20"/>
  <c r="R59" i="20"/>
  <c r="F49" i="25"/>
  <c r="H18" i="29"/>
  <c r="H18" i="16"/>
  <c r="E73" i="20"/>
  <c r="H30" i="22"/>
  <c r="M38" i="23"/>
  <c r="K44" i="7"/>
  <c r="J48" i="21"/>
  <c r="F65" i="28"/>
  <c r="D73" i="19"/>
  <c r="R40" i="20"/>
  <c r="G41" i="12"/>
  <c r="D41" i="14"/>
  <c r="O41" i="14" s="1"/>
  <c r="K71" i="30"/>
  <c r="E73" i="6"/>
  <c r="H27" i="16"/>
  <c r="H63" i="16"/>
  <c r="H39" i="22"/>
  <c r="K73" i="23"/>
  <c r="K10" i="29"/>
  <c r="H46" i="29"/>
  <c r="H62" i="7"/>
  <c r="H8" i="16"/>
  <c r="H44" i="16"/>
  <c r="J27" i="21"/>
  <c r="J51" i="21"/>
  <c r="J74" i="23"/>
  <c r="M69" i="23"/>
  <c r="H20" i="27"/>
  <c r="F17" i="8"/>
  <c r="F65" i="8"/>
  <c r="G25" i="12"/>
  <c r="G61" i="12"/>
  <c r="F39" i="13"/>
  <c r="H25" i="16"/>
  <c r="H61" i="16"/>
  <c r="F42" i="17"/>
  <c r="R31" i="20"/>
  <c r="J22" i="21"/>
  <c r="J46" i="21"/>
  <c r="J70" i="21"/>
  <c r="H37" i="22"/>
  <c r="F53" i="25"/>
  <c r="H37" i="27"/>
  <c r="H20" i="29"/>
  <c r="Q73" i="20"/>
  <c r="H30" i="27"/>
  <c r="K20" i="7"/>
  <c r="K45" i="7"/>
  <c r="H47" i="16"/>
  <c r="J73" i="29"/>
  <c r="L33" i="26"/>
  <c r="K20" i="29"/>
  <c r="G44" i="12"/>
  <c r="D47" i="14"/>
  <c r="O47" i="14" s="1"/>
  <c r="R37" i="20"/>
  <c r="L36" i="26"/>
  <c r="H60" i="29"/>
  <c r="K40" i="30"/>
  <c r="D46" i="4"/>
  <c r="CM67" i="4"/>
  <c r="G73" i="16"/>
  <c r="M16" i="23"/>
  <c r="L43" i="26"/>
  <c r="F69" i="28"/>
  <c r="F74" i="15"/>
  <c r="K12" i="29"/>
  <c r="H51" i="7"/>
  <c r="H63" i="7"/>
  <c r="M27" i="23"/>
  <c r="H60" i="27"/>
  <c r="F21" i="8"/>
  <c r="F69" i="8"/>
  <c r="G28" i="12"/>
  <c r="G64" i="12"/>
  <c r="F43" i="13"/>
  <c r="V22" i="15"/>
  <c r="V46" i="15"/>
  <c r="H74" i="15"/>
  <c r="V70" i="15"/>
  <c r="F46" i="17"/>
  <c r="R51" i="20"/>
  <c r="F57" i="25"/>
  <c r="L26" i="26"/>
  <c r="L46" i="26"/>
  <c r="L66" i="26"/>
  <c r="H22" i="29"/>
  <c r="N74" i="14"/>
  <c r="V65" i="15"/>
  <c r="M20" i="23"/>
  <c r="K21" i="7"/>
  <c r="K46" i="7"/>
  <c r="F74" i="26"/>
  <c r="V19" i="15"/>
  <c r="L41" i="26"/>
  <c r="I74" i="29"/>
  <c r="H54" i="29"/>
  <c r="G47" i="12"/>
  <c r="D48" i="14"/>
  <c r="O48" i="14" s="1"/>
  <c r="K58" i="30"/>
  <c r="K61" i="29"/>
  <c r="H42" i="22"/>
  <c r="M68" i="23"/>
  <c r="H9" i="29"/>
  <c r="K31" i="7"/>
  <c r="K51" i="7"/>
  <c r="K67" i="7"/>
  <c r="F73" i="12"/>
  <c r="O73" i="15"/>
  <c r="V48" i="15"/>
  <c r="H11" i="16"/>
  <c r="J24" i="21"/>
  <c r="F54" i="8"/>
  <c r="D74" i="8"/>
  <c r="F12" i="13"/>
  <c r="H28" i="16"/>
  <c r="F39" i="17"/>
  <c r="M19" i="23"/>
  <c r="L61" i="26"/>
  <c r="K22" i="29"/>
  <c r="G68" i="12"/>
  <c r="D25" i="14"/>
  <c r="O25" i="14" s="1"/>
  <c r="D62" i="14"/>
  <c r="O62" i="14" s="1"/>
  <c r="J69" i="21"/>
  <c r="M60" i="23"/>
  <c r="F61" i="13"/>
  <c r="R49" i="20"/>
  <c r="L44" i="26"/>
  <c r="F17" i="25"/>
  <c r="F65" i="25"/>
  <c r="F9" i="28"/>
  <c r="V29" i="15"/>
  <c r="V53" i="15"/>
  <c r="M26" i="23"/>
  <c r="L74" i="23"/>
  <c r="K32" i="7"/>
  <c r="K52" i="7"/>
  <c r="K68" i="7"/>
  <c r="E74" i="22"/>
  <c r="E74" i="27"/>
  <c r="F58" i="8"/>
  <c r="F16" i="13"/>
  <c r="F43" i="17"/>
  <c r="L13" i="26"/>
  <c r="K24" i="29"/>
  <c r="G71" i="12"/>
  <c r="D26" i="14"/>
  <c r="O26" i="14" s="1"/>
  <c r="D63" i="14"/>
  <c r="O63" i="14" s="1"/>
  <c r="H33" i="16"/>
  <c r="K69" i="29"/>
  <c r="F69" i="13"/>
  <c r="H43" i="16"/>
  <c r="H39" i="29"/>
  <c r="H48" i="29"/>
  <c r="F69" i="25"/>
  <c r="L22" i="26"/>
  <c r="L38" i="26"/>
  <c r="L54" i="26"/>
  <c r="D74" i="26"/>
  <c r="L70" i="26"/>
  <c r="F22" i="28"/>
  <c r="H30" i="16"/>
  <c r="H66" i="16"/>
  <c r="M56" i="23"/>
  <c r="E74" i="26"/>
  <c r="D74" i="27"/>
  <c r="H54" i="27"/>
  <c r="K17" i="7"/>
  <c r="K33" i="7"/>
  <c r="K53" i="7"/>
  <c r="K69" i="7"/>
  <c r="J72" i="21"/>
  <c r="F20" i="13"/>
  <c r="H40" i="16"/>
  <c r="J67" i="21"/>
  <c r="D27" i="14"/>
  <c r="O27" i="14" s="1"/>
  <c r="D64" i="14"/>
  <c r="O64" i="14" s="1"/>
  <c r="V26" i="15"/>
  <c r="V21" i="15"/>
  <c r="K71" i="29"/>
  <c r="H71" i="27"/>
  <c r="J73" i="30"/>
  <c r="K67" i="30"/>
  <c r="I74" i="15"/>
  <c r="E74" i="17"/>
  <c r="J29" i="21"/>
  <c r="J53" i="21"/>
  <c r="M14" i="23"/>
  <c r="H73" i="26"/>
  <c r="K18" i="7"/>
  <c r="K34" i="7"/>
  <c r="L74" i="7"/>
  <c r="K54" i="7"/>
  <c r="V24" i="15"/>
  <c r="H35" i="16"/>
  <c r="F24" i="13"/>
  <c r="L29" i="26"/>
  <c r="L65" i="26"/>
  <c r="D28" i="14"/>
  <c r="O28" i="14" s="1"/>
  <c r="D65" i="14"/>
  <c r="O65" i="14" s="1"/>
  <c r="H33" i="22"/>
  <c r="H50" i="22"/>
  <c r="F72" i="17"/>
  <c r="R53" i="20"/>
  <c r="H13" i="29"/>
  <c r="U74" i="15"/>
  <c r="I74" i="21"/>
  <c r="H18" i="22"/>
  <c r="D74" i="22"/>
  <c r="H54" i="22"/>
  <c r="M44" i="23"/>
  <c r="K9" i="30"/>
  <c r="K19" i="7"/>
  <c r="K39" i="7"/>
  <c r="K55" i="7"/>
  <c r="H11" i="22"/>
  <c r="H11" i="27"/>
  <c r="F48" i="13"/>
  <c r="R48" i="20"/>
  <c r="H52" i="29"/>
  <c r="D29" i="14"/>
  <c r="O29" i="14" s="1"/>
  <c r="D71" i="14"/>
  <c r="O71" i="14" s="1"/>
  <c r="F47" i="8"/>
  <c r="M74" i="20"/>
  <c r="K70" i="7"/>
  <c r="V12" i="15"/>
  <c r="V36" i="15"/>
  <c r="V60" i="15"/>
  <c r="J12" i="21"/>
  <c r="J36" i="21"/>
  <c r="J60" i="21"/>
  <c r="H23" i="22"/>
  <c r="H59" i="22"/>
  <c r="K31" i="29"/>
  <c r="H67" i="29"/>
  <c r="F14" i="8"/>
  <c r="F62" i="8"/>
  <c r="F28" i="13"/>
  <c r="V7" i="15"/>
  <c r="D73" i="15"/>
  <c r="F47" i="17"/>
  <c r="G73" i="20"/>
  <c r="R20" i="20"/>
  <c r="R36" i="20"/>
  <c r="H16" i="22"/>
  <c r="M31" i="23"/>
  <c r="F10" i="28"/>
  <c r="H56" i="29"/>
  <c r="G11" i="12"/>
  <c r="D13" i="14"/>
  <c r="O13" i="14" s="1"/>
  <c r="D35" i="14"/>
  <c r="O35" i="14" s="1"/>
  <c r="D52" i="14"/>
  <c r="O52" i="14" s="1"/>
  <c r="Q73" i="15"/>
  <c r="H69" i="16"/>
  <c r="H61" i="27"/>
  <c r="H62" i="16"/>
  <c r="H55" i="16"/>
  <c r="H31" i="22"/>
  <c r="F8" i="28"/>
  <c r="G74" i="29"/>
  <c r="K23" i="7"/>
  <c r="K35" i="7"/>
  <c r="K47" i="7"/>
  <c r="K59" i="7"/>
  <c r="K71" i="7"/>
  <c r="H23" i="16"/>
  <c r="H59" i="16"/>
  <c r="H35" i="27"/>
  <c r="F17" i="28"/>
  <c r="K33" i="29"/>
  <c r="H69" i="29"/>
  <c r="F18" i="8"/>
  <c r="F66" i="8"/>
  <c r="D73" i="11"/>
  <c r="F32" i="13"/>
  <c r="P73" i="15"/>
  <c r="V43" i="15"/>
  <c r="H16" i="16"/>
  <c r="F59" i="17"/>
  <c r="R8" i="20"/>
  <c r="J74" i="20"/>
  <c r="R68" i="20"/>
  <c r="F30" i="25"/>
  <c r="L45" i="26"/>
  <c r="H58" i="29"/>
  <c r="G29" i="12"/>
  <c r="D14" i="14"/>
  <c r="O14" i="14" s="1"/>
  <c r="D36" i="14"/>
  <c r="O36" i="14" s="1"/>
  <c r="D53" i="14"/>
  <c r="O53" i="14" s="1"/>
  <c r="V57" i="15"/>
  <c r="J45" i="21"/>
  <c r="F15" i="25"/>
  <c r="H25" i="29"/>
  <c r="F24" i="28"/>
  <c r="K24" i="7"/>
  <c r="K36" i="7"/>
  <c r="K48" i="7"/>
  <c r="K60" i="7"/>
  <c r="K72" i="7"/>
  <c r="D74" i="19"/>
  <c r="F30" i="28"/>
  <c r="K35" i="29"/>
  <c r="F22" i="8"/>
  <c r="F70" i="8"/>
  <c r="F36" i="13"/>
  <c r="H64" i="16"/>
  <c r="F67" i="17"/>
  <c r="M13" i="23"/>
  <c r="F34" i="25"/>
  <c r="L17" i="26"/>
  <c r="H16" i="27"/>
  <c r="G32" i="12"/>
  <c r="D15" i="14"/>
  <c r="O15" i="14" s="1"/>
  <c r="D37" i="14"/>
  <c r="O37" i="14" s="1"/>
  <c r="D59" i="14"/>
  <c r="O59" i="14" s="1"/>
  <c r="E73" i="17"/>
  <c r="H45" i="22"/>
  <c r="F31" i="8"/>
  <c r="J16" i="21"/>
  <c r="F19" i="25"/>
  <c r="H19" i="27"/>
  <c r="F7" i="28"/>
  <c r="D73" i="28"/>
  <c r="K53" i="29"/>
  <c r="K64" i="29"/>
  <c r="F72" i="28"/>
  <c r="K25" i="7"/>
  <c r="K37" i="7"/>
  <c r="K49" i="7"/>
  <c r="K61" i="7"/>
  <c r="I74" i="20"/>
  <c r="K37" i="29"/>
  <c r="F26" i="8"/>
  <c r="F40" i="13"/>
  <c r="K74" i="15"/>
  <c r="F71" i="17"/>
  <c r="R56" i="20"/>
  <c r="D73" i="21"/>
  <c r="J7" i="21"/>
  <c r="M61" i="23"/>
  <c r="F38" i="25"/>
  <c r="L25" i="26"/>
  <c r="G35" i="12"/>
  <c r="D16" i="14"/>
  <c r="O16" i="14" s="1"/>
  <c r="D38" i="14"/>
  <c r="O38" i="14" s="1"/>
  <c r="D60" i="14"/>
  <c r="O60" i="14" s="1"/>
  <c r="F74" i="14"/>
  <c r="F39" i="8"/>
  <c r="R33" i="20"/>
  <c r="F27" i="25"/>
  <c r="H31" i="27"/>
  <c r="K18" i="29"/>
  <c r="M74" i="29"/>
  <c r="D73" i="29"/>
  <c r="F50" i="28"/>
  <c r="K26" i="7"/>
  <c r="K38" i="7"/>
  <c r="K50" i="7"/>
  <c r="K62" i="7"/>
  <c r="J74" i="15"/>
  <c r="F73" i="20"/>
  <c r="H35" i="22"/>
  <c r="H71" i="22"/>
  <c r="M74" i="7"/>
  <c r="F30" i="8"/>
  <c r="F44" i="13"/>
  <c r="V67" i="15"/>
  <c r="F11" i="17"/>
  <c r="J43" i="21"/>
  <c r="H28" i="22"/>
  <c r="F42" i="25"/>
  <c r="L49" i="26"/>
  <c r="G38" i="12"/>
  <c r="D17" i="14"/>
  <c r="O17" i="14" s="1"/>
  <c r="D39" i="14"/>
  <c r="O39" i="14" s="1"/>
  <c r="D61" i="14"/>
  <c r="O61" i="14" s="1"/>
  <c r="V14" i="15"/>
  <c r="F43" i="8"/>
  <c r="F21" i="13"/>
  <c r="F36" i="17"/>
  <c r="F35" i="25"/>
  <c r="H68" i="27"/>
  <c r="K8" i="30"/>
  <c r="K34" i="30"/>
  <c r="R60" i="20"/>
  <c r="M7" i="23"/>
  <c r="D73" i="23"/>
  <c r="F10" i="25"/>
  <c r="F58" i="25"/>
  <c r="G14" i="12"/>
  <c r="G50" i="12"/>
  <c r="D18" i="14"/>
  <c r="O18" i="14" s="1"/>
  <c r="D30" i="14"/>
  <c r="O30" i="14" s="1"/>
  <c r="D42" i="14"/>
  <c r="O42" i="14" s="1"/>
  <c r="E74" i="14"/>
  <c r="D54" i="14"/>
  <c r="D66" i="14"/>
  <c r="O66" i="14" s="1"/>
  <c r="H73" i="20"/>
  <c r="H21" i="27"/>
  <c r="L73" i="29"/>
  <c r="K7" i="29"/>
  <c r="K21" i="30"/>
  <c r="D73" i="10"/>
  <c r="F40" i="17"/>
  <c r="J52" i="21"/>
  <c r="L52" i="26"/>
  <c r="H17" i="29"/>
  <c r="F23" i="28"/>
  <c r="K50" i="29"/>
  <c r="E50" i="29" s="1"/>
  <c r="N50" i="29" s="1"/>
  <c r="V31" i="15"/>
  <c r="V55" i="15"/>
  <c r="F51" i="17"/>
  <c r="R32" i="20"/>
  <c r="H40" i="22"/>
  <c r="M37" i="23"/>
  <c r="F14" i="25"/>
  <c r="F62" i="25"/>
  <c r="F45" i="28"/>
  <c r="G17" i="12"/>
  <c r="G53" i="12"/>
  <c r="E73" i="14"/>
  <c r="D7" i="14"/>
  <c r="D19" i="14"/>
  <c r="O19" i="14" s="1"/>
  <c r="D31" i="14"/>
  <c r="O31" i="14" s="1"/>
  <c r="D43" i="14"/>
  <c r="O43" i="14" s="1"/>
  <c r="D55" i="14"/>
  <c r="O55" i="14" s="1"/>
  <c r="D67" i="14"/>
  <c r="O67" i="14" s="1"/>
  <c r="L74" i="15"/>
  <c r="H9" i="16"/>
  <c r="H57" i="16"/>
  <c r="K9" i="29"/>
  <c r="J74" i="29"/>
  <c r="H14" i="16"/>
  <c r="D74" i="18"/>
  <c r="J21" i="21"/>
  <c r="H14" i="22"/>
  <c r="M18" i="23"/>
  <c r="M54" i="23"/>
  <c r="D74" i="23"/>
  <c r="H30" i="29"/>
  <c r="K30" i="30"/>
  <c r="F44" i="17"/>
  <c r="H55" i="22"/>
  <c r="L12" i="26"/>
  <c r="L68" i="26"/>
  <c r="H19" i="29"/>
  <c r="F27" i="28"/>
  <c r="H14" i="29"/>
  <c r="K52" i="29"/>
  <c r="K38" i="30"/>
  <c r="K15" i="29"/>
  <c r="K22" i="30"/>
  <c r="K70" i="30"/>
  <c r="F7" i="17"/>
  <c r="D73" i="17"/>
  <c r="F55" i="17"/>
  <c r="R52" i="20"/>
  <c r="M67" i="23"/>
  <c r="F18" i="25"/>
  <c r="F66" i="25"/>
  <c r="L21" i="26"/>
  <c r="L37" i="26"/>
  <c r="L53" i="26"/>
  <c r="L69" i="26"/>
  <c r="F58" i="28"/>
  <c r="G20" i="12"/>
  <c r="G56" i="12"/>
  <c r="D8" i="14"/>
  <c r="O8" i="14" s="1"/>
  <c r="D20" i="14"/>
  <c r="O20" i="14" s="1"/>
  <c r="D32" i="14"/>
  <c r="O32" i="14" s="1"/>
  <c r="D44" i="14"/>
  <c r="O44" i="14" s="1"/>
  <c r="D56" i="14"/>
  <c r="O56" i="14" s="1"/>
  <c r="D68" i="14"/>
  <c r="O68" i="14" s="1"/>
  <c r="J26" i="21"/>
  <c r="H69" i="22"/>
  <c r="K11" i="29"/>
  <c r="F73" i="14"/>
  <c r="V33" i="15"/>
  <c r="H32" i="29"/>
  <c r="F15" i="8"/>
  <c r="D73" i="16"/>
  <c r="H7" i="16"/>
  <c r="F52" i="17"/>
  <c r="F31" i="28"/>
  <c r="K44" i="30"/>
  <c r="D74" i="29"/>
  <c r="R24" i="20"/>
  <c r="R72" i="20"/>
  <c r="M25" i="23"/>
  <c r="F22" i="25"/>
  <c r="F70" i="25"/>
  <c r="G74" i="26"/>
  <c r="H40" i="27"/>
  <c r="G23" i="12"/>
  <c r="G59" i="12"/>
  <c r="D9" i="14"/>
  <c r="O9" i="14" s="1"/>
  <c r="D21" i="14"/>
  <c r="O21" i="14" s="1"/>
  <c r="D33" i="14"/>
  <c r="O33" i="14" s="1"/>
  <c r="D45" i="14"/>
  <c r="O45" i="14" s="1"/>
  <c r="D57" i="14"/>
  <c r="O57" i="14" s="1"/>
  <c r="D69" i="14"/>
  <c r="O69" i="14" s="1"/>
  <c r="H21" i="16"/>
  <c r="J38" i="21"/>
  <c r="E74" i="25"/>
  <c r="K13" i="29"/>
  <c r="V45" i="15"/>
  <c r="H34" i="29"/>
  <c r="F19" i="8"/>
  <c r="F9" i="13"/>
  <c r="F60" i="17"/>
  <c r="F35" i="28"/>
  <c r="H61" i="29"/>
  <c r="K62" i="30"/>
  <c r="F15" i="17"/>
  <c r="F63" i="17"/>
  <c r="R44" i="20"/>
  <c r="M55" i="23"/>
  <c r="F26" i="25"/>
  <c r="J73" i="26"/>
  <c r="G26" i="12"/>
  <c r="G62" i="12"/>
  <c r="D10" i="14"/>
  <c r="O10" i="14" s="1"/>
  <c r="D22" i="14"/>
  <c r="O22" i="14" s="1"/>
  <c r="D34" i="14"/>
  <c r="O34" i="14" s="1"/>
  <c r="D46" i="14"/>
  <c r="O46" i="14" s="1"/>
  <c r="D58" i="14"/>
  <c r="O58" i="14" s="1"/>
  <c r="D70" i="14"/>
  <c r="O70" i="14" s="1"/>
  <c r="V38" i="15"/>
  <c r="H9" i="22"/>
  <c r="E73" i="23"/>
  <c r="H33" i="27"/>
  <c r="H26" i="16"/>
  <c r="M24" i="23"/>
  <c r="F23" i="8"/>
  <c r="F13" i="13"/>
  <c r="F64" i="17"/>
  <c r="J64" i="21"/>
  <c r="L20" i="26"/>
  <c r="F51" i="28"/>
  <c r="H57" i="27"/>
  <c r="K31" i="30"/>
  <c r="H26" i="22"/>
  <c r="M66" i="23"/>
  <c r="K42" i="30"/>
  <c r="F51" i="8"/>
  <c r="F29" i="13"/>
  <c r="V28" i="15"/>
  <c r="V52" i="15"/>
  <c r="H19" i="16"/>
  <c r="R41" i="20"/>
  <c r="F39" i="25"/>
  <c r="L24" i="26"/>
  <c r="F55" i="28"/>
  <c r="K65" i="29"/>
  <c r="F28" i="28"/>
  <c r="K27" i="29"/>
  <c r="K62" i="29"/>
  <c r="H74" i="26"/>
  <c r="F25" i="28"/>
  <c r="M74" i="15"/>
  <c r="H26" i="27"/>
  <c r="F53" i="28"/>
  <c r="K48" i="30"/>
  <c r="F59" i="8"/>
  <c r="F33" i="13"/>
  <c r="F12" i="17"/>
  <c r="R57" i="20"/>
  <c r="J40" i="21"/>
  <c r="F43" i="25"/>
  <c r="F71" i="28"/>
  <c r="K40" i="29"/>
  <c r="F44" i="28"/>
  <c r="V50" i="15"/>
  <c r="K74" i="20"/>
  <c r="E73" i="21"/>
  <c r="G74" i="22"/>
  <c r="K73" i="26"/>
  <c r="F38" i="28"/>
  <c r="D74" i="10"/>
  <c r="F73" i="15"/>
  <c r="H50" i="16"/>
  <c r="M30" i="23"/>
  <c r="I74" i="26"/>
  <c r="F66" i="28"/>
  <c r="D74" i="30"/>
  <c r="K54" i="30"/>
  <c r="F63" i="8"/>
  <c r="F37" i="13"/>
  <c r="F16" i="17"/>
  <c r="R29" i="20"/>
  <c r="H67" i="22"/>
  <c r="F47" i="25"/>
  <c r="L28" i="26"/>
  <c r="L60" i="26"/>
  <c r="M73" i="29"/>
  <c r="H62" i="27"/>
  <c r="K17" i="30"/>
  <c r="K53" i="30"/>
  <c r="F48" i="28"/>
  <c r="H36" i="29"/>
  <c r="E36" i="29" s="1"/>
  <c r="N36" i="29" s="1"/>
  <c r="H71" i="29"/>
  <c r="K13" i="30"/>
  <c r="K49" i="30"/>
  <c r="H21" i="22"/>
  <c r="H57" i="22"/>
  <c r="H9" i="27"/>
  <c r="H45" i="27"/>
  <c r="R73" i="15"/>
  <c r="M12" i="23"/>
  <c r="K60" i="30"/>
  <c r="F67" i="8"/>
  <c r="F41" i="13"/>
  <c r="G74" i="14"/>
  <c r="F24" i="17"/>
  <c r="R45" i="20"/>
  <c r="H19" i="22"/>
  <c r="F63" i="25"/>
  <c r="F74" i="27"/>
  <c r="H51" i="29"/>
  <c r="H74" i="30"/>
  <c r="F52" i="28"/>
  <c r="G74" i="16"/>
  <c r="H41" i="29"/>
  <c r="L74" i="20"/>
  <c r="M72" i="23"/>
  <c r="H38" i="27"/>
  <c r="K67" i="29"/>
  <c r="K72" i="30"/>
  <c r="F71" i="8"/>
  <c r="F49" i="13"/>
  <c r="G73" i="15"/>
  <c r="F32" i="17"/>
  <c r="F67" i="25"/>
  <c r="K20" i="30"/>
  <c r="K56" i="30"/>
  <c r="F56" i="28"/>
  <c r="K39" i="29"/>
  <c r="K16" i="30"/>
  <c r="K52" i="30"/>
  <c r="F17" i="13"/>
  <c r="F65" i="13"/>
  <c r="F20" i="17"/>
  <c r="F68" i="17"/>
  <c r="R25" i="20"/>
  <c r="G73" i="21"/>
  <c r="F23" i="25"/>
  <c r="F71" i="25"/>
  <c r="J74" i="26"/>
  <c r="F11" i="28"/>
  <c r="F59" i="28"/>
  <c r="K42" i="29"/>
  <c r="H63" i="29"/>
  <c r="H26" i="29"/>
  <c r="K11" i="30"/>
  <c r="K29" i="30"/>
  <c r="K47" i="30"/>
  <c r="K65" i="30"/>
  <c r="F32" i="28"/>
  <c r="H23" i="29"/>
  <c r="D73" i="30"/>
  <c r="K7" i="30"/>
  <c r="K25" i="30"/>
  <c r="K43" i="30"/>
  <c r="K61" i="30"/>
  <c r="L40" i="26"/>
  <c r="L56" i="26"/>
  <c r="L72" i="26"/>
  <c r="F33" i="28"/>
  <c r="E74" i="30"/>
  <c r="F15" i="28"/>
  <c r="F63" i="28"/>
  <c r="F74" i="30"/>
  <c r="K16" i="29"/>
  <c r="H37" i="29"/>
  <c r="F36" i="28"/>
  <c r="K51" i="29"/>
  <c r="H72" i="29"/>
  <c r="J74" i="30"/>
  <c r="J9" i="21"/>
  <c r="J33" i="21"/>
  <c r="J57" i="21"/>
  <c r="M42" i="23"/>
  <c r="E73" i="30"/>
  <c r="K66" i="30"/>
  <c r="F55" i="8"/>
  <c r="F25" i="13"/>
  <c r="G73" i="14"/>
  <c r="F28" i="17"/>
  <c r="D73" i="18"/>
  <c r="J73" i="20"/>
  <c r="R17" i="20"/>
  <c r="R65" i="20"/>
  <c r="E74" i="23"/>
  <c r="F31" i="25"/>
  <c r="H7" i="27"/>
  <c r="D73" i="27"/>
  <c r="H43" i="27"/>
  <c r="F46" i="28"/>
  <c r="F19" i="28"/>
  <c r="F67" i="28"/>
  <c r="K66" i="29"/>
  <c r="G74" i="27"/>
  <c r="K29" i="29"/>
  <c r="H50" i="29"/>
  <c r="K14" i="30"/>
  <c r="K32" i="30"/>
  <c r="K50" i="30"/>
  <c r="K68" i="30"/>
  <c r="F40" i="28"/>
  <c r="H12" i="29"/>
  <c r="K26" i="29"/>
  <c r="H47" i="29"/>
  <c r="K10" i="30"/>
  <c r="K28" i="30"/>
  <c r="K46" i="30"/>
  <c r="K64" i="30"/>
  <c r="I73" i="20"/>
  <c r="M48" i="23"/>
  <c r="H14" i="27"/>
  <c r="H50" i="27"/>
  <c r="F27" i="8"/>
  <c r="F45" i="13"/>
  <c r="N74" i="15"/>
  <c r="H31" i="16"/>
  <c r="H67" i="16"/>
  <c r="F48" i="17"/>
  <c r="R21" i="20"/>
  <c r="R69" i="20"/>
  <c r="G73" i="23"/>
  <c r="F51" i="25"/>
  <c r="L16" i="26"/>
  <c r="L32" i="26"/>
  <c r="L48" i="26"/>
  <c r="L64" i="26"/>
  <c r="H21" i="29"/>
  <c r="K56" i="29"/>
  <c r="F39" i="28"/>
  <c r="L74" i="29"/>
  <c r="K54" i="29"/>
  <c r="H69" i="27"/>
  <c r="K17" i="29"/>
  <c r="H38" i="29"/>
  <c r="G74" i="30"/>
  <c r="F12" i="28"/>
  <c r="F60" i="28"/>
  <c r="K14" i="29"/>
  <c r="H35" i="29"/>
  <c r="D73" i="25"/>
  <c r="F7" i="25"/>
  <c r="F55" i="25"/>
  <c r="K58" i="29"/>
  <c r="H64" i="27"/>
  <c r="F43" i="28"/>
  <c r="H15" i="29"/>
  <c r="K28" i="29"/>
  <c r="H49" i="29"/>
  <c r="K23" i="30"/>
  <c r="K41" i="30"/>
  <c r="K59" i="30"/>
  <c r="F16" i="28"/>
  <c r="F64" i="28"/>
  <c r="K63" i="29"/>
  <c r="K19" i="30"/>
  <c r="K37" i="30"/>
  <c r="K55" i="30"/>
  <c r="H38" i="22"/>
  <c r="F73" i="23"/>
  <c r="M36" i="23"/>
  <c r="H28" i="29"/>
  <c r="K36" i="30"/>
  <c r="F35" i="8"/>
  <c r="F53" i="13"/>
  <c r="S73" i="15"/>
  <c r="V16" i="15"/>
  <c r="V40" i="15"/>
  <c r="V64" i="15"/>
  <c r="F8" i="17"/>
  <c r="F56" i="17"/>
  <c r="R13" i="20"/>
  <c r="R61" i="20"/>
  <c r="H7" i="22"/>
  <c r="D73" i="22"/>
  <c r="H43" i="22"/>
  <c r="F11" i="25"/>
  <c r="F59" i="25"/>
  <c r="H65" i="27"/>
  <c r="K60" i="29"/>
  <c r="F47" i="28"/>
  <c r="E73" i="28"/>
  <c r="K41" i="29"/>
  <c r="H62" i="29"/>
  <c r="F20" i="28"/>
  <c r="F68" i="28"/>
  <c r="H24" i="29"/>
  <c r="I74" i="30"/>
  <c r="K38" i="29"/>
  <c r="H59" i="29"/>
  <c r="K16" i="5" l="1"/>
  <c r="U16" i="5" s="1"/>
  <c r="E40" i="7"/>
  <c r="O40" i="7" s="1"/>
  <c r="K69" i="5"/>
  <c r="U69" i="5" s="1"/>
  <c r="E27" i="7"/>
  <c r="O27" i="7" s="1"/>
  <c r="CJ63" i="4"/>
  <c r="CV63" i="4" s="1"/>
  <c r="CJ7" i="4"/>
  <c r="CV7" i="4" s="1"/>
  <c r="CJ72" i="4"/>
  <c r="E14" i="1"/>
  <c r="E24" i="1" s="1"/>
  <c r="E131" i="1" s="1"/>
  <c r="E133" i="1" s="1"/>
  <c r="M75" i="4"/>
  <c r="G75" i="14"/>
  <c r="F75" i="29"/>
  <c r="G27" i="1"/>
  <c r="CJ69" i="4"/>
  <c r="CV69" i="4" s="1"/>
  <c r="K47" i="5"/>
  <c r="U47" i="5" s="1"/>
  <c r="E31" i="7"/>
  <c r="O31" i="7" s="1"/>
  <c r="K31" i="5"/>
  <c r="U31" i="5" s="1"/>
  <c r="G31" i="1"/>
  <c r="BN75" i="4"/>
  <c r="E22" i="29"/>
  <c r="N22" i="29" s="1"/>
  <c r="CL75" i="4"/>
  <c r="CJ33" i="4"/>
  <c r="CV33" i="4" s="1"/>
  <c r="K42" i="5"/>
  <c r="U42" i="5" s="1"/>
  <c r="Z75" i="4"/>
  <c r="K72" i="5"/>
  <c r="U72" i="5" s="1"/>
  <c r="K41" i="5"/>
  <c r="U41" i="5" s="1"/>
  <c r="CJ29" i="4"/>
  <c r="CV29" i="4" s="1"/>
  <c r="E37" i="7"/>
  <c r="O37" i="7" s="1"/>
  <c r="K10" i="5"/>
  <c r="U10" i="5" s="1"/>
  <c r="K8" i="5"/>
  <c r="U8" i="5" s="1"/>
  <c r="E75" i="30"/>
  <c r="E60" i="7"/>
  <c r="O60" i="7" s="1"/>
  <c r="E8" i="7"/>
  <c r="O8" i="7" s="1"/>
  <c r="V75" i="4"/>
  <c r="H17" i="1"/>
  <c r="K17" i="5"/>
  <c r="U17" i="5" s="1"/>
  <c r="K68" i="5"/>
  <c r="U68" i="5" s="1"/>
  <c r="G75" i="15"/>
  <c r="E51" i="29"/>
  <c r="N51" i="29" s="1"/>
  <c r="M75" i="29"/>
  <c r="E24" i="7"/>
  <c r="O24" i="7" s="1"/>
  <c r="K60" i="5"/>
  <c r="U60" i="5" s="1"/>
  <c r="K14" i="5"/>
  <c r="U14" i="5" s="1"/>
  <c r="CJ14" i="4"/>
  <c r="CV14" i="4" s="1"/>
  <c r="E54" i="7"/>
  <c r="O54" i="7" s="1"/>
  <c r="E48" i="29"/>
  <c r="N48" i="29" s="1"/>
  <c r="K59" i="5"/>
  <c r="U59" i="5" s="1"/>
  <c r="E47" i="7"/>
  <c r="O47" i="7" s="1"/>
  <c r="E30" i="29"/>
  <c r="N30" i="29" s="1"/>
  <c r="D75" i="10"/>
  <c r="E65" i="29"/>
  <c r="N65" i="29" s="1"/>
  <c r="K54" i="5"/>
  <c r="U54" i="5" s="1"/>
  <c r="G100" i="1"/>
  <c r="CJ8" i="4"/>
  <c r="CV8" i="4" s="1"/>
  <c r="K35" i="5"/>
  <c r="U35" i="5" s="1"/>
  <c r="E54" i="29"/>
  <c r="N54" i="29" s="1"/>
  <c r="K34" i="5"/>
  <c r="U34" i="5" s="1"/>
  <c r="CJ37" i="4"/>
  <c r="CV37" i="4" s="1"/>
  <c r="BL75" i="4"/>
  <c r="CJ38" i="4"/>
  <c r="CV38" i="4" s="1"/>
  <c r="Q75" i="4"/>
  <c r="E39" i="7"/>
  <c r="O39" i="7" s="1"/>
  <c r="E18" i="7"/>
  <c r="O18" i="7" s="1"/>
  <c r="P75" i="20"/>
  <c r="AW75" i="4"/>
  <c r="G29" i="1"/>
  <c r="D75" i="18"/>
  <c r="E72" i="29"/>
  <c r="N72" i="29" s="1"/>
  <c r="E25" i="29"/>
  <c r="N25" i="29" s="1"/>
  <c r="D75" i="6"/>
  <c r="K64" i="5"/>
  <c r="U64" i="5" s="1"/>
  <c r="CJ24" i="4"/>
  <c r="CV24" i="4" s="1"/>
  <c r="CJ11" i="4"/>
  <c r="CV11" i="4" s="1"/>
  <c r="E47" i="29"/>
  <c r="N47" i="29" s="1"/>
  <c r="K27" i="5"/>
  <c r="U27" i="5" s="1"/>
  <c r="E75" i="12"/>
  <c r="E75" i="8"/>
  <c r="D75" i="22"/>
  <c r="U75" i="4"/>
  <c r="F75" i="20"/>
  <c r="K36" i="5"/>
  <c r="U36" i="5" s="1"/>
  <c r="CJ51" i="4"/>
  <c r="CV51" i="4" s="1"/>
  <c r="K38" i="5"/>
  <c r="U38" i="5" s="1"/>
  <c r="E52" i="7"/>
  <c r="O52" i="7" s="1"/>
  <c r="K46" i="5"/>
  <c r="U46" i="5" s="1"/>
  <c r="CJ52" i="4"/>
  <c r="CV52" i="4" s="1"/>
  <c r="J75" i="14"/>
  <c r="G35" i="1"/>
  <c r="E16" i="7"/>
  <c r="O16" i="7" s="1"/>
  <c r="CK75" i="4"/>
  <c r="E16" i="29"/>
  <c r="N16" i="29" s="1"/>
  <c r="O75" i="15"/>
  <c r="CJ67" i="4"/>
  <c r="CV67" i="4" s="1"/>
  <c r="K71" i="5"/>
  <c r="U71" i="5" s="1"/>
  <c r="E49" i="29"/>
  <c r="N49" i="29" s="1"/>
  <c r="E53" i="7"/>
  <c r="O53" i="7" s="1"/>
  <c r="K67" i="5"/>
  <c r="U67" i="5" s="1"/>
  <c r="D75" i="17"/>
  <c r="D75" i="13"/>
  <c r="CV57" i="4"/>
  <c r="E28" i="7"/>
  <c r="O28" i="7" s="1"/>
  <c r="AU75" i="4"/>
  <c r="E53" i="29"/>
  <c r="N53" i="29" s="1"/>
  <c r="E31" i="29"/>
  <c r="N31" i="29" s="1"/>
  <c r="E23" i="29"/>
  <c r="N23" i="29" s="1"/>
  <c r="E20" i="7"/>
  <c r="O20" i="7" s="1"/>
  <c r="L75" i="20"/>
  <c r="K53" i="5"/>
  <c r="U53" i="5" s="1"/>
  <c r="E9" i="7"/>
  <c r="O9" i="7" s="1"/>
  <c r="CJ61" i="4"/>
  <c r="CV61" i="4" s="1"/>
  <c r="CJ28" i="4"/>
  <c r="CV28" i="4" s="1"/>
  <c r="E55" i="7"/>
  <c r="O55" i="7" s="1"/>
  <c r="CJ22" i="4"/>
  <c r="CV22" i="4" s="1"/>
  <c r="K15" i="5"/>
  <c r="U15" i="5" s="1"/>
  <c r="E25" i="7"/>
  <c r="O25" i="7" s="1"/>
  <c r="G75" i="4"/>
  <c r="CJ12" i="4"/>
  <c r="CV12" i="4" s="1"/>
  <c r="E75" i="28"/>
  <c r="F75" i="14"/>
  <c r="E48" i="7"/>
  <c r="O48" i="7" s="1"/>
  <c r="E58" i="29"/>
  <c r="N58" i="29" s="1"/>
  <c r="E70" i="7"/>
  <c r="O70" i="7" s="1"/>
  <c r="E19" i="7"/>
  <c r="O19" i="7" s="1"/>
  <c r="E46" i="29"/>
  <c r="N46" i="29" s="1"/>
  <c r="E33" i="29"/>
  <c r="N33" i="29" s="1"/>
  <c r="U75" i="15"/>
  <c r="G75" i="26"/>
  <c r="K48" i="5"/>
  <c r="U48" i="5" s="1"/>
  <c r="K25" i="5"/>
  <c r="U25" i="5" s="1"/>
  <c r="G75" i="6"/>
  <c r="K11" i="5"/>
  <c r="U11" i="5" s="1"/>
  <c r="CR75" i="4"/>
  <c r="AV75" i="4"/>
  <c r="H117" i="1"/>
  <c r="G75" i="7"/>
  <c r="E13" i="7"/>
  <c r="O13" i="7" s="1"/>
  <c r="K75" i="26"/>
  <c r="K28" i="5"/>
  <c r="U28" i="5" s="1"/>
  <c r="H75" i="23"/>
  <c r="CI75" i="4"/>
  <c r="E21" i="7"/>
  <c r="O21" i="7" s="1"/>
  <c r="F14" i="1"/>
  <c r="F24" i="1" s="1"/>
  <c r="F131" i="1" s="1"/>
  <c r="F133" i="1" s="1"/>
  <c r="E7" i="7"/>
  <c r="O7" i="7" s="1"/>
  <c r="K40" i="5"/>
  <c r="U40" i="5" s="1"/>
  <c r="E12" i="7"/>
  <c r="O12" i="7" s="1"/>
  <c r="CJ21" i="4"/>
  <c r="CV21" i="4" s="1"/>
  <c r="CJ58" i="4"/>
  <c r="CV58" i="4" s="1"/>
  <c r="G38" i="1"/>
  <c r="Q75" i="20"/>
  <c r="F75" i="16"/>
  <c r="CJ26" i="4"/>
  <c r="CV26" i="4" s="1"/>
  <c r="R75" i="15"/>
  <c r="E61" i="29"/>
  <c r="N61" i="29" s="1"/>
  <c r="E56" i="29"/>
  <c r="N56" i="29" s="1"/>
  <c r="H75" i="21"/>
  <c r="G75" i="22"/>
  <c r="CJ54" i="4"/>
  <c r="CV54" i="4" s="1"/>
  <c r="CJ68" i="4"/>
  <c r="CV68" i="4" s="1"/>
  <c r="S75" i="15"/>
  <c r="K43" i="5"/>
  <c r="U43" i="5" s="1"/>
  <c r="H75" i="15"/>
  <c r="F75" i="27"/>
  <c r="D75" i="24"/>
  <c r="E55" i="29"/>
  <c r="N55" i="29" s="1"/>
  <c r="K75" i="4"/>
  <c r="K75" i="14"/>
  <c r="E22" i="7"/>
  <c r="O22" i="7" s="1"/>
  <c r="E75" i="26"/>
  <c r="CJ13" i="4"/>
  <c r="CV13" i="4" s="1"/>
  <c r="D75" i="27"/>
  <c r="G75" i="29"/>
  <c r="E10" i="29"/>
  <c r="N10" i="29" s="1"/>
  <c r="CJ34" i="4"/>
  <c r="CV34" i="4" s="1"/>
  <c r="G75" i="20"/>
  <c r="J75" i="30"/>
  <c r="G75" i="16"/>
  <c r="E75" i="6"/>
  <c r="E70" i="29"/>
  <c r="N70" i="29" s="1"/>
  <c r="CJ39" i="4"/>
  <c r="CV39" i="4" s="1"/>
  <c r="E44" i="29"/>
  <c r="N44" i="29" s="1"/>
  <c r="K37" i="5"/>
  <c r="U37" i="5" s="1"/>
  <c r="CJ9" i="4"/>
  <c r="CV9" i="4" s="1"/>
  <c r="K55" i="5"/>
  <c r="U55" i="5" s="1"/>
  <c r="E14" i="7"/>
  <c r="O14" i="7" s="1"/>
  <c r="AM75" i="4"/>
  <c r="I75" i="23"/>
  <c r="E34" i="7"/>
  <c r="O34" i="7" s="1"/>
  <c r="BF75" i="4"/>
  <c r="G75" i="5"/>
  <c r="E58" i="7"/>
  <c r="O58" i="7" s="1"/>
  <c r="K18" i="5"/>
  <c r="U18" i="5" s="1"/>
  <c r="CJ40" i="4"/>
  <c r="CV40" i="4" s="1"/>
  <c r="K63" i="5"/>
  <c r="U63" i="5" s="1"/>
  <c r="H75" i="14"/>
  <c r="CJ49" i="4"/>
  <c r="CV49" i="4" s="1"/>
  <c r="AC75" i="4"/>
  <c r="D75" i="5"/>
  <c r="E63" i="29"/>
  <c r="N63" i="29" s="1"/>
  <c r="E14" i="29"/>
  <c r="N14" i="29" s="1"/>
  <c r="E20" i="29"/>
  <c r="N20" i="29" s="1"/>
  <c r="CJ55" i="4"/>
  <c r="CV55" i="4" s="1"/>
  <c r="CQ75" i="4"/>
  <c r="K65" i="5"/>
  <c r="U65" i="5" s="1"/>
  <c r="H31" i="1"/>
  <c r="D75" i="21"/>
  <c r="E75" i="13"/>
  <c r="G105" i="1"/>
  <c r="AX75" i="4"/>
  <c r="F75" i="23"/>
  <c r="E38" i="29"/>
  <c r="N38" i="29" s="1"/>
  <c r="Q75" i="15"/>
  <c r="E13" i="29"/>
  <c r="N13" i="29" s="1"/>
  <c r="E33" i="7"/>
  <c r="O33" i="7" s="1"/>
  <c r="E18" i="29"/>
  <c r="N18" i="29" s="1"/>
  <c r="E56" i="7"/>
  <c r="O56" i="7" s="1"/>
  <c r="K7" i="5"/>
  <c r="U7" i="5" s="1"/>
  <c r="K52" i="5"/>
  <c r="U52" i="5" s="1"/>
  <c r="K50" i="5"/>
  <c r="U50" i="5" s="1"/>
  <c r="AA75" i="4"/>
  <c r="N75" i="7"/>
  <c r="AJ75" i="4"/>
  <c r="G74" i="1"/>
  <c r="CJ70" i="4"/>
  <c r="CV70" i="4" s="1"/>
  <c r="AY75" i="4"/>
  <c r="BD75" i="4"/>
  <c r="S75" i="4"/>
  <c r="BC75" i="4"/>
  <c r="E75" i="17"/>
  <c r="CJ43" i="4"/>
  <c r="CV43" i="4" s="1"/>
  <c r="E42" i="7"/>
  <c r="O42" i="7" s="1"/>
  <c r="CJ41" i="4"/>
  <c r="CV41" i="4" s="1"/>
  <c r="E42" i="29"/>
  <c r="N42" i="29" s="1"/>
  <c r="E23" i="7"/>
  <c r="O23" i="7" s="1"/>
  <c r="E75" i="20"/>
  <c r="E46" i="7"/>
  <c r="O46" i="7" s="1"/>
  <c r="CJ62" i="4"/>
  <c r="CV62" i="4" s="1"/>
  <c r="K49" i="5"/>
  <c r="U49" i="5" s="1"/>
  <c r="BT75" i="4"/>
  <c r="G75" i="23"/>
  <c r="I75" i="20"/>
  <c r="E32" i="29"/>
  <c r="N32" i="29" s="1"/>
  <c r="E9" i="29"/>
  <c r="N9" i="29" s="1"/>
  <c r="D75" i="15"/>
  <c r="E71" i="29"/>
  <c r="N71" i="29" s="1"/>
  <c r="E17" i="7"/>
  <c r="O17" i="7" s="1"/>
  <c r="K58" i="5"/>
  <c r="U58" i="5" s="1"/>
  <c r="E30" i="7"/>
  <c r="O30" i="7" s="1"/>
  <c r="E45" i="29"/>
  <c r="N45" i="29" s="1"/>
  <c r="K30" i="5"/>
  <c r="U30" i="5" s="1"/>
  <c r="CJ23" i="4"/>
  <c r="CV23" i="4" s="1"/>
  <c r="E68" i="29"/>
  <c r="N68" i="29" s="1"/>
  <c r="K33" i="5"/>
  <c r="U33" i="5" s="1"/>
  <c r="H35" i="1"/>
  <c r="T75" i="4"/>
  <c r="E75" i="5"/>
  <c r="E75" i="25"/>
  <c r="AD75" i="4"/>
  <c r="AE75" i="4"/>
  <c r="CJ18" i="4"/>
  <c r="CV18" i="4" s="1"/>
  <c r="CV10" i="4"/>
  <c r="E11" i="29"/>
  <c r="N11" i="29" s="1"/>
  <c r="E35" i="7"/>
  <c r="O35" i="7" s="1"/>
  <c r="E26" i="29"/>
  <c r="N26" i="29" s="1"/>
  <c r="E49" i="7"/>
  <c r="O49" i="7" s="1"/>
  <c r="CC75" i="4"/>
  <c r="F75" i="15"/>
  <c r="E37" i="29"/>
  <c r="N37" i="29" s="1"/>
  <c r="E43" i="7"/>
  <c r="O43" i="7" s="1"/>
  <c r="E75" i="27"/>
  <c r="CN75" i="4"/>
  <c r="D75" i="28"/>
  <c r="P75" i="15"/>
  <c r="E59" i="7"/>
  <c r="O59" i="7" s="1"/>
  <c r="E72" i="7"/>
  <c r="O72" i="7" s="1"/>
  <c r="E67" i="7"/>
  <c r="O67" i="7" s="1"/>
  <c r="E61" i="7"/>
  <c r="O61" i="7" s="1"/>
  <c r="F75" i="26"/>
  <c r="CJ64" i="4"/>
  <c r="CV64" i="4" s="1"/>
  <c r="E45" i="7"/>
  <c r="O45" i="7" s="1"/>
  <c r="E75" i="22"/>
  <c r="K62" i="5"/>
  <c r="U62" i="5" s="1"/>
  <c r="L75" i="14"/>
  <c r="CJ35" i="4"/>
  <c r="CV35" i="4" s="1"/>
  <c r="BU75" i="4"/>
  <c r="CJ60" i="4"/>
  <c r="CV60" i="4" s="1"/>
  <c r="CH75" i="4"/>
  <c r="C14" i="1"/>
  <c r="C24" i="1" s="1"/>
  <c r="G24" i="1" s="1"/>
  <c r="AR75" i="4"/>
  <c r="CJ56" i="4"/>
  <c r="CV56" i="4" s="1"/>
  <c r="N75" i="14"/>
  <c r="H73" i="29"/>
  <c r="AN75" i="4"/>
  <c r="AQ75" i="4"/>
  <c r="J75" i="29"/>
  <c r="H75" i="30"/>
  <c r="C132" i="1"/>
  <c r="G132" i="1" s="1"/>
  <c r="G130" i="1"/>
  <c r="E15" i="7"/>
  <c r="O15" i="7" s="1"/>
  <c r="F73" i="17"/>
  <c r="F74" i="25"/>
  <c r="M75" i="15"/>
  <c r="J75" i="15"/>
  <c r="D73" i="4"/>
  <c r="BV75" i="4"/>
  <c r="K45" i="5"/>
  <c r="U45" i="5" s="1"/>
  <c r="E17" i="29"/>
  <c r="N17" i="29" s="1"/>
  <c r="H74" i="29"/>
  <c r="K61" i="5"/>
  <c r="U61" i="5" s="1"/>
  <c r="BP75" i="4"/>
  <c r="CJ25" i="4"/>
  <c r="CV25" i="4" s="1"/>
  <c r="CV72" i="4"/>
  <c r="H12" i="1"/>
  <c r="BM75" i="4"/>
  <c r="E59" i="29"/>
  <c r="N59" i="29" s="1"/>
  <c r="F73" i="28"/>
  <c r="H74" i="27"/>
  <c r="S75" i="5"/>
  <c r="AG75" i="4"/>
  <c r="CD75" i="4"/>
  <c r="BJ75" i="4"/>
  <c r="K74" i="29"/>
  <c r="E65" i="7"/>
  <c r="O65" i="7" s="1"/>
  <c r="I73" i="6"/>
  <c r="F75" i="7"/>
  <c r="F75" i="30"/>
  <c r="BE75" i="4"/>
  <c r="N74" i="5"/>
  <c r="K32" i="5"/>
  <c r="U32" i="5" s="1"/>
  <c r="CF75" i="4"/>
  <c r="H39" i="1"/>
  <c r="D50" i="1"/>
  <c r="H50" i="1" s="1"/>
  <c r="P75" i="5"/>
  <c r="BY75" i="4"/>
  <c r="G78" i="1"/>
  <c r="N75" i="4"/>
  <c r="CM73" i="4"/>
  <c r="CJ17" i="4"/>
  <c r="CV17" i="4" s="1"/>
  <c r="F73" i="25"/>
  <c r="J75" i="26"/>
  <c r="E52" i="29"/>
  <c r="N52" i="29" s="1"/>
  <c r="K73" i="29"/>
  <c r="D75" i="19"/>
  <c r="E8" i="29"/>
  <c r="N8" i="29" s="1"/>
  <c r="L75" i="15"/>
  <c r="E64" i="7"/>
  <c r="O64" i="7" s="1"/>
  <c r="E57" i="29"/>
  <c r="N57" i="29" s="1"/>
  <c r="E41" i="7"/>
  <c r="O41" i="7" s="1"/>
  <c r="E75" i="15"/>
  <c r="E68" i="7"/>
  <c r="O68" i="7" s="1"/>
  <c r="E29" i="7"/>
  <c r="O29" i="7" s="1"/>
  <c r="J74" i="21"/>
  <c r="K24" i="5"/>
  <c r="U24" i="5" s="1"/>
  <c r="T75" i="15"/>
  <c r="F75" i="5"/>
  <c r="F75" i="21"/>
  <c r="M75" i="20"/>
  <c r="K51" i="5"/>
  <c r="U51" i="5" s="1"/>
  <c r="E36" i="7"/>
  <c r="O36" i="7" s="1"/>
  <c r="CB75" i="4"/>
  <c r="K13" i="5"/>
  <c r="U13" i="5" s="1"/>
  <c r="D75" i="8"/>
  <c r="L75" i="5"/>
  <c r="CJ71" i="4"/>
  <c r="CV71" i="4" s="1"/>
  <c r="CO75" i="4"/>
  <c r="M75" i="5"/>
  <c r="H38" i="1"/>
  <c r="E21" i="29"/>
  <c r="N21" i="29" s="1"/>
  <c r="BO75" i="4"/>
  <c r="H69" i="1"/>
  <c r="CJ36" i="4"/>
  <c r="CV36" i="4" s="1"/>
  <c r="BA75" i="4"/>
  <c r="K70" i="5"/>
  <c r="U70" i="5" s="1"/>
  <c r="K26" i="5"/>
  <c r="U26" i="5" s="1"/>
  <c r="I75" i="30"/>
  <c r="J75" i="23"/>
  <c r="W75" i="4"/>
  <c r="K74" i="30"/>
  <c r="CJ46" i="4"/>
  <c r="CV46" i="4" s="1"/>
  <c r="L74" i="26"/>
  <c r="CJ45" i="4"/>
  <c r="CV45" i="4" s="1"/>
  <c r="G74" i="12"/>
  <c r="K73" i="30"/>
  <c r="E69" i="7"/>
  <c r="O69" i="7" s="1"/>
  <c r="H74" i="7"/>
  <c r="BS75" i="4"/>
  <c r="CJ15" i="4"/>
  <c r="K75" i="20"/>
  <c r="E75" i="4"/>
  <c r="AB75" i="4"/>
  <c r="BZ75" i="4"/>
  <c r="V73" i="15"/>
  <c r="F75" i="12"/>
  <c r="L75" i="23"/>
  <c r="L75" i="4"/>
  <c r="D75" i="26"/>
  <c r="E27" i="29"/>
  <c r="N27" i="29" s="1"/>
  <c r="M74" i="23"/>
  <c r="H75" i="26"/>
  <c r="E39" i="29"/>
  <c r="N39" i="29" s="1"/>
  <c r="E60" i="29"/>
  <c r="N60" i="29" s="1"/>
  <c r="E62" i="7"/>
  <c r="O62" i="7" s="1"/>
  <c r="D75" i="12"/>
  <c r="K56" i="5"/>
  <c r="U56" i="5" s="1"/>
  <c r="D14" i="1"/>
  <c r="V74" i="15"/>
  <c r="H74" i="1"/>
  <c r="CJ19" i="4"/>
  <c r="CV19" i="4" s="1"/>
  <c r="BG75" i="4"/>
  <c r="D75" i="7"/>
  <c r="F74" i="17"/>
  <c r="T75" i="5"/>
  <c r="H120" i="1"/>
  <c r="CS75" i="4"/>
  <c r="E24" i="29"/>
  <c r="N24" i="29" s="1"/>
  <c r="E63" i="7"/>
  <c r="O63" i="7" s="1"/>
  <c r="D75" i="25"/>
  <c r="J75" i="20"/>
  <c r="G75" i="21"/>
  <c r="E41" i="29"/>
  <c r="N41" i="29" s="1"/>
  <c r="E75" i="23"/>
  <c r="E34" i="29"/>
  <c r="N34" i="29" s="1"/>
  <c r="L75" i="29"/>
  <c r="D75" i="29"/>
  <c r="E69" i="29"/>
  <c r="N69" i="29" s="1"/>
  <c r="E67" i="29"/>
  <c r="N67" i="29" s="1"/>
  <c r="E51" i="7"/>
  <c r="O51" i="7" s="1"/>
  <c r="K66" i="5"/>
  <c r="U66" i="5" s="1"/>
  <c r="J75" i="7"/>
  <c r="K39" i="5"/>
  <c r="U39" i="5" s="1"/>
  <c r="G12" i="1"/>
  <c r="M75" i="7"/>
  <c r="CJ48" i="4"/>
  <c r="CV48" i="4" s="1"/>
  <c r="F73" i="8"/>
  <c r="Y75" i="4"/>
  <c r="AL75" i="4"/>
  <c r="E38" i="7"/>
  <c r="O38" i="7" s="1"/>
  <c r="CJ47" i="4"/>
  <c r="CV47" i="4" s="1"/>
  <c r="CJ32" i="4"/>
  <c r="CV32" i="4" s="1"/>
  <c r="H93" i="1"/>
  <c r="CJ20" i="4"/>
  <c r="CV20" i="4" s="1"/>
  <c r="H75" i="6"/>
  <c r="F74" i="13"/>
  <c r="P75" i="4"/>
  <c r="O75" i="4"/>
  <c r="C50" i="1"/>
  <c r="G50" i="1" s="1"/>
  <c r="G39" i="1"/>
  <c r="K73" i="7"/>
  <c r="H130" i="1"/>
  <c r="D132" i="1"/>
  <c r="H132" i="1" s="1"/>
  <c r="E66" i="29"/>
  <c r="N66" i="29" s="1"/>
  <c r="I75" i="4"/>
  <c r="CJ16" i="4"/>
  <c r="CV16" i="4" s="1"/>
  <c r="G76" i="1"/>
  <c r="G75" i="27"/>
  <c r="AP75" i="4"/>
  <c r="K9" i="5"/>
  <c r="U9" i="5" s="1"/>
  <c r="CT75" i="4"/>
  <c r="E50" i="7"/>
  <c r="O50" i="7" s="1"/>
  <c r="CV53" i="4"/>
  <c r="AT75" i="4"/>
  <c r="L73" i="26"/>
  <c r="E35" i="29"/>
  <c r="N35" i="29" s="1"/>
  <c r="D75" i="23"/>
  <c r="H74" i="22"/>
  <c r="K75" i="23"/>
  <c r="I75" i="26"/>
  <c r="K44" i="5"/>
  <c r="U44" i="5" s="1"/>
  <c r="N75" i="20"/>
  <c r="Q73" i="5"/>
  <c r="CM74" i="4"/>
  <c r="BQ75" i="4"/>
  <c r="X75" i="4"/>
  <c r="K19" i="5"/>
  <c r="U19" i="5" s="1"/>
  <c r="G115" i="1"/>
  <c r="AO75" i="4"/>
  <c r="K57" i="5"/>
  <c r="U57" i="5" s="1"/>
  <c r="CJ27" i="4"/>
  <c r="CV27" i="4" s="1"/>
  <c r="BR75" i="4"/>
  <c r="BB75" i="4"/>
  <c r="H73" i="22"/>
  <c r="E28" i="29"/>
  <c r="N28" i="29" s="1"/>
  <c r="H73" i="16"/>
  <c r="D73" i="14"/>
  <c r="O7" i="14"/>
  <c r="O73" i="14" s="1"/>
  <c r="H75" i="20"/>
  <c r="M73" i="23"/>
  <c r="E44" i="7"/>
  <c r="O44" i="7" s="1"/>
  <c r="E71" i="7"/>
  <c r="O71" i="7" s="1"/>
  <c r="E43" i="29"/>
  <c r="N43" i="29" s="1"/>
  <c r="R74" i="20"/>
  <c r="I75" i="7"/>
  <c r="CJ66" i="4"/>
  <c r="CV66" i="4" s="1"/>
  <c r="E64" i="29"/>
  <c r="N64" i="29" s="1"/>
  <c r="K12" i="5"/>
  <c r="U12" i="5" s="1"/>
  <c r="E19" i="29"/>
  <c r="N19" i="29" s="1"/>
  <c r="E57" i="7"/>
  <c r="O57" i="7" s="1"/>
  <c r="R75" i="5"/>
  <c r="CJ42" i="4"/>
  <c r="CV42" i="4" s="1"/>
  <c r="K29" i="5"/>
  <c r="U29" i="5" s="1"/>
  <c r="CJ65" i="4"/>
  <c r="CV65" i="4" s="1"/>
  <c r="H29" i="1"/>
  <c r="H75" i="5"/>
  <c r="H75" i="4"/>
  <c r="H20" i="1"/>
  <c r="F75" i="6"/>
  <c r="E26" i="7"/>
  <c r="O26" i="7" s="1"/>
  <c r="R75" i="4"/>
  <c r="AF75" i="4"/>
  <c r="O75" i="5"/>
  <c r="K75" i="15"/>
  <c r="BX75" i="4"/>
  <c r="H78" i="1"/>
  <c r="CJ44" i="4"/>
  <c r="CV44" i="4" s="1"/>
  <c r="G117" i="1"/>
  <c r="D74" i="14"/>
  <c r="O54" i="14"/>
  <c r="O74" i="14" s="1"/>
  <c r="H74" i="16"/>
  <c r="CJ30" i="4"/>
  <c r="CV30" i="4" s="1"/>
  <c r="I75" i="5"/>
  <c r="K74" i="7"/>
  <c r="CJ50" i="4"/>
  <c r="CV50" i="4" s="1"/>
  <c r="D74" i="4"/>
  <c r="H76" i="1"/>
  <c r="G17" i="1"/>
  <c r="H73" i="27"/>
  <c r="E40" i="29"/>
  <c r="N40" i="29" s="1"/>
  <c r="CJ31" i="4"/>
  <c r="CV31" i="4" s="1"/>
  <c r="F73" i="13"/>
  <c r="BK75" i="4"/>
  <c r="Q74" i="5"/>
  <c r="D75" i="30"/>
  <c r="I75" i="21"/>
  <c r="G120" i="1"/>
  <c r="E15" i="29"/>
  <c r="N15" i="29" s="1"/>
  <c r="D75" i="11"/>
  <c r="O75" i="20"/>
  <c r="G73" i="12"/>
  <c r="G75" i="30"/>
  <c r="F75" i="4"/>
  <c r="K22" i="5"/>
  <c r="U22" i="5" s="1"/>
  <c r="M75" i="14"/>
  <c r="H73" i="7"/>
  <c r="CE75" i="4"/>
  <c r="H105" i="1"/>
  <c r="L75" i="7"/>
  <c r="CG75" i="4"/>
  <c r="F74" i="28"/>
  <c r="CP74" i="4"/>
  <c r="E62" i="29"/>
  <c r="N62" i="29" s="1"/>
  <c r="E12" i="29"/>
  <c r="N12" i="29" s="1"/>
  <c r="E75" i="21"/>
  <c r="D75" i="16"/>
  <c r="E75" i="14"/>
  <c r="J73" i="21"/>
  <c r="E32" i="7"/>
  <c r="O32" i="7" s="1"/>
  <c r="F74" i="8"/>
  <c r="N75" i="15"/>
  <c r="E7" i="29"/>
  <c r="I75" i="29"/>
  <c r="D75" i="20"/>
  <c r="R73" i="20"/>
  <c r="D75" i="9"/>
  <c r="E29" i="29"/>
  <c r="N29" i="29" s="1"/>
  <c r="F75" i="22"/>
  <c r="E10" i="7"/>
  <c r="O10" i="7" s="1"/>
  <c r="E75" i="16"/>
  <c r="E66" i="7"/>
  <c r="O66" i="7" s="1"/>
  <c r="CJ59" i="4"/>
  <c r="CV59" i="4" s="1"/>
  <c r="CP73" i="4"/>
  <c r="BW75" i="4"/>
  <c r="I75" i="15"/>
  <c r="AK75" i="4"/>
  <c r="AS75" i="4"/>
  <c r="G69" i="1"/>
  <c r="BH75" i="4"/>
  <c r="AH75" i="4"/>
  <c r="H100" i="1"/>
  <c r="I74" i="6"/>
  <c r="G20" i="1"/>
  <c r="H27" i="1"/>
  <c r="CA75" i="4"/>
  <c r="G93" i="1"/>
  <c r="CU75" i="4"/>
  <c r="D75" i="2"/>
  <c r="N73" i="5"/>
  <c r="K20" i="5"/>
  <c r="U20" i="5" s="1"/>
  <c r="AI75" i="4"/>
  <c r="G14" i="1" l="1"/>
  <c r="D75" i="4"/>
  <c r="H75" i="29"/>
  <c r="J75" i="21"/>
  <c r="N75" i="5"/>
  <c r="H75" i="7"/>
  <c r="K75" i="30"/>
  <c r="K75" i="29"/>
  <c r="I75" i="6"/>
  <c r="C131" i="1"/>
  <c r="C133" i="1" s="1"/>
  <c r="G133" i="1" s="1"/>
  <c r="M75" i="23"/>
  <c r="CJ73" i="4"/>
  <c r="Q75" i="5"/>
  <c r="H75" i="22"/>
  <c r="O74" i="7"/>
  <c r="E74" i="7"/>
  <c r="CJ74" i="4"/>
  <c r="F75" i="28"/>
  <c r="F75" i="13"/>
  <c r="CV15" i="4"/>
  <c r="CV73" i="4" s="1"/>
  <c r="U74" i="5"/>
  <c r="H14" i="1"/>
  <c r="D24" i="1"/>
  <c r="G75" i="12"/>
  <c r="N74" i="29"/>
  <c r="E73" i="7"/>
  <c r="F75" i="25"/>
  <c r="F75" i="17"/>
  <c r="E73" i="29"/>
  <c r="N7" i="29"/>
  <c r="N73" i="29" s="1"/>
  <c r="CV74" i="4"/>
  <c r="O75" i="14"/>
  <c r="V75" i="15"/>
  <c r="E74" i="29"/>
  <c r="K75" i="7"/>
  <c r="H75" i="27"/>
  <c r="F75" i="8"/>
  <c r="D75" i="14"/>
  <c r="CM75" i="4"/>
  <c r="U73" i="5"/>
  <c r="K74" i="5"/>
  <c r="R75" i="20"/>
  <c r="CP75" i="4"/>
  <c r="O73" i="7"/>
  <c r="H75" i="16"/>
  <c r="L75" i="26"/>
  <c r="K73" i="5"/>
  <c r="G131" i="1" l="1"/>
  <c r="N75" i="29"/>
  <c r="E75" i="7"/>
  <c r="O75" i="7"/>
  <c r="U75" i="5"/>
  <c r="E75" i="29"/>
  <c r="CJ75" i="4"/>
  <c r="CV75" i="4"/>
  <c r="H24" i="1"/>
  <c r="D131" i="1"/>
  <c r="K75" i="5"/>
  <c r="D133" i="1" l="1"/>
  <c r="H133" i="1" s="1"/>
  <c r="H131" i="1"/>
</calcChain>
</file>

<file path=xl/sharedStrings.xml><?xml version="1.0" encoding="utf-8"?>
<sst xmlns="http://schemas.openxmlformats.org/spreadsheetml/2006/main" count="5892" uniqueCount="367">
  <si>
    <t>PRİM ÜRETİMİ</t>
  </si>
  <si>
    <t>Genel</t>
  </si>
  <si>
    <t>TÜM ŞİRKETLER</t>
  </si>
  <si>
    <t>Lütfen Seçiminizi Yapınız</t>
  </si>
  <si>
    <t>Direkt</t>
  </si>
  <si>
    <t>Endirekt</t>
  </si>
  <si>
    <t>Toplam</t>
  </si>
  <si>
    <t>Branş Adı</t>
  </si>
  <si>
    <t>Branş Kodu</t>
  </si>
  <si>
    <t>Yurtiçi</t>
  </si>
  <si>
    <t>Yurtdışı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</si>
  <si>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</si>
  <si>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</si>
  <si>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</si>
  <si>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</si>
  <si>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</si>
  <si>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</si>
  <si>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</si>
  <si>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</si>
  <si>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</si>
  <si>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</si>
  <si>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</si>
  <si>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</si>
  <si>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</si>
  <si>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</si>
  <si>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</si>
  <si>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</si>
  <si>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</si>
  <si>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</si>
  <si>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</si>
  <si>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</si>
  <si>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</si>
  <si>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</si>
  <si>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</si>
  <si>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</si>
  <si>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</si>
  <si>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</si>
  <si>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</si>
  <si>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</si>
  <si>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</si>
  <si>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</si>
  <si>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</si>
  <si>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</si>
  <si>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</si>
  <si>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</si>
  <si>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</si>
  <si>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</si>
  <si>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</si>
  <si>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</si>
  <si>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</si>
  <si>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</si>
  <si>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</si>
  <si>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</si>
  <si>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</si>
  <si>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</si>
  <si>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</si>
  <si>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</si>
  <si>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</si>
  <si>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</si>
  <si>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</si>
  <si>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</si>
  <si>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</si>
  <si>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</si>
  <si>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</si>
  <si>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</si>
  <si>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</si>
  <si>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</si>
  <si>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</si>
  <si>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</si>
  <si>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</si>
  <si>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</si>
  <si>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</si>
  <si>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</si>
  <si>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</si>
  <si>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</si>
  <si>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</si>
  <si>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</si>
  <si>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</si>
  <si>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</si>
  <si>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</si>
  <si>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</si>
  <si>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</si>
  <si>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</si>
  <si>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</si>
  <si>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</si>
  <si>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</si>
  <si>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</si>
  <si>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</si>
  <si>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</si>
  <si>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</si>
  <si>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</si>
  <si>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</si>
  <si>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</si>
  <si>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</si>
  <si>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</si>
  <si>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</si>
  <si>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</si>
  <si>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</si>
  <si>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</si>
  <si>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</si>
  <si>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</si>
  <si>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</si>
  <si>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</si>
  <si>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</si>
  <si>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</si>
  <si>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</si>
  <si>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</si>
  <si>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</si>
  <si>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</si>
  <si>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</si>
  <si>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</si>
  <si>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</si>
  <si>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</si>
  <si>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</si>
  <si>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</si>
  <si>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</si>
  <si>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</si>
  <si>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</si>
  <si>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</si>
  <si>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</si>
  <si>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</si>
  <si>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</si>
  <si>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</si>
  <si>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</si>
  <si>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</si>
  <si>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</si>
  <si>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</si>
  <si>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</si>
  <si>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</si>
  <si>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</si>
  <si>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</si>
  <si>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</si>
  <si>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</si>
  <si>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</si>
  <si>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</si>
  <si>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</si>
  <si>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Branş Bazlı Analiz</t>
  </si>
  <si>
    <t>701-Yangın</t>
  </si>
  <si>
    <t>Lütfen Seçimlerinizi Yapınız</t>
  </si>
  <si>
    <t>702-Kar Kaybı</t>
  </si>
  <si>
    <t>703-Zorunlu Deprem</t>
  </si>
  <si>
    <t>Şirket Adı</t>
  </si>
  <si>
    <t>Şirket Kodu</t>
  </si>
  <si>
    <t>Şirket Tipi</t>
  </si>
  <si>
    <t>715-Zorunlu Trafik (Yeşil Kart Hariç)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</si>
  <si>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</si>
  <si>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</si>
  <si>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</si>
  <si>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</si>
  <si>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</si>
  <si>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</si>
  <si>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</si>
  <si>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</si>
  <si>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</si>
  <si>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</si>
  <si>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</si>
  <si>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</si>
  <si>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</si>
  <si>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</si>
  <si>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</si>
  <si>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715-Yeşilkart Hariç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</si>
  <si>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</si>
  <si>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</si>
  <si>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</si>
  <si>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</si>
  <si>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</si>
  <si>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</si>
  <si>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</si>
  <si>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</si>
  <si>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</si>
  <si>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</si>
  <si>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</si>
  <si>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720-Üçüncü Şahıslara Karşı Mali Sorumluluk</t>
  </si>
  <si>
    <t>Eureko Sigorta AŞ</t>
  </si>
  <si>
    <t>721-Asansör Kaza Üçüncü Şahıslara Karşı Mali Sorumluluk</t>
  </si>
  <si>
    <t>Referans Sigorta AŞ</t>
  </si>
  <si>
    <t>722-Çevre Kirliliği Mali Sorumluluk</t>
  </si>
  <si>
    <t>Türkiye Sigorta AŞ</t>
  </si>
  <si>
    <t>723-Cam Kırılması</t>
  </si>
  <si>
    <t>HDI Sigorta AŞ</t>
  </si>
  <si>
    <t>724-Hırsızlık</t>
  </si>
  <si>
    <t>Bereket Sigorta AŞ</t>
  </si>
  <si>
    <t>725-Tüpgaz Zorunlu Sorumluluk</t>
  </si>
  <si>
    <t>Magdeburger Sigorta AŞ</t>
  </si>
  <si>
    <t>726-Tehlikeli Maddeler Zorunlu Sorumluluk</t>
  </si>
  <si>
    <t>Mapfre Sigorta AŞ</t>
  </si>
  <si>
    <t>727-Uçak Tekne</t>
  </si>
  <si>
    <t>Neova Katılım Sigorta AŞ</t>
  </si>
  <si>
    <t>728-Uçak Mali Mesuliyet</t>
  </si>
  <si>
    <t>Orient Sigorta AŞ</t>
  </si>
  <si>
    <t>729-Uçak Yolcu Kaza</t>
  </si>
  <si>
    <t>Ray Sigorta AŞ</t>
  </si>
  <si>
    <t>730-Tıbbı Kötü Uygulamaya İlişkin ZMSS</t>
  </si>
  <si>
    <t>Şeker Sigorta AŞ</t>
  </si>
  <si>
    <t>731-Özel Güvenlik Mali Sorumluluk</t>
  </si>
  <si>
    <t>Sompo Sigorta AŞ</t>
  </si>
  <si>
    <t>732-Zorunlu Sertifika Mali Sorumluluk</t>
  </si>
  <si>
    <t>Doga Sigorta AŞ</t>
  </si>
  <si>
    <t>733-Mesleki Sorumluluk</t>
  </si>
  <si>
    <t>Koru Sigorta AŞ</t>
  </si>
  <si>
    <t>734-Kıyı Tesisleri Deniz Kirliliği Zorunlu Mali Sorumluluk</t>
  </si>
  <si>
    <t>GIG Sigorta AŞ</t>
  </si>
  <si>
    <t>735-Tekne Sorumluluk</t>
  </si>
  <si>
    <t>Türk Nippon Sigorta AŞ</t>
  </si>
  <si>
    <t>736-Doğrudan Kefalet</t>
  </si>
  <si>
    <t>Türk P&amp;I Sigorta AŞ</t>
  </si>
  <si>
    <t>737-Motorlu Kara Taşıtları Dışındaki Kara Taşıtları</t>
  </si>
  <si>
    <t>Zurich Sigorta AŞ</t>
  </si>
  <si>
    <t>738-Nehir Araçları</t>
  </si>
  <si>
    <t>Ethica Sigorta AŞ</t>
  </si>
  <si>
    <t>739-Göl Araçları</t>
  </si>
  <si>
    <t>Quick Sigorta AŞ</t>
  </si>
  <si>
    <t>740-İhtiyari Deprem</t>
  </si>
  <si>
    <t>SS Atlas Sigorta Kooperatifi</t>
  </si>
  <si>
    <t>741-Sel</t>
  </si>
  <si>
    <t>Türkiye Katılım Sigorta AŞ</t>
  </si>
  <si>
    <t>742-Deprem ve Sel Dışındaki Doğal Afetler</t>
  </si>
  <si>
    <t>Ana Sigorta AŞ</t>
  </si>
  <si>
    <t>743-Nükleer Enerji</t>
  </si>
  <si>
    <t>Arex Sigorta AŞ</t>
  </si>
  <si>
    <t>744-Toprak Kayması</t>
  </si>
  <si>
    <t>Prive Sigorta AŞ</t>
  </si>
  <si>
    <t>745-Taksitli Kredi</t>
  </si>
  <si>
    <t>Hepiyi Sigorta AŞ</t>
  </si>
  <si>
    <t>746-Uzun Vadeli Konut Kredisi</t>
  </si>
  <si>
    <t>AcnTurk Sigorta AŞ</t>
  </si>
  <si>
    <t>747-Tarım Kredisi</t>
  </si>
  <si>
    <t>Emaa Sigorta AŞ</t>
  </si>
  <si>
    <t>748-İstihdam</t>
  </si>
  <si>
    <t>HDI Katılım Sigorta AŞ</t>
  </si>
  <si>
    <t>749-Gelir Yetersizliği</t>
  </si>
  <si>
    <t>Fiba Sigorta AŞ</t>
  </si>
  <si>
    <t>750-Ferdi Kaza</t>
  </si>
  <si>
    <t>Turkcell Dijital Sigorta AŞ</t>
  </si>
  <si>
    <t>751-Uzun Süreli Ferdi Kaza</t>
  </si>
  <si>
    <t>Global World Sigorta AŞ</t>
  </si>
  <si>
    <t>752-Hava Şartları</t>
  </si>
  <si>
    <t>Medisa Sigorta AŞ</t>
  </si>
  <si>
    <t>753-Genel Giderler</t>
  </si>
  <si>
    <t>Bupa Acıbadem Sigorta AŞ</t>
  </si>
  <si>
    <t>754-Beklenmeyen Ticari Giderler</t>
  </si>
  <si>
    <t>BNP Paribas Cardif Hayat Sigorta AŞ</t>
  </si>
  <si>
    <t>H</t>
  </si>
  <si>
    <t>755-Kredi</t>
  </si>
  <si>
    <t>Demir Sağlık ve Hayat Sigorta AŞ</t>
  </si>
  <si>
    <t>756-İhracat Kredi</t>
  </si>
  <si>
    <t>Zurich Yaşam ve Emeklilik AŞ</t>
  </si>
  <si>
    <t>E</t>
  </si>
  <si>
    <t>757-Piyasa Değerindeki Kayıp</t>
  </si>
  <si>
    <t>Türkiye Katılım Hayat AŞ</t>
  </si>
  <si>
    <t>758-Kira Ve Gelir Kaybı</t>
  </si>
  <si>
    <t>Quick Hayat Sigorta AŞ</t>
  </si>
  <si>
    <t>759-Diğer Finansal Kayıplar</t>
  </si>
  <si>
    <t>Viennalife Emeklilik ve Hayat AŞ</t>
  </si>
  <si>
    <t>760-Hukuksal Koruma</t>
  </si>
  <si>
    <t>Allianz Hayat ve Emeklilik AŞ</t>
  </si>
  <si>
    <t>761-Patlama</t>
  </si>
  <si>
    <t>Allianz Yaşam ve Emeklilik AŞ</t>
  </si>
  <si>
    <t>765-Makine Kırılması</t>
  </si>
  <si>
    <t>Anadolu Hayat Emeklilik AŞ</t>
  </si>
  <si>
    <t>766-Montaj</t>
  </si>
  <si>
    <t>Bereket Emeklilik ve Hayat AŞ</t>
  </si>
  <si>
    <t>767-İnşaat</t>
  </si>
  <si>
    <t>AgeSA Hayat ve Emeklilik AŞ</t>
  </si>
  <si>
    <t>768-Elektronik Cihaz</t>
  </si>
  <si>
    <t>Axa Hayat ve Emeklilik AŞ</t>
  </si>
  <si>
    <t>769-Yapı Denetimi Zorunlu Mali Sorumluluk</t>
  </si>
  <si>
    <t>BNP Paribas Cardif Emeklilik AŞ</t>
  </si>
  <si>
    <t>770-Deniz Yolu Yolcu Taşımacılığı ZMS</t>
  </si>
  <si>
    <t>QNB Sağlık Hayat Sigorta ve Emeklilik AŞ</t>
  </si>
  <si>
    <t>772-Devlet Destekli İpek Böceği Sigortası</t>
  </si>
  <si>
    <t>HDI Fiba Emeklilik ve Hayat AŞ</t>
  </si>
  <si>
    <t>773-Devlet Destekli Arıcılık</t>
  </si>
  <si>
    <t>Garanti BBVA Emeklilik ve Hayat AŞ</t>
  </si>
  <si>
    <t>774-Su Ürünleri</t>
  </si>
  <si>
    <t>Katılım Emeklilik ve Hayat AŞ</t>
  </si>
  <si>
    <t>775-Dolu Sera</t>
  </si>
  <si>
    <t>Metlife Emeklilik ve Hayat AŞ</t>
  </si>
  <si>
    <t>776-Devlet Destekli Sera</t>
  </si>
  <si>
    <t>Türkiye Hayat ve Emeklilik AŞ</t>
  </si>
  <si>
    <t>777-Devlet Destekli Bitkisel Ürün</t>
  </si>
  <si>
    <t>TOPLAM (HAYAT DIŞI ŞİRKETLER)</t>
  </si>
  <si>
    <t>T (HD)</t>
  </si>
  <si>
    <t>778-Devlet Destekli Su Ürünleri</t>
  </si>
  <si>
    <t>TOPLAM (HAYAT VE EMEKLİLİK ŞİRKETLERİ)</t>
  </si>
  <si>
    <t>T (H+E)</t>
  </si>
  <si>
    <t>779-Devlet Destekli Hayvan Hayat</t>
  </si>
  <si>
    <t>TOPLAM (HAYAT DIŞI ŞİRKETLER+HAYAT VE EMEKLİLİK ŞİRKETLERİ)</t>
  </si>
  <si>
    <t>T (HD+H+E)</t>
  </si>
  <si>
    <t>780-Hayvan Hayat</t>
  </si>
  <si>
    <t>781-Kümes Hayvan Hayat</t>
  </si>
  <si>
    <t>782-Devlet Destekli Kümes Hayvan Hayat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</si>
  <si>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</si>
  <si>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</si>
  <si>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</si>
  <si>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</si>
  <si>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</si>
  <si>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</si>
  <si>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</si>
  <si>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</si>
  <si>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</si>
  <si>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</si>
  <si>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</si>
  <si>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</si>
  <si>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</si>
  <si>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</si>
  <si>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</si>
  <si>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771-Ürün Sorumluluk</t>
  </si>
  <si>
    <t>707-Devlet Destekli Alacak Sigortaları</t>
  </si>
  <si>
    <t>705-Doğrudan Kefalet</t>
  </si>
  <si>
    <t>708-Bina Tamamlama</t>
  </si>
  <si>
    <t>Karşılaştırmalı Prim Üretimi</t>
  </si>
  <si>
    <t>TOPLAM ÜRETİM</t>
  </si>
  <si>
    <t>DİREKT ÜRETİM</t>
  </si>
  <si>
    <t>Pay</t>
  </si>
  <si>
    <t>Değişim</t>
  </si>
  <si>
    <t>Reel Değişim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</si>
  <si>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</si>
  <si>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</si>
  <si>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</si>
  <si>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</si>
  <si>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</si>
  <si>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</si>
  <si>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</si>
  <si>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</si>
  <si>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</si>
  <si>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</si>
  <si>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</si>
  <si>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</si>
  <si>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</si>
  <si>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</si>
  <si>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</si>
  <si>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</si>
  <si>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</si>
  <si>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</si>
  <si>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Nakliyat Toplam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</si>
  <si>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</si>
  <si>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</si>
  <si>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</si>
  <si>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</si>
  <si>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</si>
  <si>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</si>
  <si>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</si>
  <si>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</si>
  <si>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</si>
  <si>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</si>
  <si>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</si>
  <si>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</si>
  <si>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</si>
  <si>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</si>
  <si>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</si>
  <si>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</si>
  <si>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</si>
  <si>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</si>
  <si>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</si>
  <si>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</si>
  <si>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</si>
  <si>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</si>
  <si>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</si>
  <si>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</si>
  <si>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</si>
  <si>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</si>
  <si>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01.01.2026-30.06.2026</t>
  </si>
  <si>
    <t>2026/06</t>
  </si>
  <si>
    <t>2025/06</t>
  </si>
  <si>
    <t>***AcnTurk Sigorta AŞ şirketinden Haziran 2026 dönemine ilişkin veri temin edilememiş olup,Mayıs 2026 itibarıyla iletilmiş olan veriler dikkate alınmıştır.</t>
  </si>
  <si>
    <t>**Bu ve/veya ilgili sayfalardaki veriler 16.07.2026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</si>
</sst>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%\ 0.00"/>
    <numFmt numFmtId="166" formatCode="0_ ;\-0\ "/>
    <numFmt numFmtId="167" formatCode="0.0%"/>
  </numFmts>
  <fonts count="18">
    <font>
      <sz val="10"/>
      <name val="Arial Tur"/>
      <charset val="162"/>
    </font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sz val="9"/>
      <name val="Geneva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1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101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0" xfId="0" applyFont="1" applyFill="1"/>
    <xf numFmtId="164" fontId="0" fillId="0" borderId="0" xfId="0" applyNumberFormat="1"/>
    <xf numFmtId="0" fontId="2" fillId="3" borderId="0" xfId="0" applyFont="1" applyFill="1"/>
    <xf numFmtId="14" fontId="2" fillId="2" borderId="0" xfId="0" applyNumberFormat="1" applyFont="1" applyFill="1" applyAlignment="1">
      <alignment horizontal="left"/>
    </xf>
    <xf numFmtId="0" fontId="0" fillId="4" borderId="0" xfId="0" applyFill="1"/>
    <xf numFmtId="0" fontId="7" fillId="4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5" fontId="5" fillId="4" borderId="0" xfId="2" applyNumberFormat="1" applyFont="1" applyFill="1" applyAlignment="1">
      <alignment horizontal="right"/>
    </xf>
    <xf numFmtId="0" fontId="8" fillId="7" borderId="5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3" fontId="5" fillId="4" borderId="0" xfId="2" applyNumberFormat="1" applyFont="1" applyFill="1" applyAlignment="1">
      <alignment horizontal="right"/>
    </xf>
    <xf numFmtId="0" fontId="8" fillId="7" borderId="8" xfId="0" applyFont="1" applyFill="1" applyBorder="1" applyAlignment="1">
      <alignment horizontal="left"/>
    </xf>
    <xf numFmtId="1" fontId="4" fillId="7" borderId="7" xfId="0" quotePrefix="1" applyNumberFormat="1" applyFont="1" applyFill="1" applyBorder="1" applyAlignment="1">
      <alignment horizontal="center"/>
    </xf>
    <xf numFmtId="38" fontId="11" fillId="8" borderId="7" xfId="0" applyNumberFormat="1" applyFont="1" applyFill="1" applyBorder="1" applyAlignment="1">
      <alignment horizontal="right"/>
    </xf>
    <xf numFmtId="3" fontId="4" fillId="7" borderId="7" xfId="0" applyNumberFormat="1" applyFont="1" applyFill="1" applyBorder="1" applyAlignment="1">
      <alignment horizontal="right"/>
    </xf>
    <xf numFmtId="3" fontId="4" fillId="7" borderId="11" xfId="0" applyNumberFormat="1" applyFont="1" applyFill="1" applyBorder="1" applyAlignment="1">
      <alignment horizontal="right"/>
    </xf>
    <xf numFmtId="0" fontId="8" fillId="7" borderId="12" xfId="0" applyFont="1" applyFill="1" applyBorder="1" applyAlignment="1">
      <alignment horizontal="left"/>
    </xf>
    <xf numFmtId="1" fontId="4" fillId="7" borderId="13" xfId="0" quotePrefix="1" applyNumberFormat="1" applyFont="1" applyFill="1" applyBorder="1" applyAlignment="1">
      <alignment horizontal="center"/>
    </xf>
    <xf numFmtId="38" fontId="11" fillId="8" borderId="13" xfId="0" applyNumberFormat="1" applyFont="1" applyFill="1" applyBorder="1" applyAlignment="1">
      <alignment horizontal="right"/>
    </xf>
    <xf numFmtId="3" fontId="4" fillId="7" borderId="13" xfId="0" applyNumberFormat="1" applyFont="1" applyFill="1" applyBorder="1" applyAlignment="1">
      <alignment horizontal="right"/>
    </xf>
    <xf numFmtId="0" fontId="8" fillId="7" borderId="14" xfId="0" applyFont="1" applyFill="1" applyBorder="1" applyAlignment="1">
      <alignment horizontal="left"/>
    </xf>
    <xf numFmtId="0" fontId="11" fillId="7" borderId="14" xfId="0" applyFont="1" applyFill="1" applyBorder="1" applyAlignment="1">
      <alignment horizontal="left" indent="2"/>
    </xf>
    <xf numFmtId="1" fontId="12" fillId="7" borderId="7" xfId="0" quotePrefix="1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left" indent="4"/>
    </xf>
    <xf numFmtId="1" fontId="14" fillId="7" borderId="7" xfId="0" quotePrefix="1" applyNumberFormat="1" applyFont="1" applyFill="1" applyBorder="1" applyAlignment="1">
      <alignment horizontal="center"/>
    </xf>
    <xf numFmtId="3" fontId="4" fillId="7" borderId="17" xfId="0" applyNumberFormat="1" applyFont="1" applyFill="1" applyBorder="1" applyAlignment="1">
      <alignment horizontal="right"/>
    </xf>
    <xf numFmtId="3" fontId="4" fillId="7" borderId="20" xfId="0" applyNumberFormat="1" applyFont="1" applyFill="1" applyBorder="1" applyAlignment="1">
      <alignment horizontal="right"/>
    </xf>
    <xf numFmtId="0" fontId="8" fillId="7" borderId="21" xfId="0" applyFont="1" applyFill="1" applyBorder="1" applyAlignment="1">
      <alignment horizontal="left"/>
    </xf>
    <xf numFmtId="0" fontId="11" fillId="7" borderId="21" xfId="0" applyFont="1" applyFill="1" applyBorder="1" applyAlignment="1">
      <alignment horizontal="left" indent="2"/>
    </xf>
    <xf numFmtId="1" fontId="12" fillId="7" borderId="13" xfId="0" quotePrefix="1" applyNumberFormat="1" applyFont="1" applyFill="1" applyBorder="1" applyAlignment="1">
      <alignment horizontal="center"/>
    </xf>
    <xf numFmtId="0" fontId="8" fillId="7" borderId="22" xfId="0" applyFont="1" applyFill="1" applyBorder="1" applyAlignment="1">
      <alignment horizontal="left"/>
    </xf>
    <xf numFmtId="1" fontId="4" fillId="7" borderId="23" xfId="0" quotePrefix="1" applyNumberFormat="1" applyFont="1" applyFill="1" applyBorder="1" applyAlignment="1">
      <alignment horizontal="center"/>
    </xf>
    <xf numFmtId="38" fontId="11" fillId="8" borderId="24" xfId="0" applyNumberFormat="1" applyFont="1" applyFill="1" applyBorder="1" applyAlignment="1">
      <alignment horizontal="right"/>
    </xf>
    <xf numFmtId="3" fontId="4" fillId="7" borderId="24" xfId="0" applyNumberFormat="1" applyFont="1" applyFill="1" applyBorder="1" applyAlignment="1">
      <alignment horizontal="right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37" fontId="5" fillId="5" borderId="25" xfId="0" applyNumberFormat="1" applyFont="1" applyFill="1" applyBorder="1" applyAlignment="1">
      <alignment vertical="center" wrapText="1"/>
    </xf>
    <xf numFmtId="166" fontId="15" fillId="5" borderId="26" xfId="0" applyNumberFormat="1" applyFont="1" applyFill="1" applyBorder="1" applyAlignment="1">
      <alignment horizontal="center" vertical="center" wrapText="1"/>
    </xf>
    <xf numFmtId="38" fontId="8" fillId="7" borderId="6" xfId="0" applyNumberFormat="1" applyFont="1" applyFill="1" applyBorder="1" applyAlignment="1">
      <alignment horizontal="right"/>
    </xf>
    <xf numFmtId="37" fontId="5" fillId="5" borderId="27" xfId="0" applyNumberFormat="1" applyFont="1" applyFill="1" applyBorder="1" applyAlignment="1">
      <alignment vertical="center" wrapText="1"/>
    </xf>
    <xf numFmtId="166" fontId="15" fillId="5" borderId="3" xfId="0" applyNumberFormat="1" applyFont="1" applyFill="1" applyBorder="1" applyAlignment="1">
      <alignment horizontal="center" vertical="center" wrapText="1"/>
    </xf>
    <xf numFmtId="38" fontId="8" fillId="7" borderId="7" xfId="0" applyNumberFormat="1" applyFont="1" applyFill="1" applyBorder="1" applyAlignment="1">
      <alignment horizontal="right"/>
    </xf>
    <xf numFmtId="37" fontId="5" fillId="5" borderId="9" xfId="0" applyNumberFormat="1" applyFont="1" applyFill="1" applyBorder="1" applyAlignment="1">
      <alignment vertical="center" wrapText="1"/>
    </xf>
    <xf numFmtId="166" fontId="15" fillId="5" borderId="10" xfId="0" applyNumberFormat="1" applyFont="1" applyFill="1" applyBorder="1" applyAlignment="1">
      <alignment horizontal="center" vertical="center" wrapText="1"/>
    </xf>
    <xf numFmtId="38" fontId="8" fillId="7" borderId="11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8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center"/>
    </xf>
    <xf numFmtId="37" fontId="5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167" fontId="11" fillId="8" borderId="6" xfId="0" applyNumberFormat="1" applyFont="1" applyFill="1" applyBorder="1" applyAlignment="1">
      <alignment horizontal="right"/>
    </xf>
    <xf numFmtId="167" fontId="11" fillId="8" borderId="7" xfId="0" applyNumberFormat="1" applyFont="1" applyFill="1" applyBorder="1" applyAlignment="1">
      <alignment horizontal="right"/>
    </xf>
    <xf numFmtId="167" fontId="4" fillId="7" borderId="11" xfId="0" applyNumberFormat="1" applyFont="1" applyFill="1" applyBorder="1" applyAlignment="1">
      <alignment horizontal="right"/>
    </xf>
    <xf numFmtId="167" fontId="11" fillId="8" borderId="13" xfId="0" applyNumberFormat="1" applyFont="1" applyFill="1" applyBorder="1" applyAlignment="1">
      <alignment horizontal="right"/>
    </xf>
    <xf numFmtId="167" fontId="4" fillId="7" borderId="7" xfId="0" applyNumberFormat="1" applyFont="1" applyFill="1" applyBorder="1" applyAlignment="1">
      <alignment horizontal="right"/>
    </xf>
    <xf numFmtId="167" fontId="4" fillId="7" borderId="17" xfId="0" applyNumberFormat="1" applyFont="1" applyFill="1" applyBorder="1" applyAlignment="1">
      <alignment horizontal="right"/>
    </xf>
    <xf numFmtId="167" fontId="4" fillId="7" borderId="20" xfId="0" applyNumberFormat="1" applyFont="1" applyFill="1" applyBorder="1" applyAlignment="1">
      <alignment horizontal="right"/>
    </xf>
    <xf numFmtId="167" fontId="4" fillId="7" borderId="6" xfId="0" applyNumberFormat="1" applyFont="1" applyFill="1" applyBorder="1" applyAlignment="1">
      <alignment horizontal="right"/>
    </xf>
    <xf numFmtId="167" fontId="11" fillId="8" borderId="24" xfId="0" applyNumberFormat="1" applyFont="1" applyFill="1" applyBorder="1" applyAlignment="1">
      <alignment horizontal="right"/>
    </xf>
    <xf numFmtId="3" fontId="4" fillId="7" borderId="4" xfId="0" applyNumberFormat="1" applyFont="1" applyFill="1" applyBorder="1" applyAlignment="1">
      <alignment horizontal="right"/>
    </xf>
    <xf numFmtId="167" fontId="4" fillId="7" borderId="4" xfId="0" applyNumberFormat="1" applyFont="1" applyFill="1" applyBorder="1" applyAlignment="1">
      <alignment horizontal="right"/>
    </xf>
    <xf numFmtId="0" fontId="8" fillId="7" borderId="25" xfId="0" applyFont="1" applyFill="1" applyBorder="1" applyAlignment="1">
      <alignment horizontal="left"/>
    </xf>
    <xf numFmtId="1" fontId="4" fillId="7" borderId="30" xfId="0" quotePrefix="1" applyNumberFormat="1" applyFont="1" applyFill="1" applyBorder="1" applyAlignment="1">
      <alignment horizontal="center"/>
    </xf>
    <xf numFmtId="167" fontId="11" fillId="8" borderId="6" xfId="1" applyNumberFormat="1" applyFont="1" applyFill="1" applyBorder="1" applyAlignment="1">
      <alignment horizontal="right"/>
    </xf>
    <xf numFmtId="167" fontId="8" fillId="7" borderId="6" xfId="0" applyNumberFormat="1" applyFont="1" applyFill="1" applyBorder="1" applyAlignment="1">
      <alignment horizontal="right"/>
    </xf>
    <xf numFmtId="167" fontId="8" fillId="7" borderId="7" xfId="0" applyNumberFormat="1" applyFont="1" applyFill="1" applyBorder="1" applyAlignment="1">
      <alignment horizontal="right"/>
    </xf>
    <xf numFmtId="167" fontId="8" fillId="7" borderId="11" xfId="0" applyNumberFormat="1" applyFont="1" applyFill="1" applyBorder="1" applyAlignment="1">
      <alignment horizontal="right"/>
    </xf>
    <xf numFmtId="0" fontId="6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37" fontId="5" fillId="6" borderId="1" xfId="0" applyNumberFormat="1" applyFont="1" applyFill="1" applyBorder="1" applyAlignment="1">
      <alignment horizontal="center" vertical="center" wrapText="1"/>
    </xf>
    <xf numFmtId="37" fontId="5" fillId="6" borderId="2" xfId="0" applyNumberFormat="1" applyFont="1" applyFill="1" applyBorder="1" applyAlignment="1">
      <alignment horizontal="center" vertical="center" wrapText="1"/>
    </xf>
    <xf numFmtId="37" fontId="5" fillId="6" borderId="3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/>
    </xf>
    <xf numFmtId="0" fontId="8" fillId="7" borderId="29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0" fillId="4" borderId="0" xfId="0" applyFont="1" applyFill="1"/>
    <xf numFmtId="164" fontId="0" fillId="0" borderId="0" xfId="0" applyNumberFormat="1" applyFont="1"/>
  </cellXfs>
  <cellStyles count="3">
    <cellStyle name="Normal" xfId="0" builtinId="0"/>
    <cellStyle name="Normal_2004_09_sigortacı gazetesisektör1" xfId="2" xr:uid="{DC39341B-71A1-4236-A3BD-B480E6220C4B}"/>
    <cellStyle name="Yüzde" xfId="1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226219</xdr:colOff>
      <xdr:row>2</xdr:row>
      <xdr:rowOff>83345</xdr:rowOff>
    </xdr:from>
    <xdr:to>
      <xdr:col>8</xdr:col>
      <xdr:colOff>501915</xdr:colOff>
      <xdr:row>4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5B820EA-D0DD-45FC-8426-78F77765EA0E}"/>
            </a:ext>
          </a:extLst>
        </xdr:cNvPr>
        <xdr:cNvSpPr/>
      </xdr:nvSpPr>
      <xdr:spPr bwMode="auto">
        <a:xfrm rot="16200000">
          <a:off x="11656272" y="578592"/>
          <a:ext cx="50419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242114</xdr:colOff>
      <xdr:row>0</xdr:row>
      <xdr:rowOff>177138</xdr:rowOff>
    </xdr:from>
    <xdr:to>
      <xdr:col>3</xdr:col>
      <xdr:colOff>981408</xdr:colOff>
      <xdr:row>3</xdr:row>
      <xdr:rowOff>18388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0F874442-0EE4-4BCA-9966-33882DBE2EE2}"/>
            </a:ext>
          </a:extLst>
        </xdr:cNvPr>
        <xdr:cNvSpPr/>
      </xdr:nvSpPr>
      <xdr:spPr bwMode="auto">
        <a:xfrm rot="17632075">
          <a:off x="6577586" y="1386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23812</xdr:colOff>
      <xdr:row>5</xdr:row>
      <xdr:rowOff>35718</xdr:rowOff>
    </xdr:from>
    <xdr:to>
      <xdr:col>4</xdr:col>
      <xdr:colOff>763106</xdr:colOff>
      <xdr:row>5</xdr:row>
      <xdr:rowOff>448468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223FBADF-855E-4FEC-91EC-C1E749851E70}"/>
            </a:ext>
          </a:extLst>
        </xdr:cNvPr>
        <xdr:cNvSpPr/>
      </xdr:nvSpPr>
      <xdr:spPr bwMode="auto">
        <a:xfrm rot="14094951">
          <a:off x="7433704" y="100782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3E6B9F38-6256-4365-A4D5-FEA6E905F92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981A250-5516-49A1-851D-2B6EC5757AD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D880525A-2B76-463F-A293-D5178D7D44D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7448092-693B-47E0-B676-EE05E8CA5B5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A482894-55C5-4DC8-85FE-F9B8800794D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19F7B8F-5B59-49B5-8B58-3C093A6470A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D5E5161-AEB6-4167-9117-BF24E108B17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2F54BFA-6EC3-428E-AE4A-5A76396F99C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E360BAC-0160-4556-A8C4-AB6D5F2D5DC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FEC60FB-F4D2-42B8-9E0E-3CAEA77CD8E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75DCA4C-B051-4DEA-8098-2921A8D18F1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CEE5F75-7511-4F9B-96E5-5F9A993EE91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FFBD223-0DD0-49AE-8336-391286D6F91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2B0AE90-8C4D-4D4C-ABD3-009E9C4679C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624B31B-2861-4058-8BEB-05EF79F2D9A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23636C0-BAE1-4928-992F-55FCB0D8404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0E6B16A-C1BC-45E7-9409-294EEEBE339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1864D57-1EEC-46B6-90E4-53471050855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0FC5B8CB-850D-4F33-A135-A13FC164D46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22BCE24-722D-4CC5-8605-4E6B6C44AE7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CD91282-1085-4D6D-BB97-388D066C05F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DD6EF21-87D4-4A31-B295-3691689D71E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1110573-B72B-4D97-95C4-CE22351A60B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25D3876-67E8-4269-AE38-2BEA67ED542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7C101FC-CE15-4F07-8FDF-16758946F7D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9442E7D-B270-477D-9376-453EA331AC5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E3BCC8E-4C02-4436-A51C-C17664A14BD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aziran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ZKF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64957-82D0-41C9-BF72-4D51BF224D57}">
  <sheetPr>
    <tabColor theme="2" tint="-0.499984740745262"/>
  </sheetPr>
  <dimension ref="A1:N139"/>
  <sheetViews>
    <sheetView showGridLines="0" tabSelected="1" zoomScale="80" zoomScaleNormal="80" workbookViewId="0">
      <pane xSplit="2" ySplit="6" topLeftCell="C7" activePane="bottomRight" state="frozen"/>
      <selection activeCell="M100" sqref="M100"/>
      <selection pane="topRight" activeCell="M100" sqref="M100"/>
      <selection pane="bottomLeft" activeCell="M100" sqref="M100"/>
      <selection pane="bottomRight" activeCell="C4" sqref="C4:H4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9.88671875" style="3" bestFit="1" customWidth="1"/>
    <col min="10" max="10" width="9.109375" style="3"/>
    <col min="11" max="11" width="14.44140625" style="3" customWidth="1"/>
    <col min="12" max="16384" width="9.109375" style="3"/>
  </cols>
  <sheetData>
    <row r="1" spans="1:14" ht="15" customHeight="1">
      <c r="A1" s="1" t="s">
        <v>0</v>
      </c>
      <c r="B1" s="2"/>
    </row>
    <row r="2" spans="1:14" ht="15" customHeight="1">
      <c r="A2" s="1" t="s">
        <v>1</v>
      </c>
      <c r="B2" s="4"/>
    </row>
    <row r="3" spans="1:14" ht="15" customHeight="1">
      <c r="A3" s="5" t="s">
        <v>362</v>
      </c>
      <c r="B3" s="2"/>
    </row>
    <row r="4" spans="1:14" ht="22.5" customHeight="1">
      <c r="C4" s="84" t="s">
        <v>2</v>
      </c>
      <c r="D4" s="85"/>
      <c r="E4" s="85"/>
      <c r="F4" s="85"/>
      <c r="G4" s="85"/>
      <c r="H4" s="86"/>
      <c r="J4" s="87" t="s">
        <v>3</v>
      </c>
      <c r="K4" s="88"/>
      <c r="L4" s="89"/>
      <c r="M4" s="6"/>
      <c r="N4" s="6"/>
    </row>
    <row r="5" spans="1:14" ht="22.5" customHeight="1">
      <c r="C5" s="90" t="s">
        <v>4</v>
      </c>
      <c r="D5" s="91"/>
      <c r="E5" s="90" t="s">
        <v>5</v>
      </c>
      <c r="F5" s="91"/>
      <c r="G5" s="90" t="s">
        <v>6</v>
      </c>
      <c r="H5" s="91"/>
      <c r="J5" s="7"/>
      <c r="N5" s="6"/>
    </row>
    <row r="6" spans="1:14" ht="79.5" customHeight="1" thickBot="1">
      <c r="A6" s="8" t="s">
        <v>7</v>
      </c>
      <c r="B6" s="8" t="s">
        <v>8</v>
      </c>
      <c r="C6" s="9" t="s">
        <v>9</v>
      </c>
      <c r="D6" s="9" t="s">
        <v>10</v>
      </c>
      <c r="E6" s="9" t="s">
        <v>9</v>
      </c>
      <c r="F6" s="9" t="s">
        <v>10</v>
      </c>
      <c r="G6" s="9" t="s">
        <v>9</v>
      </c>
      <c r="H6" s="9" t="s">
        <v>10</v>
      </c>
      <c r="J6" s="7"/>
      <c r="K6" s="10"/>
      <c r="L6" s="6"/>
      <c r="M6" s="6"/>
      <c r="N6" s="6"/>
    </row>
    <row r="7" spans="1:14" ht="12.75" customHeight="1">
      <c r="A7" s="11" t="s">
        <v>11</v>
      </c>
      <c r="B7" s="12">
        <v>704</v>
      </c>
      <c r="C7" s="13">
        <f ca="1">IFERROR(INDIRECT("'"&amp;C$5&amp;"'!"&amp;ADDRESS(MATCH(IF($C$4="Tüm Şirketler",9003,IF($C$4="Hayatdışı Sigorta Şirketleri",9000,9001)),INDIRECT("'"&amp;C$5&amp;"'!$B$1:$B$1095"),0),MATCH($B7,INDIRECT("'"&amp;C$5&amp;"'!5:5"),0))),0)</f>
        <v>108374509.5999999</v>
      </c>
      <c r="D7" s="13">
        <f ca="1">IFERROR(INDIRECT("'"&amp;C$5&amp;"'!"&amp;ADDRESS(MATCH(IF($C$4="Tüm Şirketler",9003,IF($C$4="Hayatdışı Sigorta Şirketleri",9000,9001)),INDIRECT("'"&amp;C$5&amp;"'!$B$1:$B$1095"),0),MATCH($B7,INDIRECT("'"&amp;C$5&amp;"'!5:5"),0)+1)),0)</f>
        <v>0</v>
      </c>
      <c r="E7" s="13">
        <f ca="1">IFERROR(INDIRECT("'"&amp;E$5&amp;"'!"&amp;ADDRESS(MATCH(IF($C$4="Tüm Şirketler",9003,IF($C$4="Hayatdışı Sigorta Şirketleri",9000,9001)),INDIRECT("'"&amp;E$5&amp;"'!$B$1:$B$1095"),0),MATCH($B7,INDIRECT("'"&amp;E$5&amp;"'!5:5"),0))),0)</f>
        <v>0</v>
      </c>
      <c r="F7" s="13">
        <f ca="1">IFERROR(INDIRECT("'"&amp;E$5&amp;"'!"&amp;ADDRESS(MATCH(IF($C$4="Tüm Şirketler",9003,IF($C$4="Hayatdışı Sigorta Şirketleri",9000,9001)),INDIRECT("'"&amp;E$5&amp;"'!$B$1:$B$1095"),0),MATCH($B7,INDIRECT("'"&amp;E$5&amp;"'!5:5"),0)+1)),0)</f>
        <v>0</v>
      </c>
      <c r="G7" s="14">
        <f ca="1">+C7+E7</f>
        <v>108374509.5999999</v>
      </c>
      <c r="H7" s="14">
        <f ca="1">+D7+F7</f>
        <v>0</v>
      </c>
      <c r="K7" s="15"/>
      <c r="L7" s="15"/>
      <c r="M7" s="15"/>
      <c r="N7" s="6"/>
    </row>
    <row r="8" spans="1:14" ht="12.75" customHeight="1">
      <c r="A8" s="16" t="s">
        <v>12</v>
      </c>
      <c r="B8" s="17">
        <v>718</v>
      </c>
      <c r="C8" s="18">
        <f ca="1">IFERROR(INDIRECT("'"&amp;C$5&amp;"'!"&amp;ADDRESS(MATCH(IF($C$4="Tüm Şirketler",9003,IF($C$4="Hayatdışı Sigorta Şirketleri",9000,9001)),INDIRECT("'"&amp;C$5&amp;"'!$B$1:$B$1095"),0),MATCH($B8,INDIRECT("'"&amp;C$5&amp;"'!5:5"),0))),0)</f>
        <v>126392810.18000881</v>
      </c>
      <c r="D8" s="18">
        <f ca="1">IFERROR(INDIRECT("'"&amp;C$5&amp;"'!"&amp;ADDRESS(MATCH(IF($C$4="Tüm Şirketler",9003,IF($C$4="Hayatdışı Sigorta Şirketleri",9000,9001)),INDIRECT("'"&amp;C$5&amp;"'!$B$1:$B$1095"),0),MATCH($B8,INDIRECT("'"&amp;C$5&amp;"'!5:5"),0)+1)),0)</f>
        <v>0</v>
      </c>
      <c r="E8" s="18">
        <f ca="1">IFERROR(INDIRECT("'"&amp;E$5&amp;"'!"&amp;ADDRESS(MATCH(IF($C$4="Tüm Şirketler",9003,IF($C$4="Hayatdışı Sigorta Şirketleri",9000,9001)),INDIRECT("'"&amp;E$5&amp;"'!$B$1:$B$1095"),0),MATCH($B8,INDIRECT("'"&amp;E$5&amp;"'!5:5"),0))),0)</f>
        <v>0</v>
      </c>
      <c r="F8" s="18">
        <f ca="1">IFERROR(INDIRECT("'"&amp;E$5&amp;"'!"&amp;ADDRESS(MATCH(IF($C$4="Tüm Şirketler",9003,IF($C$4="Hayatdışı Sigorta Şirketleri",9000,9001)),INDIRECT("'"&amp;E$5&amp;"'!$B$1:$B$1095"),0),MATCH($B8,INDIRECT("'"&amp;E$5&amp;"'!5:5"),0)+1)),0)</f>
        <v>0</v>
      </c>
      <c r="G8" s="19">
        <f ca="1">+C8+E8</f>
        <v>126392810.18000881</v>
      </c>
      <c r="H8" s="19">
        <f ca="1">+D8+F8</f>
        <v>0</v>
      </c>
      <c r="K8" s="6"/>
      <c r="L8" s="6"/>
      <c r="M8" s="6"/>
      <c r="N8" s="6"/>
    </row>
    <row r="9" spans="1:14" ht="12.75" customHeight="1">
      <c r="A9" s="16" t="s">
        <v>13</v>
      </c>
      <c r="B9" s="17">
        <v>729</v>
      </c>
      <c r="C9" s="18">
        <f ca="1">IFERROR(INDIRECT("'"&amp;C$5&amp;"'!"&amp;ADDRESS(MATCH(IF($C$4="Tüm Şirketler",9003,IF($C$4="Hayatdışı Sigorta Şirketleri",9000,9001)),INDIRECT("'"&amp;C$5&amp;"'!$B$1:$B$1095"),0),MATCH($B9,INDIRECT("'"&amp;C$5&amp;"'!5:5"),0))),0)</f>
        <v>76431137.109999999</v>
      </c>
      <c r="D9" s="18">
        <f ca="1">IFERROR(INDIRECT("'"&amp;C$5&amp;"'!"&amp;ADDRESS(MATCH(IF($C$4="Tüm Şirketler",9003,IF($C$4="Hayatdışı Sigorta Şirketleri",9000,9001)),INDIRECT("'"&amp;C$5&amp;"'!$B$1:$B$1095"),0),MATCH($B9,INDIRECT("'"&amp;C$5&amp;"'!5:5"),0)+1)),0)</f>
        <v>0</v>
      </c>
      <c r="E9" s="18">
        <f ca="1">IFERROR(INDIRECT("'"&amp;E$5&amp;"'!"&amp;ADDRESS(MATCH(IF($C$4="Tüm Şirketler",9003,IF($C$4="Hayatdışı Sigorta Şirketleri",9000,9001)),INDIRECT("'"&amp;E$5&amp;"'!$B$1:$B$1095"),0),MATCH($B9,INDIRECT("'"&amp;E$5&amp;"'!5:5"),0))),0)</f>
        <v>0</v>
      </c>
      <c r="F9" s="18">
        <f ca="1">IFERROR(INDIRECT("'"&amp;E$5&amp;"'!"&amp;ADDRESS(MATCH(IF($C$4="Tüm Şirketler",9003,IF($C$4="Hayatdışı Sigorta Şirketleri",9000,9001)),INDIRECT("'"&amp;E$5&amp;"'!$B$1:$B$1095"),0),MATCH($B9,INDIRECT("'"&amp;E$5&amp;"'!5:5"),0)+1)),0)</f>
        <v>0</v>
      </c>
      <c r="G9" s="19">
        <f t="shared" ref="G9:H73" ca="1" si="0">+C9+E9</f>
        <v>76431137.109999999</v>
      </c>
      <c r="H9" s="19">
        <f t="shared" ca="1" si="0"/>
        <v>0</v>
      </c>
      <c r="K9" s="6"/>
      <c r="L9" s="6"/>
      <c r="M9" s="6"/>
      <c r="N9" s="6"/>
    </row>
    <row r="10" spans="1:14" ht="12.75" customHeight="1">
      <c r="A10" s="16" t="s">
        <v>14</v>
      </c>
      <c r="B10" s="17">
        <v>750</v>
      </c>
      <c r="C10" s="18">
        <f ca="1">IFERROR(INDIRECT("'"&amp;C$5&amp;"'!"&amp;ADDRESS(MATCH(IF($C$4="Tüm Şirketler",9003,IF($C$4="Hayatdışı Sigorta Şirketleri",9000,9001)),INDIRECT("'"&amp;C$5&amp;"'!$B$1:$B$1095"),0),MATCH($B10,INDIRECT("'"&amp;C$5&amp;"'!5:5"),0))),0)</f>
        <v>11276998112.759533</v>
      </c>
      <c r="D10" s="18">
        <f ca="1">IFERROR(INDIRECT("'"&amp;C$5&amp;"'!"&amp;ADDRESS(MATCH(IF($C$4="Tüm Şirketler",9003,IF($C$4="Hayatdışı Sigorta Şirketleri",9000,9001)),INDIRECT("'"&amp;C$5&amp;"'!$B$1:$B$1095"),0),MATCH($B10,INDIRECT("'"&amp;C$5&amp;"'!5:5"),0)+1)),0)</f>
        <v>28965893.99721</v>
      </c>
      <c r="E10" s="18">
        <f ca="1">IFERROR(INDIRECT("'"&amp;E$5&amp;"'!"&amp;ADDRESS(MATCH(IF($C$4="Tüm Şirketler",9003,IF($C$4="Hayatdışı Sigorta Şirketleri",9000,9001)),INDIRECT("'"&amp;E$5&amp;"'!$B$1:$B$1095"),0),MATCH($B10,INDIRECT("'"&amp;E$5&amp;"'!5:5"),0))),0)</f>
        <v>13172966.309999971</v>
      </c>
      <c r="F10" s="18">
        <f ca="1">IFERROR(INDIRECT("'"&amp;E$5&amp;"'!"&amp;ADDRESS(MATCH(IF($C$4="Tüm Şirketler",9003,IF($C$4="Hayatdışı Sigorta Şirketleri",9000,9001)),INDIRECT("'"&amp;E$5&amp;"'!$B$1:$B$1095"),0),MATCH($B10,INDIRECT("'"&amp;E$5&amp;"'!5:5"),0)+1)),0)</f>
        <v>127948532.22</v>
      </c>
      <c r="G10" s="19">
        <f t="shared" ca="1" si="0"/>
        <v>11290171079.069532</v>
      </c>
      <c r="H10" s="19">
        <f t="shared" ca="1" si="0"/>
        <v>156914426.21720999</v>
      </c>
    </row>
    <row r="11" spans="1:14" ht="12.75" customHeight="1">
      <c r="A11" s="16" t="s">
        <v>15</v>
      </c>
      <c r="B11" s="17">
        <v>751</v>
      </c>
      <c r="C11" s="18">
        <f ca="1">IFERROR(INDIRECT("'"&amp;C$5&amp;"'!"&amp;ADDRESS(MATCH(IF($C$4="Tüm Şirketler",9003,IF($C$4="Hayatdışı Sigorta Şirketleri",9000,9001)),INDIRECT("'"&amp;C$5&amp;"'!$B$1:$B$1095"),0),MATCH($B11,INDIRECT("'"&amp;C$5&amp;"'!5:5"),0))),0)</f>
        <v>662989788.05999732</v>
      </c>
      <c r="D11" s="18">
        <f ca="1">IFERROR(INDIRECT("'"&amp;C$5&amp;"'!"&amp;ADDRESS(MATCH(IF($C$4="Tüm Şirketler",9003,IF($C$4="Hayatdışı Sigorta Şirketleri",9000,9001)),INDIRECT("'"&amp;C$5&amp;"'!$B$1:$B$1095"),0),MATCH($B11,INDIRECT("'"&amp;C$5&amp;"'!5:5"),0)+1)),0)</f>
        <v>0</v>
      </c>
      <c r="E11" s="18">
        <f ca="1">IFERROR(INDIRECT("'"&amp;E$5&amp;"'!"&amp;ADDRESS(MATCH(IF($C$4="Tüm Şirketler",9003,IF($C$4="Hayatdışı Sigorta Şirketleri",9000,9001)),INDIRECT("'"&amp;E$5&amp;"'!$B$1:$B$1095"),0),MATCH($B11,INDIRECT("'"&amp;E$5&amp;"'!5:5"),0))),0)</f>
        <v>0</v>
      </c>
      <c r="F11" s="18">
        <f ca="1">IFERROR(INDIRECT("'"&amp;E$5&amp;"'!"&amp;ADDRESS(MATCH(IF($C$4="Tüm Şirketler",9003,IF($C$4="Hayatdışı Sigorta Şirketleri",9000,9001)),INDIRECT("'"&amp;E$5&amp;"'!$B$1:$B$1095"),0),MATCH($B11,INDIRECT("'"&amp;E$5&amp;"'!5:5"),0)+1)),0)</f>
        <v>0</v>
      </c>
      <c r="G11" s="19">
        <f t="shared" ca="1" si="0"/>
        <v>662989788.05999732</v>
      </c>
      <c r="H11" s="19">
        <f t="shared" ca="1" si="0"/>
        <v>0</v>
      </c>
    </row>
    <row r="12" spans="1:14" ht="12.75" customHeight="1" thickBot="1">
      <c r="A12" s="78" t="s">
        <v>16</v>
      </c>
      <c r="B12" s="79"/>
      <c r="C12" s="20">
        <f t="shared" ref="C12:H12" ca="1" si="1">SUM(C7:C11)</f>
        <v>12251186357.709539</v>
      </c>
      <c r="D12" s="20">
        <f t="shared" ca="1" si="1"/>
        <v>28965893.99721</v>
      </c>
      <c r="E12" s="20">
        <f t="shared" ca="1" si="1"/>
        <v>13172966.309999971</v>
      </c>
      <c r="F12" s="20">
        <f t="shared" ca="1" si="1"/>
        <v>127948532.22</v>
      </c>
      <c r="G12" s="20">
        <f t="shared" ca="1" si="1"/>
        <v>12264359324.019539</v>
      </c>
      <c r="H12" s="20">
        <f t="shared" ca="1" si="1"/>
        <v>156914426.21720999</v>
      </c>
    </row>
    <row r="13" spans="1:14" ht="12.75" customHeight="1">
      <c r="A13" s="21" t="s">
        <v>17</v>
      </c>
      <c r="B13" s="22">
        <v>784</v>
      </c>
      <c r="C13" s="23">
        <f ca="1">IFERROR(INDIRECT("'"&amp;C$5&amp;"'!"&amp;ADDRESS(MATCH(IF($C$4="Tüm Şirketler",9003,IF($C$4="Hayatdışı Sigorta Şirketleri",9000,9001)),INDIRECT("'"&amp;C$5&amp;"'!$B$1:$B$1095"),0),MATCH($B13,INDIRECT("'"&amp;C$5&amp;"'!5:5"),0))),0)</f>
        <v>520704994.39600265</v>
      </c>
      <c r="D13" s="23">
        <f ca="1">IFERROR(INDIRECT("'"&amp;C$5&amp;"'!"&amp;ADDRESS(MATCH(IF($C$4="Tüm Şirketler",9003,IF($C$4="Hayatdışı Sigorta Şirketleri",9000,9001)),INDIRECT("'"&amp;C$5&amp;"'!$B$1:$B$1095"),0),MATCH($B13,INDIRECT("'"&amp;C$5&amp;"'!5:5"),0)+1)),0)</f>
        <v>0.1</v>
      </c>
      <c r="E13" s="23">
        <f ca="1">IFERROR(INDIRECT("'"&amp;E$5&amp;"'!"&amp;ADDRESS(MATCH(IF($C$4="Tüm Şirketler",9003,IF($C$4="Hayatdışı Sigorta Şirketleri",9000,9001)),INDIRECT("'"&amp;E$5&amp;"'!$B$1:$B$1095"),0),MATCH($B13,INDIRECT("'"&amp;E$5&amp;"'!5:5"),0))),0)</f>
        <v>0</v>
      </c>
      <c r="F13" s="23">
        <f ca="1">IFERROR(INDIRECT("'"&amp;E$5&amp;"'!"&amp;ADDRESS(MATCH(IF($C$4="Tüm Şirketler",9003,IF($C$4="Hayatdışı Sigorta Şirketleri",9000,9001)),INDIRECT("'"&amp;E$5&amp;"'!$B$1:$B$1095"),0),MATCH($B13,INDIRECT("'"&amp;E$5&amp;"'!5:5"),0)+1)),0)</f>
        <v>0</v>
      </c>
      <c r="G13" s="24">
        <f t="shared" ca="1" si="0"/>
        <v>520704994.39600265</v>
      </c>
      <c r="H13" s="24">
        <f t="shared" ca="1" si="0"/>
        <v>0.1</v>
      </c>
    </row>
    <row r="14" spans="1:14" ht="12.75" customHeight="1">
      <c r="A14" s="25" t="s">
        <v>18</v>
      </c>
      <c r="B14" s="17">
        <v>785</v>
      </c>
      <c r="C14" s="19">
        <f ca="1">+C15+C16+C17+C20</f>
        <v>134110902193.43585</v>
      </c>
      <c r="D14" s="19">
        <f ca="1">+D15+D16+D17+D20</f>
        <v>74923003.290000007</v>
      </c>
      <c r="E14" s="19">
        <f ca="1">+E15+E16+E17+E20</f>
        <v>8642569382.262619</v>
      </c>
      <c r="F14" s="19">
        <f ca="1">+F15+F16+F17+F20</f>
        <v>211132796.19</v>
      </c>
      <c r="G14" s="19">
        <f t="shared" ca="1" si="0"/>
        <v>142753471575.69849</v>
      </c>
      <c r="H14" s="19">
        <f t="shared" ca="1" si="0"/>
        <v>286055799.48000002</v>
      </c>
    </row>
    <row r="15" spans="1:14" ht="12.75" customHeight="1">
      <c r="A15" s="26" t="s">
        <v>19</v>
      </c>
      <c r="B15" s="27">
        <v>904</v>
      </c>
      <c r="C15" s="18">
        <f ca="1">IFERROR(INDIRECT("'"&amp;C$5&amp;"'!"&amp;ADDRESS(MATCH(IF($C$4="Tüm Şirketler",9003,IF($C$4="Hayatdışı Sigorta Şirketleri",9000,9001)),INDIRECT("'"&amp;C$5&amp;"'!$B$1:$B$1095"),0),MATCH($B15,INDIRECT("'"&amp;C$5&amp;"'!5:5"),0))),0)</f>
        <v>130307498.47999625</v>
      </c>
      <c r="D15" s="18">
        <f ca="1">IFERROR(INDIRECT("'"&amp;C$5&amp;"'!"&amp;ADDRESS(MATCH(IF($C$4="Tüm Şirketler",9003,IF($C$4="Hayatdışı Sigorta Şirketleri",9000,9001)),INDIRECT("'"&amp;C$5&amp;"'!$B$1:$B$1095"),0),MATCH($B15,INDIRECT("'"&amp;C$5&amp;"'!5:5"),0)+1)),0)</f>
        <v>0</v>
      </c>
      <c r="E15" s="18">
        <f ca="1">IFERROR(INDIRECT("'"&amp;E$5&amp;"'!"&amp;ADDRESS(MATCH(IF($C$4="Tüm Şirketler",9003,IF($C$4="Hayatdışı Sigorta Şirketleri",9000,9001)),INDIRECT("'"&amp;E$5&amp;"'!$B$1:$B$1095"),0),MATCH($B15,INDIRECT("'"&amp;E$5&amp;"'!5:5"),0))),0)</f>
        <v>18295.280000686646</v>
      </c>
      <c r="F15" s="18">
        <f ca="1">IFERROR(INDIRECT("'"&amp;E$5&amp;"'!"&amp;ADDRESS(MATCH(IF($C$4="Tüm Şirketler",9003,IF($C$4="Hayatdışı Sigorta Şirketleri",9000,9001)),INDIRECT("'"&amp;E$5&amp;"'!$B$1:$B$1095"),0),MATCH($B15,INDIRECT("'"&amp;E$5&amp;"'!5:5"),0)+1)),0)</f>
        <v>3600</v>
      </c>
      <c r="G15" s="19">
        <f t="shared" ca="1" si="0"/>
        <v>130325793.75999694</v>
      </c>
      <c r="H15" s="19">
        <f t="shared" ca="1" si="0"/>
        <v>3600</v>
      </c>
    </row>
    <row r="16" spans="1:14" ht="12.75" customHeight="1">
      <c r="A16" s="26" t="s">
        <v>20</v>
      </c>
      <c r="B16" s="27">
        <v>905</v>
      </c>
      <c r="C16" s="18">
        <f ca="1">IFERROR(INDIRECT("'"&amp;C$5&amp;"'!"&amp;ADDRESS(MATCH(IF($C$4="Tüm Şirketler",9003,IF($C$4="Hayatdışı Sigorta Şirketleri",9000,9001)),INDIRECT("'"&amp;C$5&amp;"'!$B$1:$B$1095"),0),MATCH($B16,INDIRECT("'"&amp;C$5&amp;"'!5:5"),0))),0)</f>
        <v>223198154.19948599</v>
      </c>
      <c r="D16" s="18">
        <f ca="1">IFERROR(INDIRECT("'"&amp;C$5&amp;"'!"&amp;ADDRESS(MATCH(IF($C$4="Tüm Şirketler",9003,IF($C$4="Hayatdışı Sigorta Şirketleri",9000,9001)),INDIRECT("'"&amp;C$5&amp;"'!$B$1:$B$1095"),0),MATCH($B16,INDIRECT("'"&amp;C$5&amp;"'!5:5"),0)+1)),0)</f>
        <v>0</v>
      </c>
      <c r="E16" s="18">
        <f ca="1">IFERROR(INDIRECT("'"&amp;E$5&amp;"'!"&amp;ADDRESS(MATCH(IF($C$4="Tüm Şirketler",9003,IF($C$4="Hayatdışı Sigorta Şirketleri",9000,9001)),INDIRECT("'"&amp;E$5&amp;"'!$B$1:$B$1095"),0),MATCH($B16,INDIRECT("'"&amp;E$5&amp;"'!5:5"),0))),0)</f>
        <v>452669.3</v>
      </c>
      <c r="F16" s="18">
        <f ca="1">IFERROR(INDIRECT("'"&amp;E$5&amp;"'!"&amp;ADDRESS(MATCH(IF($C$4="Tüm Şirketler",9003,IF($C$4="Hayatdışı Sigorta Şirketleri",9000,9001)),INDIRECT("'"&amp;E$5&amp;"'!$B$1:$B$1095"),0),MATCH($B16,INDIRECT("'"&amp;E$5&amp;"'!5:5"),0)+1)),0)</f>
        <v>0</v>
      </c>
      <c r="G16" s="19">
        <f t="shared" ca="1" si="0"/>
        <v>223650823.499486</v>
      </c>
      <c r="H16" s="19">
        <f t="shared" ca="1" si="0"/>
        <v>0</v>
      </c>
    </row>
    <row r="17" spans="1:8" ht="12.75" customHeight="1">
      <c r="A17" s="26" t="s">
        <v>21</v>
      </c>
      <c r="B17" s="27">
        <v>906</v>
      </c>
      <c r="C17" s="19">
        <f ca="1">+C18+C19</f>
        <v>52863285721.603943</v>
      </c>
      <c r="D17" s="19">
        <f ca="1">+D18+D19</f>
        <v>0</v>
      </c>
      <c r="E17" s="19">
        <f ca="1">+E18+E19</f>
        <v>2895181246.7094984</v>
      </c>
      <c r="F17" s="19">
        <f ca="1">+F18+F19</f>
        <v>0</v>
      </c>
      <c r="G17" s="19">
        <f t="shared" ca="1" si="0"/>
        <v>55758466968.313438</v>
      </c>
      <c r="H17" s="19">
        <f t="shared" ca="1" si="0"/>
        <v>0</v>
      </c>
    </row>
    <row r="18" spans="1:8" ht="12.75" customHeight="1">
      <c r="A18" s="28" t="s">
        <v>22</v>
      </c>
      <c r="B18" s="29">
        <v>90601</v>
      </c>
      <c r="C18" s="18">
        <f ca="1">IFERROR(INDIRECT("'"&amp;C$5&amp;"'!"&amp;ADDRESS(MATCH(IF($C$4="Tüm Şirketler",9003,IF($C$4="Hayatdışı Sigorta Şirketleri",9000,9001)),INDIRECT("'"&amp;C$5&amp;"'!$B$1:$B$1095"),0),MATCH($B18,INDIRECT("'"&amp;C$5&amp;"'!5:5"),0))),0)</f>
        <v>7607929405.4677467</v>
      </c>
      <c r="D18" s="18">
        <f ca="1">IFERROR(INDIRECT("'"&amp;C$5&amp;"'!"&amp;ADDRESS(MATCH(IF($C$4="Tüm Şirketler",9003,IF($C$4="Hayatdışı Sigorta Şirketleri",9000,9001)),INDIRECT("'"&amp;C$5&amp;"'!$B$1:$B$1095"),0),MATCH($B18,INDIRECT("'"&amp;C$5&amp;"'!5:5"),0)+1)),0)</f>
        <v>0</v>
      </c>
      <c r="E18" s="18">
        <f ca="1">IFERROR(INDIRECT("'"&amp;E$5&amp;"'!"&amp;ADDRESS(MATCH(IF($C$4="Tüm Şirketler",9003,IF($C$4="Hayatdışı Sigorta Şirketleri",9000,9001)),INDIRECT("'"&amp;E$5&amp;"'!$B$1:$B$1095"),0),MATCH($B18,INDIRECT("'"&amp;E$5&amp;"'!5:5"),0))),0)</f>
        <v>228925749.27379024</v>
      </c>
      <c r="F18" s="18">
        <f ca="1">IFERROR(INDIRECT("'"&amp;E$5&amp;"'!"&amp;ADDRESS(MATCH(IF($C$4="Tüm Şirketler",9003,IF($C$4="Hayatdışı Sigorta Şirketleri",9000,9001)),INDIRECT("'"&amp;E$5&amp;"'!$B$1:$B$1095"),0),MATCH($B18,INDIRECT("'"&amp;E$5&amp;"'!5:5"),0)+1)),0)</f>
        <v>0</v>
      </c>
      <c r="G18" s="19">
        <f t="shared" ca="1" si="0"/>
        <v>7836855154.7415371</v>
      </c>
      <c r="H18" s="19">
        <f t="shared" ca="1" si="0"/>
        <v>0</v>
      </c>
    </row>
    <row r="19" spans="1:8" ht="12.75" customHeight="1">
      <c r="A19" s="28" t="s">
        <v>23</v>
      </c>
      <c r="B19" s="29">
        <v>90602</v>
      </c>
      <c r="C19" s="18">
        <f ca="1">IFERROR(INDIRECT("'"&amp;C$5&amp;"'!"&amp;ADDRESS(MATCH(IF($C$4="Tüm Şirketler",9003,IF($C$4="Hayatdışı Sigorta Şirketleri",9000,9001)),INDIRECT("'"&amp;C$5&amp;"'!$B$1:$B$1095"),0),MATCH($B19,INDIRECT("'"&amp;C$5&amp;"'!5:5"),0))),0)</f>
        <v>45255356316.136192</v>
      </c>
      <c r="D19" s="18">
        <f ca="1">IFERROR(INDIRECT("'"&amp;C$5&amp;"'!"&amp;ADDRESS(MATCH(IF($C$4="Tüm Şirketler",9003,IF($C$4="Hayatdışı Sigorta Şirketleri",9000,9001)),INDIRECT("'"&amp;C$5&amp;"'!$B$1:$B$1095"),0),MATCH($B19,INDIRECT("'"&amp;C$5&amp;"'!5:5"),0)+1)),0)</f>
        <v>0</v>
      </c>
      <c r="E19" s="18">
        <f ca="1">IFERROR(INDIRECT("'"&amp;E$5&amp;"'!"&amp;ADDRESS(MATCH(IF($C$4="Tüm Şirketler",9003,IF($C$4="Hayatdışı Sigorta Şirketleri",9000,9001)),INDIRECT("'"&amp;E$5&amp;"'!$B$1:$B$1095"),0),MATCH($B19,INDIRECT("'"&amp;E$5&amp;"'!5:5"),0))),0)</f>
        <v>2666255497.435708</v>
      </c>
      <c r="F19" s="18">
        <f ca="1">IFERROR(INDIRECT("'"&amp;E$5&amp;"'!"&amp;ADDRESS(MATCH(IF($C$4="Tüm Şirketler",9003,IF($C$4="Hayatdışı Sigorta Şirketleri",9000,9001)),INDIRECT("'"&amp;E$5&amp;"'!$B$1:$B$1095"),0),MATCH($B19,INDIRECT("'"&amp;E$5&amp;"'!5:5"),0)+1)),0)</f>
        <v>0</v>
      </c>
      <c r="G19" s="19">
        <f t="shared" ca="1" si="0"/>
        <v>47921611813.571899</v>
      </c>
      <c r="H19" s="19">
        <f t="shared" ca="1" si="0"/>
        <v>0</v>
      </c>
    </row>
    <row r="20" spans="1:8" ht="12.75" customHeight="1">
      <c r="A20" s="26" t="s">
        <v>24</v>
      </c>
      <c r="B20" s="27">
        <v>907</v>
      </c>
      <c r="C20" s="19">
        <f ca="1">+C21+C22</f>
        <v>80894110819.15242</v>
      </c>
      <c r="D20" s="19">
        <f ca="1">+D21+D22</f>
        <v>74923003.290000007</v>
      </c>
      <c r="E20" s="19">
        <f ca="1">+E21+E22</f>
        <v>5746917170.9731197</v>
      </c>
      <c r="F20" s="19">
        <f ca="1">+F21+F22</f>
        <v>211129196.19</v>
      </c>
      <c r="G20" s="19">
        <f t="shared" ca="1" si="0"/>
        <v>86641027990.125534</v>
      </c>
      <c r="H20" s="19">
        <f t="shared" ca="1" si="0"/>
        <v>286052199.48000002</v>
      </c>
    </row>
    <row r="21" spans="1:8" ht="12.75" customHeight="1">
      <c r="A21" s="28" t="s">
        <v>22</v>
      </c>
      <c r="B21" s="29">
        <v>90701</v>
      </c>
      <c r="C21" s="18">
        <f ca="1">IFERROR(INDIRECT("'"&amp;C$5&amp;"'!"&amp;ADDRESS(MATCH(IF($C$4="Tüm Şirketler",9003,IF($C$4="Hayatdışı Sigorta Şirketleri",9000,9001)),INDIRECT("'"&amp;C$5&amp;"'!$B$1:$B$1095"),0),MATCH($B21,INDIRECT("'"&amp;C$5&amp;"'!5:5"),0))),0)</f>
        <v>16635881806.282717</v>
      </c>
      <c r="D21" s="18">
        <f ca="1">IFERROR(INDIRECT("'"&amp;C$5&amp;"'!"&amp;ADDRESS(MATCH(IF($C$4="Tüm Şirketler",9003,IF($C$4="Hayatdışı Sigorta Şirketleri",9000,9001)),INDIRECT("'"&amp;C$5&amp;"'!$B$1:$B$1095"),0),MATCH($B21,INDIRECT("'"&amp;C$5&amp;"'!5:5"),0)+1)),0)</f>
        <v>13661952.390000001</v>
      </c>
      <c r="E21" s="18">
        <f ca="1">IFERROR(INDIRECT("'"&amp;E$5&amp;"'!"&amp;ADDRESS(MATCH(IF($C$4="Tüm Şirketler",9003,IF($C$4="Hayatdışı Sigorta Şirketleri",9000,9001)),INDIRECT("'"&amp;E$5&amp;"'!$B$1:$B$1095"),0),MATCH($B21,INDIRECT("'"&amp;E$5&amp;"'!5:5"),0))),0)</f>
        <v>1023600939.0304451</v>
      </c>
      <c r="F21" s="18">
        <f ca="1">IFERROR(INDIRECT("'"&amp;E$5&amp;"'!"&amp;ADDRESS(MATCH(IF($C$4="Tüm Şirketler",9003,IF($C$4="Hayatdışı Sigorta Şirketleri",9000,9001)),INDIRECT("'"&amp;E$5&amp;"'!$B$1:$B$1095"),0),MATCH($B21,INDIRECT("'"&amp;E$5&amp;"'!5:5"),0)+1)),0)</f>
        <v>38069098.909999996</v>
      </c>
      <c r="G21" s="19">
        <f t="shared" ca="1" si="0"/>
        <v>17659482745.313164</v>
      </c>
      <c r="H21" s="19">
        <f t="shared" ca="1" si="0"/>
        <v>51731051.299999997</v>
      </c>
    </row>
    <row r="22" spans="1:8" ht="12.75" customHeight="1">
      <c r="A22" s="28" t="s">
        <v>23</v>
      </c>
      <c r="B22" s="29">
        <v>90702</v>
      </c>
      <c r="C22" s="18">
        <f ca="1">IFERROR(INDIRECT("'"&amp;C$5&amp;"'!"&amp;ADDRESS(MATCH(IF($C$4="Tüm Şirketler",9003,IF($C$4="Hayatdışı Sigorta Şirketleri",9000,9001)),INDIRECT("'"&amp;C$5&amp;"'!$B$1:$B$1095"),0),MATCH($B22,INDIRECT("'"&amp;C$5&amp;"'!5:5"),0))),0)</f>
        <v>64258229012.869705</v>
      </c>
      <c r="D22" s="18">
        <f ca="1">IFERROR(INDIRECT("'"&amp;C$5&amp;"'!"&amp;ADDRESS(MATCH(IF($C$4="Tüm Şirketler",9003,IF($C$4="Hayatdışı Sigorta Şirketleri",9000,9001)),INDIRECT("'"&amp;C$5&amp;"'!$B$1:$B$1095"),0),MATCH($B22,INDIRECT("'"&amp;C$5&amp;"'!5:5"),0)+1)),0)</f>
        <v>61261050.900000006</v>
      </c>
      <c r="E22" s="18">
        <f ca="1">IFERROR(INDIRECT("'"&amp;E$5&amp;"'!"&amp;ADDRESS(MATCH(IF($C$4="Tüm Şirketler",9003,IF($C$4="Hayatdışı Sigorta Şirketleri",9000,9001)),INDIRECT("'"&amp;E$5&amp;"'!$B$1:$B$1095"),0),MATCH($B22,INDIRECT("'"&amp;E$5&amp;"'!5:5"),0))),0)</f>
        <v>4723316231.9426746</v>
      </c>
      <c r="F22" s="18">
        <f ca="1">IFERROR(INDIRECT("'"&amp;E$5&amp;"'!"&amp;ADDRESS(MATCH(IF($C$4="Tüm Şirketler",9003,IF($C$4="Hayatdışı Sigorta Şirketleri",9000,9001)),INDIRECT("'"&amp;E$5&amp;"'!$B$1:$B$1095"),0),MATCH($B22,INDIRECT("'"&amp;E$5&amp;"'!5:5"),0)+1)),0)</f>
        <v>173060097.28</v>
      </c>
      <c r="G22" s="19">
        <f t="shared" ca="1" si="0"/>
        <v>68981545244.812378</v>
      </c>
      <c r="H22" s="19">
        <f t="shared" ca="1" si="0"/>
        <v>234321148.18000001</v>
      </c>
    </row>
    <row r="23" spans="1:8" ht="12.75" customHeight="1">
      <c r="A23" s="25" t="s">
        <v>25</v>
      </c>
      <c r="B23" s="17">
        <v>786</v>
      </c>
      <c r="C23" s="18">
        <f ca="1">IFERROR(INDIRECT("'"&amp;C$5&amp;"'!"&amp;ADDRESS(MATCH(IF($C$4="Tüm Şirketler",9003,IF($C$4="Hayatdışı Sigorta Şirketleri",9000,9001)),INDIRECT("'"&amp;C$5&amp;"'!$B$1:$B$1095"),0),MATCH($B23,INDIRECT("'"&amp;C$5&amp;"'!5:5"),0))),0)</f>
        <v>1438430928.2128069</v>
      </c>
      <c r="D23" s="18">
        <f ca="1">IFERROR(INDIRECT("'"&amp;C$5&amp;"'!"&amp;ADDRESS(MATCH(IF($C$4="Tüm Şirketler",9003,IF($C$4="Hayatdışı Sigorta Şirketleri",9000,9001)),INDIRECT("'"&amp;C$5&amp;"'!$B$1:$B$1095"),0),MATCH($B23,INDIRECT("'"&amp;C$5&amp;"'!5:5"),0)+1)),0)</f>
        <v>551617.58000000007</v>
      </c>
      <c r="E23" s="18">
        <f ca="1">IFERROR(INDIRECT("'"&amp;E$5&amp;"'!"&amp;ADDRESS(MATCH(IF($C$4="Tüm Şirketler",9003,IF($C$4="Hayatdışı Sigorta Şirketleri",9000,9001)),INDIRECT("'"&amp;E$5&amp;"'!$B$1:$B$1095"),0),MATCH($B23,INDIRECT("'"&amp;E$5&amp;"'!5:5"),0))),0)</f>
        <v>1645.38</v>
      </c>
      <c r="F23" s="18">
        <f ca="1">IFERROR(INDIRECT("'"&amp;E$5&amp;"'!"&amp;ADDRESS(MATCH(IF($C$4="Tüm Şirketler",9003,IF($C$4="Hayatdışı Sigorta Şirketleri",9000,9001)),INDIRECT("'"&amp;E$5&amp;"'!$B$1:$B$1095"),0),MATCH($B23,INDIRECT("'"&amp;E$5&amp;"'!5:5"),0)+1)),0)</f>
        <v>1569515.55</v>
      </c>
      <c r="G23" s="19">
        <f t="shared" ca="1" si="0"/>
        <v>1438432573.5928071</v>
      </c>
      <c r="H23" s="19">
        <f t="shared" ca="1" si="0"/>
        <v>2121133.13</v>
      </c>
    </row>
    <row r="24" spans="1:8" ht="12.75" customHeight="1" thickBot="1">
      <c r="A24" s="82" t="s">
        <v>26</v>
      </c>
      <c r="B24" s="83"/>
      <c r="C24" s="30">
        <f ca="1">+C13+C14+C23</f>
        <v>136070038116.04466</v>
      </c>
      <c r="D24" s="30">
        <f ca="1">+D13+D14+D23</f>
        <v>75474620.969999999</v>
      </c>
      <c r="E24" s="30">
        <f ca="1">+E13+E14+E23</f>
        <v>8642571027.6426182</v>
      </c>
      <c r="F24" s="30">
        <f ca="1">+F13+F14+F23</f>
        <v>212702311.74000001</v>
      </c>
      <c r="G24" s="30">
        <f t="shared" ca="1" si="0"/>
        <v>144712609143.68729</v>
      </c>
      <c r="H24" s="30">
        <f t="shared" ca="1" si="0"/>
        <v>288176932.71000004</v>
      </c>
    </row>
    <row r="25" spans="1:8" ht="12.75" customHeight="1">
      <c r="A25" s="11" t="s">
        <v>27</v>
      </c>
      <c r="B25" s="12">
        <v>717</v>
      </c>
      <c r="C25" s="13">
        <f ca="1">IFERROR(INDIRECT("'"&amp;C$5&amp;"'!"&amp;ADDRESS(MATCH(IF($C$4="Tüm Şirketler",9003,IF($C$4="Hayatdışı Sigorta Şirketleri",9000,9001)),INDIRECT("'"&amp;C$5&amp;"'!$B$1:$B$1095"),0),MATCH($B25,INDIRECT("'"&amp;C$5&amp;"'!5:5"),0))),0)</f>
        <v>81255342722.202682</v>
      </c>
      <c r="D25" s="13">
        <f ca="1">IFERROR(INDIRECT("'"&amp;C$5&amp;"'!"&amp;ADDRESS(MATCH(IF($C$4="Tüm Şirketler",9003,IF($C$4="Hayatdışı Sigorta Şirketleri",9000,9001)),INDIRECT("'"&amp;C$5&amp;"'!$B$1:$B$1095"),0),MATCH($B25,INDIRECT("'"&amp;C$5&amp;"'!5:5"),0)+1)),0)</f>
        <v>328528289.45999986</v>
      </c>
      <c r="E25" s="13">
        <f ca="1">IFERROR(INDIRECT("'"&amp;E$5&amp;"'!"&amp;ADDRESS(MATCH(IF($C$4="Tüm Şirketler",9003,IF($C$4="Hayatdışı Sigorta Şirketleri",9000,9001)),INDIRECT("'"&amp;E$5&amp;"'!$B$1:$B$1095"),0),MATCH($B25,INDIRECT("'"&amp;E$5&amp;"'!5:5"),0))),0)</f>
        <v>0</v>
      </c>
      <c r="F25" s="13">
        <f ca="1">IFERROR(INDIRECT("'"&amp;E$5&amp;"'!"&amp;ADDRESS(MATCH(IF($C$4="Tüm Şirketler",9003,IF($C$4="Hayatdışı Sigorta Şirketleri",9000,9001)),INDIRECT("'"&amp;E$5&amp;"'!$B$1:$B$1095"),0),MATCH($B25,INDIRECT("'"&amp;E$5&amp;"'!5:5"),0)+1)),0)</f>
        <v>324147675.94999999</v>
      </c>
      <c r="G25" s="14">
        <f t="shared" ca="1" si="0"/>
        <v>81255342722.202682</v>
      </c>
      <c r="H25" s="14">
        <f t="shared" ca="1" si="0"/>
        <v>652675965.40999985</v>
      </c>
    </row>
    <row r="26" spans="1:8" ht="12.75" customHeight="1">
      <c r="A26" s="16" t="s">
        <v>28</v>
      </c>
      <c r="B26" s="17">
        <v>737</v>
      </c>
      <c r="C26" s="18">
        <f ca="1">IFERROR(INDIRECT("'"&amp;C$5&amp;"'!"&amp;ADDRESS(MATCH(IF($C$4="Tüm Şirketler",9003,IF($C$4="Hayatdışı Sigorta Şirketleri",9000,9001)),INDIRECT("'"&amp;C$5&amp;"'!$B$1:$B$1095"),0),MATCH($B26,INDIRECT("'"&amp;C$5&amp;"'!5:5"),0))),0)</f>
        <v>0</v>
      </c>
      <c r="D26" s="18">
        <f ca="1">IFERROR(INDIRECT("'"&amp;C$5&amp;"'!"&amp;ADDRESS(MATCH(IF($C$4="Tüm Şirketler",9003,IF($C$4="Hayatdışı Sigorta Şirketleri",9000,9001)),INDIRECT("'"&amp;C$5&amp;"'!$B$1:$B$1095"),0),MATCH($B26,INDIRECT("'"&amp;C$5&amp;"'!5:5"),0)+1)),0)</f>
        <v>0</v>
      </c>
      <c r="E26" s="18">
        <f ca="1">IFERROR(INDIRECT("'"&amp;E$5&amp;"'!"&amp;ADDRESS(MATCH(IF($C$4="Tüm Şirketler",9003,IF($C$4="Hayatdışı Sigorta Şirketleri",9000,9001)),INDIRECT("'"&amp;E$5&amp;"'!$B$1:$B$1095"),0),MATCH($B26,INDIRECT("'"&amp;E$5&amp;"'!5:5"),0))),0)</f>
        <v>0</v>
      </c>
      <c r="F26" s="18">
        <f ca="1">IFERROR(INDIRECT("'"&amp;E$5&amp;"'!"&amp;ADDRESS(MATCH(IF($C$4="Tüm Şirketler",9003,IF($C$4="Hayatdışı Sigorta Şirketleri",9000,9001)),INDIRECT("'"&amp;E$5&amp;"'!$B$1:$B$1095"),0),MATCH($B26,INDIRECT("'"&amp;E$5&amp;"'!5:5"),0)+1)),0)</f>
        <v>0</v>
      </c>
      <c r="G26" s="19">
        <f t="shared" ca="1" si="0"/>
        <v>0</v>
      </c>
      <c r="H26" s="19">
        <f t="shared" ca="1" si="0"/>
        <v>0</v>
      </c>
    </row>
    <row r="27" spans="1:8" ht="12.75" customHeight="1" thickBot="1">
      <c r="A27" s="78" t="s">
        <v>29</v>
      </c>
      <c r="B27" s="79"/>
      <c r="C27" s="20">
        <f ca="1">+C25+C26</f>
        <v>81255342722.202682</v>
      </c>
      <c r="D27" s="20">
        <f ca="1">+D25+D26</f>
        <v>328528289.45999986</v>
      </c>
      <c r="E27" s="20">
        <f ca="1">+E25+E26</f>
        <v>0</v>
      </c>
      <c r="F27" s="20">
        <f ca="1">+F25+F26</f>
        <v>324147675.94999999</v>
      </c>
      <c r="G27" s="20">
        <f t="shared" ca="1" si="0"/>
        <v>81255342722.202682</v>
      </c>
      <c r="H27" s="20">
        <f t="shared" ca="1" si="0"/>
        <v>652675965.40999985</v>
      </c>
    </row>
    <row r="28" spans="1:8" ht="12.75" customHeight="1">
      <c r="A28" s="21" t="s">
        <v>30</v>
      </c>
      <c r="B28" s="22">
        <v>713</v>
      </c>
      <c r="C28" s="23">
        <f ca="1">IFERROR(INDIRECT("'"&amp;C$5&amp;"'!"&amp;ADDRESS(MATCH(IF($C$4="Tüm Şirketler",9003,IF($C$4="Hayatdışı Sigorta Şirketleri",9000,9001)),INDIRECT("'"&amp;C$5&amp;"'!$B$1:$B$1095"),0),MATCH($B28,INDIRECT("'"&amp;C$5&amp;"'!5:5"),0))),0)</f>
        <v>0</v>
      </c>
      <c r="D28" s="23">
        <f ca="1">IFERROR(INDIRECT("'"&amp;C$5&amp;"'!"&amp;ADDRESS(MATCH(IF($C$4="Tüm Şirketler",9003,IF($C$4="Hayatdışı Sigorta Şirketleri",9000,9001)),INDIRECT("'"&amp;C$5&amp;"'!$B$1:$B$1095"),0),MATCH($B28,INDIRECT("'"&amp;C$5&amp;"'!5:5"),0)+1)),0)</f>
        <v>0</v>
      </c>
      <c r="E28" s="23">
        <f ca="1">IFERROR(INDIRECT("'"&amp;E$5&amp;"'!"&amp;ADDRESS(MATCH(IF($C$4="Tüm Şirketler",9003,IF($C$4="Hayatdışı Sigorta Şirketleri",9000,9001)),INDIRECT("'"&amp;E$5&amp;"'!$B$1:$B$1095"),0),MATCH($B28,INDIRECT("'"&amp;E$5&amp;"'!5:5"),0))),0)</f>
        <v>0</v>
      </c>
      <c r="F28" s="23">
        <f ca="1">IFERROR(INDIRECT("'"&amp;E$5&amp;"'!"&amp;ADDRESS(MATCH(IF($C$4="Tüm Şirketler",9003,IF($C$4="Hayatdışı Sigorta Şirketleri",9000,9001)),INDIRECT("'"&amp;E$5&amp;"'!$B$1:$B$1095"),0),MATCH($B28,INDIRECT("'"&amp;E$5&amp;"'!5:5"),0)+1)),0)</f>
        <v>0</v>
      </c>
      <c r="G28" s="24">
        <f t="shared" ca="1" si="0"/>
        <v>0</v>
      </c>
      <c r="H28" s="24">
        <f t="shared" ca="1" si="0"/>
        <v>0</v>
      </c>
    </row>
    <row r="29" spans="1:8" ht="12.75" customHeight="1" thickBot="1">
      <c r="A29" s="80" t="s">
        <v>31</v>
      </c>
      <c r="B29" s="81"/>
      <c r="C29" s="31">
        <f ca="1">C28</f>
        <v>0</v>
      </c>
      <c r="D29" s="31">
        <f ca="1">D28</f>
        <v>0</v>
      </c>
      <c r="E29" s="31">
        <f ca="1">E28</f>
        <v>0</v>
      </c>
      <c r="F29" s="31">
        <f ca="1">F28</f>
        <v>0</v>
      </c>
      <c r="G29" s="31">
        <f t="shared" ca="1" si="0"/>
        <v>0</v>
      </c>
      <c r="H29" s="31">
        <f t="shared" ca="1" si="0"/>
        <v>0</v>
      </c>
    </row>
    <row r="30" spans="1:8" ht="12.75" customHeight="1">
      <c r="A30" s="21" t="s">
        <v>32</v>
      </c>
      <c r="B30" s="22">
        <v>727</v>
      </c>
      <c r="C30" s="23">
        <f ca="1">IFERROR(INDIRECT("'"&amp;C$5&amp;"'!"&amp;ADDRESS(MATCH(IF($C$4="Tüm Şirketler",9003,IF($C$4="Hayatdışı Sigorta Şirketleri",9000,9001)),INDIRECT("'"&amp;C$5&amp;"'!$B$1:$B$1095"),0),MATCH($B30,INDIRECT("'"&amp;C$5&amp;"'!5:5"),0))),0)</f>
        <v>1723730569.7741978</v>
      </c>
      <c r="D30" s="23">
        <f ca="1">IFERROR(INDIRECT("'"&amp;C$5&amp;"'!"&amp;ADDRESS(MATCH(IF($C$4="Tüm Şirketler",9003,IF($C$4="Hayatdışı Sigorta Şirketleri",9000,9001)),INDIRECT("'"&amp;C$5&amp;"'!$B$1:$B$1095"),0),MATCH($B30,INDIRECT("'"&amp;C$5&amp;"'!5:5"),0)+1)),0)</f>
        <v>0</v>
      </c>
      <c r="E30" s="23">
        <f ca="1">IFERROR(INDIRECT("'"&amp;E$5&amp;"'!"&amp;ADDRESS(MATCH(IF($C$4="Tüm Şirketler",9003,IF($C$4="Hayatdışı Sigorta Şirketleri",9000,9001)),INDIRECT("'"&amp;E$5&amp;"'!$B$1:$B$1095"),0),MATCH($B30,INDIRECT("'"&amp;E$5&amp;"'!5:5"),0))),0)</f>
        <v>0</v>
      </c>
      <c r="F30" s="23">
        <f ca="1">IFERROR(INDIRECT("'"&amp;E$5&amp;"'!"&amp;ADDRESS(MATCH(IF($C$4="Tüm Şirketler",9003,IF($C$4="Hayatdışı Sigorta Şirketleri",9000,9001)),INDIRECT("'"&amp;E$5&amp;"'!$B$1:$B$1095"),0),MATCH($B30,INDIRECT("'"&amp;E$5&amp;"'!5:5"),0)+1)),0)</f>
        <v>120572880.77</v>
      </c>
      <c r="G30" s="24">
        <f t="shared" ca="1" si="0"/>
        <v>1723730569.7741978</v>
      </c>
      <c r="H30" s="24">
        <f t="shared" ca="1" si="0"/>
        <v>120572880.77</v>
      </c>
    </row>
    <row r="31" spans="1:8" ht="12.75" customHeight="1" thickBot="1">
      <c r="A31" s="80" t="s">
        <v>33</v>
      </c>
      <c r="B31" s="81"/>
      <c r="C31" s="31">
        <f ca="1">C30</f>
        <v>1723730569.7741978</v>
      </c>
      <c r="D31" s="31">
        <f ca="1">D30</f>
        <v>0</v>
      </c>
      <c r="E31" s="31">
        <f ca="1">E30</f>
        <v>0</v>
      </c>
      <c r="F31" s="31">
        <f ca="1">F30</f>
        <v>120572880.77</v>
      </c>
      <c r="G31" s="31">
        <f t="shared" ca="1" si="0"/>
        <v>1723730569.7741978</v>
      </c>
      <c r="H31" s="31">
        <f t="shared" ca="1" si="0"/>
        <v>120572880.77</v>
      </c>
    </row>
    <row r="32" spans="1:8" ht="12.75" customHeight="1">
      <c r="A32" s="11" t="s">
        <v>34</v>
      </c>
      <c r="B32" s="12">
        <v>712</v>
      </c>
      <c r="C32" s="13">
        <f ca="1">IFERROR(INDIRECT("'"&amp;C$5&amp;"'!"&amp;ADDRESS(MATCH(IF($C$4="Tüm Şirketler",9003,IF($C$4="Hayatdışı Sigorta Şirketleri",9000,9001)),INDIRECT("'"&amp;C$5&amp;"'!$B$1:$B$1095"),0),MATCH($B32,INDIRECT("'"&amp;C$5&amp;"'!5:5"),0))),0)</f>
        <v>3625005984.966876</v>
      </c>
      <c r="D32" s="13">
        <f ca="1">IFERROR(INDIRECT("'"&amp;C$5&amp;"'!"&amp;ADDRESS(MATCH(IF($C$4="Tüm Şirketler",9003,IF($C$4="Hayatdışı Sigorta Şirketleri",9000,9001)),INDIRECT("'"&amp;C$5&amp;"'!$B$1:$B$1095"),0),MATCH($B32,INDIRECT("'"&amp;C$5&amp;"'!5:5"),0)+1)),0)</f>
        <v>223053229.84539175</v>
      </c>
      <c r="E32" s="13">
        <f ca="1">IFERROR(INDIRECT("'"&amp;E$5&amp;"'!"&amp;ADDRESS(MATCH(IF($C$4="Tüm Şirketler",9003,IF($C$4="Hayatdışı Sigorta Şirketleri",9000,9001)),INDIRECT("'"&amp;E$5&amp;"'!$B$1:$B$1095"),0),MATCH($B32,INDIRECT("'"&amp;E$5&amp;"'!5:5"),0))),0)</f>
        <v>368684586.56999999</v>
      </c>
      <c r="F32" s="13">
        <f ca="1">IFERROR(INDIRECT("'"&amp;E$5&amp;"'!"&amp;ADDRESS(MATCH(IF($C$4="Tüm Şirketler",9003,IF($C$4="Hayatdışı Sigorta Şirketleri",9000,9001)),INDIRECT("'"&amp;E$5&amp;"'!$B$1:$B$1095"),0),MATCH($B32,INDIRECT("'"&amp;E$5&amp;"'!5:5"),0)+1)),0)</f>
        <v>456198997.67000002</v>
      </c>
      <c r="G32" s="14">
        <f t="shared" ca="1" si="0"/>
        <v>3993690571.5368762</v>
      </c>
      <c r="H32" s="14">
        <f t="shared" ca="1" si="0"/>
        <v>679252227.51539183</v>
      </c>
    </row>
    <row r="33" spans="1:8" ht="12.75" customHeight="1">
      <c r="A33" s="32" t="s">
        <v>35</v>
      </c>
      <c r="B33" s="22">
        <v>738</v>
      </c>
      <c r="C33" s="23">
        <f ca="1">IFERROR(INDIRECT("'"&amp;C$5&amp;"'!"&amp;ADDRESS(MATCH(IF($C$4="Tüm Şirketler",9003,IF($C$4="Hayatdışı Sigorta Şirketleri",9000,9001)),INDIRECT("'"&amp;C$5&amp;"'!$B$1:$B$1095"),0),MATCH($B33,INDIRECT("'"&amp;C$5&amp;"'!5:5"),0))),0)</f>
        <v>0</v>
      </c>
      <c r="D33" s="23">
        <f ca="1">IFERROR(INDIRECT("'"&amp;C$5&amp;"'!"&amp;ADDRESS(MATCH(IF($C$4="Tüm Şirketler",9003,IF($C$4="Hayatdışı Sigorta Şirketleri",9000,9001)),INDIRECT("'"&amp;C$5&amp;"'!$B$1:$B$1095"),0),MATCH($B33,INDIRECT("'"&amp;C$5&amp;"'!5:5"),0)+1)),0)</f>
        <v>0</v>
      </c>
      <c r="E33" s="23">
        <f ca="1">IFERROR(INDIRECT("'"&amp;E$5&amp;"'!"&amp;ADDRESS(MATCH(IF($C$4="Tüm Şirketler",9003,IF($C$4="Hayatdışı Sigorta Şirketleri",9000,9001)),INDIRECT("'"&amp;E$5&amp;"'!$B$1:$B$1095"),0),MATCH($B33,INDIRECT("'"&amp;E$5&amp;"'!5:5"),0))),0)</f>
        <v>0</v>
      </c>
      <c r="F33" s="23">
        <f ca="1">IFERROR(INDIRECT("'"&amp;E$5&amp;"'!"&amp;ADDRESS(MATCH(IF($C$4="Tüm Şirketler",9003,IF($C$4="Hayatdışı Sigorta Şirketleri",9000,9001)),INDIRECT("'"&amp;E$5&amp;"'!$B$1:$B$1095"),0),MATCH($B33,INDIRECT("'"&amp;E$5&amp;"'!5:5"),0)+1)),0)</f>
        <v>0</v>
      </c>
      <c r="G33" s="24">
        <f t="shared" ca="1" si="0"/>
        <v>0</v>
      </c>
      <c r="H33" s="24">
        <f t="shared" ca="1" si="0"/>
        <v>0</v>
      </c>
    </row>
    <row r="34" spans="1:8" ht="12.75" customHeight="1">
      <c r="A34" s="16" t="s">
        <v>36</v>
      </c>
      <c r="B34" s="17">
        <v>739</v>
      </c>
      <c r="C34" s="18">
        <f ca="1">IFERROR(INDIRECT("'"&amp;C$5&amp;"'!"&amp;ADDRESS(MATCH(IF($C$4="Tüm Şirketler",9003,IF($C$4="Hayatdışı Sigorta Şirketleri",9000,9001)),INDIRECT("'"&amp;C$5&amp;"'!$B$1:$B$1095"),0),MATCH($B34,INDIRECT("'"&amp;C$5&amp;"'!5:5"),0))),0)</f>
        <v>0</v>
      </c>
      <c r="D34" s="18">
        <f ca="1">IFERROR(INDIRECT("'"&amp;C$5&amp;"'!"&amp;ADDRESS(MATCH(IF($C$4="Tüm Şirketler",9003,IF($C$4="Hayatdışı Sigorta Şirketleri",9000,9001)),INDIRECT("'"&amp;C$5&amp;"'!$B$1:$B$1095"),0),MATCH($B34,INDIRECT("'"&amp;C$5&amp;"'!5:5"),0)+1)),0)</f>
        <v>0</v>
      </c>
      <c r="E34" s="18">
        <f ca="1">IFERROR(INDIRECT("'"&amp;E$5&amp;"'!"&amp;ADDRESS(MATCH(IF($C$4="Tüm Şirketler",9003,IF($C$4="Hayatdışı Sigorta Şirketleri",9000,9001)),INDIRECT("'"&amp;E$5&amp;"'!$B$1:$B$1095"),0),MATCH($B34,INDIRECT("'"&amp;E$5&amp;"'!5:5"),0))),0)</f>
        <v>0</v>
      </c>
      <c r="F34" s="18">
        <f ca="1">IFERROR(INDIRECT("'"&amp;E$5&amp;"'!"&amp;ADDRESS(MATCH(IF($C$4="Tüm Şirketler",9003,IF($C$4="Hayatdışı Sigorta Şirketleri",9000,9001)),INDIRECT("'"&amp;E$5&amp;"'!$B$1:$B$1095"),0),MATCH($B34,INDIRECT("'"&amp;E$5&amp;"'!5:5"),0)+1)),0)</f>
        <v>0</v>
      </c>
      <c r="G34" s="19">
        <f t="shared" ca="1" si="0"/>
        <v>0</v>
      </c>
      <c r="H34" s="19">
        <f t="shared" ca="1" si="0"/>
        <v>0</v>
      </c>
    </row>
    <row r="35" spans="1:8" ht="12.75" customHeight="1" thickBot="1">
      <c r="A35" s="78" t="s">
        <v>37</v>
      </c>
      <c r="B35" s="79"/>
      <c r="C35" s="20">
        <f ca="1">SUM(C32:C34)</f>
        <v>3625005984.966876</v>
      </c>
      <c r="D35" s="20">
        <f ca="1">SUM(D32:D34)</f>
        <v>223053229.84539175</v>
      </c>
      <c r="E35" s="20">
        <f ca="1">SUM(E32:E34)</f>
        <v>368684586.56999999</v>
      </c>
      <c r="F35" s="20">
        <f ca="1">SUM(F32:F34)</f>
        <v>456198997.67000002</v>
      </c>
      <c r="G35" s="20">
        <f t="shared" ca="1" si="0"/>
        <v>3993690571.5368762</v>
      </c>
      <c r="H35" s="20">
        <f t="shared" ca="1" si="0"/>
        <v>679252227.51539183</v>
      </c>
    </row>
    <row r="36" spans="1:8" ht="12.75" customHeight="1">
      <c r="A36" s="11" t="s">
        <v>38</v>
      </c>
      <c r="B36" s="12">
        <v>710</v>
      </c>
      <c r="C36" s="13">
        <f ca="1">IFERROR(INDIRECT("'"&amp;C$5&amp;"'!"&amp;ADDRESS(MATCH(IF($C$4="Tüm Şirketler",9003,IF($C$4="Hayatdışı Sigorta Şirketleri",9000,9001)),INDIRECT("'"&amp;C$5&amp;"'!$B$1:$B$1095"),0),MATCH($B36,INDIRECT("'"&amp;C$5&amp;"'!5:5"),0))),0)</f>
        <v>7554484114.8389683</v>
      </c>
      <c r="D36" s="13">
        <f ca="1">IFERROR(INDIRECT("'"&amp;C$5&amp;"'!"&amp;ADDRESS(MATCH(IF($C$4="Tüm Şirketler",9003,IF($C$4="Hayatdışı Sigorta Şirketleri",9000,9001)),INDIRECT("'"&amp;C$5&amp;"'!$B$1:$B$1095"),0),MATCH($B36,INDIRECT("'"&amp;C$5&amp;"'!5:5"),0)+1)),0)</f>
        <v>23608470.293882634</v>
      </c>
      <c r="E36" s="13">
        <f ca="1">IFERROR(INDIRECT("'"&amp;E$5&amp;"'!"&amp;ADDRESS(MATCH(IF($C$4="Tüm Şirketler",9003,IF($C$4="Hayatdışı Sigorta Şirketleri",9000,9001)),INDIRECT("'"&amp;E$5&amp;"'!$B$1:$B$1095"),0),MATCH($B36,INDIRECT("'"&amp;E$5&amp;"'!5:5"),0))),0)</f>
        <v>176595352.68000001</v>
      </c>
      <c r="F36" s="13">
        <f ca="1">IFERROR(INDIRECT("'"&amp;E$5&amp;"'!"&amp;ADDRESS(MATCH(IF($C$4="Tüm Şirketler",9003,IF($C$4="Hayatdışı Sigorta Şirketleri",9000,9001)),INDIRECT("'"&amp;E$5&amp;"'!$B$1:$B$1095"),0),MATCH($B36,INDIRECT("'"&amp;E$5&amp;"'!5:5"),0)+1)),0)</f>
        <v>156738017.19</v>
      </c>
      <c r="G36" s="14">
        <f t="shared" ca="1" si="0"/>
        <v>7731079467.5189686</v>
      </c>
      <c r="H36" s="14">
        <f t="shared" ca="1" si="0"/>
        <v>180346487.48388264</v>
      </c>
    </row>
    <row r="37" spans="1:8" ht="12.75" customHeight="1">
      <c r="A37" s="16" t="s">
        <v>39</v>
      </c>
      <c r="B37" s="17">
        <v>711</v>
      </c>
      <c r="C37" s="18">
        <f ca="1">IFERROR(INDIRECT("'"&amp;C$5&amp;"'!"&amp;ADDRESS(MATCH(IF($C$4="Tüm Şirketler",9003,IF($C$4="Hayatdışı Sigorta Şirketleri",9000,9001)),INDIRECT("'"&amp;C$5&amp;"'!$B$1:$B$1095"),0),MATCH($B37,INDIRECT("'"&amp;C$5&amp;"'!5:5"),0))),0)</f>
        <v>23406376.379999999</v>
      </c>
      <c r="D37" s="18">
        <f ca="1">IFERROR(INDIRECT("'"&amp;C$5&amp;"'!"&amp;ADDRESS(MATCH(IF($C$4="Tüm Şirketler",9003,IF($C$4="Hayatdışı Sigorta Şirketleri",9000,9001)),INDIRECT("'"&amp;C$5&amp;"'!$B$1:$B$1095"),0),MATCH($B37,INDIRECT("'"&amp;C$5&amp;"'!5:5"),0)+1)),0)</f>
        <v>0</v>
      </c>
      <c r="E37" s="18">
        <f ca="1">IFERROR(INDIRECT("'"&amp;E$5&amp;"'!"&amp;ADDRESS(MATCH(IF($C$4="Tüm Şirketler",9003,IF($C$4="Hayatdışı Sigorta Şirketleri",9000,9001)),INDIRECT("'"&amp;E$5&amp;"'!$B$1:$B$1095"),0),MATCH($B37,INDIRECT("'"&amp;E$5&amp;"'!5:5"),0))),0)</f>
        <v>0</v>
      </c>
      <c r="F37" s="18">
        <f ca="1">IFERROR(INDIRECT("'"&amp;E$5&amp;"'!"&amp;ADDRESS(MATCH(IF($C$4="Tüm Şirketler",9003,IF($C$4="Hayatdışı Sigorta Şirketleri",9000,9001)),INDIRECT("'"&amp;E$5&amp;"'!$B$1:$B$1095"),0),MATCH($B37,INDIRECT("'"&amp;E$5&amp;"'!5:5"),0)+1)),0)</f>
        <v>0</v>
      </c>
      <c r="G37" s="19">
        <f t="shared" ca="1" si="0"/>
        <v>23406376.379999999</v>
      </c>
      <c r="H37" s="19">
        <f t="shared" ca="1" si="0"/>
        <v>0</v>
      </c>
    </row>
    <row r="38" spans="1:8" ht="12.75" customHeight="1" thickBot="1">
      <c r="A38" s="78" t="s">
        <v>40</v>
      </c>
      <c r="B38" s="79"/>
      <c r="C38" s="20">
        <f ca="1">SUM(C36:C37)</f>
        <v>7577890491.2189684</v>
      </c>
      <c r="D38" s="20">
        <f ca="1">SUM(D36:D37)</f>
        <v>23608470.293882634</v>
      </c>
      <c r="E38" s="20">
        <f ca="1">SUM(E36:E37)</f>
        <v>176595352.68000001</v>
      </c>
      <c r="F38" s="20">
        <f ca="1">SUM(F36:F37)</f>
        <v>156738017.19</v>
      </c>
      <c r="G38" s="20">
        <f t="shared" ca="1" si="0"/>
        <v>7754485843.8989687</v>
      </c>
      <c r="H38" s="20">
        <f t="shared" ca="1" si="0"/>
        <v>180346487.48388264</v>
      </c>
    </row>
    <row r="39" spans="1:8" ht="12.75" customHeight="1">
      <c r="A39" s="11" t="s">
        <v>41</v>
      </c>
      <c r="B39" s="12">
        <v>701</v>
      </c>
      <c r="C39" s="14">
        <f ca="1">SUM(C40:C42)</f>
        <v>55165538347.760109</v>
      </c>
      <c r="D39" s="14">
        <f ca="1">SUM(D40:D42)</f>
        <v>256070398.52260107</v>
      </c>
      <c r="E39" s="14">
        <f ca="1">SUM(E40:E42)</f>
        <v>1365002661.5586648</v>
      </c>
      <c r="F39" s="14">
        <f ca="1">SUM(F40:F42)</f>
        <v>4726359445.8000002</v>
      </c>
      <c r="G39" s="14">
        <f t="shared" ca="1" si="0"/>
        <v>56530541009.318771</v>
      </c>
      <c r="H39" s="14">
        <f t="shared" ca="1" si="0"/>
        <v>4982429844.3226013</v>
      </c>
    </row>
    <row r="40" spans="1:8" ht="12.75" customHeight="1">
      <c r="A40" s="33" t="s">
        <v>42</v>
      </c>
      <c r="B40" s="34">
        <v>900</v>
      </c>
      <c r="C40" s="23">
        <f t="shared" ref="C40:C49" ca="1" si="2">IFERROR(INDIRECT("'"&amp;C$5&amp;"'!"&amp;ADDRESS(MATCH(IF($C$4="Tüm Şirketler",9003,IF($C$4="Hayatdışı Sigorta Şirketleri",9000,9001)),INDIRECT("'"&amp;C$5&amp;"'!$B$1:$B$1095"),0),MATCH($B40,INDIRECT("'"&amp;C$5&amp;"'!5:5"),0))),0)</f>
        <v>12420257950.958668</v>
      </c>
      <c r="D40" s="23">
        <f t="shared" ref="D40:D49" ca="1" si="3">IFERROR(INDIRECT("'"&amp;C$5&amp;"'!"&amp;ADDRESS(MATCH(IF($C$4="Tüm Şirketler",9003,IF($C$4="Hayatdışı Sigorta Şirketleri",9000,9001)),INDIRECT("'"&amp;C$5&amp;"'!$B$1:$B$1095"),0),MATCH($B40,INDIRECT("'"&amp;C$5&amp;"'!5:5"),0)+1)),0)</f>
        <v>32960745.251695231</v>
      </c>
      <c r="E40" s="23">
        <f t="shared" ref="E40:E49" ca="1" si="4">IFERROR(INDIRECT("'"&amp;E$5&amp;"'!"&amp;ADDRESS(MATCH(IF($C$4="Tüm Şirketler",9003,IF($C$4="Hayatdışı Sigorta Şirketleri",9000,9001)),INDIRECT("'"&amp;E$5&amp;"'!$B$1:$B$1095"),0),MATCH($B40,INDIRECT("'"&amp;E$5&amp;"'!5:5"),0))),0)</f>
        <v>179449099.54677445</v>
      </c>
      <c r="F40" s="23">
        <f t="shared" ref="F40:F49" ca="1" si="5">IFERROR(INDIRECT("'"&amp;E$5&amp;"'!"&amp;ADDRESS(MATCH(IF($C$4="Tüm Şirketler",9003,IF($C$4="Hayatdışı Sigorta Şirketleri",9000,9001)),INDIRECT("'"&amp;E$5&amp;"'!$B$1:$B$1095"),0),MATCH($B40,INDIRECT("'"&amp;E$5&amp;"'!5:5"),0)+1)),0)</f>
        <v>335832512.70738035</v>
      </c>
      <c r="G40" s="24">
        <f t="shared" ca="1" si="0"/>
        <v>12599707050.505442</v>
      </c>
      <c r="H40" s="24">
        <f t="shared" ca="1" si="0"/>
        <v>368793257.95907557</v>
      </c>
    </row>
    <row r="41" spans="1:8" ht="12.75" customHeight="1">
      <c r="A41" s="33" t="s">
        <v>43</v>
      </c>
      <c r="B41" s="34">
        <v>901</v>
      </c>
      <c r="C41" s="23">
        <f t="shared" ca="1" si="2"/>
        <v>22261416071.38945</v>
      </c>
      <c r="D41" s="23">
        <f t="shared" ca="1" si="3"/>
        <v>115825155.72780587</v>
      </c>
      <c r="E41" s="23">
        <f t="shared" ca="1" si="4"/>
        <v>635574641.6648798</v>
      </c>
      <c r="F41" s="23">
        <f t="shared" ca="1" si="5"/>
        <v>1263116577.57389</v>
      </c>
      <c r="G41" s="24">
        <f t="shared" ca="1" si="0"/>
        <v>22896990713.054329</v>
      </c>
      <c r="H41" s="24">
        <f t="shared" ca="1" si="0"/>
        <v>1378941733.3016958</v>
      </c>
    </row>
    <row r="42" spans="1:8" ht="12.75" customHeight="1">
      <c r="A42" s="33" t="s">
        <v>44</v>
      </c>
      <c r="B42" s="34">
        <v>902</v>
      </c>
      <c r="C42" s="23">
        <f t="shared" ca="1" si="2"/>
        <v>20483864325.411995</v>
      </c>
      <c r="D42" s="23">
        <f t="shared" ca="1" si="3"/>
        <v>107284497.54309998</v>
      </c>
      <c r="E42" s="23">
        <f t="shared" ca="1" si="4"/>
        <v>549978920.34701073</v>
      </c>
      <c r="F42" s="23">
        <f t="shared" ca="1" si="5"/>
        <v>3127410355.5187302</v>
      </c>
      <c r="G42" s="24">
        <f t="shared" ca="1" si="0"/>
        <v>21033843245.759007</v>
      </c>
      <c r="H42" s="24">
        <f t="shared" ca="1" si="0"/>
        <v>3234694853.06183</v>
      </c>
    </row>
    <row r="43" spans="1:8" ht="12.75" customHeight="1">
      <c r="A43" s="32" t="s">
        <v>45</v>
      </c>
      <c r="B43" s="22">
        <v>703</v>
      </c>
      <c r="C43" s="23">
        <f t="shared" ca="1" si="2"/>
        <v>11379406125.49029</v>
      </c>
      <c r="D43" s="23">
        <f t="shared" ca="1" si="3"/>
        <v>0</v>
      </c>
      <c r="E43" s="23">
        <f t="shared" ca="1" si="4"/>
        <v>0</v>
      </c>
      <c r="F43" s="23">
        <f t="shared" ca="1" si="5"/>
        <v>0</v>
      </c>
      <c r="G43" s="24">
        <f t="shared" ca="1" si="0"/>
        <v>11379406125.49029</v>
      </c>
      <c r="H43" s="24">
        <f t="shared" ca="1" si="0"/>
        <v>0</v>
      </c>
    </row>
    <row r="44" spans="1:8" ht="12.75" customHeight="1">
      <c r="A44" s="32" t="s">
        <v>46</v>
      </c>
      <c r="B44" s="22">
        <v>740</v>
      </c>
      <c r="C44" s="23">
        <f t="shared" ca="1" si="2"/>
        <v>20612631080.879276</v>
      </c>
      <c r="D44" s="23">
        <f t="shared" ca="1" si="3"/>
        <v>46574283.359999999</v>
      </c>
      <c r="E44" s="23">
        <f t="shared" ca="1" si="4"/>
        <v>623553344.73538494</v>
      </c>
      <c r="F44" s="23">
        <f t="shared" ca="1" si="5"/>
        <v>97160079.38000001</v>
      </c>
      <c r="G44" s="24">
        <f t="shared" ca="1" si="0"/>
        <v>21236184425.614662</v>
      </c>
      <c r="H44" s="24">
        <f t="shared" ca="1" si="0"/>
        <v>143734362.74000001</v>
      </c>
    </row>
    <row r="45" spans="1:8" ht="12.75" customHeight="1">
      <c r="A45" s="32" t="s">
        <v>47</v>
      </c>
      <c r="B45" s="22">
        <v>741</v>
      </c>
      <c r="C45" s="23">
        <f t="shared" ca="1" si="2"/>
        <v>1769189223.877739</v>
      </c>
      <c r="D45" s="23">
        <f t="shared" ca="1" si="3"/>
        <v>4021680.4699999997</v>
      </c>
      <c r="E45" s="23">
        <f t="shared" ca="1" si="4"/>
        <v>25527499.290215995</v>
      </c>
      <c r="F45" s="23">
        <f t="shared" ca="1" si="5"/>
        <v>11243225.870000001</v>
      </c>
      <c r="G45" s="24">
        <f t="shared" ca="1" si="0"/>
        <v>1794716723.1679549</v>
      </c>
      <c r="H45" s="24">
        <f t="shared" ca="1" si="0"/>
        <v>15264906.34</v>
      </c>
    </row>
    <row r="46" spans="1:8" ht="12.75" customHeight="1">
      <c r="A46" s="32" t="s">
        <v>48</v>
      </c>
      <c r="B46" s="22">
        <v>742</v>
      </c>
      <c r="C46" s="23">
        <f t="shared" ca="1" si="2"/>
        <v>494579764.19042057</v>
      </c>
      <c r="D46" s="23">
        <f t="shared" ca="1" si="3"/>
        <v>0</v>
      </c>
      <c r="E46" s="23">
        <f t="shared" ca="1" si="4"/>
        <v>24897071.120215997</v>
      </c>
      <c r="F46" s="23">
        <f t="shared" ca="1" si="5"/>
        <v>0</v>
      </c>
      <c r="G46" s="24">
        <f t="shared" ca="1" si="0"/>
        <v>519476835.31063658</v>
      </c>
      <c r="H46" s="24">
        <f t="shared" ca="1" si="0"/>
        <v>0</v>
      </c>
    </row>
    <row r="47" spans="1:8" ht="12.75" customHeight="1">
      <c r="A47" s="32" t="s">
        <v>49</v>
      </c>
      <c r="B47" s="22">
        <v>743</v>
      </c>
      <c r="C47" s="23">
        <f t="shared" ca="1" si="2"/>
        <v>0</v>
      </c>
      <c r="D47" s="23">
        <f t="shared" ca="1" si="3"/>
        <v>0</v>
      </c>
      <c r="E47" s="23">
        <f t="shared" ca="1" si="4"/>
        <v>0</v>
      </c>
      <c r="F47" s="23">
        <f t="shared" ca="1" si="5"/>
        <v>0</v>
      </c>
      <c r="G47" s="24">
        <f t="shared" ca="1" si="0"/>
        <v>0</v>
      </c>
      <c r="H47" s="24">
        <f t="shared" ca="1" si="0"/>
        <v>0</v>
      </c>
    </row>
    <row r="48" spans="1:8" ht="12.75" customHeight="1">
      <c r="A48" s="32" t="s">
        <v>50</v>
      </c>
      <c r="B48" s="22">
        <v>744</v>
      </c>
      <c r="C48" s="23">
        <f t="shared" ca="1" si="2"/>
        <v>660137127.43107104</v>
      </c>
      <c r="D48" s="23">
        <f t="shared" ca="1" si="3"/>
        <v>6.24</v>
      </c>
      <c r="E48" s="23">
        <f t="shared" ca="1" si="4"/>
        <v>15999264.900216002</v>
      </c>
      <c r="F48" s="23">
        <f t="shared" ca="1" si="5"/>
        <v>0</v>
      </c>
      <c r="G48" s="24">
        <f t="shared" ca="1" si="0"/>
        <v>676136392.33128703</v>
      </c>
      <c r="H48" s="24">
        <f t="shared" ca="1" si="0"/>
        <v>6.24</v>
      </c>
    </row>
    <row r="49" spans="1:8" ht="12.75" customHeight="1">
      <c r="A49" s="32" t="s">
        <v>51</v>
      </c>
      <c r="B49" s="22">
        <v>761</v>
      </c>
      <c r="C49" s="23">
        <f t="shared" ca="1" si="2"/>
        <v>0</v>
      </c>
      <c r="D49" s="23">
        <f t="shared" ca="1" si="3"/>
        <v>0</v>
      </c>
      <c r="E49" s="23">
        <f t="shared" ca="1" si="4"/>
        <v>0</v>
      </c>
      <c r="F49" s="23">
        <f t="shared" ca="1" si="5"/>
        <v>0</v>
      </c>
      <c r="G49" s="24">
        <f t="shared" ca="1" si="0"/>
        <v>0</v>
      </c>
      <c r="H49" s="24">
        <f t="shared" ca="1" si="0"/>
        <v>0</v>
      </c>
    </row>
    <row r="50" spans="1:8" ht="12.75" customHeight="1" thickBot="1">
      <c r="A50" s="78" t="s">
        <v>52</v>
      </c>
      <c r="B50" s="79"/>
      <c r="C50" s="20">
        <f ca="1">C39+SUM(C43:C49)</f>
        <v>90081481669.628906</v>
      </c>
      <c r="D50" s="20">
        <f ca="1">D39+SUM(D43:D49)</f>
        <v>306666368.59260106</v>
      </c>
      <c r="E50" s="20">
        <f ca="1">E39+SUM(E43:E49)</f>
        <v>2054979841.6046977</v>
      </c>
      <c r="F50" s="20">
        <f ca="1">F39+SUM(F43:F49)</f>
        <v>4834762751.0500002</v>
      </c>
      <c r="G50" s="20">
        <f t="shared" ca="1" si="0"/>
        <v>92136461511.233597</v>
      </c>
      <c r="H50" s="20">
        <f t="shared" ca="1" si="0"/>
        <v>5141429119.642601</v>
      </c>
    </row>
    <row r="51" spans="1:8" ht="12.75" customHeight="1">
      <c r="A51" s="11" t="s">
        <v>53</v>
      </c>
      <c r="B51" s="12">
        <v>723</v>
      </c>
      <c r="C51" s="13">
        <f t="shared" ref="C51:C68" ca="1" si="6">IFERROR(INDIRECT("'"&amp;C$5&amp;"'!"&amp;ADDRESS(MATCH(IF($C$4="Tüm Şirketler",9003,IF($C$4="Hayatdışı Sigorta Şirketleri",9000,9001)),INDIRECT("'"&amp;C$5&amp;"'!$B$1:$B$1095"),0),MATCH($B51,INDIRECT("'"&amp;C$5&amp;"'!5:5"),0))),0)</f>
        <v>377724289.81383735</v>
      </c>
      <c r="D51" s="13">
        <f t="shared" ref="D51:D68" ca="1" si="7">IFERROR(INDIRECT("'"&amp;C$5&amp;"'!"&amp;ADDRESS(MATCH(IF($C$4="Tüm Şirketler",9003,IF($C$4="Hayatdışı Sigorta Şirketleri",9000,9001)),INDIRECT("'"&amp;C$5&amp;"'!$B$1:$B$1095"),0),MATCH($B51,INDIRECT("'"&amp;C$5&amp;"'!5:5"),0)+1)),0)</f>
        <v>3967470.4110802202</v>
      </c>
      <c r="E51" s="13">
        <f t="shared" ref="E51:E68" ca="1" si="8">IFERROR(INDIRECT("'"&amp;E$5&amp;"'!"&amp;ADDRESS(MATCH(IF($C$4="Tüm Şirketler",9003,IF($C$4="Hayatdışı Sigorta Şirketleri",9000,9001)),INDIRECT("'"&amp;E$5&amp;"'!$B$1:$B$1095"),0),MATCH($B51,INDIRECT("'"&amp;E$5&amp;"'!5:5"),0))),0)</f>
        <v>1759621.1300740002</v>
      </c>
      <c r="F51" s="13">
        <f t="shared" ref="F51:F68" ca="1" si="9">IFERROR(INDIRECT("'"&amp;E$5&amp;"'!"&amp;ADDRESS(MATCH(IF($C$4="Tüm Şirketler",9003,IF($C$4="Hayatdışı Sigorta Şirketleri",9000,9001)),INDIRECT("'"&amp;E$5&amp;"'!$B$1:$B$1095"),0),MATCH($B51,INDIRECT("'"&amp;E$5&amp;"'!5:5"),0)+1)),0)</f>
        <v>1968366.16</v>
      </c>
      <c r="G51" s="14">
        <f t="shared" ca="1" si="0"/>
        <v>379483910.94391137</v>
      </c>
      <c r="H51" s="14">
        <f t="shared" ca="1" si="0"/>
        <v>5935836.5710802199</v>
      </c>
    </row>
    <row r="52" spans="1:8" ht="12.75" customHeight="1">
      <c r="A52" s="32" t="s">
        <v>54</v>
      </c>
      <c r="B52" s="22">
        <v>724</v>
      </c>
      <c r="C52" s="23">
        <f t="shared" ca="1" si="6"/>
        <v>2068165842.3142862</v>
      </c>
      <c r="D52" s="23">
        <f t="shared" ca="1" si="7"/>
        <v>7536472.4775458137</v>
      </c>
      <c r="E52" s="23">
        <f t="shared" ca="1" si="8"/>
        <v>55017397.078915007</v>
      </c>
      <c r="F52" s="23">
        <f t="shared" ca="1" si="9"/>
        <v>5104194.17</v>
      </c>
      <c r="G52" s="24">
        <f t="shared" ca="1" si="0"/>
        <v>2123183239.3932014</v>
      </c>
      <c r="H52" s="24">
        <f t="shared" ca="1" si="0"/>
        <v>12640666.647545815</v>
      </c>
    </row>
    <row r="53" spans="1:8" ht="12.75" customHeight="1">
      <c r="A53" s="32" t="s">
        <v>55</v>
      </c>
      <c r="B53" s="22">
        <v>765</v>
      </c>
      <c r="C53" s="23">
        <f t="shared" ca="1" si="6"/>
        <v>9651399874.7836742</v>
      </c>
      <c r="D53" s="23">
        <f t="shared" ca="1" si="7"/>
        <v>29175970.850000001</v>
      </c>
      <c r="E53" s="23">
        <f t="shared" ca="1" si="8"/>
        <v>149923252.56999996</v>
      </c>
      <c r="F53" s="23">
        <f t="shared" ca="1" si="9"/>
        <v>11906066.32</v>
      </c>
      <c r="G53" s="24">
        <f t="shared" ca="1" si="0"/>
        <v>9801323127.3536739</v>
      </c>
      <c r="H53" s="24">
        <f t="shared" ca="1" si="0"/>
        <v>41082037.170000002</v>
      </c>
    </row>
    <row r="54" spans="1:8" ht="12.75" customHeight="1">
      <c r="A54" s="32" t="s">
        <v>56</v>
      </c>
      <c r="B54" s="22">
        <v>766</v>
      </c>
      <c r="C54" s="23">
        <f t="shared" ca="1" si="6"/>
        <v>910914075.44238877</v>
      </c>
      <c r="D54" s="23">
        <f t="shared" ca="1" si="7"/>
        <v>2880591.78431</v>
      </c>
      <c r="E54" s="23">
        <f t="shared" ca="1" si="8"/>
        <v>33734788.420000002</v>
      </c>
      <c r="F54" s="23">
        <f t="shared" ca="1" si="9"/>
        <v>287332.53999999998</v>
      </c>
      <c r="G54" s="24">
        <f t="shared" ca="1" si="0"/>
        <v>944648863.86238873</v>
      </c>
      <c r="H54" s="24">
        <f t="shared" ca="1" si="0"/>
        <v>3167924.3243100001</v>
      </c>
    </row>
    <row r="55" spans="1:8" ht="12.75" customHeight="1">
      <c r="A55" s="32" t="s">
        <v>57</v>
      </c>
      <c r="B55" s="22">
        <v>767</v>
      </c>
      <c r="C55" s="23">
        <f t="shared" ca="1" si="6"/>
        <v>7616759481.0176601</v>
      </c>
      <c r="D55" s="23">
        <f t="shared" ca="1" si="7"/>
        <v>22957249.879444204</v>
      </c>
      <c r="E55" s="23">
        <f t="shared" ca="1" si="8"/>
        <v>184766046.72211501</v>
      </c>
      <c r="F55" s="23">
        <f t="shared" ca="1" si="9"/>
        <v>234869846.45999998</v>
      </c>
      <c r="G55" s="24">
        <f t="shared" ca="1" si="0"/>
        <v>7801525527.7397747</v>
      </c>
      <c r="H55" s="24">
        <f t="shared" ca="1" si="0"/>
        <v>257827096.33944419</v>
      </c>
    </row>
    <row r="56" spans="1:8" ht="12.75" customHeight="1">
      <c r="A56" s="32" t="s">
        <v>58</v>
      </c>
      <c r="B56" s="22">
        <v>768</v>
      </c>
      <c r="C56" s="23">
        <f t="shared" ca="1" si="6"/>
        <v>9664953692.153204</v>
      </c>
      <c r="D56" s="23">
        <f t="shared" ca="1" si="7"/>
        <v>29824257.868453603</v>
      </c>
      <c r="E56" s="23">
        <f t="shared" ca="1" si="8"/>
        <v>30176926.650175996</v>
      </c>
      <c r="F56" s="23">
        <f t="shared" ca="1" si="9"/>
        <v>4288347</v>
      </c>
      <c r="G56" s="24">
        <f t="shared" ca="1" si="0"/>
        <v>9695130618.8033791</v>
      </c>
      <c r="H56" s="24">
        <f t="shared" ca="1" si="0"/>
        <v>34112604.868453607</v>
      </c>
    </row>
    <row r="57" spans="1:8" ht="12.75" customHeight="1">
      <c r="A57" s="32" t="s">
        <v>59</v>
      </c>
      <c r="B57" s="22">
        <v>772</v>
      </c>
      <c r="C57" s="23">
        <f t="shared" ca="1" si="6"/>
        <v>0</v>
      </c>
      <c r="D57" s="23">
        <f t="shared" ca="1" si="7"/>
        <v>0</v>
      </c>
      <c r="E57" s="23">
        <f t="shared" ca="1" si="8"/>
        <v>0</v>
      </c>
      <c r="F57" s="23">
        <f t="shared" ca="1" si="9"/>
        <v>0</v>
      </c>
      <c r="G57" s="24">
        <f t="shared" ca="1" si="0"/>
        <v>0</v>
      </c>
      <c r="H57" s="24">
        <f t="shared" ca="1" si="0"/>
        <v>0</v>
      </c>
    </row>
    <row r="58" spans="1:8" ht="12.75" customHeight="1">
      <c r="A58" s="32" t="s">
        <v>60</v>
      </c>
      <c r="B58" s="22">
        <v>773</v>
      </c>
      <c r="C58" s="23">
        <f t="shared" ca="1" si="6"/>
        <v>96019823.419999972</v>
      </c>
      <c r="D58" s="23">
        <f t="shared" ca="1" si="7"/>
        <v>0</v>
      </c>
      <c r="E58" s="23">
        <f t="shared" ca="1" si="8"/>
        <v>24766563.03565</v>
      </c>
      <c r="F58" s="23">
        <f t="shared" ca="1" si="9"/>
        <v>0</v>
      </c>
      <c r="G58" s="24">
        <f t="shared" ca="1" si="0"/>
        <v>120786386.45564997</v>
      </c>
      <c r="H58" s="24">
        <f t="shared" ca="1" si="0"/>
        <v>0</v>
      </c>
    </row>
    <row r="59" spans="1:8" ht="12.75" customHeight="1">
      <c r="A59" s="32" t="s">
        <v>61</v>
      </c>
      <c r="B59" s="22">
        <v>774</v>
      </c>
      <c r="C59" s="23">
        <f t="shared" ca="1" si="6"/>
        <v>0</v>
      </c>
      <c r="D59" s="23">
        <f t="shared" ca="1" si="7"/>
        <v>0</v>
      </c>
      <c r="E59" s="23">
        <f t="shared" ca="1" si="8"/>
        <v>0</v>
      </c>
      <c r="F59" s="23">
        <f t="shared" ca="1" si="9"/>
        <v>0</v>
      </c>
      <c r="G59" s="24">
        <f t="shared" ca="1" si="0"/>
        <v>0</v>
      </c>
      <c r="H59" s="24">
        <f t="shared" ca="1" si="0"/>
        <v>0</v>
      </c>
    </row>
    <row r="60" spans="1:8" ht="12.75" customHeight="1">
      <c r="A60" s="32" t="s">
        <v>62</v>
      </c>
      <c r="B60" s="22">
        <v>775</v>
      </c>
      <c r="C60" s="23">
        <f t="shared" ca="1" si="6"/>
        <v>0</v>
      </c>
      <c r="D60" s="23">
        <f t="shared" ca="1" si="7"/>
        <v>0</v>
      </c>
      <c r="E60" s="23">
        <f t="shared" ca="1" si="8"/>
        <v>147206655.78999999</v>
      </c>
      <c r="F60" s="23">
        <f t="shared" ca="1" si="9"/>
        <v>50742118.039999999</v>
      </c>
      <c r="G60" s="24">
        <f t="shared" ca="1" si="0"/>
        <v>147206655.78999999</v>
      </c>
      <c r="H60" s="24">
        <f t="shared" ca="1" si="0"/>
        <v>50742118.039999999</v>
      </c>
    </row>
    <row r="61" spans="1:8" ht="12.75" customHeight="1">
      <c r="A61" s="32" t="s">
        <v>63</v>
      </c>
      <c r="B61" s="22">
        <v>776</v>
      </c>
      <c r="C61" s="23">
        <f t="shared" ca="1" si="6"/>
        <v>993434023.41000009</v>
      </c>
      <c r="D61" s="23">
        <f t="shared" ca="1" si="7"/>
        <v>0</v>
      </c>
      <c r="E61" s="23">
        <f t="shared" ca="1" si="8"/>
        <v>239861147.68094999</v>
      </c>
      <c r="F61" s="23">
        <f t="shared" ca="1" si="9"/>
        <v>0</v>
      </c>
      <c r="G61" s="24">
        <f t="shared" ca="1" si="0"/>
        <v>1233295171.09095</v>
      </c>
      <c r="H61" s="24">
        <f t="shared" ca="1" si="0"/>
        <v>0</v>
      </c>
    </row>
    <row r="62" spans="1:8" ht="12.75" customHeight="1">
      <c r="A62" s="32" t="s">
        <v>64</v>
      </c>
      <c r="B62" s="22">
        <v>777</v>
      </c>
      <c r="C62" s="23">
        <f t="shared" ca="1" si="6"/>
        <v>29283538152.13007</v>
      </c>
      <c r="D62" s="23">
        <f t="shared" ca="1" si="7"/>
        <v>0</v>
      </c>
      <c r="E62" s="23">
        <f t="shared" ca="1" si="8"/>
        <v>7896404500.3210993</v>
      </c>
      <c r="F62" s="23">
        <f t="shared" ca="1" si="9"/>
        <v>0</v>
      </c>
      <c r="G62" s="24">
        <f t="shared" ca="1" si="0"/>
        <v>37179942652.451172</v>
      </c>
      <c r="H62" s="24">
        <f t="shared" ca="1" si="0"/>
        <v>0</v>
      </c>
    </row>
    <row r="63" spans="1:8" ht="12.75" customHeight="1">
      <c r="A63" s="32" t="s">
        <v>65</v>
      </c>
      <c r="B63" s="22">
        <v>778</v>
      </c>
      <c r="C63" s="23">
        <f t="shared" ca="1" si="6"/>
        <v>381514889.11999995</v>
      </c>
      <c r="D63" s="23">
        <f t="shared" ca="1" si="7"/>
        <v>0</v>
      </c>
      <c r="E63" s="23">
        <f t="shared" ca="1" si="8"/>
        <v>38589522.7161</v>
      </c>
      <c r="F63" s="23">
        <f t="shared" ca="1" si="9"/>
        <v>0</v>
      </c>
      <c r="G63" s="24">
        <f t="shared" ca="1" si="0"/>
        <v>420104411.83609992</v>
      </c>
      <c r="H63" s="24">
        <f t="shared" ca="1" si="0"/>
        <v>0</v>
      </c>
    </row>
    <row r="64" spans="1:8" ht="12.75" customHeight="1">
      <c r="A64" s="32" t="s">
        <v>66</v>
      </c>
      <c r="B64" s="22">
        <v>779</v>
      </c>
      <c r="C64" s="23">
        <f t="shared" ca="1" si="6"/>
        <v>8505405575.2999973</v>
      </c>
      <c r="D64" s="23">
        <f t="shared" ca="1" si="7"/>
        <v>0</v>
      </c>
      <c r="E64" s="23">
        <f t="shared" ca="1" si="8"/>
        <v>2114604949.4263</v>
      </c>
      <c r="F64" s="23">
        <f t="shared" ca="1" si="9"/>
        <v>0</v>
      </c>
      <c r="G64" s="24">
        <f t="shared" ca="1" si="0"/>
        <v>10620010524.726297</v>
      </c>
      <c r="H64" s="24">
        <f t="shared" ca="1" si="0"/>
        <v>0</v>
      </c>
    </row>
    <row r="65" spans="1:8" ht="12.75" customHeight="1">
      <c r="A65" s="32" t="s">
        <v>67</v>
      </c>
      <c r="B65" s="22">
        <v>780</v>
      </c>
      <c r="C65" s="23">
        <f t="shared" ca="1" si="6"/>
        <v>14685190.93</v>
      </c>
      <c r="D65" s="23">
        <f t="shared" ca="1" si="7"/>
        <v>0</v>
      </c>
      <c r="E65" s="23">
        <f t="shared" ca="1" si="8"/>
        <v>0</v>
      </c>
      <c r="F65" s="23">
        <f t="shared" ca="1" si="9"/>
        <v>936599.63999999897</v>
      </c>
      <c r="G65" s="24">
        <f t="shared" ca="1" si="0"/>
        <v>14685190.93</v>
      </c>
      <c r="H65" s="24">
        <f t="shared" ca="1" si="0"/>
        <v>936599.63999999897</v>
      </c>
    </row>
    <row r="66" spans="1:8" ht="12.75" customHeight="1">
      <c r="A66" s="32" t="s">
        <v>68</v>
      </c>
      <c r="B66" s="22">
        <v>781</v>
      </c>
      <c r="C66" s="23">
        <f t="shared" ca="1" si="6"/>
        <v>0</v>
      </c>
      <c r="D66" s="23">
        <f t="shared" ca="1" si="7"/>
        <v>0</v>
      </c>
      <c r="E66" s="23">
        <f t="shared" ca="1" si="8"/>
        <v>2024597.99</v>
      </c>
      <c r="F66" s="23">
        <f t="shared" ca="1" si="9"/>
        <v>0</v>
      </c>
      <c r="G66" s="24">
        <f t="shared" ca="1" si="0"/>
        <v>2024597.99</v>
      </c>
      <c r="H66" s="24">
        <f t="shared" ca="1" si="0"/>
        <v>0</v>
      </c>
    </row>
    <row r="67" spans="1:8" ht="12.75" customHeight="1">
      <c r="A67" s="32" t="s">
        <v>69</v>
      </c>
      <c r="B67" s="22">
        <v>782</v>
      </c>
      <c r="C67" s="23">
        <f t="shared" ca="1" si="6"/>
        <v>201063480.31999999</v>
      </c>
      <c r="D67" s="23">
        <f t="shared" ca="1" si="7"/>
        <v>0</v>
      </c>
      <c r="E67" s="23">
        <f t="shared" ca="1" si="8"/>
        <v>134557656.73890001</v>
      </c>
      <c r="F67" s="23">
        <f t="shared" ca="1" si="9"/>
        <v>0</v>
      </c>
      <c r="G67" s="24">
        <f t="shared" ca="1" si="0"/>
        <v>335621137.0589</v>
      </c>
      <c r="H67" s="24">
        <f t="shared" ca="1" si="0"/>
        <v>0</v>
      </c>
    </row>
    <row r="68" spans="1:8" ht="12.75" customHeight="1">
      <c r="A68" s="32" t="s">
        <v>70</v>
      </c>
      <c r="B68" s="22">
        <v>783</v>
      </c>
      <c r="C68" s="23">
        <f t="shared" ca="1" si="6"/>
        <v>1541897982.0399995</v>
      </c>
      <c r="D68" s="23">
        <f t="shared" ca="1" si="7"/>
        <v>0</v>
      </c>
      <c r="E68" s="23">
        <f t="shared" ca="1" si="8"/>
        <v>397821677.33130002</v>
      </c>
      <c r="F68" s="23">
        <f t="shared" ca="1" si="9"/>
        <v>0</v>
      </c>
      <c r="G68" s="24">
        <f t="shared" ca="1" si="0"/>
        <v>1939719659.3712995</v>
      </c>
      <c r="H68" s="24">
        <f t="shared" ca="1" si="0"/>
        <v>0</v>
      </c>
    </row>
    <row r="69" spans="1:8" ht="12.75" customHeight="1" thickBot="1">
      <c r="A69" s="78" t="s">
        <v>71</v>
      </c>
      <c r="B69" s="79"/>
      <c r="C69" s="20">
        <f ca="1">SUM(C51:C68)</f>
        <v>71307476372.195114</v>
      </c>
      <c r="D69" s="20">
        <f ca="1">SUM(D51:D68)</f>
        <v>96342013.270833835</v>
      </c>
      <c r="E69" s="20">
        <f ca="1">SUM(E51:E68)</f>
        <v>11451215303.60158</v>
      </c>
      <c r="F69" s="20">
        <f ca="1">SUM(F51:F68)</f>
        <v>310102870.32999998</v>
      </c>
      <c r="G69" s="20">
        <f t="shared" ca="1" si="0"/>
        <v>82758691675.796692</v>
      </c>
      <c r="H69" s="20">
        <f t="shared" ca="1" si="0"/>
        <v>406444883.60083383</v>
      </c>
    </row>
    <row r="70" spans="1:8" ht="12.75" customHeight="1">
      <c r="A70" s="11" t="s">
        <v>72</v>
      </c>
      <c r="B70" s="12">
        <v>714</v>
      </c>
      <c r="C70" s="13">
        <f ca="1">IFERROR(INDIRECT("'"&amp;C$5&amp;"'!"&amp;ADDRESS(MATCH(IF($C$4="Tüm Şirketler",9003,IF($C$4="Hayatdışı Sigorta Şirketleri",9000,9001)),INDIRECT("'"&amp;C$5&amp;"'!$B$1:$B$1095"),0),MATCH($B70,INDIRECT("'"&amp;C$5&amp;"'!5:5"),0))),0)</f>
        <v>0</v>
      </c>
      <c r="D70" s="13">
        <f ca="1">IFERROR(INDIRECT("'"&amp;C$5&amp;"'!"&amp;ADDRESS(MATCH(IF($C$4="Tüm Şirketler",9003,IF($C$4="Hayatdışı Sigorta Şirketleri",9000,9001)),INDIRECT("'"&amp;C$5&amp;"'!$B$1:$B$1095"),0),MATCH($B70,INDIRECT("'"&amp;C$5&amp;"'!5:5"),0)+1)),0)</f>
        <v>0</v>
      </c>
      <c r="E70" s="13">
        <f ca="1">IFERROR(INDIRECT("'"&amp;E$5&amp;"'!"&amp;ADDRESS(MATCH(IF($C$4="Tüm Şirketler",9003,IF($C$4="Hayatdışı Sigorta Şirketleri",9000,9001)),INDIRECT("'"&amp;E$5&amp;"'!$B$1:$B$1095"),0),MATCH($B70,INDIRECT("'"&amp;E$5&amp;"'!5:5"),0))),0)</f>
        <v>0</v>
      </c>
      <c r="F70" s="13">
        <f ca="1">IFERROR(INDIRECT("'"&amp;E$5&amp;"'!"&amp;ADDRESS(MATCH(IF($C$4="Tüm Şirketler",9003,IF($C$4="Hayatdışı Sigorta Şirketleri",9000,9001)),INDIRECT("'"&amp;E$5&amp;"'!$B$1:$B$1095"),0),MATCH($B70,INDIRECT("'"&amp;E$5&amp;"'!5:5"),0)+1)),0)</f>
        <v>0</v>
      </c>
      <c r="G70" s="14">
        <f t="shared" ca="1" si="0"/>
        <v>0</v>
      </c>
      <c r="H70" s="14">
        <f t="shared" ca="1" si="0"/>
        <v>0</v>
      </c>
    </row>
    <row r="71" spans="1:8" ht="12.75" customHeight="1">
      <c r="A71" s="32" t="s">
        <v>73</v>
      </c>
      <c r="B71" s="22">
        <v>715</v>
      </c>
      <c r="C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Hariç",INDIRECT("'"&amp;C$5&amp;"'!5:5"),0))),0)</f>
        <v>142531639468.94595</v>
      </c>
      <c r="D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Hariç",INDIRECT("'"&amp;C$5&amp;"'!5:5"),0)+1)),0)</f>
        <v>14924167.300000001</v>
      </c>
      <c r="E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Hariç",INDIRECT("'"&amp;E$5&amp;"'!5:5"),0))),0)</f>
        <v>9683488238.5674915</v>
      </c>
      <c r="F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Hariç",INDIRECT("'"&amp;E$5&amp;"'!5:5"),0)+1)),0)</f>
        <v>160151.44</v>
      </c>
      <c r="G71" s="24">
        <f t="shared" ca="1" si="0"/>
        <v>152215127707.51346</v>
      </c>
      <c r="H71" s="24">
        <f t="shared" ca="1" si="0"/>
        <v>15084318.74</v>
      </c>
    </row>
    <row r="72" spans="1:8" ht="12.75" customHeight="1">
      <c r="A72" s="32" t="s">
        <v>74</v>
      </c>
      <c r="B72" s="22">
        <v>903</v>
      </c>
      <c r="C72" s="23">
        <f ca="1">IFERROR(INDIRECT("'"&amp;C$5&amp;"'!"&amp;ADDRESS(MATCH(IF($C$4="Tüm Şirketler",9003,IF($C$4="Hayatdışı Sigorta Şirketleri",9000,9001)),INDIRECT("'"&amp;C$5&amp;"'!$B$1:$B$1095"),0),MATCH($B72,INDIRECT("'"&amp;C$5&amp;"'!5:5"),0))),0)</f>
        <v>1102732858.9905005</v>
      </c>
      <c r="D72" s="23">
        <f ca="1">IFERROR(INDIRECT("'"&amp;C$5&amp;"'!"&amp;ADDRESS(MATCH(IF($C$4="Tüm Şirketler",9003,IF($C$4="Hayatdışı Sigorta Şirketleri",9000,9001)),INDIRECT("'"&amp;C$5&amp;"'!$B$1:$B$1095"),0),MATCH($B72,INDIRECT("'"&amp;C$5&amp;"'!5:5"),0)+1)),0)</f>
        <v>0</v>
      </c>
      <c r="E72" s="23">
        <f ca="1">IFERROR(INDIRECT("'"&amp;E$5&amp;"'!"&amp;ADDRESS(MATCH(IF($C$4="Tüm Şirketler",9003,IF($C$4="Hayatdışı Sigorta Şirketleri",9000,9001)),INDIRECT("'"&amp;E$5&amp;"'!$B$1:$B$1095"),0),MATCH($B72,INDIRECT("'"&amp;E$5&amp;"'!5:5"),0))),0)</f>
        <v>1119870651.8944492</v>
      </c>
      <c r="F72" s="23">
        <f ca="1">IFERROR(INDIRECT("'"&amp;E$5&amp;"'!"&amp;ADDRESS(MATCH(IF($C$4="Tüm Şirketler",9003,IF($C$4="Hayatdışı Sigorta Şirketleri",9000,9001)),INDIRECT("'"&amp;E$5&amp;"'!$B$1:$B$1095"),0),MATCH($B72,INDIRECT("'"&amp;E$5&amp;"'!5:5"),0)+1)),0)</f>
        <v>0</v>
      </c>
      <c r="G72" s="24">
        <f t="shared" ca="1" si="0"/>
        <v>2222603510.8849497</v>
      </c>
      <c r="H72" s="24">
        <f t="shared" ca="1" si="0"/>
        <v>0</v>
      </c>
    </row>
    <row r="73" spans="1:8" ht="12.75" customHeight="1">
      <c r="A73" s="16" t="s">
        <v>75</v>
      </c>
      <c r="B73" s="17">
        <v>716</v>
      </c>
      <c r="C73" s="18">
        <f ca="1">IFERROR(INDIRECT("'"&amp;C$5&amp;"'!"&amp;ADDRESS(MATCH(IF($C$4="Tüm Şirketler",9003,IF($C$4="Hayatdışı Sigorta Şirketleri",9000,9001)),INDIRECT("'"&amp;C$5&amp;"'!$B$1:$B$1095"),0),MATCH($B73,INDIRECT("'"&amp;C$5&amp;"'!5:5"),0))),0)</f>
        <v>11360210102.70471</v>
      </c>
      <c r="D73" s="18">
        <f ca="1">IFERROR(INDIRECT("'"&amp;C$5&amp;"'!"&amp;ADDRESS(MATCH(IF($C$4="Tüm Şirketler",9003,IF($C$4="Hayatdışı Sigorta Şirketleri",9000,9001)),INDIRECT("'"&amp;C$5&amp;"'!$B$1:$B$1095"),0),MATCH($B73,INDIRECT("'"&amp;C$5&amp;"'!5:5"),0)+1)),0)</f>
        <v>70734864.800000191</v>
      </c>
      <c r="E73" s="18">
        <f ca="1">IFERROR(INDIRECT("'"&amp;E$5&amp;"'!"&amp;ADDRESS(MATCH(IF($C$4="Tüm Şirketler",9003,IF($C$4="Hayatdışı Sigorta Şirketleri",9000,9001)),INDIRECT("'"&amp;E$5&amp;"'!$B$1:$B$1095"),0),MATCH($B73,INDIRECT("'"&amp;E$5&amp;"'!5:5"),0))),0)</f>
        <v>0</v>
      </c>
      <c r="F73" s="18">
        <f ca="1">IFERROR(INDIRECT("'"&amp;E$5&amp;"'!"&amp;ADDRESS(MATCH(IF($C$4="Tüm Şirketler",9003,IF($C$4="Hayatdışı Sigorta Şirketleri",9000,9001)),INDIRECT("'"&amp;E$5&amp;"'!$B$1:$B$1095"),0),MATCH($B73,INDIRECT("'"&amp;E$5&amp;"'!5:5"),0)+1)),0)</f>
        <v>451328379.19999999</v>
      </c>
      <c r="G73" s="19">
        <f t="shared" ca="1" si="0"/>
        <v>11360210102.70471</v>
      </c>
      <c r="H73" s="19">
        <f t="shared" ca="1" si="0"/>
        <v>522063244.00000018</v>
      </c>
    </row>
    <row r="74" spans="1:8" ht="12.75" customHeight="1" thickBot="1">
      <c r="A74" s="78" t="s">
        <v>76</v>
      </c>
      <c r="B74" s="79"/>
      <c r="C74" s="20">
        <f ca="1">SUM(C70:C73)</f>
        <v>154994582430.64117</v>
      </c>
      <c r="D74" s="20">
        <f ca="1">SUM(D70:D73)</f>
        <v>85659032.100000188</v>
      </c>
      <c r="E74" s="20">
        <f ca="1">SUM(E70:E73)</f>
        <v>10803358890.461941</v>
      </c>
      <c r="F74" s="20">
        <f ca="1">SUM(F70:F73)</f>
        <v>451488530.63999999</v>
      </c>
      <c r="G74" s="20">
        <f t="shared" ref="G74:H93" ca="1" si="10">+C74+E74</f>
        <v>165797941321.10312</v>
      </c>
      <c r="H74" s="20">
        <f t="shared" ca="1" si="10"/>
        <v>537147562.74000013</v>
      </c>
    </row>
    <row r="75" spans="1:8" ht="12.75" customHeight="1">
      <c r="A75" s="21" t="s">
        <v>77</v>
      </c>
      <c r="B75" s="22">
        <v>728</v>
      </c>
      <c r="C75" s="23">
        <f ca="1">IFERROR(INDIRECT("'"&amp;C$5&amp;"'!"&amp;ADDRESS(MATCH(IF($C$4="Tüm Şirketler",9003,IF($C$4="Hayatdışı Sigorta Şirketleri",9000,9001)),INDIRECT("'"&amp;C$5&amp;"'!$B$1:$B$1095"),0),MATCH($B75,INDIRECT("'"&amp;C$5&amp;"'!5:5"),0))),0)</f>
        <v>1454405696.7241979</v>
      </c>
      <c r="D75" s="23">
        <f ca="1">IFERROR(INDIRECT("'"&amp;C$5&amp;"'!"&amp;ADDRESS(MATCH(IF($C$4="Tüm Şirketler",9003,IF($C$4="Hayatdışı Sigorta Şirketleri",9000,9001)),INDIRECT("'"&amp;C$5&amp;"'!$B$1:$B$1095"),0),MATCH($B75,INDIRECT("'"&amp;C$5&amp;"'!5:5"),0)+1)),0)</f>
        <v>0</v>
      </c>
      <c r="E75" s="23">
        <f ca="1">IFERROR(INDIRECT("'"&amp;E$5&amp;"'!"&amp;ADDRESS(MATCH(IF($C$4="Tüm Şirketler",9003,IF($C$4="Hayatdışı Sigorta Şirketleri",9000,9001)),INDIRECT("'"&amp;E$5&amp;"'!$B$1:$B$1095"),0),MATCH($B75,INDIRECT("'"&amp;E$5&amp;"'!5:5"),0))),0)</f>
        <v>0</v>
      </c>
      <c r="F75" s="23">
        <f ca="1">IFERROR(INDIRECT("'"&amp;E$5&amp;"'!"&amp;ADDRESS(MATCH(IF($C$4="Tüm Şirketler",9003,IF($C$4="Hayatdışı Sigorta Şirketleri",9000,9001)),INDIRECT("'"&amp;E$5&amp;"'!$B$1:$B$1095"),0),MATCH($B75,INDIRECT("'"&amp;E$5&amp;"'!5:5"),0)+1)),0)</f>
        <v>37449262.079999998</v>
      </c>
      <c r="G75" s="24">
        <f t="shared" ca="1" si="10"/>
        <v>1454405696.7241979</v>
      </c>
      <c r="H75" s="24">
        <f t="shared" ca="1" si="10"/>
        <v>37449262.079999998</v>
      </c>
    </row>
    <row r="76" spans="1:8" ht="12.75" customHeight="1" thickBot="1">
      <c r="A76" s="80" t="s">
        <v>78</v>
      </c>
      <c r="B76" s="81"/>
      <c r="C76" s="31">
        <f ca="1">C75</f>
        <v>1454405696.7241979</v>
      </c>
      <c r="D76" s="31">
        <f ca="1">D75</f>
        <v>0</v>
      </c>
      <c r="E76" s="31">
        <f ca="1">E75</f>
        <v>0</v>
      </c>
      <c r="F76" s="31">
        <f ca="1">F75</f>
        <v>37449262.079999998</v>
      </c>
      <c r="G76" s="31">
        <f t="shared" ca="1" si="10"/>
        <v>1454405696.7241979</v>
      </c>
      <c r="H76" s="31">
        <f t="shared" ca="1" si="10"/>
        <v>37449262.079999998</v>
      </c>
    </row>
    <row r="77" spans="1:8" ht="12.75" customHeight="1">
      <c r="A77" s="21" t="s">
        <v>79</v>
      </c>
      <c r="B77" s="22">
        <v>735</v>
      </c>
      <c r="C77" s="23">
        <f ca="1">IFERROR(INDIRECT("'"&amp;C$5&amp;"'!"&amp;ADDRESS(MATCH(IF($C$4="Tüm Şirketler",9003,IF($C$4="Hayatdışı Sigorta Şirketleri",9000,9001)),INDIRECT("'"&amp;C$5&amp;"'!$B$1:$B$1095"),0),MATCH($B77,INDIRECT("'"&amp;C$5&amp;"'!5:5"),0))),0)</f>
        <v>390367114.09000003</v>
      </c>
      <c r="D77" s="23">
        <f ca="1">IFERROR(INDIRECT("'"&amp;C$5&amp;"'!"&amp;ADDRESS(MATCH(IF($C$4="Tüm Şirketler",9003,IF($C$4="Hayatdışı Sigorta Şirketleri",9000,9001)),INDIRECT("'"&amp;C$5&amp;"'!$B$1:$B$1095"),0),MATCH($B77,INDIRECT("'"&amp;C$5&amp;"'!5:5"),0)+1)),0)</f>
        <v>775648703.16000009</v>
      </c>
      <c r="E77" s="23">
        <f ca="1">IFERROR(INDIRECT("'"&amp;E$5&amp;"'!"&amp;ADDRESS(MATCH(IF($C$4="Tüm Şirketler",9003,IF($C$4="Hayatdışı Sigorta Şirketleri",9000,9001)),INDIRECT("'"&amp;E$5&amp;"'!$B$1:$B$1095"),0),MATCH($B77,INDIRECT("'"&amp;E$5&amp;"'!5:5"),0))),0)</f>
        <v>706792.4</v>
      </c>
      <c r="F77" s="23">
        <f ca="1">IFERROR(INDIRECT("'"&amp;E$5&amp;"'!"&amp;ADDRESS(MATCH(IF($C$4="Tüm Şirketler",9003,IF($C$4="Hayatdışı Sigorta Şirketleri",9000,9001)),INDIRECT("'"&amp;E$5&amp;"'!$B$1:$B$1095"),0),MATCH($B77,INDIRECT("'"&amp;E$5&amp;"'!5:5"),0)+1)),0)</f>
        <v>25512588.140000001</v>
      </c>
      <c r="G77" s="24">
        <f t="shared" ca="1" si="10"/>
        <v>391073906.49000001</v>
      </c>
      <c r="H77" s="24">
        <f t="shared" ca="1" si="10"/>
        <v>801161291.30000007</v>
      </c>
    </row>
    <row r="78" spans="1:8" ht="12.75" customHeight="1" thickBot="1">
      <c r="A78" s="80" t="s">
        <v>80</v>
      </c>
      <c r="B78" s="81"/>
      <c r="C78" s="31">
        <f ca="1">C77</f>
        <v>390367114.09000003</v>
      </c>
      <c r="D78" s="31">
        <f ca="1">D77</f>
        <v>775648703.16000009</v>
      </c>
      <c r="E78" s="31">
        <f ca="1">E77</f>
        <v>706792.4</v>
      </c>
      <c r="F78" s="31">
        <f ca="1">F77</f>
        <v>25512588.140000001</v>
      </c>
      <c r="G78" s="31">
        <f t="shared" ca="1" si="10"/>
        <v>391073906.49000001</v>
      </c>
      <c r="H78" s="31">
        <f t="shared" ca="1" si="10"/>
        <v>801161291.30000007</v>
      </c>
    </row>
    <row r="79" spans="1:8" ht="12.75" customHeight="1">
      <c r="A79" s="11" t="s">
        <v>81</v>
      </c>
      <c r="B79" s="12">
        <v>719</v>
      </c>
      <c r="C79" s="13">
        <f t="shared" ref="C79:C92" ca="1" si="11">IFERROR(INDIRECT("'"&amp;C$5&amp;"'!"&amp;ADDRESS(MATCH(IF($C$4="Tüm Şirketler",9003,IF($C$4="Hayatdışı Sigorta Şirketleri",9000,9001)),INDIRECT("'"&amp;C$5&amp;"'!$B$1:$B$1095"),0),MATCH($B79,INDIRECT("'"&amp;C$5&amp;"'!5:5"),0))),0)</f>
        <v>3076318267.4215255</v>
      </c>
      <c r="D79" s="13">
        <f t="shared" ref="D79:D92" ca="1" si="12">IFERROR(INDIRECT("'"&amp;C$5&amp;"'!"&amp;ADDRESS(MATCH(IF($C$4="Tüm Şirketler",9003,IF($C$4="Hayatdışı Sigorta Şirketleri",9000,9001)),INDIRECT("'"&amp;C$5&amp;"'!$B$1:$B$1095"),0),MATCH($B79,INDIRECT("'"&amp;C$5&amp;"'!5:5"),0)+1)),0)</f>
        <v>2485566.3837799998</v>
      </c>
      <c r="E79" s="13">
        <f t="shared" ref="E79:E92" ca="1" si="13">IFERROR(INDIRECT("'"&amp;E$5&amp;"'!"&amp;ADDRESS(MATCH(IF($C$4="Tüm Şirketler",9003,IF($C$4="Hayatdışı Sigorta Şirketleri",9000,9001)),INDIRECT("'"&amp;E$5&amp;"'!$B$1:$B$1095"),0),MATCH($B79,INDIRECT("'"&amp;E$5&amp;"'!5:5"),0))),0)</f>
        <v>69219672.069635004</v>
      </c>
      <c r="F79" s="13">
        <f t="shared" ref="F79:F92" ca="1" si="14">IFERROR(INDIRECT("'"&amp;E$5&amp;"'!"&amp;ADDRESS(MATCH(IF($C$4="Tüm Şirketler",9003,IF($C$4="Hayatdışı Sigorta Şirketleri",9000,9001)),INDIRECT("'"&amp;E$5&amp;"'!$B$1:$B$1095"),0),MATCH($B79,INDIRECT("'"&amp;E$5&amp;"'!5:5"),0)+1)),0)</f>
        <v>22987316.370000001</v>
      </c>
      <c r="G79" s="14">
        <f t="shared" ca="1" si="10"/>
        <v>3145537939.4911604</v>
      </c>
      <c r="H79" s="14">
        <f t="shared" ca="1" si="10"/>
        <v>25472882.75378</v>
      </c>
    </row>
    <row r="80" spans="1:8" ht="12.75" customHeight="1">
      <c r="A80" s="32" t="s">
        <v>82</v>
      </c>
      <c r="B80" s="22">
        <v>720</v>
      </c>
      <c r="C80" s="23">
        <f t="shared" ca="1" si="11"/>
        <v>4286799250.3129058</v>
      </c>
      <c r="D80" s="23">
        <f t="shared" ca="1" si="12"/>
        <v>3831548.6079999995</v>
      </c>
      <c r="E80" s="23">
        <f t="shared" ca="1" si="13"/>
        <v>181598506.76958999</v>
      </c>
      <c r="F80" s="23">
        <f t="shared" ca="1" si="14"/>
        <v>630086859.00999999</v>
      </c>
      <c r="G80" s="24">
        <f t="shared" ca="1" si="10"/>
        <v>4468397757.0824957</v>
      </c>
      <c r="H80" s="24">
        <f t="shared" ca="1" si="10"/>
        <v>633918407.61800003</v>
      </c>
    </row>
    <row r="81" spans="1:8" ht="12.75" customHeight="1">
      <c r="A81" s="32" t="s">
        <v>83</v>
      </c>
      <c r="B81" s="22">
        <v>721</v>
      </c>
      <c r="C81" s="23">
        <f t="shared" ca="1" si="11"/>
        <v>1122365.7099999995</v>
      </c>
      <c r="D81" s="23">
        <f t="shared" ca="1" si="12"/>
        <v>19.66</v>
      </c>
      <c r="E81" s="23">
        <f t="shared" ca="1" si="13"/>
        <v>0</v>
      </c>
      <c r="F81" s="23">
        <f t="shared" ca="1" si="14"/>
        <v>59936.79</v>
      </c>
      <c r="G81" s="24">
        <f t="shared" ca="1" si="10"/>
        <v>1122365.7099999995</v>
      </c>
      <c r="H81" s="24">
        <f t="shared" ca="1" si="10"/>
        <v>59956.450000000004</v>
      </c>
    </row>
    <row r="82" spans="1:8" ht="12.75" customHeight="1">
      <c r="A82" s="32" t="s">
        <v>84</v>
      </c>
      <c r="B82" s="22">
        <v>722</v>
      </c>
      <c r="C82" s="23">
        <f t="shared" ca="1" si="11"/>
        <v>13211754</v>
      </c>
      <c r="D82" s="23">
        <f t="shared" ca="1" si="12"/>
        <v>0</v>
      </c>
      <c r="E82" s="23">
        <f t="shared" ca="1" si="13"/>
        <v>1307898</v>
      </c>
      <c r="F82" s="23">
        <f t="shared" ca="1" si="14"/>
        <v>0</v>
      </c>
      <c r="G82" s="24">
        <f t="shared" ca="1" si="10"/>
        <v>14519652</v>
      </c>
      <c r="H82" s="24">
        <f t="shared" ca="1" si="10"/>
        <v>0</v>
      </c>
    </row>
    <row r="83" spans="1:8" ht="12.75" customHeight="1">
      <c r="A83" s="32" t="s">
        <v>85</v>
      </c>
      <c r="B83" s="22">
        <v>725</v>
      </c>
      <c r="C83" s="23">
        <f t="shared" ca="1" si="11"/>
        <v>28653034.84</v>
      </c>
      <c r="D83" s="23">
        <f t="shared" ca="1" si="12"/>
        <v>0</v>
      </c>
      <c r="E83" s="23">
        <f t="shared" ca="1" si="13"/>
        <v>0</v>
      </c>
      <c r="F83" s="23">
        <f t="shared" ca="1" si="14"/>
        <v>0</v>
      </c>
      <c r="G83" s="24">
        <f t="shared" ca="1" si="10"/>
        <v>28653034.84</v>
      </c>
      <c r="H83" s="24">
        <f t="shared" ca="1" si="10"/>
        <v>0</v>
      </c>
    </row>
    <row r="84" spans="1:8" ht="12.75" customHeight="1">
      <c r="A84" s="32" t="s">
        <v>86</v>
      </c>
      <c r="B84" s="22">
        <v>726</v>
      </c>
      <c r="C84" s="23">
        <f t="shared" ca="1" si="11"/>
        <v>303986180.29999864</v>
      </c>
      <c r="D84" s="23">
        <f t="shared" ca="1" si="12"/>
        <v>0</v>
      </c>
      <c r="E84" s="23">
        <f t="shared" ca="1" si="13"/>
        <v>0</v>
      </c>
      <c r="F84" s="23">
        <f t="shared" ca="1" si="14"/>
        <v>0</v>
      </c>
      <c r="G84" s="24">
        <f t="shared" ca="1" si="10"/>
        <v>303986180.29999864</v>
      </c>
      <c r="H84" s="24">
        <f t="shared" ca="1" si="10"/>
        <v>0</v>
      </c>
    </row>
    <row r="85" spans="1:8" ht="12.75" customHeight="1">
      <c r="A85" s="32" t="s">
        <v>87</v>
      </c>
      <c r="B85" s="22">
        <v>730</v>
      </c>
      <c r="C85" s="23">
        <f t="shared" ca="1" si="11"/>
        <v>135804600.76999992</v>
      </c>
      <c r="D85" s="23">
        <f t="shared" ca="1" si="12"/>
        <v>0</v>
      </c>
      <c r="E85" s="23">
        <f t="shared" ca="1" si="13"/>
        <v>112617626.37578483</v>
      </c>
      <c r="F85" s="23">
        <f t="shared" ca="1" si="14"/>
        <v>0</v>
      </c>
      <c r="G85" s="24">
        <f t="shared" ca="1" si="10"/>
        <v>248422227.14578474</v>
      </c>
      <c r="H85" s="24">
        <f t="shared" ca="1" si="10"/>
        <v>0</v>
      </c>
    </row>
    <row r="86" spans="1:8" ht="12.75" customHeight="1">
      <c r="A86" s="32" t="s">
        <v>88</v>
      </c>
      <c r="B86" s="22">
        <v>731</v>
      </c>
      <c r="C86" s="23">
        <f t="shared" ca="1" si="11"/>
        <v>44068930.609999895</v>
      </c>
      <c r="D86" s="23">
        <f t="shared" ca="1" si="12"/>
        <v>0</v>
      </c>
      <c r="E86" s="23">
        <f t="shared" ca="1" si="13"/>
        <v>0</v>
      </c>
      <c r="F86" s="23">
        <f t="shared" ca="1" si="14"/>
        <v>0</v>
      </c>
      <c r="G86" s="24">
        <f t="shared" ca="1" si="10"/>
        <v>44068930.609999895</v>
      </c>
      <c r="H86" s="24">
        <f t="shared" ca="1" si="10"/>
        <v>0</v>
      </c>
    </row>
    <row r="87" spans="1:8" ht="12.75" customHeight="1">
      <c r="A87" s="32" t="s">
        <v>89</v>
      </c>
      <c r="B87" s="22">
        <v>732</v>
      </c>
      <c r="C87" s="23">
        <f t="shared" ca="1" si="11"/>
        <v>0</v>
      </c>
      <c r="D87" s="23">
        <f t="shared" ca="1" si="12"/>
        <v>0</v>
      </c>
      <c r="E87" s="23">
        <f t="shared" ca="1" si="13"/>
        <v>0</v>
      </c>
      <c r="F87" s="23">
        <f t="shared" ca="1" si="14"/>
        <v>0</v>
      </c>
      <c r="G87" s="24">
        <f t="shared" ca="1" si="10"/>
        <v>0</v>
      </c>
      <c r="H87" s="24">
        <f t="shared" ca="1" si="10"/>
        <v>0</v>
      </c>
    </row>
    <row r="88" spans="1:8" ht="12.75" customHeight="1">
      <c r="A88" s="32" t="s">
        <v>90</v>
      </c>
      <c r="B88" s="22">
        <v>733</v>
      </c>
      <c r="C88" s="23">
        <f t="shared" ca="1" si="11"/>
        <v>1895102461.2900009</v>
      </c>
      <c r="D88" s="23">
        <f t="shared" ca="1" si="12"/>
        <v>140089.97</v>
      </c>
      <c r="E88" s="23">
        <f t="shared" ca="1" si="13"/>
        <v>58710285.159999996</v>
      </c>
      <c r="F88" s="23">
        <f t="shared" ca="1" si="14"/>
        <v>53123125.799999997</v>
      </c>
      <c r="G88" s="24">
        <f t="shared" ca="1" si="10"/>
        <v>1953812746.450001</v>
      </c>
      <c r="H88" s="24">
        <f t="shared" ca="1" si="10"/>
        <v>53263215.769999996</v>
      </c>
    </row>
    <row r="89" spans="1:8" ht="12.75" customHeight="1">
      <c r="A89" s="32" t="s">
        <v>91</v>
      </c>
      <c r="B89" s="22">
        <v>734</v>
      </c>
      <c r="C89" s="23">
        <f t="shared" ca="1" si="11"/>
        <v>49389633.459999993</v>
      </c>
      <c r="D89" s="23">
        <f t="shared" ca="1" si="12"/>
        <v>28500</v>
      </c>
      <c r="E89" s="23">
        <f t="shared" ca="1" si="13"/>
        <v>0</v>
      </c>
      <c r="F89" s="23">
        <f t="shared" ca="1" si="14"/>
        <v>0</v>
      </c>
      <c r="G89" s="24">
        <f t="shared" ca="1" si="10"/>
        <v>49389633.459999993</v>
      </c>
      <c r="H89" s="24">
        <f t="shared" ca="1" si="10"/>
        <v>28500</v>
      </c>
    </row>
    <row r="90" spans="1:8" ht="12.75" customHeight="1">
      <c r="A90" s="32" t="s">
        <v>92</v>
      </c>
      <c r="B90" s="22">
        <v>769</v>
      </c>
      <c r="C90" s="23">
        <f t="shared" ca="1" si="11"/>
        <v>0</v>
      </c>
      <c r="D90" s="23">
        <f t="shared" ca="1" si="12"/>
        <v>0</v>
      </c>
      <c r="E90" s="23">
        <f t="shared" ca="1" si="13"/>
        <v>0</v>
      </c>
      <c r="F90" s="23">
        <f t="shared" ca="1" si="14"/>
        <v>0</v>
      </c>
      <c r="G90" s="24">
        <f t="shared" ca="1" si="10"/>
        <v>0</v>
      </c>
      <c r="H90" s="24">
        <f t="shared" ca="1" si="10"/>
        <v>0</v>
      </c>
    </row>
    <row r="91" spans="1:8" ht="12.75" customHeight="1">
      <c r="A91" s="32" t="s">
        <v>93</v>
      </c>
      <c r="B91" s="22">
        <v>770</v>
      </c>
      <c r="C91" s="23">
        <f t="shared" ca="1" si="11"/>
        <v>0</v>
      </c>
      <c r="D91" s="23">
        <f t="shared" ca="1" si="12"/>
        <v>0</v>
      </c>
      <c r="E91" s="23">
        <f t="shared" ca="1" si="13"/>
        <v>0</v>
      </c>
      <c r="F91" s="23">
        <f t="shared" ca="1" si="14"/>
        <v>0</v>
      </c>
      <c r="G91" s="24">
        <f t="shared" ca="1" si="10"/>
        <v>0</v>
      </c>
      <c r="H91" s="24">
        <f t="shared" ca="1" si="10"/>
        <v>0</v>
      </c>
    </row>
    <row r="92" spans="1:8" ht="12.75" customHeight="1">
      <c r="A92" s="35" t="s">
        <v>94</v>
      </c>
      <c r="B92" s="36">
        <v>771</v>
      </c>
      <c r="C92" s="37">
        <f t="shared" ca="1" si="11"/>
        <v>1382836780.3599999</v>
      </c>
      <c r="D92" s="37">
        <f t="shared" ca="1" si="12"/>
        <v>89981.17</v>
      </c>
      <c r="E92" s="37">
        <f t="shared" ca="1" si="13"/>
        <v>240503.28</v>
      </c>
      <c r="F92" s="37">
        <f t="shared" ca="1" si="14"/>
        <v>0</v>
      </c>
      <c r="G92" s="38">
        <f t="shared" ca="1" si="10"/>
        <v>1383077283.6399999</v>
      </c>
      <c r="H92" s="38">
        <f t="shared" ca="1" si="10"/>
        <v>89981.17</v>
      </c>
    </row>
    <row r="93" spans="1:8" ht="12.75" customHeight="1" thickBot="1">
      <c r="A93" s="78" t="s">
        <v>95</v>
      </c>
      <c r="B93" s="79"/>
      <c r="C93" s="20">
        <f ca="1">SUM(C79:C92)</f>
        <v>11217293259.074429</v>
      </c>
      <c r="D93" s="20">
        <f ca="1">SUM(D79:D92)</f>
        <v>6575705.7917799996</v>
      </c>
      <c r="E93" s="20">
        <f ca="1">SUM(E79:E92)</f>
        <v>423694491.65500975</v>
      </c>
      <c r="F93" s="20">
        <f ca="1">SUM(F79:F92)</f>
        <v>706257237.96999991</v>
      </c>
      <c r="G93" s="20">
        <f t="shared" ca="1" si="10"/>
        <v>11640987750.729439</v>
      </c>
      <c r="H93" s="20">
        <f t="shared" ca="1" si="10"/>
        <v>712832943.7617799</v>
      </c>
    </row>
    <row r="94" spans="1:8" ht="12.75" customHeight="1">
      <c r="A94" s="32" t="s">
        <v>96</v>
      </c>
      <c r="B94" s="22">
        <v>707</v>
      </c>
      <c r="C94" s="23">
        <f t="shared" ref="C94:C99" ca="1" si="15">IFERROR(INDIRECT("'"&amp;C$5&amp;"'!"&amp;ADDRESS(MATCH(IF($C$4="Tüm Şirketler",9003,IF($C$4="Hayatdışı Sigorta Şirketleri",9000,9001)),INDIRECT("'"&amp;C$5&amp;"'!$B$1:$B$1095"),0),MATCH($B94,INDIRECT("'"&amp;C$5&amp;"'!5:5"),0))),0)</f>
        <v>61791305.199999988</v>
      </c>
      <c r="D94" s="23">
        <f t="shared" ref="D94:D99" ca="1" si="16">IFERROR(INDIRECT("'"&amp;C$5&amp;"'!"&amp;ADDRESS(MATCH(IF($C$4="Tüm Şirketler",9003,IF($C$4="Hayatdışı Sigorta Şirketleri",9000,9001)),INDIRECT("'"&amp;C$5&amp;"'!$B$1:$B$1095"),0),MATCH($B94,INDIRECT("'"&amp;C$5&amp;"'!5:5"),0)+1)),0)</f>
        <v>0</v>
      </c>
      <c r="E94" s="23">
        <f t="shared" ref="E94:E99" ca="1" si="17">IFERROR(INDIRECT("'"&amp;E$5&amp;"'!"&amp;ADDRESS(MATCH(IF($C$4="Tüm Şirketler",9003,IF($C$4="Hayatdışı Sigorta Şirketleri",9000,9001)),INDIRECT("'"&amp;E$5&amp;"'!$B$1:$B$1095"),0),MATCH($B94,INDIRECT("'"&amp;E$5&amp;"'!5:5"),0))),0)</f>
        <v>0</v>
      </c>
      <c r="F94" s="23">
        <f t="shared" ref="F94:F99" ca="1" si="18">IFERROR(INDIRECT("'"&amp;E$5&amp;"'!"&amp;ADDRESS(MATCH(IF($C$4="Tüm Şirketler",9003,IF($C$4="Hayatdışı Sigorta Şirketleri",9000,9001)),INDIRECT("'"&amp;E$5&amp;"'!$B$1:$B$1095"),0),MATCH($B94,INDIRECT("'"&amp;E$5&amp;"'!5:5"),0)+1)),0)</f>
        <v>0</v>
      </c>
      <c r="G94" s="24">
        <f t="shared" ref="G94:H109" ca="1" si="19">+C94+E94</f>
        <v>61791305.199999988</v>
      </c>
      <c r="H94" s="24">
        <f t="shared" ca="1" si="19"/>
        <v>0</v>
      </c>
    </row>
    <row r="95" spans="1:8" ht="12.75" customHeight="1">
      <c r="A95" s="32" t="s">
        <v>97</v>
      </c>
      <c r="B95" s="22">
        <v>745</v>
      </c>
      <c r="C95" s="23">
        <f t="shared" ca="1" si="15"/>
        <v>0</v>
      </c>
      <c r="D95" s="23">
        <f t="shared" ca="1" si="16"/>
        <v>0</v>
      </c>
      <c r="E95" s="23">
        <f t="shared" ca="1" si="17"/>
        <v>0</v>
      </c>
      <c r="F95" s="23">
        <f t="shared" ca="1" si="18"/>
        <v>0</v>
      </c>
      <c r="G95" s="24">
        <f t="shared" ca="1" si="19"/>
        <v>0</v>
      </c>
      <c r="H95" s="24">
        <f t="shared" ca="1" si="19"/>
        <v>0</v>
      </c>
    </row>
    <row r="96" spans="1:8" ht="12.75" customHeight="1">
      <c r="A96" s="32" t="s">
        <v>98</v>
      </c>
      <c r="B96" s="22">
        <v>746</v>
      </c>
      <c r="C96" s="23">
        <f t="shared" ca="1" si="15"/>
        <v>0</v>
      </c>
      <c r="D96" s="23">
        <f t="shared" ca="1" si="16"/>
        <v>0</v>
      </c>
      <c r="E96" s="23">
        <f t="shared" ca="1" si="17"/>
        <v>0</v>
      </c>
      <c r="F96" s="23">
        <f t="shared" ca="1" si="18"/>
        <v>0</v>
      </c>
      <c r="G96" s="24">
        <f t="shared" ca="1" si="19"/>
        <v>0</v>
      </c>
      <c r="H96" s="24">
        <f t="shared" ca="1" si="19"/>
        <v>0</v>
      </c>
    </row>
    <row r="97" spans="1:8" ht="12.75" customHeight="1">
      <c r="A97" s="32" t="s">
        <v>99</v>
      </c>
      <c r="B97" s="22">
        <v>747</v>
      </c>
      <c r="C97" s="23">
        <f t="shared" ca="1" si="15"/>
        <v>0</v>
      </c>
      <c r="D97" s="23">
        <f t="shared" ca="1" si="16"/>
        <v>0</v>
      </c>
      <c r="E97" s="23">
        <f t="shared" ca="1" si="17"/>
        <v>139458.06</v>
      </c>
      <c r="F97" s="23">
        <f t="shared" ca="1" si="18"/>
        <v>0</v>
      </c>
      <c r="G97" s="24">
        <f t="shared" ca="1" si="19"/>
        <v>139458.06</v>
      </c>
      <c r="H97" s="24">
        <f t="shared" ca="1" si="19"/>
        <v>0</v>
      </c>
    </row>
    <row r="98" spans="1:8" ht="12.75" customHeight="1">
      <c r="A98" s="32" t="s">
        <v>100</v>
      </c>
      <c r="B98" s="22">
        <v>755</v>
      </c>
      <c r="C98" s="23">
        <f t="shared" ca="1" si="15"/>
        <v>1671738825.3072519</v>
      </c>
      <c r="D98" s="23">
        <f t="shared" ca="1" si="16"/>
        <v>77568485.879999995</v>
      </c>
      <c r="E98" s="23">
        <f t="shared" ca="1" si="17"/>
        <v>3623537.879999999</v>
      </c>
      <c r="F98" s="23">
        <f t="shared" ca="1" si="18"/>
        <v>70855226.290000007</v>
      </c>
      <c r="G98" s="24">
        <f t="shared" ca="1" si="19"/>
        <v>1675362363.187252</v>
      </c>
      <c r="H98" s="24">
        <f t="shared" ca="1" si="19"/>
        <v>148423712.17000002</v>
      </c>
    </row>
    <row r="99" spans="1:8" ht="12.75" customHeight="1">
      <c r="A99" s="16" t="s">
        <v>101</v>
      </c>
      <c r="B99" s="17">
        <v>756</v>
      </c>
      <c r="C99" s="18">
        <f t="shared" ca="1" si="15"/>
        <v>81550710.840000004</v>
      </c>
      <c r="D99" s="18">
        <f t="shared" ca="1" si="16"/>
        <v>309162486.59078598</v>
      </c>
      <c r="E99" s="18">
        <f t="shared" ca="1" si="17"/>
        <v>0</v>
      </c>
      <c r="F99" s="18">
        <f t="shared" ca="1" si="18"/>
        <v>7990881.9542393982</v>
      </c>
      <c r="G99" s="19">
        <f t="shared" ca="1" si="19"/>
        <v>81550710.840000004</v>
      </c>
      <c r="H99" s="19">
        <f t="shared" ca="1" si="19"/>
        <v>317153368.54502535</v>
      </c>
    </row>
    <row r="100" spans="1:8" ht="12.75" customHeight="1" thickBot="1">
      <c r="A100" s="39" t="s">
        <v>102</v>
      </c>
      <c r="B100" s="40"/>
      <c r="C100" s="20">
        <f ca="1">SUM(C94:C99)</f>
        <v>1815080841.3472519</v>
      </c>
      <c r="D100" s="20">
        <f ca="1">SUM(D94:D99)</f>
        <v>386730972.47078598</v>
      </c>
      <c r="E100" s="20">
        <f ca="1">SUM(E94:E99)</f>
        <v>3762995.939999999</v>
      </c>
      <c r="F100" s="20">
        <f ca="1">SUM(F94:F99)</f>
        <v>78846108.244239405</v>
      </c>
      <c r="G100" s="20">
        <f t="shared" ca="1" si="19"/>
        <v>1818843837.2872519</v>
      </c>
      <c r="H100" s="20">
        <f t="shared" ca="1" si="19"/>
        <v>465577080.71502537</v>
      </c>
    </row>
    <row r="101" spans="1:8" ht="12.75" customHeight="1">
      <c r="A101" s="11" t="s">
        <v>103</v>
      </c>
      <c r="B101" s="12">
        <v>705</v>
      </c>
      <c r="C101" s="23">
        <f ca="1">IFERROR(INDIRECT("'"&amp;C$5&amp;"'!"&amp;ADDRESS(MATCH(IF($C$4="Tüm Şirketler",9003,IF($C$4="Hayatdışı Sigorta Şirketleri",9000,9001)),INDIRECT("'"&amp;C$5&amp;"'!$B$1:$B$1095"),0),MATCH($B101,INDIRECT("'"&amp;C$5&amp;"'!5:5"),0))),0)</f>
        <v>281082458.93999994</v>
      </c>
      <c r="D101" s="23">
        <f ca="1">IFERROR(INDIRECT("'"&amp;C$5&amp;"'!"&amp;ADDRESS(MATCH(IF($C$4="Tüm Şirketler",9003,IF($C$4="Hayatdışı Sigorta Şirketleri",9000,9001)),INDIRECT("'"&amp;C$5&amp;"'!$B$1:$B$1095"),0),MATCH($B101,INDIRECT("'"&amp;C$5&amp;"'!5:5"),0)+1)),0)</f>
        <v>0</v>
      </c>
      <c r="E101" s="23">
        <f ca="1">IFERROR(INDIRECT("'"&amp;E$5&amp;"'!"&amp;ADDRESS(MATCH(IF($C$4="Tüm Şirketler",9003,IF($C$4="Hayatdışı Sigorta Şirketleri",9000,9001)),INDIRECT("'"&amp;E$5&amp;"'!$B$1:$B$1095"),0),MATCH($B101,INDIRECT("'"&amp;E$5&amp;"'!5:5"),0))),0)</f>
        <v>0</v>
      </c>
      <c r="F101" s="23">
        <f ca="1">IFERROR(INDIRECT("'"&amp;E$5&amp;"'!"&amp;ADDRESS(MATCH(IF($C$4="Tüm Şirketler",9003,IF($C$4="Hayatdışı Sigorta Şirketleri",9000,9001)),INDIRECT("'"&amp;E$5&amp;"'!$B$1:$B$1095"),0),MATCH($B101,INDIRECT("'"&amp;E$5&amp;"'!5:5"),0)+1)),0)</f>
        <v>20950533.780000001</v>
      </c>
      <c r="G101" s="24">
        <f t="shared" ca="1" si="19"/>
        <v>281082458.93999994</v>
      </c>
      <c r="H101" s="24">
        <f t="shared" ca="1" si="19"/>
        <v>20950533.780000001</v>
      </c>
    </row>
    <row r="102" spans="1:8" ht="12.75" customHeight="1">
      <c r="A102" s="32" t="s">
        <v>104</v>
      </c>
      <c r="B102" s="22">
        <v>706</v>
      </c>
      <c r="C102" s="23">
        <f ca="1">IFERROR(INDIRECT("'"&amp;C$5&amp;"'!"&amp;ADDRESS(MATCH(IF($C$4="Tüm Şirketler",9003,IF($C$4="Hayatdışı Sigorta Şirketleri",9000,9001)),INDIRECT("'"&amp;C$5&amp;"'!$B$1:$B$1095"),0),MATCH($B102,INDIRECT("'"&amp;C$5&amp;"'!5:5"),0))),0)</f>
        <v>59924941.537040994</v>
      </c>
      <c r="D102" s="23">
        <f ca="1">IFERROR(INDIRECT("'"&amp;C$5&amp;"'!"&amp;ADDRESS(MATCH(IF($C$4="Tüm Şirketler",9003,IF($C$4="Hayatdışı Sigorta Şirketleri",9000,9001)),INDIRECT("'"&amp;C$5&amp;"'!$B$1:$B$1095"),0),MATCH($B102,INDIRECT("'"&amp;C$5&amp;"'!5:5"),0)+1)),0)</f>
        <v>0</v>
      </c>
      <c r="E102" s="23">
        <f ca="1">IFERROR(INDIRECT("'"&amp;E$5&amp;"'!"&amp;ADDRESS(MATCH(IF($C$4="Tüm Şirketler",9003,IF($C$4="Hayatdışı Sigorta Şirketleri",9000,9001)),INDIRECT("'"&amp;E$5&amp;"'!$B$1:$B$1095"),0),MATCH($B102,INDIRECT("'"&amp;E$5&amp;"'!5:5"),0))),0)</f>
        <v>0</v>
      </c>
      <c r="F102" s="23">
        <f ca="1">IFERROR(INDIRECT("'"&amp;E$5&amp;"'!"&amp;ADDRESS(MATCH(IF($C$4="Tüm Şirketler",9003,IF($C$4="Hayatdışı Sigorta Şirketleri",9000,9001)),INDIRECT("'"&amp;E$5&amp;"'!$B$1:$B$1095"),0),MATCH($B102,INDIRECT("'"&amp;E$5&amp;"'!5:5"),0)+1)),0)</f>
        <v>0</v>
      </c>
      <c r="G102" s="24">
        <f t="shared" ca="1" si="19"/>
        <v>59924941.537040994</v>
      </c>
      <c r="H102" s="24">
        <f t="shared" ca="1" si="19"/>
        <v>0</v>
      </c>
    </row>
    <row r="103" spans="1:8" ht="12.75" customHeight="1">
      <c r="A103" s="21" t="s">
        <v>105</v>
      </c>
      <c r="B103" s="22">
        <v>708</v>
      </c>
      <c r="C103" s="23">
        <f ca="1">IFERROR(INDIRECT("'"&amp;C$5&amp;"'!"&amp;ADDRESS(MATCH(IF($C$4="Tüm Şirketler",9003,IF($C$4="Hayatdışı Sigorta Şirketleri",9000,9001)),INDIRECT("'"&amp;C$5&amp;"'!$B$1:$B$1095"),0),MATCH($B103,INDIRECT("'"&amp;C$5&amp;"'!5:5"),0))),0)</f>
        <v>11235841.879999999</v>
      </c>
      <c r="D103" s="23">
        <f ca="1">IFERROR(INDIRECT("'"&amp;C$5&amp;"'!"&amp;ADDRESS(MATCH(IF($C$4="Tüm Şirketler",9003,IF($C$4="Hayatdışı Sigorta Şirketleri",9000,9001)),INDIRECT("'"&amp;C$5&amp;"'!$B$1:$B$1095"),0),MATCH($B103,INDIRECT("'"&amp;C$5&amp;"'!5:5"),0)+1)),0)</f>
        <v>0</v>
      </c>
      <c r="E103" s="23">
        <f ca="1">IFERROR(INDIRECT("'"&amp;E$5&amp;"'!"&amp;ADDRESS(MATCH(IF($C$4="Tüm Şirketler",9003,IF($C$4="Hayatdışı Sigorta Şirketleri",9000,9001)),INDIRECT("'"&amp;E$5&amp;"'!$B$1:$B$1095"),0),MATCH($B103,INDIRECT("'"&amp;E$5&amp;"'!5:5"),0))),0)</f>
        <v>0</v>
      </c>
      <c r="F103" s="23">
        <f ca="1">IFERROR(INDIRECT("'"&amp;E$5&amp;"'!"&amp;ADDRESS(MATCH(IF($C$4="Tüm Şirketler",9003,IF($C$4="Hayatdışı Sigorta Şirketleri",9000,9001)),INDIRECT("'"&amp;E$5&amp;"'!$B$1:$B$1095"),0),MATCH($B103,INDIRECT("'"&amp;E$5&amp;"'!5:5"),0)+1)),0)</f>
        <v>0</v>
      </c>
      <c r="G103" s="24">
        <f t="shared" ca="1" si="19"/>
        <v>11235841.879999999</v>
      </c>
      <c r="H103" s="24">
        <f t="shared" ca="1" si="19"/>
        <v>0</v>
      </c>
    </row>
    <row r="104" spans="1:8" ht="12.75" customHeight="1">
      <c r="A104" s="21" t="s">
        <v>106</v>
      </c>
      <c r="B104" s="22">
        <v>736</v>
      </c>
      <c r="C104" s="23">
        <f ca="1">IFERROR(INDIRECT("'"&amp;C$5&amp;"'!"&amp;ADDRESS(MATCH(IF($C$4="Tüm Şirketler",9003,IF($C$4="Hayatdışı Sigorta Şirketleri",9000,9001)),INDIRECT("'"&amp;C$5&amp;"'!$B$1:$B$1095"),0),MATCH($B104,INDIRECT("'"&amp;C$5&amp;"'!5:5"),0))),0)</f>
        <v>236481727.37579951</v>
      </c>
      <c r="D104" s="23">
        <f ca="1">IFERROR(INDIRECT("'"&amp;C$5&amp;"'!"&amp;ADDRESS(MATCH(IF($C$4="Tüm Şirketler",9003,IF($C$4="Hayatdışı Sigorta Şirketleri",9000,9001)),INDIRECT("'"&amp;C$5&amp;"'!$B$1:$B$1095"),0),MATCH($B104,INDIRECT("'"&amp;C$5&amp;"'!5:5"),0)+1)),0)</f>
        <v>260006.17</v>
      </c>
      <c r="E104" s="23">
        <f ca="1">IFERROR(INDIRECT("'"&amp;E$5&amp;"'!"&amp;ADDRESS(MATCH(IF($C$4="Tüm Şirketler",9003,IF($C$4="Hayatdışı Sigorta Şirketleri",9000,9001)),INDIRECT("'"&amp;E$5&amp;"'!$B$1:$B$1095"),0),MATCH($B104,INDIRECT("'"&amp;E$5&amp;"'!5:5"),0))),0)</f>
        <v>4772892.6599999992</v>
      </c>
      <c r="F104" s="23">
        <f ca="1">IFERROR(INDIRECT("'"&amp;E$5&amp;"'!"&amp;ADDRESS(MATCH(IF($C$4="Tüm Şirketler",9003,IF($C$4="Hayatdışı Sigorta Şirketleri",9000,9001)),INDIRECT("'"&amp;E$5&amp;"'!$B$1:$B$1095"),0),MATCH($B104,INDIRECT("'"&amp;E$5&amp;"'!5:5"),0)+1)),0)</f>
        <v>3366046.25</v>
      </c>
      <c r="G104" s="24">
        <f t="shared" ca="1" si="19"/>
        <v>241254620.0357995</v>
      </c>
      <c r="H104" s="24">
        <f t="shared" ca="1" si="19"/>
        <v>3626052.42</v>
      </c>
    </row>
    <row r="105" spans="1:8" ht="12.75" customHeight="1" thickBot="1">
      <c r="A105" s="41" t="s">
        <v>107</v>
      </c>
      <c r="B105" s="42"/>
      <c r="C105" s="31">
        <f ca="1">C104+C102+C101+C103</f>
        <v>588724969.73284042</v>
      </c>
      <c r="D105" s="31">
        <f ca="1">D104+D102+D101+D103</f>
        <v>260006.17</v>
      </c>
      <c r="E105" s="31">
        <f ca="1">E104+E102+E101+E103</f>
        <v>4772892.6599999992</v>
      </c>
      <c r="F105" s="31">
        <f ca="1">F104+F102+F101+F103</f>
        <v>24316580.030000001</v>
      </c>
      <c r="G105" s="31">
        <f t="shared" ca="1" si="19"/>
        <v>593497862.39284039</v>
      </c>
      <c r="H105" s="31">
        <f t="shared" ca="1" si="19"/>
        <v>24576586.200000003</v>
      </c>
    </row>
    <row r="106" spans="1:8" ht="12.75" customHeight="1">
      <c r="A106" s="11" t="s">
        <v>108</v>
      </c>
      <c r="B106" s="12">
        <v>702</v>
      </c>
      <c r="C106" s="13">
        <f t="shared" ref="C106:C114" ca="1" si="20">IFERROR(INDIRECT("'"&amp;C$5&amp;"'!"&amp;ADDRESS(MATCH(IF($C$4="Tüm Şirketler",9003,IF($C$4="Hayatdışı Sigorta Şirketleri",9000,9001)),INDIRECT("'"&amp;C$5&amp;"'!$B$1:$B$1095"),0),MATCH($B106,INDIRECT("'"&amp;C$5&amp;"'!5:5"),0))),0)</f>
        <v>4017108720.6182528</v>
      </c>
      <c r="D106" s="13">
        <f t="shared" ref="D106:D114" ca="1" si="21">IFERROR(INDIRECT("'"&amp;C$5&amp;"'!"&amp;ADDRESS(MATCH(IF($C$4="Tüm Şirketler",9003,IF($C$4="Hayatdışı Sigorta Şirketleri",9000,9001)),INDIRECT("'"&amp;C$5&amp;"'!$B$1:$B$1095"),0),MATCH($B106,INDIRECT("'"&amp;C$5&amp;"'!5:5"),0)+1)),0)</f>
        <v>2608046.39</v>
      </c>
      <c r="E106" s="13">
        <f t="shared" ref="E106:E114" ca="1" si="22">IFERROR(INDIRECT("'"&amp;E$5&amp;"'!"&amp;ADDRESS(MATCH(IF($C$4="Tüm Şirketler",9003,IF($C$4="Hayatdışı Sigorta Şirketleri",9000,9001)),INDIRECT("'"&amp;E$5&amp;"'!$B$1:$B$1095"),0),MATCH($B106,INDIRECT("'"&amp;E$5&amp;"'!5:5"),0))),0)</f>
        <v>111835710.04757701</v>
      </c>
      <c r="F106" s="13">
        <f t="shared" ref="F106:F114" ca="1" si="23">IFERROR(INDIRECT("'"&amp;E$5&amp;"'!"&amp;ADDRESS(MATCH(IF($C$4="Tüm Şirketler",9003,IF($C$4="Hayatdışı Sigorta Şirketleri",9000,9001)),INDIRECT("'"&amp;E$5&amp;"'!$B$1:$B$1095"),0),MATCH($B106,INDIRECT("'"&amp;E$5&amp;"'!5:5"),0)+1)),0)</f>
        <v>1146078.43</v>
      </c>
      <c r="G106" s="14">
        <f t="shared" ca="1" si="19"/>
        <v>4128944430.6658297</v>
      </c>
      <c r="H106" s="14">
        <f t="shared" ca="1" si="19"/>
        <v>3754124.8200000003</v>
      </c>
    </row>
    <row r="107" spans="1:8" ht="12.75" customHeight="1">
      <c r="A107" s="32" t="s">
        <v>109</v>
      </c>
      <c r="B107" s="22">
        <v>748</v>
      </c>
      <c r="C107" s="23">
        <f t="shared" ca="1" si="20"/>
        <v>229738568.81999999</v>
      </c>
      <c r="D107" s="23">
        <f t="shared" ca="1" si="21"/>
        <v>0</v>
      </c>
      <c r="E107" s="23">
        <f t="shared" ca="1" si="22"/>
        <v>0</v>
      </c>
      <c r="F107" s="23">
        <f t="shared" ca="1" si="23"/>
        <v>0</v>
      </c>
      <c r="G107" s="24">
        <f t="shared" ca="1" si="19"/>
        <v>229738568.81999999</v>
      </c>
      <c r="H107" s="24">
        <f t="shared" ca="1" si="19"/>
        <v>0</v>
      </c>
    </row>
    <row r="108" spans="1:8" ht="12.75" customHeight="1">
      <c r="A108" s="32" t="s">
        <v>110</v>
      </c>
      <c r="B108" s="22">
        <v>749</v>
      </c>
      <c r="C108" s="23">
        <f t="shared" ca="1" si="20"/>
        <v>5200593.76</v>
      </c>
      <c r="D108" s="23">
        <f t="shared" ca="1" si="21"/>
        <v>3978.01</v>
      </c>
      <c r="E108" s="23">
        <f t="shared" ca="1" si="22"/>
        <v>0</v>
      </c>
      <c r="F108" s="23">
        <f t="shared" ca="1" si="23"/>
        <v>0</v>
      </c>
      <c r="G108" s="24">
        <f t="shared" ca="1" si="19"/>
        <v>5200593.76</v>
      </c>
      <c r="H108" s="24">
        <f t="shared" ca="1" si="19"/>
        <v>3978.01</v>
      </c>
    </row>
    <row r="109" spans="1:8" ht="12.75" customHeight="1">
      <c r="A109" s="32" t="s">
        <v>111</v>
      </c>
      <c r="B109" s="22">
        <v>752</v>
      </c>
      <c r="C109" s="23">
        <f t="shared" ca="1" si="20"/>
        <v>0</v>
      </c>
      <c r="D109" s="23">
        <f t="shared" ca="1" si="21"/>
        <v>0</v>
      </c>
      <c r="E109" s="23">
        <f t="shared" ca="1" si="22"/>
        <v>0</v>
      </c>
      <c r="F109" s="23">
        <f t="shared" ca="1" si="23"/>
        <v>0</v>
      </c>
      <c r="G109" s="24">
        <f t="shared" ca="1" si="19"/>
        <v>0</v>
      </c>
      <c r="H109" s="24">
        <f t="shared" ca="1" si="19"/>
        <v>0</v>
      </c>
    </row>
    <row r="110" spans="1:8" ht="12.75" customHeight="1">
      <c r="A110" s="32" t="s">
        <v>112</v>
      </c>
      <c r="B110" s="22">
        <v>753</v>
      </c>
      <c r="C110" s="23">
        <f t="shared" ca="1" si="20"/>
        <v>0</v>
      </c>
      <c r="D110" s="23">
        <f t="shared" ca="1" si="21"/>
        <v>0</v>
      </c>
      <c r="E110" s="23">
        <f t="shared" ca="1" si="22"/>
        <v>0</v>
      </c>
      <c r="F110" s="23">
        <f t="shared" ca="1" si="23"/>
        <v>0</v>
      </c>
      <c r="G110" s="24">
        <f t="shared" ref="G110:H133" ca="1" si="24">+C110+E110</f>
        <v>0</v>
      </c>
      <c r="H110" s="24">
        <f t="shared" ca="1" si="24"/>
        <v>0</v>
      </c>
    </row>
    <row r="111" spans="1:8" ht="12.75" customHeight="1">
      <c r="A111" s="32" t="s">
        <v>113</v>
      </c>
      <c r="B111" s="22">
        <v>754</v>
      </c>
      <c r="C111" s="23">
        <f t="shared" ca="1" si="20"/>
        <v>3798003.45</v>
      </c>
      <c r="D111" s="23">
        <f t="shared" ca="1" si="21"/>
        <v>78372.25</v>
      </c>
      <c r="E111" s="23">
        <f t="shared" ca="1" si="22"/>
        <v>0</v>
      </c>
      <c r="F111" s="23">
        <f t="shared" ca="1" si="23"/>
        <v>0</v>
      </c>
      <c r="G111" s="24">
        <f t="shared" ca="1" si="24"/>
        <v>3798003.45</v>
      </c>
      <c r="H111" s="24">
        <f t="shared" ca="1" si="24"/>
        <v>78372.25</v>
      </c>
    </row>
    <row r="112" spans="1:8" ht="12.75" customHeight="1">
      <c r="A112" s="32" t="s">
        <v>114</v>
      </c>
      <c r="B112" s="22">
        <v>757</v>
      </c>
      <c r="C112" s="23">
        <f t="shared" ca="1" si="20"/>
        <v>940224.72</v>
      </c>
      <c r="D112" s="23">
        <f t="shared" ca="1" si="21"/>
        <v>0</v>
      </c>
      <c r="E112" s="23">
        <f t="shared" ca="1" si="22"/>
        <v>0</v>
      </c>
      <c r="F112" s="23">
        <f t="shared" ca="1" si="23"/>
        <v>0</v>
      </c>
      <c r="G112" s="24">
        <f t="shared" ca="1" si="24"/>
        <v>940224.72</v>
      </c>
      <c r="H112" s="24">
        <f t="shared" ca="1" si="24"/>
        <v>0</v>
      </c>
    </row>
    <row r="113" spans="1:8" ht="12.75" customHeight="1">
      <c r="A113" s="32" t="s">
        <v>115</v>
      </c>
      <c r="B113" s="22">
        <v>758</v>
      </c>
      <c r="C113" s="23">
        <f t="shared" ca="1" si="20"/>
        <v>19789505.09363994</v>
      </c>
      <c r="D113" s="23">
        <f t="shared" ca="1" si="21"/>
        <v>8555.3799999999992</v>
      </c>
      <c r="E113" s="23">
        <f t="shared" ca="1" si="22"/>
        <v>0</v>
      </c>
      <c r="F113" s="23">
        <f t="shared" ca="1" si="23"/>
        <v>0</v>
      </c>
      <c r="G113" s="24">
        <f t="shared" ca="1" si="24"/>
        <v>19789505.09363994</v>
      </c>
      <c r="H113" s="24">
        <f t="shared" ca="1" si="24"/>
        <v>8555.3799999999992</v>
      </c>
    </row>
    <row r="114" spans="1:8" ht="12.75" customHeight="1">
      <c r="A114" s="32" t="s">
        <v>116</v>
      </c>
      <c r="B114" s="22">
        <v>759</v>
      </c>
      <c r="C114" s="23">
        <f t="shared" ca="1" si="20"/>
        <v>300407269.76728505</v>
      </c>
      <c r="D114" s="23">
        <f t="shared" ca="1" si="21"/>
        <v>0</v>
      </c>
      <c r="E114" s="23">
        <f t="shared" ca="1" si="22"/>
        <v>0</v>
      </c>
      <c r="F114" s="23">
        <f t="shared" ca="1" si="23"/>
        <v>100868888.61</v>
      </c>
      <c r="G114" s="24">
        <f t="shared" ca="1" si="24"/>
        <v>300407269.76728505</v>
      </c>
      <c r="H114" s="24">
        <f t="shared" ca="1" si="24"/>
        <v>100868888.61</v>
      </c>
    </row>
    <row r="115" spans="1:8" ht="12.75" customHeight="1" thickBot="1">
      <c r="A115" s="39" t="s">
        <v>117</v>
      </c>
      <c r="B115" s="40"/>
      <c r="C115" s="20">
        <f ca="1">SUM(C106:C114)</f>
        <v>4576982886.2291775</v>
      </c>
      <c r="D115" s="20">
        <f ca="1">SUM(D106:D114)</f>
        <v>2698952.03</v>
      </c>
      <c r="E115" s="20">
        <f ca="1">SUM(E106:E114)</f>
        <v>111835710.04757701</v>
      </c>
      <c r="F115" s="20">
        <f ca="1">SUM(F106:F114)</f>
        <v>102014967.04000001</v>
      </c>
      <c r="G115" s="20">
        <f t="shared" ca="1" si="24"/>
        <v>4688818596.2767544</v>
      </c>
      <c r="H115" s="20">
        <f t="shared" ca="1" si="24"/>
        <v>104713919.07000001</v>
      </c>
    </row>
    <row r="116" spans="1:8" ht="12.75" customHeight="1">
      <c r="A116" s="21" t="s">
        <v>118</v>
      </c>
      <c r="B116" s="22">
        <v>760</v>
      </c>
      <c r="C116" s="23">
        <f ca="1">IFERROR(INDIRECT("'"&amp;C$5&amp;"'!"&amp;ADDRESS(MATCH(IF($C$4="Tüm Şirketler",9003,IF($C$4="Hayatdışı Sigorta Şirketleri",9000,9001)),INDIRECT("'"&amp;C$5&amp;"'!$B$1:$B$1095"),0),MATCH($B116,INDIRECT("'"&amp;C$5&amp;"'!5:5"),0))),0)</f>
        <v>3741300335.6551695</v>
      </c>
      <c r="D116" s="23">
        <f ca="1">IFERROR(INDIRECT("'"&amp;C$5&amp;"'!"&amp;ADDRESS(MATCH(IF($C$4="Tüm Şirketler",9003,IF($C$4="Hayatdışı Sigorta Şirketleri",9000,9001)),INDIRECT("'"&amp;C$5&amp;"'!$B$1:$B$1095"),0),MATCH($B116,INDIRECT("'"&amp;C$5&amp;"'!5:5"),0)+1)),0)</f>
        <v>190050.53</v>
      </c>
      <c r="E116" s="23">
        <f ca="1">IFERROR(INDIRECT("'"&amp;E$5&amp;"'!"&amp;ADDRESS(MATCH(IF($C$4="Tüm Şirketler",9003,IF($C$4="Hayatdışı Sigorta Şirketleri",9000,9001)),INDIRECT("'"&amp;E$5&amp;"'!$B$1:$B$1095"),0),MATCH($B116,INDIRECT("'"&amp;E$5&amp;"'!5:5"),0))),0)</f>
        <v>170212074.98999998</v>
      </c>
      <c r="F116" s="23">
        <f ca="1">IFERROR(INDIRECT("'"&amp;E$5&amp;"'!"&amp;ADDRESS(MATCH(IF($C$4="Tüm Şirketler",9003,IF($C$4="Hayatdışı Sigorta Şirketleri",9000,9001)),INDIRECT("'"&amp;E$5&amp;"'!$B$1:$B$1095"),0),MATCH($B116,INDIRECT("'"&amp;E$5&amp;"'!5:5"),0)+1)),0)</f>
        <v>0</v>
      </c>
      <c r="G116" s="24">
        <f t="shared" ca="1" si="24"/>
        <v>3911512410.6451693</v>
      </c>
      <c r="H116" s="24">
        <f t="shared" ca="1" si="24"/>
        <v>190050.53</v>
      </c>
    </row>
    <row r="117" spans="1:8" ht="12.75" customHeight="1" thickBot="1">
      <c r="A117" s="41" t="s">
        <v>119</v>
      </c>
      <c r="B117" s="42"/>
      <c r="C117" s="31">
        <f ca="1">C116</f>
        <v>3741300335.6551695</v>
      </c>
      <c r="D117" s="31">
        <f ca="1">D116</f>
        <v>190050.53</v>
      </c>
      <c r="E117" s="31">
        <f ca="1">E116</f>
        <v>170212074.98999998</v>
      </c>
      <c r="F117" s="31">
        <f ca="1">F116</f>
        <v>0</v>
      </c>
      <c r="G117" s="31">
        <f t="shared" ca="1" si="24"/>
        <v>3911512410.6451693</v>
      </c>
      <c r="H117" s="31">
        <f t="shared" ca="1" si="24"/>
        <v>190050.53</v>
      </c>
    </row>
    <row r="118" spans="1:8" ht="12.75" customHeight="1">
      <c r="A118" s="11" t="s">
        <v>120</v>
      </c>
      <c r="B118" s="12">
        <v>789</v>
      </c>
      <c r="C118" s="13">
        <f ca="1">IFERROR(INDIRECT("'"&amp;C$5&amp;"'!"&amp;ADDRESS(MATCH(IF($C$4="Tüm Şirketler",9003,IF($C$4="Hayatdışı Sigorta Şirketleri",9000,9001)),INDIRECT("'"&amp;C$5&amp;"'!$B$1:$B$1095"),0),MATCH($B118,INDIRECT("'"&amp;C$5&amp;"'!5:5"),0))),0)</f>
        <v>1837779704.9700005</v>
      </c>
      <c r="D118" s="13">
        <f ca="1">IFERROR(INDIRECT("'"&amp;C$5&amp;"'!"&amp;ADDRESS(MATCH(IF($C$4="Tüm Şirketler",9003,IF($C$4="Hayatdışı Sigorta Şirketleri",9000,9001)),INDIRECT("'"&amp;C$5&amp;"'!$B$1:$B$1095"),0),MATCH($B118,INDIRECT("'"&amp;C$5&amp;"'!5:5"),0)+1)),0)</f>
        <v>0</v>
      </c>
      <c r="E118" s="13">
        <f ca="1">IFERROR(INDIRECT("'"&amp;E$5&amp;"'!"&amp;ADDRESS(MATCH(IF($C$4="Tüm Şirketler",9003,IF($C$4="Hayatdışı Sigorta Şirketleri",9000,9001)),INDIRECT("'"&amp;E$5&amp;"'!$B$1:$B$1095"),0),MATCH($B118,INDIRECT("'"&amp;E$5&amp;"'!5:5"),0))),0)</f>
        <v>0</v>
      </c>
      <c r="F118" s="13">
        <f ca="1">IFERROR(INDIRECT("'"&amp;E$5&amp;"'!"&amp;ADDRESS(MATCH(IF($C$4="Tüm Şirketler",9003,IF($C$4="Hayatdışı Sigorta Şirketleri",9000,9001)),INDIRECT("'"&amp;E$5&amp;"'!$B$1:$B$1095"),0),MATCH($B118,INDIRECT("'"&amp;E$5&amp;"'!5:5"),0)+1)),0)</f>
        <v>0</v>
      </c>
      <c r="G118" s="14">
        <f t="shared" ca="1" si="24"/>
        <v>1837779704.9700005</v>
      </c>
      <c r="H118" s="14">
        <f t="shared" ca="1" si="24"/>
        <v>0</v>
      </c>
    </row>
    <row r="119" spans="1:8" ht="12.75" customHeight="1">
      <c r="A119" s="16" t="s">
        <v>121</v>
      </c>
      <c r="B119" s="17">
        <v>798</v>
      </c>
      <c r="C119" s="18">
        <f ca="1">IFERROR(INDIRECT("'"&amp;C$5&amp;"'!"&amp;ADDRESS(MATCH(IF($C$4="Tüm Şirketler",9003,IF($C$4="Hayatdışı Sigorta Şirketleri",9000,9001)),INDIRECT("'"&amp;C$5&amp;"'!$B$1:$B$1095"),0),MATCH($B119,INDIRECT("'"&amp;C$5&amp;"'!5:5"),0))),0)</f>
        <v>462746.35</v>
      </c>
      <c r="D119" s="18">
        <f ca="1">IFERROR(INDIRECT("'"&amp;C$5&amp;"'!"&amp;ADDRESS(MATCH(IF($C$4="Tüm Şirketler",9003,IF($C$4="Hayatdışı Sigorta Şirketleri",9000,9001)),INDIRECT("'"&amp;C$5&amp;"'!$B$1:$B$1095"),0),MATCH($B119,INDIRECT("'"&amp;C$5&amp;"'!5:5"),0)+1)),0)</f>
        <v>0</v>
      </c>
      <c r="E119" s="18">
        <f ca="1">IFERROR(INDIRECT("'"&amp;E$5&amp;"'!"&amp;ADDRESS(MATCH(IF($C$4="Tüm Şirketler",9003,IF($C$4="Hayatdışı Sigorta Şirketleri",9000,9001)),INDIRECT("'"&amp;E$5&amp;"'!$B$1:$B$1095"),0),MATCH($B119,INDIRECT("'"&amp;E$5&amp;"'!5:5"),0))),0)</f>
        <v>0</v>
      </c>
      <c r="F119" s="18">
        <f ca="1">IFERROR(INDIRECT("'"&amp;E$5&amp;"'!"&amp;ADDRESS(MATCH(IF($C$4="Tüm Şirketler",9003,IF($C$4="Hayatdışı Sigorta Şirketleri",9000,9001)),INDIRECT("'"&amp;E$5&amp;"'!$B$1:$B$1095"),0),MATCH($B119,INDIRECT("'"&amp;E$5&amp;"'!5:5"),0)+1)),0)</f>
        <v>0</v>
      </c>
      <c r="G119" s="19">
        <f t="shared" ca="1" si="24"/>
        <v>462746.35</v>
      </c>
      <c r="H119" s="19">
        <f t="shared" ca="1" si="24"/>
        <v>0</v>
      </c>
    </row>
    <row r="120" spans="1:8" ht="12.75" customHeight="1" thickBot="1">
      <c r="A120" s="39" t="s">
        <v>122</v>
      </c>
      <c r="B120" s="40"/>
      <c r="C120" s="20">
        <f ca="1">SUM(C118:C119)</f>
        <v>1838242451.3200004</v>
      </c>
      <c r="D120" s="20">
        <f ca="1">SUM(D118:D119)</f>
        <v>0</v>
      </c>
      <c r="E120" s="20">
        <f ca="1">SUM(E118:E119)</f>
        <v>0</v>
      </c>
      <c r="F120" s="20">
        <f ca="1">SUM(F118:F119)</f>
        <v>0</v>
      </c>
      <c r="G120" s="20">
        <f t="shared" ca="1" si="24"/>
        <v>1838242451.3200004</v>
      </c>
      <c r="H120" s="20">
        <f t="shared" ca="1" si="24"/>
        <v>0</v>
      </c>
    </row>
    <row r="121" spans="1:8" ht="12.75" customHeight="1">
      <c r="A121" s="11" t="s">
        <v>123</v>
      </c>
      <c r="B121" s="12">
        <v>790</v>
      </c>
      <c r="C121" s="13">
        <f t="shared" ref="C121:C129" ca="1" si="25">IFERROR(INDIRECT("'"&amp;C$5&amp;"'!"&amp;ADDRESS(MATCH(IF($C$4="Tüm Şirketler",9003,IF($C$4="Hayatdışı Sigorta Şirketleri",9000,9001)),INDIRECT("'"&amp;C$5&amp;"'!$B$1:$B$1095"),0),MATCH($B121,INDIRECT("'"&amp;C$5&amp;"'!5:5"),0))),0)</f>
        <v>37192136.039999977</v>
      </c>
      <c r="D121" s="13">
        <f t="shared" ref="D121:D129" ca="1" si="26">IFERROR(INDIRECT("'"&amp;C$5&amp;"'!"&amp;ADDRESS(MATCH(IF($C$4="Tüm Şirketler",9003,IF($C$4="Hayatdışı Sigorta Şirketleri",9000,9001)),INDIRECT("'"&amp;C$5&amp;"'!$B$1:$B$1095"),0),MATCH($B121,INDIRECT("'"&amp;C$5&amp;"'!5:5"),0)+1)),0)</f>
        <v>5309597.0700000012</v>
      </c>
      <c r="E121" s="13">
        <f t="shared" ref="E121:E129" ca="1" si="27">IFERROR(INDIRECT("'"&amp;E$5&amp;"'!"&amp;ADDRESS(MATCH(IF($C$4="Tüm Şirketler",9003,IF($C$4="Hayatdışı Sigorta Şirketleri",9000,9001)),INDIRECT("'"&amp;E$5&amp;"'!$B$1:$B$1095"),0),MATCH($B121,INDIRECT("'"&amp;E$5&amp;"'!5:5"),0))),0)</f>
        <v>0</v>
      </c>
      <c r="F121" s="13">
        <f t="shared" ref="F121:F129" ca="1" si="28">IFERROR(INDIRECT("'"&amp;E$5&amp;"'!"&amp;ADDRESS(MATCH(IF($C$4="Tüm Şirketler",9003,IF($C$4="Hayatdışı Sigorta Şirketleri",9000,9001)),INDIRECT("'"&amp;E$5&amp;"'!$B$1:$B$1095"),0),MATCH($B121,INDIRECT("'"&amp;E$5&amp;"'!5:5"),0)+1)),0)</f>
        <v>0</v>
      </c>
      <c r="G121" s="14">
        <f t="shared" ca="1" si="24"/>
        <v>37192136.039999977</v>
      </c>
      <c r="H121" s="14">
        <f t="shared" ca="1" si="24"/>
        <v>5309597.0700000012</v>
      </c>
    </row>
    <row r="122" spans="1:8" ht="12.75" customHeight="1">
      <c r="A122" s="32" t="s">
        <v>124</v>
      </c>
      <c r="B122" s="22">
        <v>791</v>
      </c>
      <c r="C122" s="23">
        <f t="shared" ca="1" si="25"/>
        <v>112245141378.78589</v>
      </c>
      <c r="D122" s="23">
        <f t="shared" ca="1" si="26"/>
        <v>432217650.39999944</v>
      </c>
      <c r="E122" s="23">
        <f t="shared" ca="1" si="27"/>
        <v>2010291012.9002938</v>
      </c>
      <c r="F122" s="23">
        <f t="shared" ca="1" si="28"/>
        <v>77568485.879999995</v>
      </c>
      <c r="G122" s="24">
        <f t="shared" ca="1" si="24"/>
        <v>114255432391.68619</v>
      </c>
      <c r="H122" s="24">
        <f t="shared" ca="1" si="24"/>
        <v>509786136.27999943</v>
      </c>
    </row>
    <row r="123" spans="1:8" ht="12.75" customHeight="1">
      <c r="A123" s="32" t="s">
        <v>125</v>
      </c>
      <c r="B123" s="22">
        <v>792</v>
      </c>
      <c r="C123" s="23">
        <f t="shared" ca="1" si="25"/>
        <v>0</v>
      </c>
      <c r="D123" s="23">
        <f t="shared" ca="1" si="26"/>
        <v>0</v>
      </c>
      <c r="E123" s="23">
        <f t="shared" ca="1" si="27"/>
        <v>0</v>
      </c>
      <c r="F123" s="23">
        <f t="shared" ca="1" si="28"/>
        <v>0</v>
      </c>
      <c r="G123" s="24">
        <f t="shared" ca="1" si="24"/>
        <v>0</v>
      </c>
      <c r="H123" s="24">
        <f t="shared" ca="1" si="24"/>
        <v>0</v>
      </c>
    </row>
    <row r="124" spans="1:8" ht="12.75" customHeight="1">
      <c r="A124" s="32" t="s">
        <v>126</v>
      </c>
      <c r="B124" s="22">
        <v>793</v>
      </c>
      <c r="C124" s="23">
        <f t="shared" ca="1" si="25"/>
        <v>0</v>
      </c>
      <c r="D124" s="23">
        <f t="shared" ca="1" si="26"/>
        <v>0</v>
      </c>
      <c r="E124" s="23">
        <f t="shared" ca="1" si="27"/>
        <v>0</v>
      </c>
      <c r="F124" s="23">
        <f t="shared" ca="1" si="28"/>
        <v>0</v>
      </c>
      <c r="G124" s="24">
        <f t="shared" ca="1" si="24"/>
        <v>0</v>
      </c>
      <c r="H124" s="24">
        <f t="shared" ca="1" si="24"/>
        <v>0</v>
      </c>
    </row>
    <row r="125" spans="1:8" ht="12.75" customHeight="1">
      <c r="A125" s="32" t="s">
        <v>127</v>
      </c>
      <c r="B125" s="22">
        <v>794</v>
      </c>
      <c r="C125" s="23">
        <f t="shared" ca="1" si="25"/>
        <v>0</v>
      </c>
      <c r="D125" s="23">
        <f t="shared" ca="1" si="26"/>
        <v>0</v>
      </c>
      <c r="E125" s="23">
        <f t="shared" ca="1" si="27"/>
        <v>0</v>
      </c>
      <c r="F125" s="23">
        <f t="shared" ca="1" si="28"/>
        <v>0</v>
      </c>
      <c r="G125" s="24">
        <f t="shared" ca="1" si="24"/>
        <v>0</v>
      </c>
      <c r="H125" s="24">
        <f t="shared" ca="1" si="24"/>
        <v>0</v>
      </c>
    </row>
    <row r="126" spans="1:8" ht="12.75" customHeight="1">
      <c r="A126" s="32" t="s">
        <v>128</v>
      </c>
      <c r="B126" s="22">
        <v>795</v>
      </c>
      <c r="C126" s="23">
        <f t="shared" ca="1" si="25"/>
        <v>0</v>
      </c>
      <c r="D126" s="23">
        <f t="shared" ca="1" si="26"/>
        <v>0</v>
      </c>
      <c r="E126" s="23">
        <f t="shared" ca="1" si="27"/>
        <v>0</v>
      </c>
      <c r="F126" s="23">
        <f t="shared" ca="1" si="28"/>
        <v>0</v>
      </c>
      <c r="G126" s="24">
        <f t="shared" ca="1" si="24"/>
        <v>0</v>
      </c>
      <c r="H126" s="24">
        <f t="shared" ca="1" si="24"/>
        <v>0</v>
      </c>
    </row>
    <row r="127" spans="1:8" ht="12.75" customHeight="1">
      <c r="A127" s="32" t="s">
        <v>17</v>
      </c>
      <c r="B127" s="22">
        <v>796</v>
      </c>
      <c r="C127" s="23">
        <f t="shared" ca="1" si="25"/>
        <v>0</v>
      </c>
      <c r="D127" s="23">
        <f t="shared" ca="1" si="26"/>
        <v>0</v>
      </c>
      <c r="E127" s="23">
        <f t="shared" ca="1" si="27"/>
        <v>0</v>
      </c>
      <c r="F127" s="23">
        <f t="shared" ca="1" si="28"/>
        <v>0</v>
      </c>
      <c r="G127" s="24">
        <f t="shared" ca="1" si="24"/>
        <v>0</v>
      </c>
      <c r="H127" s="24">
        <f t="shared" ca="1" si="24"/>
        <v>0</v>
      </c>
    </row>
    <row r="128" spans="1:8" ht="12.75" customHeight="1">
      <c r="A128" s="32" t="s">
        <v>18</v>
      </c>
      <c r="B128" s="22">
        <v>797</v>
      </c>
      <c r="C128" s="23">
        <f t="shared" ca="1" si="25"/>
        <v>0</v>
      </c>
      <c r="D128" s="23">
        <f t="shared" ca="1" si="26"/>
        <v>0</v>
      </c>
      <c r="E128" s="23">
        <f t="shared" ca="1" si="27"/>
        <v>0</v>
      </c>
      <c r="F128" s="23">
        <f t="shared" ca="1" si="28"/>
        <v>0</v>
      </c>
      <c r="G128" s="24">
        <f t="shared" ca="1" si="24"/>
        <v>0</v>
      </c>
      <c r="H128" s="24">
        <f t="shared" ca="1" si="24"/>
        <v>0</v>
      </c>
    </row>
    <row r="129" spans="1:8" ht="12.75" customHeight="1">
      <c r="A129" s="32" t="s">
        <v>129</v>
      </c>
      <c r="B129" s="22">
        <v>799</v>
      </c>
      <c r="C129" s="23">
        <f t="shared" ca="1" si="25"/>
        <v>0</v>
      </c>
      <c r="D129" s="23">
        <f t="shared" ca="1" si="26"/>
        <v>0</v>
      </c>
      <c r="E129" s="23">
        <f t="shared" ca="1" si="27"/>
        <v>0</v>
      </c>
      <c r="F129" s="23">
        <f t="shared" ca="1" si="28"/>
        <v>0</v>
      </c>
      <c r="G129" s="24">
        <f t="shared" ca="1" si="24"/>
        <v>0</v>
      </c>
      <c r="H129" s="24">
        <f t="shared" ca="1" si="24"/>
        <v>0</v>
      </c>
    </row>
    <row r="130" spans="1:8" ht="12.75" customHeight="1" thickBot="1">
      <c r="A130" s="39" t="s">
        <v>130</v>
      </c>
      <c r="B130" s="40"/>
      <c r="C130" s="20">
        <f ca="1">SUM(C121:C129)</f>
        <v>112282333514.82588</v>
      </c>
      <c r="D130" s="20">
        <f ca="1">SUM(D121:D129)</f>
        <v>437527247.46999943</v>
      </c>
      <c r="E130" s="20">
        <f ca="1">SUM(E121:E129)</f>
        <v>2010291012.9002938</v>
      </c>
      <c r="F130" s="20">
        <f ca="1">SUM(F121:F129)</f>
        <v>77568485.879999995</v>
      </c>
      <c r="G130" s="20">
        <f t="shared" ca="1" si="24"/>
        <v>114292624527.72618</v>
      </c>
      <c r="H130" s="20">
        <f t="shared" ca="1" si="24"/>
        <v>515095733.34999943</v>
      </c>
    </row>
    <row r="131" spans="1:8" ht="12.75" customHeight="1">
      <c r="A131" s="43" t="s">
        <v>131</v>
      </c>
      <c r="B131" s="44">
        <v>9000</v>
      </c>
      <c r="C131" s="45">
        <f ca="1">C12+C24+C27+C29+C31+C35+C38+C50+C69+C74+C76+C78+C93+C100+C105+C115+C117+C120</f>
        <v>584509132268.55518</v>
      </c>
      <c r="D131" s="45">
        <f ca="1">D12+D24+D27+D29+D31+D35+D38+D50+D69+D74+D76+D78+D93+D100+D105+D115+D117+D120</f>
        <v>2340402308.6824856</v>
      </c>
      <c r="E131" s="45">
        <f ca="1">E12+E24+E27+E29+E31+E35+E38+E50+E69+E74+E76+E78+E93+E100+E105+E115+E117+E120</f>
        <v>34225562926.563427</v>
      </c>
      <c r="F131" s="45">
        <f ca="1">F12+F24+F27+F29+F31+F35+F38+F50+F69+F74+F76+F78+F93+F100+F105+F115+F117+F120</f>
        <v>7969059311.0642405</v>
      </c>
      <c r="G131" s="45">
        <f t="shared" ca="1" si="24"/>
        <v>618734695195.11865</v>
      </c>
      <c r="H131" s="45">
        <f t="shared" ca="1" si="24"/>
        <v>10309461619.746727</v>
      </c>
    </row>
    <row r="132" spans="1:8" ht="13.8">
      <c r="A132" s="46" t="s">
        <v>132</v>
      </c>
      <c r="B132" s="47">
        <v>9001</v>
      </c>
      <c r="C132" s="48">
        <f ca="1">+C130</f>
        <v>112282333514.82588</v>
      </c>
      <c r="D132" s="48">
        <f ca="1">+D130</f>
        <v>437527247.46999943</v>
      </c>
      <c r="E132" s="48">
        <f ca="1">+E130</f>
        <v>2010291012.9002938</v>
      </c>
      <c r="F132" s="48">
        <f ca="1">+F130</f>
        <v>77568485.879999995</v>
      </c>
      <c r="G132" s="48">
        <f t="shared" ca="1" si="24"/>
        <v>114292624527.72618</v>
      </c>
      <c r="H132" s="48">
        <f t="shared" ca="1" si="24"/>
        <v>515095733.34999943</v>
      </c>
    </row>
    <row r="133" spans="1:8" ht="14.4" thickBot="1">
      <c r="A133" s="49" t="s">
        <v>133</v>
      </c>
      <c r="B133" s="50">
        <v>9002</v>
      </c>
      <c r="C133" s="51">
        <f ca="1">+C131+C132</f>
        <v>696791465783.3811</v>
      </c>
      <c r="D133" s="51">
        <f ca="1">+D131+D132</f>
        <v>2777929556.1524849</v>
      </c>
      <c r="E133" s="51">
        <f ca="1">+E131+E132</f>
        <v>36235853939.463722</v>
      </c>
      <c r="F133" s="51">
        <f ca="1">+F131+F132</f>
        <v>8046627796.9442406</v>
      </c>
      <c r="G133" s="51">
        <f t="shared" ca="1" si="24"/>
        <v>733027319722.84485</v>
      </c>
      <c r="H133" s="51">
        <f t="shared" ca="1" si="24"/>
        <v>10824557353.096725</v>
      </c>
    </row>
    <row r="135" spans="1:8" s="100" customFormat="1">
      <c r="A135" s="99" t="s">
        <v>134</v>
      </c>
      <c r="B135" s="99"/>
    </row>
    <row r="136" spans="1:8" s="100" customFormat="1">
      <c r="A136" s="99" t="s">
        <v>135</v>
      </c>
      <c r="B136" s="99"/>
    </row>
    <row r="137" spans="1:8" s="100" customFormat="1">
      <c r="A137" s="99" t="s">
        <v>366</v>
      </c>
      <c r="B137" s="99"/>
    </row>
    <row r="138" spans="1:8" s="100" customFormat="1">
      <c r="A138" s="99"/>
      <c r="B138" s="99"/>
    </row>
    <row r="139" spans="1:8" s="100" customFormat="1">
      <c r="A139" s="99" t="s">
        <v>365</v>
      </c>
      <c r="B139" s="99"/>
    </row>
  </sheetData>
  <mergeCells count="18">
    <mergeCell ref="A12:B12"/>
    <mergeCell ref="C4:H4"/>
    <mergeCell ref="J4:L4"/>
    <mergeCell ref="C5:D5"/>
    <mergeCell ref="E5:F5"/>
    <mergeCell ref="G5:H5"/>
    <mergeCell ref="A93:B93"/>
    <mergeCell ref="A24:B24"/>
    <mergeCell ref="A27:B27"/>
    <mergeCell ref="A29:B29"/>
    <mergeCell ref="A31:B31"/>
    <mergeCell ref="A35:B35"/>
    <mergeCell ref="A38:B38"/>
    <mergeCell ref="A50:B50"/>
    <mergeCell ref="A69:B69"/>
    <mergeCell ref="A74:B74"/>
    <mergeCell ref="A76:B76"/>
    <mergeCell ref="A78:B78"/>
  </mergeCells>
  <dataValidations count="2">
    <dataValidation type="list" allowBlank="1" showInputMessage="1" showErrorMessage="1" sqref="C4:H4" xr:uid="{0206ADB4-74A1-4E24-B834-489A1C9AABF7}">
      <formula1>"TÜM ŞİRKETLER,HAYATDIŞI SİGORTA ŞİRKETLERİ,HAYAT VE EMEKLİLİK ŞİRKETLERİ"</formula1>
    </dataValidation>
    <dataValidation type="list" allowBlank="1" showInputMessage="1" showErrorMessage="1" sqref="B2" xr:uid="{C4862958-1435-4E4B-A407-2484FB9BD424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C9FF-77E1-4B93-8CD8-83D28D958E99}">
  <sheetPr>
    <tabColor theme="2" tint="-0.499984740745262"/>
  </sheetPr>
  <dimension ref="A1:CT96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7" width="15.6640625" style="3" customWidth="1"/>
    <col min="8" max="91" width="9.109375" style="3"/>
    <col min="92" max="98" width="9.109375" style="52"/>
    <col min="99" max="16384" width="9.109375" style="3"/>
  </cols>
  <sheetData>
    <row r="1" spans="1:96" ht="15" customHeight="1">
      <c r="A1" s="1" t="s">
        <v>0</v>
      </c>
      <c r="B1" s="2"/>
      <c r="C1" s="2"/>
    </row>
    <row r="2" spans="1:96" ht="15" customHeight="1">
      <c r="A2" s="1" t="s">
        <v>136</v>
      </c>
      <c r="B2" s="4" t="s">
        <v>6</v>
      </c>
      <c r="C2" s="4" t="s">
        <v>6</v>
      </c>
      <c r="H2" s="6"/>
    </row>
    <row r="3" spans="1:96" ht="15" customHeight="1">
      <c r="A3" s="5" t="s">
        <v>362</v>
      </c>
      <c r="B3" s="2"/>
      <c r="C3" s="2"/>
      <c r="CQ3" s="52" t="s">
        <v>137</v>
      </c>
      <c r="CR3" s="52">
        <v>701</v>
      </c>
    </row>
    <row r="4" spans="1:96" ht="22.5" customHeight="1">
      <c r="E4" s="87" t="s">
        <v>138</v>
      </c>
      <c r="F4" s="88"/>
      <c r="G4" s="89"/>
      <c r="CQ4" s="52" t="s">
        <v>139</v>
      </c>
      <c r="CR4" s="52">
        <v>702</v>
      </c>
    </row>
    <row r="5" spans="1:96" ht="22.5" customHeight="1">
      <c r="D5" s="6"/>
      <c r="CQ5" s="52" t="s">
        <v>140</v>
      </c>
      <c r="CR5" s="52">
        <v>703</v>
      </c>
    </row>
    <row r="6" spans="1:96" ht="79.5" customHeight="1">
      <c r="A6" s="53" t="s">
        <v>141</v>
      </c>
      <c r="B6" s="53" t="s">
        <v>142</v>
      </c>
      <c r="C6" s="53" t="s">
        <v>143</v>
      </c>
      <c r="D6" s="54" t="s">
        <v>144</v>
      </c>
      <c r="CQ6" s="52" t="s">
        <v>145</v>
      </c>
      <c r="CR6" s="52">
        <v>704</v>
      </c>
    </row>
    <row r="7" spans="1:96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VLOOKUP($D$6,$CQ:$CR,2,0),INDIRECT("'"&amp;$B$2&amp;"'!5:5"),0))),IF($C$2="Yurtdışı",INDIRECT("'"&amp;$B$2&amp;"'!"&amp;ADDRESS(MATCH($B7,INDIRECT("'"&amp;$B$2&amp;"'!$B$1:$B$1095"),0),MATCH(VLOOKUP($D$6,$CQ:$CR,2,0),INDIRECT("'"&amp;$B$2&amp;"'!5:5"),0)+1)),INDIRECT("'"&amp;$B$2&amp;"'!"&amp;ADDRESS(MATCH($B7,INDIRECT("'"&amp;$B$2&amp;"'!$B$1:$B$1095"),0),MATCH(VLOOKUP($D$6,$CQ:$CR,2,0),INDIRECT("'"&amp;$B$2&amp;"'!5:5"),0)))+INDIRECT("'"&amp;$B$2&amp;"'!"&amp;ADDRESS(MATCH($B7,INDIRECT("'"&amp;$B$2&amp;"'!$B$1:$B$1095"),0),MATCH(VLOOKUP($D$6,$CQ:$CR,2,0),INDIRECT("'"&amp;$B$2&amp;"'!5:5"),0)+1)))),0)</f>
        <v>0</v>
      </c>
      <c r="G7" s="7"/>
      <c r="H7" s="10"/>
      <c r="I7" s="6"/>
      <c r="CQ7" s="52" t="s">
        <v>148</v>
      </c>
      <c r="CR7" s="52">
        <v>706</v>
      </c>
    </row>
    <row r="8" spans="1:96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3523384970.7699995</v>
      </c>
      <c r="CQ8" s="52" t="s">
        <v>150</v>
      </c>
      <c r="CR8" s="52">
        <v>710</v>
      </c>
    </row>
    <row r="9" spans="1:96" ht="12.75" customHeight="1">
      <c r="A9" s="55" t="s">
        <v>151</v>
      </c>
      <c r="B9" s="17">
        <v>1004</v>
      </c>
      <c r="C9" s="56" t="s">
        <v>147</v>
      </c>
      <c r="D9" s="18">
        <f t="shared" ca="1" si="0"/>
        <v>8739420768.710001</v>
      </c>
      <c r="CQ9" s="52" t="s">
        <v>152</v>
      </c>
      <c r="CR9" s="52">
        <v>711</v>
      </c>
    </row>
    <row r="10" spans="1:96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5540507360.2399988</v>
      </c>
      <c r="CQ10" s="52" t="s">
        <v>154</v>
      </c>
      <c r="CR10" s="52">
        <v>712</v>
      </c>
    </row>
    <row r="11" spans="1:96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5730305903.25</v>
      </c>
      <c r="CQ11" s="52" t="s">
        <v>156</v>
      </c>
      <c r="CR11" s="52">
        <v>713</v>
      </c>
    </row>
    <row r="12" spans="1:96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CQ12" s="52" t="s">
        <v>158</v>
      </c>
      <c r="CR12" s="52">
        <v>714</v>
      </c>
    </row>
    <row r="13" spans="1:96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7106553641.8059416</v>
      </c>
      <c r="CQ13" s="52" t="s">
        <v>144</v>
      </c>
      <c r="CR13" s="52" t="s">
        <v>160</v>
      </c>
    </row>
    <row r="14" spans="1:96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11296368398.93</v>
      </c>
      <c r="CQ14" s="52" t="s">
        <v>162</v>
      </c>
      <c r="CR14" s="52">
        <v>903</v>
      </c>
    </row>
    <row r="15" spans="1:96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CQ15" s="52" t="s">
        <v>164</v>
      </c>
      <c r="CR15" s="52">
        <v>716</v>
      </c>
    </row>
    <row r="16" spans="1:96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CQ16" s="52" t="s">
        <v>166</v>
      </c>
      <c r="CR16" s="52">
        <v>717</v>
      </c>
    </row>
    <row r="17" spans="1:9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2823297816.21</v>
      </c>
      <c r="CQ17" s="52" t="s">
        <v>168</v>
      </c>
      <c r="CR17" s="52">
        <v>718</v>
      </c>
    </row>
    <row r="18" spans="1:9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CQ18" s="52" t="s">
        <v>170</v>
      </c>
      <c r="CR18" s="52">
        <v>719</v>
      </c>
    </row>
    <row r="19" spans="1:9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CQ19" s="52" t="s">
        <v>172</v>
      </c>
      <c r="CR19" s="52">
        <v>720</v>
      </c>
    </row>
    <row r="20" spans="1:9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1348724161.1599998</v>
      </c>
      <c r="CQ20" s="52" t="s">
        <v>174</v>
      </c>
      <c r="CR20" s="52">
        <v>721</v>
      </c>
    </row>
    <row r="21" spans="1:9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3461971389.9199996</v>
      </c>
      <c r="CQ21" s="52" t="s">
        <v>176</v>
      </c>
      <c r="CR21" s="52">
        <v>722</v>
      </c>
    </row>
    <row r="22" spans="1:9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6773477275.210001</v>
      </c>
      <c r="CQ22" s="52" t="s">
        <v>178</v>
      </c>
      <c r="CR22" s="52">
        <v>723</v>
      </c>
    </row>
    <row r="23" spans="1:96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8982486533.8699989</v>
      </c>
      <c r="CQ23" s="52" t="s">
        <v>180</v>
      </c>
      <c r="CR23" s="52">
        <v>724</v>
      </c>
    </row>
    <row r="24" spans="1:96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2583175633.6599636</v>
      </c>
      <c r="CQ24" s="52" t="s">
        <v>182</v>
      </c>
      <c r="CR24" s="52">
        <v>725</v>
      </c>
    </row>
    <row r="25" spans="1:96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241637344.1500001</v>
      </c>
      <c r="CQ25" s="52" t="s">
        <v>184</v>
      </c>
      <c r="CR25" s="52">
        <v>726</v>
      </c>
    </row>
    <row r="26" spans="1:96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3182109025.9020352</v>
      </c>
      <c r="CQ26" s="52" t="s">
        <v>186</v>
      </c>
      <c r="CR26" s="52">
        <v>727</v>
      </c>
    </row>
    <row r="27" spans="1:96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7494384798.3800001</v>
      </c>
      <c r="CQ27" s="52" t="s">
        <v>188</v>
      </c>
      <c r="CR27" s="52">
        <v>728</v>
      </c>
    </row>
    <row r="28" spans="1:96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  <c r="CQ28" s="52" t="s">
        <v>190</v>
      </c>
      <c r="CR28" s="52">
        <v>729</v>
      </c>
    </row>
    <row r="29" spans="1:96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5176384632.7699986</v>
      </c>
      <c r="CQ29" s="52" t="s">
        <v>192</v>
      </c>
      <c r="CR29" s="52">
        <v>730</v>
      </c>
    </row>
    <row r="30" spans="1:96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1611239797.1823425</v>
      </c>
      <c r="CQ30" s="52" t="s">
        <v>194</v>
      </c>
      <c r="CR30" s="52">
        <v>731</v>
      </c>
    </row>
    <row r="31" spans="1:96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11454190386.02338</v>
      </c>
      <c r="CQ31" s="52" t="s">
        <v>196</v>
      </c>
      <c r="CR31" s="52">
        <v>732</v>
      </c>
    </row>
    <row r="32" spans="1:96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8991226419.7224503</v>
      </c>
      <c r="CQ32" s="52" t="s">
        <v>198</v>
      </c>
      <c r="CR32" s="52">
        <v>733</v>
      </c>
    </row>
    <row r="33" spans="1:96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2295322345.1301165</v>
      </c>
      <c r="CQ33" s="52" t="s">
        <v>200</v>
      </c>
      <c r="CR33" s="52">
        <v>734</v>
      </c>
    </row>
    <row r="34" spans="1:96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444614.72</v>
      </c>
      <c r="CQ34" s="52" t="s">
        <v>202</v>
      </c>
      <c r="CR34" s="52">
        <v>735</v>
      </c>
    </row>
    <row r="35" spans="1:96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724919464.26000011</v>
      </c>
      <c r="CQ35" s="52" t="s">
        <v>204</v>
      </c>
      <c r="CR35" s="52">
        <v>736</v>
      </c>
    </row>
    <row r="36" spans="1:96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  <c r="CQ36" s="52" t="s">
        <v>206</v>
      </c>
      <c r="CR36" s="52">
        <v>737</v>
      </c>
    </row>
    <row r="37" spans="1:96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7160423828.8200006</v>
      </c>
      <c r="CQ37" s="52" t="s">
        <v>208</v>
      </c>
      <c r="CR37" s="52">
        <v>738</v>
      </c>
    </row>
    <row r="38" spans="1:96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6580969490</v>
      </c>
      <c r="CQ38" s="52" t="s">
        <v>210</v>
      </c>
      <c r="CR38" s="52">
        <v>739</v>
      </c>
    </row>
    <row r="39" spans="1:96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11915278682.510002</v>
      </c>
      <c r="CQ39" s="52" t="s">
        <v>212</v>
      </c>
      <c r="CR39" s="52">
        <v>740</v>
      </c>
    </row>
    <row r="40" spans="1:96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  <c r="CQ40" s="52" t="s">
        <v>214</v>
      </c>
      <c r="CR40" s="52">
        <v>741</v>
      </c>
    </row>
    <row r="41" spans="1:96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3285142487.8902445</v>
      </c>
      <c r="CQ41" s="52" t="s">
        <v>216</v>
      </c>
      <c r="CR41" s="52">
        <v>742</v>
      </c>
    </row>
    <row r="42" spans="1:96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1280905656.1670887</v>
      </c>
      <c r="CQ42" s="52" t="s">
        <v>218</v>
      </c>
      <c r="CR42" s="52">
        <v>743</v>
      </c>
    </row>
    <row r="43" spans="1:96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  <c r="CQ43" s="52" t="s">
        <v>220</v>
      </c>
      <c r="CR43" s="52">
        <v>744</v>
      </c>
    </row>
    <row r="44" spans="1:96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  <c r="CQ44" s="52" t="s">
        <v>222</v>
      </c>
      <c r="CR44" s="52">
        <v>745</v>
      </c>
    </row>
    <row r="45" spans="1:96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10271003943.200001</v>
      </c>
      <c r="CQ45" s="52" t="s">
        <v>224</v>
      </c>
      <c r="CR45" s="52">
        <v>746</v>
      </c>
    </row>
    <row r="46" spans="1:96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  <c r="CQ46" s="52" t="s">
        <v>226</v>
      </c>
      <c r="CR46" s="52">
        <v>747</v>
      </c>
    </row>
    <row r="47" spans="1:96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2654955255.6898656</v>
      </c>
      <c r="CQ47" s="52" t="s">
        <v>228</v>
      </c>
      <c r="CR47" s="52">
        <v>748</v>
      </c>
    </row>
    <row r="48" spans="1:96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  <c r="CQ48" s="52" t="s">
        <v>230</v>
      </c>
      <c r="CR48" s="52">
        <v>749</v>
      </c>
    </row>
    <row r="49" spans="1:96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  <c r="CQ49" s="52" t="s">
        <v>232</v>
      </c>
      <c r="CR49" s="52">
        <v>750</v>
      </c>
    </row>
    <row r="50" spans="1:96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  <c r="CQ50" s="52" t="s">
        <v>234</v>
      </c>
      <c r="CR50" s="52">
        <v>751</v>
      </c>
    </row>
    <row r="51" spans="1:96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  <c r="CQ51" s="52" t="s">
        <v>236</v>
      </c>
      <c r="CR51" s="52">
        <v>752</v>
      </c>
    </row>
    <row r="52" spans="1:96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  <c r="CQ52" s="52" t="s">
        <v>238</v>
      </c>
      <c r="CR52" s="52">
        <v>753</v>
      </c>
    </row>
    <row r="53" spans="1:96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  <c r="CQ53" s="52" t="s">
        <v>240</v>
      </c>
      <c r="CR53" s="52">
        <v>754</v>
      </c>
    </row>
    <row r="54" spans="1:96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  <c r="CQ54" s="52" t="s">
        <v>243</v>
      </c>
      <c r="CR54" s="52">
        <v>755</v>
      </c>
    </row>
    <row r="55" spans="1:96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  <c r="CQ55" s="52" t="s">
        <v>245</v>
      </c>
      <c r="CR55" s="52">
        <v>756</v>
      </c>
    </row>
    <row r="56" spans="1:96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  <c r="CQ56" s="52" t="s">
        <v>248</v>
      </c>
      <c r="CR56" s="52">
        <v>757</v>
      </c>
    </row>
    <row r="57" spans="1:96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  <c r="CQ57" s="52" t="s">
        <v>250</v>
      </c>
      <c r="CR57" s="52">
        <v>758</v>
      </c>
    </row>
    <row r="58" spans="1:96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  <c r="CQ58" s="52" t="s">
        <v>252</v>
      </c>
      <c r="CR58" s="52">
        <v>759</v>
      </c>
    </row>
    <row r="59" spans="1:96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  <c r="CQ59" s="52" t="s">
        <v>254</v>
      </c>
      <c r="CR59" s="52">
        <v>760</v>
      </c>
    </row>
    <row r="60" spans="1:96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  <c r="CQ60" s="52" t="s">
        <v>256</v>
      </c>
      <c r="CR60" s="52">
        <v>761</v>
      </c>
    </row>
    <row r="61" spans="1:96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  <c r="CQ61" s="52" t="s">
        <v>258</v>
      </c>
      <c r="CR61" s="52">
        <v>765</v>
      </c>
    </row>
    <row r="62" spans="1:96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  <c r="CQ62" s="52" t="s">
        <v>260</v>
      </c>
      <c r="CR62" s="52">
        <v>766</v>
      </c>
    </row>
    <row r="63" spans="1:96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  <c r="CQ63" s="52" t="s">
        <v>262</v>
      </c>
      <c r="CR63" s="52">
        <v>767</v>
      </c>
    </row>
    <row r="64" spans="1:96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  <c r="CQ64" s="52" t="s">
        <v>264</v>
      </c>
      <c r="CR64" s="52">
        <v>768</v>
      </c>
    </row>
    <row r="65" spans="1:96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  <c r="CQ65" s="52" t="s">
        <v>266</v>
      </c>
      <c r="CR65" s="52">
        <v>769</v>
      </c>
    </row>
    <row r="66" spans="1:96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  <c r="CQ66" s="52" t="s">
        <v>268</v>
      </c>
      <c r="CR66" s="52">
        <v>770</v>
      </c>
    </row>
    <row r="67" spans="1:96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  <c r="CQ67" s="52" t="s">
        <v>270</v>
      </c>
      <c r="CR67" s="52">
        <v>772</v>
      </c>
    </row>
    <row r="68" spans="1:96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  <c r="CQ68" s="52" t="s">
        <v>272</v>
      </c>
      <c r="CR68" s="52">
        <v>773</v>
      </c>
    </row>
    <row r="69" spans="1:96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  <c r="CQ69" s="52" t="s">
        <v>274</v>
      </c>
      <c r="CR69" s="52">
        <v>774</v>
      </c>
    </row>
    <row r="70" spans="1:96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  <c r="CQ70" s="52" t="s">
        <v>276</v>
      </c>
      <c r="CR70" s="52">
        <v>775</v>
      </c>
    </row>
    <row r="71" spans="1:96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VLOOKUP($D$6,$CQ:$CR,2,0),INDIRECT("'"&amp;$B$2&amp;"'!5:5"),0))),IF($C$2="Yurtdışı",INDIRECT("'"&amp;$B$2&amp;"'!"&amp;ADDRESS(MATCH($B71,INDIRECT("'"&amp;$B$2&amp;"'!$B$1:$B$1095"),0),MATCH(VLOOKUP($D$6,$CQ:$CR,2,0),INDIRECT("'"&amp;$B$2&amp;"'!5:5"),0)+1)),INDIRECT("'"&amp;$B$2&amp;"'!"&amp;ADDRESS(MATCH($B71,INDIRECT("'"&amp;$B$2&amp;"'!$B$1:$B$1095"),0),MATCH(VLOOKUP($D$6,$CQ:$CR,2,0),INDIRECT("'"&amp;$B$2&amp;"'!5:5"),0)))+INDIRECT("'"&amp;$B$2&amp;"'!"&amp;ADDRESS(MATCH($B71,INDIRECT("'"&amp;$B$2&amp;"'!$B$1:$B$1095"),0),MATCH(VLOOKUP($D$6,$CQ:$CR,2,0),INDIRECT("'"&amp;$B$2&amp;"'!5:5"),0)+1)))),0)</f>
        <v>0</v>
      </c>
      <c r="CQ71" s="52" t="s">
        <v>278</v>
      </c>
      <c r="CR71" s="52">
        <v>776</v>
      </c>
    </row>
    <row r="72" spans="1:96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  <c r="CQ72" s="52" t="s">
        <v>280</v>
      </c>
      <c r="CR72" s="52">
        <v>777</v>
      </c>
    </row>
    <row r="73" spans="1:96" ht="12.75" customHeight="1">
      <c r="A73" s="57" t="s">
        <v>281</v>
      </c>
      <c r="B73" s="47">
        <v>9000</v>
      </c>
      <c r="C73" s="56" t="s">
        <v>282</v>
      </c>
      <c r="D73" s="48">
        <f ca="1">SUMIF($C$7:$C$72,"HD",D$7:D$72)</f>
        <v>152230212026.25348</v>
      </c>
      <c r="CQ73" s="52" t="s">
        <v>283</v>
      </c>
      <c r="CR73" s="52">
        <v>778</v>
      </c>
    </row>
    <row r="74" spans="1:96" ht="12.75" customHeight="1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CQ74" s="52" t="s">
        <v>286</v>
      </c>
      <c r="CR74" s="52">
        <v>779</v>
      </c>
    </row>
    <row r="75" spans="1:96" ht="12.75" customHeight="1">
      <c r="A75" s="57" t="s">
        <v>287</v>
      </c>
      <c r="B75" s="47">
        <v>9003</v>
      </c>
      <c r="C75" s="56" t="s">
        <v>288</v>
      </c>
      <c r="D75" s="48">
        <f ca="1">D73+D74</f>
        <v>152230212026.25348</v>
      </c>
      <c r="CQ75" s="52" t="s">
        <v>289</v>
      </c>
      <c r="CR75" s="52">
        <v>780</v>
      </c>
    </row>
    <row r="76" spans="1:96" ht="12.75" customHeight="1">
      <c r="CQ76" s="52" t="s">
        <v>290</v>
      </c>
      <c r="CR76" s="52">
        <v>781</v>
      </c>
    </row>
    <row r="77" spans="1:96" ht="12.75" customHeight="1">
      <c r="CQ77" s="52" t="s">
        <v>291</v>
      </c>
      <c r="CR77" s="52">
        <v>782</v>
      </c>
    </row>
    <row r="78" spans="1:96" ht="12.75" customHeight="1">
      <c r="CQ78" s="52" t="s">
        <v>292</v>
      </c>
      <c r="CR78" s="52">
        <v>783</v>
      </c>
    </row>
    <row r="79" spans="1:96">
      <c r="CQ79" s="52" t="s">
        <v>293</v>
      </c>
      <c r="CR79" s="52">
        <v>784</v>
      </c>
    </row>
    <row r="80" spans="1:96">
      <c r="A80" s="3"/>
      <c r="B80" s="3"/>
      <c r="C80" s="3"/>
      <c r="CQ80" s="52" t="s">
        <v>294</v>
      </c>
      <c r="CR80" s="52">
        <v>785</v>
      </c>
    </row>
    <row r="81" spans="95:96">
      <c r="CQ81" s="52" t="s">
        <v>295</v>
      </c>
      <c r="CR81" s="52">
        <v>786</v>
      </c>
    </row>
    <row r="82" spans="95:96">
      <c r="CQ82" s="52" t="s">
        <v>296</v>
      </c>
      <c r="CR82" s="52">
        <v>789</v>
      </c>
    </row>
    <row r="83" spans="95:96">
      <c r="CQ83" s="52" t="s">
        <v>297</v>
      </c>
      <c r="CR83" s="52">
        <v>790</v>
      </c>
    </row>
    <row r="84" spans="95:96">
      <c r="CQ84" s="52" t="s">
        <v>298</v>
      </c>
      <c r="CR84" s="52">
        <v>791</v>
      </c>
    </row>
    <row r="85" spans="95:96">
      <c r="CQ85" s="52" t="s">
        <v>299</v>
      </c>
      <c r="CR85" s="52">
        <v>792</v>
      </c>
    </row>
    <row r="86" spans="95:96">
      <c r="CQ86" s="52" t="s">
        <v>300</v>
      </c>
      <c r="CR86" s="52">
        <v>793</v>
      </c>
    </row>
    <row r="87" spans="95:96">
      <c r="CQ87" s="52" t="s">
        <v>301</v>
      </c>
      <c r="CR87" s="52">
        <v>794</v>
      </c>
    </row>
    <row r="88" spans="95:96">
      <c r="CQ88" s="52" t="s">
        <v>302</v>
      </c>
      <c r="CR88" s="52">
        <v>795</v>
      </c>
    </row>
    <row r="89" spans="95:96">
      <c r="CQ89" s="52" t="s">
        <v>303</v>
      </c>
      <c r="CR89" s="52">
        <v>796</v>
      </c>
    </row>
    <row r="90" spans="95:96">
      <c r="CQ90" s="52" t="s">
        <v>304</v>
      </c>
      <c r="CR90" s="52">
        <v>797</v>
      </c>
    </row>
    <row r="91" spans="95:96">
      <c r="CQ91" s="52" t="s">
        <v>305</v>
      </c>
      <c r="CR91" s="52">
        <v>798</v>
      </c>
    </row>
    <row r="92" spans="95:96">
      <c r="CQ92" s="52" t="s">
        <v>306</v>
      </c>
      <c r="CR92" s="52">
        <v>799</v>
      </c>
    </row>
    <row r="93" spans="95:96">
      <c r="CQ93" s="52" t="s">
        <v>307</v>
      </c>
      <c r="CR93" s="52">
        <v>771</v>
      </c>
    </row>
    <row r="94" spans="95:96">
      <c r="CQ94" s="52" t="s">
        <v>308</v>
      </c>
      <c r="CR94" s="52">
        <v>707</v>
      </c>
    </row>
    <row r="95" spans="95:96">
      <c r="CQ95" s="52" t="s">
        <v>309</v>
      </c>
      <c r="CR95" s="52">
        <v>705</v>
      </c>
    </row>
    <row r="96" spans="95:96">
      <c r="CQ96" s="52" t="s">
        <v>310</v>
      </c>
      <c r="CR96" s="52">
        <v>708</v>
      </c>
    </row>
  </sheetData>
  <mergeCells count="1">
    <mergeCell ref="E4:G4"/>
  </mergeCells>
  <dataValidations count="3">
    <dataValidation type="list" allowBlank="1" showInputMessage="1" showErrorMessage="1" sqref="D6" xr:uid="{56D0E275-B71C-4EE1-9F7D-A32488A609AE}">
      <formula1>Branşlar4</formula1>
    </dataValidation>
    <dataValidation type="list" allowBlank="1" showInputMessage="1" showErrorMessage="1" sqref="B2" xr:uid="{D4DC9404-BAFA-4883-AE8D-F1A1EFB8C36F}">
      <formula1>"Toplam,Direkt,Endirekt"</formula1>
    </dataValidation>
    <dataValidation type="list" allowBlank="1" showInputMessage="1" showErrorMessage="1" sqref="C2" xr:uid="{E0A33DD5-E55C-4053-8C3F-9A041EF23FD3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9045-2E5C-4891-9346-083ECB100BD1}">
  <sheetPr>
    <tabColor rgb="FFFF0000"/>
  </sheetPr>
  <dimension ref="A1:O133"/>
  <sheetViews>
    <sheetView showGridLines="0" zoomScale="80" zoomScaleNormal="80" workbookViewId="0">
      <pane xSplit="2" ySplit="6" topLeftCell="C7" activePane="bottomRight" state="frozen"/>
      <selection activeCell="M100" sqref="M100"/>
      <selection pane="topRight" activeCell="M100" sqref="M100"/>
      <selection pane="bottomLeft" activeCell="M100" sqref="M100"/>
      <selection pane="bottomRight" activeCell="C7" sqref="C7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1.6640625" style="3" customWidth="1"/>
    <col min="10" max="15" width="15.6640625" style="3" customWidth="1"/>
    <col min="16" max="16384" width="9.109375" style="3"/>
  </cols>
  <sheetData>
    <row r="1" spans="1:15" ht="15" customHeight="1">
      <c r="A1" s="1" t="s">
        <v>0</v>
      </c>
      <c r="B1" s="2"/>
    </row>
    <row r="2" spans="1:15" ht="15" customHeight="1">
      <c r="A2" s="1" t="s">
        <v>311</v>
      </c>
      <c r="B2" s="4"/>
    </row>
    <row r="3" spans="1:15" ht="15" customHeight="1">
      <c r="A3" s="5" t="s">
        <v>362</v>
      </c>
      <c r="B3" s="2"/>
    </row>
    <row r="4" spans="1:15" ht="22.5" customHeight="1">
      <c r="C4" s="6"/>
      <c r="D4" s="6"/>
      <c r="E4" s="6"/>
      <c r="F4" s="6"/>
      <c r="G4" s="6"/>
      <c r="H4" s="6"/>
    </row>
    <row r="5" spans="1:15" ht="22.5" customHeight="1">
      <c r="C5" s="94" t="s">
        <v>312</v>
      </c>
      <c r="D5" s="95"/>
      <c r="E5" s="95"/>
      <c r="F5" s="95"/>
      <c r="G5" s="95"/>
      <c r="H5" s="96"/>
      <c r="J5" s="94" t="s">
        <v>313</v>
      </c>
      <c r="K5" s="95"/>
      <c r="L5" s="95"/>
      <c r="M5" s="95"/>
      <c r="N5" s="95"/>
      <c r="O5" s="96"/>
    </row>
    <row r="6" spans="1:15" ht="79.5" customHeight="1" thickBot="1">
      <c r="A6" s="8" t="s">
        <v>7</v>
      </c>
      <c r="B6" s="8" t="s">
        <v>8</v>
      </c>
      <c r="C6" s="58" t="s">
        <v>363</v>
      </c>
      <c r="D6" s="58" t="s">
        <v>314</v>
      </c>
      <c r="E6" s="58" t="s">
        <v>364</v>
      </c>
      <c r="F6" s="58" t="s">
        <v>314</v>
      </c>
      <c r="G6" s="58" t="s">
        <v>315</v>
      </c>
      <c r="H6" s="58" t="s">
        <v>316</v>
      </c>
      <c r="J6" s="58" t="s">
        <v>363</v>
      </c>
      <c r="K6" s="58" t="s">
        <v>314</v>
      </c>
      <c r="L6" s="58" t="s">
        <v>364</v>
      </c>
      <c r="M6" s="58" t="s">
        <v>314</v>
      </c>
      <c r="N6" s="58" t="s">
        <v>315</v>
      </c>
      <c r="O6" s="58" t="s">
        <v>316</v>
      </c>
    </row>
    <row r="7" spans="1:15" ht="12.75" customHeight="1">
      <c r="A7" s="11" t="s">
        <v>11</v>
      </c>
      <c r="B7" s="12">
        <v>704</v>
      </c>
      <c r="C7" s="13">
        <v>108374509.5999999</v>
      </c>
      <c r="D7" s="59">
        <v>1.7228442300259013E-4</v>
      </c>
      <c r="E7" s="13">
        <v>114043927.50999999</v>
      </c>
      <c r="F7" s="59">
        <v>2.2885488223745498E-4</v>
      </c>
      <c r="G7" s="59">
        <v>-4.9712580352013536E-2</v>
      </c>
      <c r="H7" s="59">
        <v>-0.28068471754750846</v>
      </c>
      <c r="J7" s="13">
        <v>108374509.5999999</v>
      </c>
      <c r="K7" s="59">
        <v>1.8467171432294335E-4</v>
      </c>
      <c r="L7" s="13">
        <v>114043927.50999999</v>
      </c>
      <c r="M7" s="59">
        <v>2.4114246861916703E-4</v>
      </c>
      <c r="N7" s="59">
        <v>-4.9712580352013536E-2</v>
      </c>
      <c r="O7" s="59">
        <v>-0.28068471754750846</v>
      </c>
    </row>
    <row r="8" spans="1:15" ht="12.75" customHeight="1">
      <c r="A8" s="16" t="s">
        <v>12</v>
      </c>
      <c r="B8" s="17">
        <v>718</v>
      </c>
      <c r="C8" s="18">
        <v>126392810.18000881</v>
      </c>
      <c r="D8" s="60">
        <v>2.0092835902012459E-4</v>
      </c>
      <c r="E8" s="18">
        <v>106494726.04999781</v>
      </c>
      <c r="F8" s="60">
        <v>2.1370570552250775E-4</v>
      </c>
      <c r="G8" s="60">
        <v>0.18684572342736616</v>
      </c>
      <c r="H8" s="60">
        <v>-0.10162309936615987</v>
      </c>
      <c r="J8" s="18">
        <v>126392810.18000881</v>
      </c>
      <c r="K8" s="60">
        <v>2.1537515620773443E-4</v>
      </c>
      <c r="L8" s="18">
        <v>106494726.04999781</v>
      </c>
      <c r="M8" s="60">
        <v>2.2517990826268755E-4</v>
      </c>
      <c r="N8" s="60">
        <v>0.18684572342736616</v>
      </c>
      <c r="O8" s="60">
        <v>-0.10162309936615987</v>
      </c>
    </row>
    <row r="9" spans="1:15" ht="12.75" customHeight="1">
      <c r="A9" s="16" t="s">
        <v>13</v>
      </c>
      <c r="B9" s="17">
        <v>729</v>
      </c>
      <c r="C9" s="18">
        <v>76431137.109999999</v>
      </c>
      <c r="D9" s="60">
        <v>1.2150361191971858E-4</v>
      </c>
      <c r="E9" s="18">
        <v>82197227.470899999</v>
      </c>
      <c r="F9" s="60">
        <v>1.6494729025750757E-4</v>
      </c>
      <c r="G9" s="60">
        <v>-7.0149450757829412E-2</v>
      </c>
      <c r="H9" s="60">
        <v>-0.29615430380579011</v>
      </c>
      <c r="J9" s="18">
        <v>76431137.109999999</v>
      </c>
      <c r="K9" s="60">
        <v>1.302397507481376E-4</v>
      </c>
      <c r="L9" s="18">
        <v>82197227.470899999</v>
      </c>
      <c r="M9" s="60">
        <v>1.7380357533061989E-4</v>
      </c>
      <c r="N9" s="60">
        <v>-7.0149450757829412E-2</v>
      </c>
      <c r="O9" s="60">
        <v>-0.29615430380579011</v>
      </c>
    </row>
    <row r="10" spans="1:15" ht="12.75" customHeight="1">
      <c r="A10" s="16" t="s">
        <v>14</v>
      </c>
      <c r="B10" s="17">
        <v>750</v>
      </c>
      <c r="C10" s="18">
        <v>11447085505.286743</v>
      </c>
      <c r="D10" s="60">
        <v>1.8197586578418447E-2</v>
      </c>
      <c r="E10" s="18">
        <v>10135492719.571928</v>
      </c>
      <c r="F10" s="60">
        <v>2.0339153897982201E-2</v>
      </c>
      <c r="G10" s="60">
        <v>0.12940592253419436</v>
      </c>
      <c r="H10" s="60">
        <v>-0.14510186773583045</v>
      </c>
      <c r="J10" s="18">
        <v>11305964006.756742</v>
      </c>
      <c r="K10" s="60">
        <v>1.926552436460818E-2</v>
      </c>
      <c r="L10" s="18">
        <v>10105924671.801929</v>
      </c>
      <c r="M10" s="60">
        <v>2.1368675003094542E-2</v>
      </c>
      <c r="N10" s="60">
        <v>0.11874611912586519</v>
      </c>
      <c r="O10" s="60">
        <v>-0.15317075230802724</v>
      </c>
    </row>
    <row r="11" spans="1:15" ht="12.75" customHeight="1">
      <c r="A11" s="16" t="s">
        <v>15</v>
      </c>
      <c r="B11" s="17">
        <v>751</v>
      </c>
      <c r="C11" s="18">
        <v>662989788.05999732</v>
      </c>
      <c r="D11" s="60">
        <v>1.0539638288940064E-3</v>
      </c>
      <c r="E11" s="18">
        <v>444061930.67952704</v>
      </c>
      <c r="F11" s="60">
        <v>8.9111049637332924E-4</v>
      </c>
      <c r="G11" s="60">
        <v>0.49301199282148622</v>
      </c>
      <c r="H11" s="60">
        <v>0.13012791826620718</v>
      </c>
      <c r="J11" s="18">
        <v>662989788.05999732</v>
      </c>
      <c r="K11" s="60">
        <v>1.129744080887123E-3</v>
      </c>
      <c r="L11" s="18">
        <v>444061930.67952704</v>
      </c>
      <c r="M11" s="60">
        <v>9.3895565087816733E-4</v>
      </c>
      <c r="N11" s="60">
        <v>0.49301199282148622</v>
      </c>
      <c r="O11" s="60">
        <v>0.13012791826620718</v>
      </c>
    </row>
    <row r="12" spans="1:15" ht="12.75" customHeight="1" thickBot="1">
      <c r="A12" s="78" t="s">
        <v>16</v>
      </c>
      <c r="B12" s="79"/>
      <c r="C12" s="20">
        <v>12421273750.23675</v>
      </c>
      <c r="D12" s="61">
        <v>1.9746266801254887E-2</v>
      </c>
      <c r="E12" s="20">
        <v>10882290531.282352</v>
      </c>
      <c r="F12" s="61">
        <v>2.1837772272373001E-2</v>
      </c>
      <c r="G12" s="61">
        <v>0.14142089062320284</v>
      </c>
      <c r="H12" s="61">
        <v>-0.13600719807493533</v>
      </c>
      <c r="J12" s="20">
        <v>12280152251.706749</v>
      </c>
      <c r="K12" s="61">
        <v>2.0925555066774119E-2</v>
      </c>
      <c r="L12" s="20">
        <v>10852722483.512354</v>
      </c>
      <c r="M12" s="61">
        <v>2.2947756606185182E-2</v>
      </c>
      <c r="N12" s="61">
        <v>0.13152734443942249</v>
      </c>
      <c r="O12" s="61">
        <v>-0.14349606809520665</v>
      </c>
    </row>
    <row r="13" spans="1:15" ht="12.75" customHeight="1">
      <c r="A13" s="21" t="s">
        <v>17</v>
      </c>
      <c r="B13" s="22">
        <v>784</v>
      </c>
      <c r="C13" s="23">
        <v>520704994.49600267</v>
      </c>
      <c r="D13" s="62">
        <v>8.2777176904808589E-4</v>
      </c>
      <c r="E13" s="23">
        <v>539528842.02599299</v>
      </c>
      <c r="F13" s="62">
        <v>1.0826864025245205E-3</v>
      </c>
      <c r="G13" s="62">
        <v>-3.4889418440179343E-2</v>
      </c>
      <c r="H13" s="62">
        <v>-0.26946439969735769</v>
      </c>
      <c r="J13" s="23">
        <v>520704994.49600267</v>
      </c>
      <c r="K13" s="62">
        <v>8.8728875770705852E-4</v>
      </c>
      <c r="L13" s="23">
        <v>539528842.02599299</v>
      </c>
      <c r="M13" s="62">
        <v>1.1408175752801954E-3</v>
      </c>
      <c r="N13" s="62">
        <v>-3.4889418440179343E-2</v>
      </c>
      <c r="O13" s="62">
        <v>-0.26946439969735769</v>
      </c>
    </row>
    <row r="14" spans="1:15" ht="12.75" customHeight="1">
      <c r="A14" s="25" t="s">
        <v>18</v>
      </c>
      <c r="B14" s="17">
        <v>785</v>
      </c>
      <c r="C14" s="19">
        <v>143039527375.1785</v>
      </c>
      <c r="D14" s="63">
        <v>0.22739187038864206</v>
      </c>
      <c r="E14" s="19">
        <v>105678839715.9249</v>
      </c>
      <c r="F14" s="63">
        <v>0.21206844543352116</v>
      </c>
      <c r="G14" s="63">
        <v>0.35353044904431963</v>
      </c>
      <c r="H14" s="63">
        <v>2.4548065282203879E-2</v>
      </c>
      <c r="J14" s="19">
        <v>134185825196.72585</v>
      </c>
      <c r="K14" s="63">
        <v>0.22865456525136785</v>
      </c>
      <c r="L14" s="19">
        <v>100522873268.6684</v>
      </c>
      <c r="M14" s="63">
        <v>0.21255260443895926</v>
      </c>
      <c r="N14" s="63">
        <v>0.33487852897007997</v>
      </c>
      <c r="O14" s="63">
        <v>1.0429588199288409E-2</v>
      </c>
    </row>
    <row r="15" spans="1:15" ht="12.75" customHeight="1">
      <c r="A15" s="26" t="s">
        <v>19</v>
      </c>
      <c r="B15" s="27">
        <v>904</v>
      </c>
      <c r="C15" s="18">
        <v>130329393.75999694</v>
      </c>
      <c r="D15" s="60">
        <v>2.0718639915505061E-4</v>
      </c>
      <c r="E15" s="18">
        <v>1328236217.7382445</v>
      </c>
      <c r="F15" s="60">
        <v>2.6654057767990721E-3</v>
      </c>
      <c r="G15" s="60">
        <v>-0.90187784972320262</v>
      </c>
      <c r="H15" s="60">
        <v>-0.92572693189251576</v>
      </c>
      <c r="J15" s="18">
        <v>130307498.47999625</v>
      </c>
      <c r="K15" s="60">
        <v>2.2204584105850722E-4</v>
      </c>
      <c r="L15" s="18">
        <v>1328235836.7782445</v>
      </c>
      <c r="M15" s="60">
        <v>2.808514890554482E-3</v>
      </c>
      <c r="N15" s="60">
        <v>-0.90189430606234144</v>
      </c>
      <c r="O15" s="60">
        <v>-0.92573938843565318</v>
      </c>
    </row>
    <row r="16" spans="1:15" ht="12.75" customHeight="1">
      <c r="A16" s="26" t="s">
        <v>20</v>
      </c>
      <c r="B16" s="27">
        <v>905</v>
      </c>
      <c r="C16" s="18">
        <v>223650823.499486</v>
      </c>
      <c r="D16" s="60">
        <v>3.5554073760406761E-4</v>
      </c>
      <c r="E16" s="18">
        <v>670045169.72993004</v>
      </c>
      <c r="F16" s="60">
        <v>1.3445968738569857E-3</v>
      </c>
      <c r="G16" s="60">
        <v>-0.66621530367925619</v>
      </c>
      <c r="H16" s="60">
        <v>-0.74734335302343213</v>
      </c>
      <c r="J16" s="18">
        <v>223198154.19948599</v>
      </c>
      <c r="K16" s="60">
        <v>3.8033284692008212E-4</v>
      </c>
      <c r="L16" s="18">
        <v>669916952.97993004</v>
      </c>
      <c r="M16" s="60">
        <v>1.4165193302137513E-3</v>
      </c>
      <c r="N16" s="60">
        <v>-0.66682712953202006</v>
      </c>
      <c r="O16" s="60">
        <v>-0.74780647152525925</v>
      </c>
    </row>
    <row r="17" spans="1:15" ht="12.75" customHeight="1">
      <c r="A17" s="26" t="s">
        <v>21</v>
      </c>
      <c r="B17" s="27">
        <v>906</v>
      </c>
      <c r="C17" s="19">
        <v>55758466968.313438</v>
      </c>
      <c r="D17" s="63">
        <v>8.8639988726139249E-2</v>
      </c>
      <c r="E17" s="19">
        <v>38978104372.308418</v>
      </c>
      <c r="F17" s="63">
        <v>7.8218364455939049E-2</v>
      </c>
      <c r="G17" s="63">
        <v>0.43050740579181301</v>
      </c>
      <c r="H17" s="63">
        <v>8.2815385505876193E-2</v>
      </c>
      <c r="J17" s="19">
        <v>52863285721.603943</v>
      </c>
      <c r="K17" s="63">
        <v>9.00797949165731E-2</v>
      </c>
      <c r="L17" s="19">
        <v>37524036429.850418</v>
      </c>
      <c r="M17" s="63">
        <v>7.934345102641481E-2</v>
      </c>
      <c r="N17" s="63">
        <v>0.40878462849884478</v>
      </c>
      <c r="O17" s="63">
        <v>6.6372438497346753E-2</v>
      </c>
    </row>
    <row r="18" spans="1:15" ht="12.75" customHeight="1">
      <c r="A18" s="28" t="s">
        <v>22</v>
      </c>
      <c r="B18" s="29">
        <v>90601</v>
      </c>
      <c r="C18" s="18">
        <v>7836855154.7415371</v>
      </c>
      <c r="D18" s="60">
        <v>1.2458354584236301E-2</v>
      </c>
      <c r="E18" s="18">
        <v>4444120526.2278605</v>
      </c>
      <c r="F18" s="60">
        <v>8.9181309508106193E-3</v>
      </c>
      <c r="G18" s="60">
        <v>0.76342093075351558</v>
      </c>
      <c r="H18" s="60">
        <v>0.33481260370412214</v>
      </c>
      <c r="J18" s="18">
        <v>7607929405.4677467</v>
      </c>
      <c r="K18" s="60">
        <v>1.2964020514983361E-2</v>
      </c>
      <c r="L18" s="18">
        <v>4400109362.0572042</v>
      </c>
      <c r="M18" s="60">
        <v>9.3038994440781918E-3</v>
      </c>
      <c r="N18" s="60">
        <v>0.72903188976893407</v>
      </c>
      <c r="O18" s="60">
        <v>0.30878199210425716</v>
      </c>
    </row>
    <row r="19" spans="1:15" ht="12.75" customHeight="1">
      <c r="A19" s="28" t="s">
        <v>23</v>
      </c>
      <c r="B19" s="29">
        <v>90602</v>
      </c>
      <c r="C19" s="18">
        <v>47921611813.571899</v>
      </c>
      <c r="D19" s="60">
        <v>7.6181634141902946E-2</v>
      </c>
      <c r="E19" s="18">
        <v>34533983846.080559</v>
      </c>
      <c r="F19" s="60">
        <v>6.9300233505128428E-2</v>
      </c>
      <c r="G19" s="60">
        <v>0.38766532199588011</v>
      </c>
      <c r="H19" s="60">
        <v>5.0386285667913144E-2</v>
      </c>
      <c r="J19" s="18">
        <v>45255356316.136192</v>
      </c>
      <c r="K19" s="60">
        <v>7.7115774401589732E-2</v>
      </c>
      <c r="L19" s="18">
        <v>33123927067.793217</v>
      </c>
      <c r="M19" s="60">
        <v>7.0039551582336629E-2</v>
      </c>
      <c r="N19" s="60">
        <v>0.36624368914694627</v>
      </c>
      <c r="O19" s="60">
        <v>3.4171288431569469E-2</v>
      </c>
    </row>
    <row r="20" spans="1:15" ht="12.75" customHeight="1">
      <c r="A20" s="26" t="s">
        <v>24</v>
      </c>
      <c r="B20" s="27">
        <v>907</v>
      </c>
      <c r="C20" s="19">
        <v>86927080189.60553</v>
      </c>
      <c r="D20" s="63">
        <v>0.13818915452574362</v>
      </c>
      <c r="E20" s="19">
        <v>64702453956.148308</v>
      </c>
      <c r="F20" s="63">
        <v>0.12984007832692604</v>
      </c>
      <c r="G20" s="63">
        <v>0.34348969590117595</v>
      </c>
      <c r="H20" s="63">
        <v>1.6947767694478921E-2</v>
      </c>
      <c r="J20" s="19">
        <v>80969033822.442413</v>
      </c>
      <c r="K20" s="63">
        <v>0.13797239164681616</v>
      </c>
      <c r="L20" s="19">
        <v>61000684049.059807</v>
      </c>
      <c r="M20" s="63">
        <v>0.12898411919177624</v>
      </c>
      <c r="N20" s="63">
        <v>0.32734632544977793</v>
      </c>
      <c r="O20" s="63">
        <v>4.7281246308212843E-3</v>
      </c>
    </row>
    <row r="21" spans="1:15" ht="12.75" customHeight="1">
      <c r="A21" s="28" t="s">
        <v>22</v>
      </c>
      <c r="B21" s="29">
        <v>90701</v>
      </c>
      <c r="C21" s="18">
        <v>17711213796.613163</v>
      </c>
      <c r="D21" s="60">
        <v>2.8155756006530665E-2</v>
      </c>
      <c r="E21" s="18">
        <v>13309306687.626678</v>
      </c>
      <c r="F21" s="60">
        <v>2.670812800963817E-2</v>
      </c>
      <c r="G21" s="60">
        <v>0.33073902437598979</v>
      </c>
      <c r="H21" s="60">
        <v>7.2962110180831985E-3</v>
      </c>
      <c r="J21" s="18">
        <v>16649543758.672716</v>
      </c>
      <c r="K21" s="60">
        <v>2.8371060685371305E-2</v>
      </c>
      <c r="L21" s="18">
        <v>12379063469.075083</v>
      </c>
      <c r="M21" s="60">
        <v>2.6175158899752589E-2</v>
      </c>
      <c r="N21" s="60">
        <v>0.34497603960638767</v>
      </c>
      <c r="O21" s="60">
        <v>1.8072848085979754E-2</v>
      </c>
    </row>
    <row r="22" spans="1:15" ht="12.75" customHeight="1">
      <c r="A22" s="28" t="s">
        <v>23</v>
      </c>
      <c r="B22" s="29">
        <v>90702</v>
      </c>
      <c r="C22" s="18">
        <v>69215866392.992371</v>
      </c>
      <c r="D22" s="60">
        <v>0.11003339851921295</v>
      </c>
      <c r="E22" s="18">
        <v>51393147268.521629</v>
      </c>
      <c r="F22" s="60">
        <v>0.10313195031728788</v>
      </c>
      <c r="G22" s="60">
        <v>0.34679174309659722</v>
      </c>
      <c r="H22" s="60">
        <v>1.9447235710088107E-2</v>
      </c>
      <c r="J22" s="18">
        <v>64319490063.769707</v>
      </c>
      <c r="K22" s="60">
        <v>0.10960133096144486</v>
      </c>
      <c r="L22" s="18">
        <v>48621620579.984718</v>
      </c>
      <c r="M22" s="60">
        <v>0.10280896029202363</v>
      </c>
      <c r="N22" s="60">
        <v>0.32285780063544567</v>
      </c>
      <c r="O22" s="60">
        <v>1.3305583494405138E-3</v>
      </c>
    </row>
    <row r="23" spans="1:15" ht="12.75" customHeight="1">
      <c r="A23" s="25" t="s">
        <v>25</v>
      </c>
      <c r="B23" s="17">
        <v>786</v>
      </c>
      <c r="C23" s="18">
        <v>1440553706.7228072</v>
      </c>
      <c r="D23" s="60">
        <v>2.2900677021101047E-3</v>
      </c>
      <c r="E23" s="18">
        <v>1334071952.4455924</v>
      </c>
      <c r="F23" s="60">
        <v>2.6771164957157109E-3</v>
      </c>
      <c r="G23" s="60">
        <v>7.981709988131791E-2</v>
      </c>
      <c r="H23" s="60">
        <v>-0.18263787761613959</v>
      </c>
      <c r="J23" s="18">
        <v>1438982545.7928069</v>
      </c>
      <c r="K23" s="60">
        <v>2.4520468382571692E-3</v>
      </c>
      <c r="L23" s="18">
        <v>1332930657.2755923</v>
      </c>
      <c r="M23" s="60">
        <v>2.8184419478662799E-3</v>
      </c>
      <c r="N23" s="60">
        <v>7.9562944957674242E-2</v>
      </c>
      <c r="O23" s="60">
        <v>-0.18283025890721805</v>
      </c>
    </row>
    <row r="24" spans="1:15" ht="12.75" customHeight="1" thickBot="1">
      <c r="A24" s="82" t="s">
        <v>26</v>
      </c>
      <c r="B24" s="83"/>
      <c r="C24" s="30">
        <v>145000786076.39728</v>
      </c>
      <c r="D24" s="64">
        <v>0.23050970985980021</v>
      </c>
      <c r="E24" s="30">
        <v>107552440510.39647</v>
      </c>
      <c r="F24" s="64">
        <v>0.21582824833176134</v>
      </c>
      <c r="G24" s="64">
        <v>0.34818685088211354</v>
      </c>
      <c r="H24" s="64">
        <v>2.0503255531082898E-2</v>
      </c>
      <c r="J24" s="30">
        <v>136145512737.01466</v>
      </c>
      <c r="K24" s="64">
        <v>0.2319939008473321</v>
      </c>
      <c r="L24" s="30">
        <v>102395332767.96997</v>
      </c>
      <c r="M24" s="64">
        <v>0.21651186396210573</v>
      </c>
      <c r="N24" s="64">
        <v>0.32960662421522002</v>
      </c>
      <c r="O24" s="64">
        <v>6.4390464122474622E-3</v>
      </c>
    </row>
    <row r="25" spans="1:15" ht="12.75" customHeight="1">
      <c r="A25" s="11" t="s">
        <v>27</v>
      </c>
      <c r="B25" s="12">
        <v>717</v>
      </c>
      <c r="C25" s="13">
        <v>81908018687.612686</v>
      </c>
      <c r="D25" s="59">
        <v>0.13021028460442263</v>
      </c>
      <c r="E25" s="13">
        <v>65722103235.309021</v>
      </c>
      <c r="F25" s="59">
        <v>0.13188623475805536</v>
      </c>
      <c r="G25" s="59">
        <v>0.24627811125204269</v>
      </c>
      <c r="H25" s="59">
        <v>-5.6636052341198395E-2</v>
      </c>
      <c r="J25" s="13">
        <v>81583871011.662689</v>
      </c>
      <c r="K25" s="59">
        <v>0.13902008301060534</v>
      </c>
      <c r="L25" s="13">
        <v>65547533812.059021</v>
      </c>
      <c r="M25" s="59">
        <v>0.13859829681814712</v>
      </c>
      <c r="N25" s="59">
        <v>0.2446520298625392</v>
      </c>
      <c r="O25" s="59">
        <v>-5.7866906469957402E-2</v>
      </c>
    </row>
    <row r="26" spans="1:15" ht="12.75" customHeight="1">
      <c r="A26" s="16" t="s">
        <v>28</v>
      </c>
      <c r="B26" s="17">
        <v>737</v>
      </c>
      <c r="C26" s="18">
        <v>0</v>
      </c>
      <c r="D26" s="60">
        <v>0</v>
      </c>
      <c r="E26" s="18">
        <v>0</v>
      </c>
      <c r="F26" s="60">
        <v>0</v>
      </c>
      <c r="G26" s="60">
        <v>0</v>
      </c>
      <c r="H26" s="60">
        <v>0</v>
      </c>
      <c r="J26" s="18">
        <v>0</v>
      </c>
      <c r="K26" s="60">
        <v>0</v>
      </c>
      <c r="L26" s="18">
        <v>0</v>
      </c>
      <c r="M26" s="60">
        <v>0</v>
      </c>
      <c r="N26" s="60">
        <v>0</v>
      </c>
      <c r="O26" s="60">
        <v>0</v>
      </c>
    </row>
    <row r="27" spans="1:15" ht="12.75" customHeight="1" thickBot="1">
      <c r="A27" s="78" t="s">
        <v>29</v>
      </c>
      <c r="B27" s="79"/>
      <c r="C27" s="20">
        <v>81908018687.612686</v>
      </c>
      <c r="D27" s="61">
        <v>0.13021028460442263</v>
      </c>
      <c r="E27" s="20">
        <v>65722103235.309021</v>
      </c>
      <c r="F27" s="61">
        <v>0.13188623475805536</v>
      </c>
      <c r="G27" s="61">
        <v>0.24627811125204269</v>
      </c>
      <c r="H27" s="61">
        <v>-5.6636052341198395E-2</v>
      </c>
      <c r="J27" s="20">
        <v>81583871011.662689</v>
      </c>
      <c r="K27" s="61">
        <v>0.13902008301060534</v>
      </c>
      <c r="L27" s="20">
        <v>65547533812.059021</v>
      </c>
      <c r="M27" s="61">
        <v>0.13859829681814712</v>
      </c>
      <c r="N27" s="61">
        <v>0.2446520298625392</v>
      </c>
      <c r="O27" s="61">
        <v>-5.7866906469957402E-2</v>
      </c>
    </row>
    <row r="28" spans="1:15" ht="12.75" customHeight="1">
      <c r="A28" s="21" t="s">
        <v>30</v>
      </c>
      <c r="B28" s="22">
        <v>713</v>
      </c>
      <c r="C28" s="23">
        <v>0</v>
      </c>
      <c r="D28" s="62">
        <v>0</v>
      </c>
      <c r="E28" s="23">
        <v>0</v>
      </c>
      <c r="F28" s="62">
        <v>0</v>
      </c>
      <c r="G28" s="62">
        <v>0</v>
      </c>
      <c r="H28" s="62">
        <v>0</v>
      </c>
      <c r="J28" s="23">
        <v>0</v>
      </c>
      <c r="K28" s="62">
        <v>0</v>
      </c>
      <c r="L28" s="23">
        <v>0</v>
      </c>
      <c r="M28" s="62">
        <v>0</v>
      </c>
      <c r="N28" s="62">
        <v>0</v>
      </c>
      <c r="O28" s="62">
        <v>0</v>
      </c>
    </row>
    <row r="29" spans="1:15" ht="12.75" customHeight="1" thickBot="1">
      <c r="A29" s="80" t="s">
        <v>31</v>
      </c>
      <c r="B29" s="81"/>
      <c r="C29" s="31">
        <v>0</v>
      </c>
      <c r="D29" s="65">
        <v>0</v>
      </c>
      <c r="E29" s="31">
        <v>0</v>
      </c>
      <c r="F29" s="65">
        <v>0</v>
      </c>
      <c r="G29" s="65">
        <v>0</v>
      </c>
      <c r="H29" s="65">
        <v>0</v>
      </c>
      <c r="J29" s="31">
        <v>0</v>
      </c>
      <c r="K29" s="65">
        <v>0</v>
      </c>
      <c r="L29" s="31">
        <v>0</v>
      </c>
      <c r="M29" s="65">
        <v>0</v>
      </c>
      <c r="N29" s="65">
        <v>0</v>
      </c>
      <c r="O29" s="65">
        <v>0</v>
      </c>
    </row>
    <row r="30" spans="1:15" ht="12.75" customHeight="1">
      <c r="A30" s="21" t="s">
        <v>32</v>
      </c>
      <c r="B30" s="22">
        <v>727</v>
      </c>
      <c r="C30" s="23">
        <v>1844303450.5441978</v>
      </c>
      <c r="D30" s="62">
        <v>2.9319141280681137E-3</v>
      </c>
      <c r="E30" s="23">
        <v>1420072852.4265201</v>
      </c>
      <c r="F30" s="62">
        <v>2.8496967134193194E-3</v>
      </c>
      <c r="G30" s="62">
        <v>0.29873861569340088</v>
      </c>
      <c r="H30" s="62">
        <v>-1.6926337375368306E-2</v>
      </c>
      <c r="J30" s="23">
        <v>1723730569.7741978</v>
      </c>
      <c r="K30" s="62">
        <v>2.9372615435674858E-3</v>
      </c>
      <c r="L30" s="23">
        <v>1399301430.4265201</v>
      </c>
      <c r="M30" s="62">
        <v>2.9587809596069454E-3</v>
      </c>
      <c r="N30" s="62">
        <v>0.23185078803842041</v>
      </c>
      <c r="O30" s="62">
        <v>-6.7556742079766474E-2</v>
      </c>
    </row>
    <row r="31" spans="1:15" ht="12.75" customHeight="1" thickBot="1">
      <c r="A31" s="80" t="s">
        <v>33</v>
      </c>
      <c r="B31" s="81"/>
      <c r="C31" s="31">
        <v>1844303450.5441978</v>
      </c>
      <c r="D31" s="65">
        <v>2.9319141280681137E-3</v>
      </c>
      <c r="E31" s="31">
        <v>1420072852.4265201</v>
      </c>
      <c r="F31" s="65">
        <v>2.8496967134193194E-3</v>
      </c>
      <c r="G31" s="65">
        <v>0.29873861569340088</v>
      </c>
      <c r="H31" s="65">
        <v>-1.6926337375368306E-2</v>
      </c>
      <c r="J31" s="31">
        <v>1723730569.7741978</v>
      </c>
      <c r="K31" s="65">
        <v>2.9372615435674858E-3</v>
      </c>
      <c r="L31" s="31">
        <v>1399301430.4265201</v>
      </c>
      <c r="M31" s="65">
        <v>2.9587809596069454E-3</v>
      </c>
      <c r="N31" s="65">
        <v>0.23185078803842041</v>
      </c>
      <c r="O31" s="65">
        <v>-6.7556742079766474E-2</v>
      </c>
    </row>
    <row r="32" spans="1:15" ht="12.75" customHeight="1">
      <c r="A32" s="11" t="s">
        <v>34</v>
      </c>
      <c r="B32" s="12">
        <v>712</v>
      </c>
      <c r="C32" s="13">
        <v>4672942799.052268</v>
      </c>
      <c r="D32" s="59">
        <v>7.4286403401527291E-3</v>
      </c>
      <c r="E32" s="13">
        <v>4009956461.2189131</v>
      </c>
      <c r="F32" s="59">
        <v>8.0468827560249302E-3</v>
      </c>
      <c r="G32" s="59">
        <v>0.16533504646377772</v>
      </c>
      <c r="H32" s="59">
        <v>-0.11790549809720852</v>
      </c>
      <c r="J32" s="13">
        <v>3848059214.8122678</v>
      </c>
      <c r="K32" s="59">
        <v>6.557147936709847E-3</v>
      </c>
      <c r="L32" s="13">
        <v>3383339791.9289126</v>
      </c>
      <c r="M32" s="59">
        <v>7.1539706446154911E-3</v>
      </c>
      <c r="N32" s="59">
        <v>0.13735523224476642</v>
      </c>
      <c r="O32" s="59">
        <v>-0.1390846777346405</v>
      </c>
    </row>
    <row r="33" spans="1:15" ht="12.75" customHeight="1">
      <c r="A33" s="32" t="s">
        <v>35</v>
      </c>
      <c r="B33" s="22">
        <v>738</v>
      </c>
      <c r="C33" s="23">
        <v>0</v>
      </c>
      <c r="D33" s="62">
        <v>0</v>
      </c>
      <c r="E33" s="23">
        <v>0</v>
      </c>
      <c r="F33" s="62">
        <v>0</v>
      </c>
      <c r="G33" s="62">
        <v>0</v>
      </c>
      <c r="H33" s="62">
        <v>0</v>
      </c>
      <c r="J33" s="23">
        <v>0</v>
      </c>
      <c r="K33" s="62">
        <v>0</v>
      </c>
      <c r="L33" s="23">
        <v>0</v>
      </c>
      <c r="M33" s="62">
        <v>0</v>
      </c>
      <c r="N33" s="62">
        <v>0</v>
      </c>
      <c r="O33" s="62">
        <v>0</v>
      </c>
    </row>
    <row r="34" spans="1:15" ht="12.75" customHeight="1">
      <c r="A34" s="16" t="s">
        <v>36</v>
      </c>
      <c r="B34" s="17">
        <v>739</v>
      </c>
      <c r="C34" s="18">
        <v>0</v>
      </c>
      <c r="D34" s="60">
        <v>0</v>
      </c>
      <c r="E34" s="18">
        <v>0</v>
      </c>
      <c r="F34" s="60">
        <v>0</v>
      </c>
      <c r="G34" s="60">
        <v>0</v>
      </c>
      <c r="H34" s="60">
        <v>0</v>
      </c>
      <c r="J34" s="18">
        <v>0</v>
      </c>
      <c r="K34" s="60">
        <v>0</v>
      </c>
      <c r="L34" s="18">
        <v>0</v>
      </c>
      <c r="M34" s="60">
        <v>0</v>
      </c>
      <c r="N34" s="60">
        <v>0</v>
      </c>
      <c r="O34" s="60">
        <v>0</v>
      </c>
    </row>
    <row r="35" spans="1:15" ht="12.75" customHeight="1" thickBot="1">
      <c r="A35" s="78" t="s">
        <v>37</v>
      </c>
      <c r="B35" s="79"/>
      <c r="C35" s="20">
        <v>4672942799.052268</v>
      </c>
      <c r="D35" s="61">
        <v>7.4286403401527291E-3</v>
      </c>
      <c r="E35" s="20">
        <v>4009956461.2189131</v>
      </c>
      <c r="F35" s="61">
        <v>8.0468827560249302E-3</v>
      </c>
      <c r="G35" s="61">
        <v>0.16533504646377772</v>
      </c>
      <c r="H35" s="61">
        <v>-0.11790549809720852</v>
      </c>
      <c r="J35" s="20">
        <v>3848059214.8122678</v>
      </c>
      <c r="K35" s="61">
        <v>6.557147936709847E-3</v>
      </c>
      <c r="L35" s="20">
        <v>3383339791.9289126</v>
      </c>
      <c r="M35" s="61">
        <v>7.1539706446154911E-3</v>
      </c>
      <c r="N35" s="61">
        <v>0.13735523224476642</v>
      </c>
      <c r="O35" s="61">
        <v>-0.1390846777346405</v>
      </c>
    </row>
    <row r="36" spans="1:15" ht="12.75" customHeight="1">
      <c r="A36" s="11" t="s">
        <v>38</v>
      </c>
      <c r="B36" s="12">
        <v>710</v>
      </c>
      <c r="C36" s="13">
        <v>7911425955.0028515</v>
      </c>
      <c r="D36" s="59">
        <v>1.2576900793518175E-2</v>
      </c>
      <c r="E36" s="13">
        <v>6227746820.5456161</v>
      </c>
      <c r="F36" s="59">
        <v>1.2497379705689968E-2</v>
      </c>
      <c r="G36" s="59">
        <v>0.27035124949246536</v>
      </c>
      <c r="H36" s="59">
        <v>-3.8414011435572326E-2</v>
      </c>
      <c r="J36" s="13">
        <v>7578092585.1328506</v>
      </c>
      <c r="K36" s="59">
        <v>1.2913178146408612E-2</v>
      </c>
      <c r="L36" s="13">
        <v>5976616931.0656166</v>
      </c>
      <c r="M36" s="59">
        <v>1.2637377475638931E-2</v>
      </c>
      <c r="N36" s="59">
        <v>0.26795688472904944</v>
      </c>
      <c r="O36" s="59">
        <v>-4.0226413799826277E-2</v>
      </c>
    </row>
    <row r="37" spans="1:15" ht="12.75" customHeight="1">
      <c r="A37" s="16" t="s">
        <v>39</v>
      </c>
      <c r="B37" s="17">
        <v>711</v>
      </c>
      <c r="C37" s="18">
        <v>23406376.379999999</v>
      </c>
      <c r="D37" s="60">
        <v>3.7209432957007427E-5</v>
      </c>
      <c r="E37" s="18">
        <v>37254889.109999999</v>
      </c>
      <c r="F37" s="60">
        <v>7.4760344072602125E-5</v>
      </c>
      <c r="G37" s="60">
        <v>-0.37172336465988209</v>
      </c>
      <c r="H37" s="60">
        <v>-0.52442916104752257</v>
      </c>
      <c r="J37" s="18">
        <v>23406376.379999999</v>
      </c>
      <c r="K37" s="60">
        <v>3.9884800107853526E-5</v>
      </c>
      <c r="L37" s="18">
        <v>37254889.109999999</v>
      </c>
      <c r="M37" s="60">
        <v>7.8774347080698182E-5</v>
      </c>
      <c r="N37" s="60">
        <v>-0.37172336465988209</v>
      </c>
      <c r="O37" s="60">
        <v>-0.52442916104752257</v>
      </c>
    </row>
    <row r="38" spans="1:15" ht="12.75" customHeight="1" thickBot="1">
      <c r="A38" s="78" t="s">
        <v>40</v>
      </c>
      <c r="B38" s="79"/>
      <c r="C38" s="20">
        <v>7934832331.3828516</v>
      </c>
      <c r="D38" s="61">
        <v>1.2614110226475182E-2</v>
      </c>
      <c r="E38" s="20">
        <v>6265001709.6556158</v>
      </c>
      <c r="F38" s="61">
        <v>1.257214004976257E-2</v>
      </c>
      <c r="G38" s="61">
        <v>0.26653314701473962</v>
      </c>
      <c r="H38" s="61">
        <v>-4.1304104901415784E-2</v>
      </c>
      <c r="J38" s="20">
        <v>7601498961.5128508</v>
      </c>
      <c r="K38" s="61">
        <v>1.2953062946516465E-2</v>
      </c>
      <c r="L38" s="20">
        <v>6013871820.1756163</v>
      </c>
      <c r="M38" s="61">
        <v>1.2716151822719629E-2</v>
      </c>
      <c r="N38" s="61">
        <v>0.26399417693123906</v>
      </c>
      <c r="O38" s="61">
        <v>-4.3225965535357624E-2</v>
      </c>
    </row>
    <row r="39" spans="1:15" ht="12.75" customHeight="1">
      <c r="A39" s="11" t="s">
        <v>41</v>
      </c>
      <c r="B39" s="12">
        <v>701</v>
      </c>
      <c r="C39" s="14">
        <v>61512970853.641373</v>
      </c>
      <c r="D39" s="66">
        <v>9.7788001346533954E-2</v>
      </c>
      <c r="E39" s="14">
        <v>52494638415.241112</v>
      </c>
      <c r="F39" s="66">
        <v>0.10534234092880011</v>
      </c>
      <c r="G39" s="66">
        <v>0.17179530539983512</v>
      </c>
      <c r="H39" s="66">
        <v>-0.11301543759001198</v>
      </c>
      <c r="J39" s="14">
        <v>55421608746.282707</v>
      </c>
      <c r="K39" s="66">
        <v>9.4439213939580019E-2</v>
      </c>
      <c r="L39" s="14">
        <v>48766410932.201836</v>
      </c>
      <c r="M39" s="66">
        <v>0.1031151151546998</v>
      </c>
      <c r="N39" s="66">
        <v>0.13647093741086147</v>
      </c>
      <c r="O39" s="66">
        <v>-0.13975404026125082</v>
      </c>
    </row>
    <row r="40" spans="1:15" ht="12.75" customHeight="1">
      <c r="A40" s="33" t="s">
        <v>42</v>
      </c>
      <c r="B40" s="34">
        <v>900</v>
      </c>
      <c r="C40" s="23">
        <v>12968500308.464518</v>
      </c>
      <c r="D40" s="62">
        <v>2.0616200258706623E-2</v>
      </c>
      <c r="E40" s="23">
        <v>10875324059.065042</v>
      </c>
      <c r="F40" s="62">
        <v>2.1823792473415593E-2</v>
      </c>
      <c r="G40" s="62">
        <v>0.19247024162509652</v>
      </c>
      <c r="H40" s="62">
        <v>-9.7365648607148136E-2</v>
      </c>
      <c r="J40" s="23">
        <v>12453218696.210363</v>
      </c>
      <c r="K40" s="62">
        <v>2.1220462763392282E-2</v>
      </c>
      <c r="L40" s="23">
        <v>10615133807.842299</v>
      </c>
      <c r="M40" s="62">
        <v>2.2445382468272299E-2</v>
      </c>
      <c r="N40" s="62">
        <v>0.17315701541228967</v>
      </c>
      <c r="O40" s="62">
        <v>-0.11198469804534883</v>
      </c>
    </row>
    <row r="41" spans="1:15" ht="12.75" customHeight="1">
      <c r="A41" s="33" t="s">
        <v>43</v>
      </c>
      <c r="B41" s="34">
        <v>901</v>
      </c>
      <c r="C41" s="23">
        <v>24275932446.356026</v>
      </c>
      <c r="D41" s="62">
        <v>3.8591777991033305E-2</v>
      </c>
      <c r="E41" s="23">
        <v>20989140002.343437</v>
      </c>
      <c r="F41" s="62">
        <v>4.2119447026941169E-2</v>
      </c>
      <c r="G41" s="62">
        <v>0.15659490782593366</v>
      </c>
      <c r="H41" s="62">
        <v>-0.12452130207710721</v>
      </c>
      <c r="J41" s="23">
        <v>22377241227.117256</v>
      </c>
      <c r="K41" s="62">
        <v>3.8131139088723426E-2</v>
      </c>
      <c r="L41" s="23">
        <v>19535089216.9897</v>
      </c>
      <c r="M41" s="62">
        <v>4.1306360990307912E-2</v>
      </c>
      <c r="N41" s="62">
        <v>0.1454895843350299</v>
      </c>
      <c r="O41" s="62">
        <v>-0.13292742083488762</v>
      </c>
    </row>
    <row r="42" spans="1:15" ht="12.75" customHeight="1">
      <c r="A42" s="33" t="s">
        <v>44</v>
      </c>
      <c r="B42" s="34">
        <v>902</v>
      </c>
      <c r="C42" s="23">
        <v>24268538098.820835</v>
      </c>
      <c r="D42" s="62">
        <v>3.8580023096794036E-2</v>
      </c>
      <c r="E42" s="23">
        <v>20630174353.832634</v>
      </c>
      <c r="F42" s="62">
        <v>4.1399101428443358E-2</v>
      </c>
      <c r="G42" s="62">
        <v>0.17636126978792466</v>
      </c>
      <c r="H42" s="62">
        <v>-0.10955925381278886</v>
      </c>
      <c r="J42" s="23">
        <v>20591148822.955093</v>
      </c>
      <c r="K42" s="62">
        <v>3.5087612087464318E-2</v>
      </c>
      <c r="L42" s="23">
        <v>18616187907.369839</v>
      </c>
      <c r="M42" s="62">
        <v>3.9363371696119594E-2</v>
      </c>
      <c r="N42" s="62">
        <v>0.10608836381606368</v>
      </c>
      <c r="O42" s="62">
        <v>-0.16275197652254658</v>
      </c>
    </row>
    <row r="43" spans="1:15" ht="12.75" customHeight="1">
      <c r="A43" s="32" t="s">
        <v>45</v>
      </c>
      <c r="B43" s="22">
        <v>703</v>
      </c>
      <c r="C43" s="23">
        <v>11379406125.49029</v>
      </c>
      <c r="D43" s="62">
        <v>1.808999575341318E-2</v>
      </c>
      <c r="E43" s="23">
        <v>7884260192.189949</v>
      </c>
      <c r="F43" s="62">
        <v>1.5821547689638012E-2</v>
      </c>
      <c r="G43" s="62">
        <v>0.44330677173269706</v>
      </c>
      <c r="H43" s="62">
        <v>9.2503801175306322E-2</v>
      </c>
      <c r="J43" s="23">
        <v>11379406125.49029</v>
      </c>
      <c r="K43" s="62">
        <v>1.9390670785294113E-2</v>
      </c>
      <c r="L43" s="23">
        <v>7884260192.189949</v>
      </c>
      <c r="M43" s="62">
        <v>1.6671032009256279E-2</v>
      </c>
      <c r="N43" s="62">
        <v>0.44330677173269706</v>
      </c>
      <c r="O43" s="62">
        <v>9.2503801175306322E-2</v>
      </c>
    </row>
    <row r="44" spans="1:15" ht="12.75" customHeight="1">
      <c r="A44" s="32" t="s">
        <v>46</v>
      </c>
      <c r="B44" s="22">
        <v>740</v>
      </c>
      <c r="C44" s="23">
        <v>21379918788.354664</v>
      </c>
      <c r="D44" s="62">
        <v>3.3987945928328545E-2</v>
      </c>
      <c r="E44" s="23">
        <v>16054322443.319906</v>
      </c>
      <c r="F44" s="62">
        <v>3.2216621721011335E-2</v>
      </c>
      <c r="G44" s="62">
        <v>0.33172351955910173</v>
      </c>
      <c r="H44" s="62">
        <v>8.0414196950282513E-3</v>
      </c>
      <c r="J44" s="23">
        <v>20659205364.239277</v>
      </c>
      <c r="K44" s="62">
        <v>3.5203581407152386E-2</v>
      </c>
      <c r="L44" s="23">
        <v>15677381964.581718</v>
      </c>
      <c r="M44" s="62">
        <v>3.3149354559832651E-2</v>
      </c>
      <c r="N44" s="62">
        <v>0.31777138625010704</v>
      </c>
      <c r="O44" s="62">
        <v>-2.5195774353893308E-3</v>
      </c>
    </row>
    <row r="45" spans="1:15" ht="12.75" customHeight="1">
      <c r="A45" s="32" t="s">
        <v>47</v>
      </c>
      <c r="B45" s="22">
        <v>741</v>
      </c>
      <c r="C45" s="23">
        <v>1809981629.5079548</v>
      </c>
      <c r="D45" s="62">
        <v>2.8773522651775502E-3</v>
      </c>
      <c r="E45" s="23">
        <v>1587379570.1453323</v>
      </c>
      <c r="F45" s="62">
        <v>3.1854354065445319E-3</v>
      </c>
      <c r="G45" s="62">
        <v>0.1402324078936219</v>
      </c>
      <c r="H45" s="62">
        <v>-0.13690681409914318</v>
      </c>
      <c r="J45" s="23">
        <v>1773210904.347739</v>
      </c>
      <c r="K45" s="62">
        <v>3.0215767413450329E-3</v>
      </c>
      <c r="L45" s="23">
        <v>1551934951.7462254</v>
      </c>
      <c r="M45" s="62">
        <v>3.2815199684142543E-3</v>
      </c>
      <c r="N45" s="62">
        <v>0.14258068764579068</v>
      </c>
      <c r="O45" s="62">
        <v>-0.13512929555234976</v>
      </c>
    </row>
    <row r="46" spans="1:15" ht="12.75" customHeight="1">
      <c r="A46" s="32" t="s">
        <v>48</v>
      </c>
      <c r="B46" s="22">
        <v>742</v>
      </c>
      <c r="C46" s="23">
        <v>519476835.31063658</v>
      </c>
      <c r="D46" s="62">
        <v>8.2581934778789201E-4</v>
      </c>
      <c r="E46" s="23">
        <v>497689835.18193936</v>
      </c>
      <c r="F46" s="62">
        <v>9.9872699150381212E-4</v>
      </c>
      <c r="G46" s="62">
        <v>4.3776261013513729E-2</v>
      </c>
      <c r="H46" s="62">
        <v>-0.2099188093153328</v>
      </c>
      <c r="J46" s="23">
        <v>494579764.19042057</v>
      </c>
      <c r="K46" s="62">
        <v>8.4277099162515716E-4</v>
      </c>
      <c r="L46" s="23">
        <v>483590801.20139641</v>
      </c>
      <c r="M46" s="62">
        <v>1.0225382635388473E-3</v>
      </c>
      <c r="N46" s="62">
        <v>2.272368076837683E-2</v>
      </c>
      <c r="O46" s="62">
        <v>-0.22585445403953008</v>
      </c>
    </row>
    <row r="47" spans="1:15" ht="12.75" customHeight="1">
      <c r="A47" s="32" t="s">
        <v>49</v>
      </c>
      <c r="B47" s="22">
        <v>743</v>
      </c>
      <c r="C47" s="23">
        <v>0</v>
      </c>
      <c r="D47" s="62">
        <v>0</v>
      </c>
      <c r="E47" s="23">
        <v>0</v>
      </c>
      <c r="F47" s="62">
        <v>0</v>
      </c>
      <c r="G47" s="62">
        <v>0</v>
      </c>
      <c r="H47" s="62">
        <v>0</v>
      </c>
      <c r="J47" s="23">
        <v>0</v>
      </c>
      <c r="K47" s="62">
        <v>0</v>
      </c>
      <c r="L47" s="23">
        <v>0</v>
      </c>
      <c r="M47" s="62">
        <v>0</v>
      </c>
      <c r="N47" s="62">
        <v>0</v>
      </c>
      <c r="O47" s="62">
        <v>0</v>
      </c>
    </row>
    <row r="48" spans="1:15" ht="12.75" customHeight="1">
      <c r="A48" s="32" t="s">
        <v>50</v>
      </c>
      <c r="B48" s="22">
        <v>744</v>
      </c>
      <c r="C48" s="23">
        <v>676136398.57128704</v>
      </c>
      <c r="D48" s="62">
        <v>1.0748631733499775E-3</v>
      </c>
      <c r="E48" s="23">
        <v>573846889.01594293</v>
      </c>
      <c r="F48" s="62">
        <v>1.1515533099871363E-3</v>
      </c>
      <c r="G48" s="62">
        <v>0.17825226818037554</v>
      </c>
      <c r="H48" s="62">
        <v>-0.1081278720911546</v>
      </c>
      <c r="J48" s="23">
        <v>660137133.67107105</v>
      </c>
      <c r="K48" s="62">
        <v>1.124883117009932E-3</v>
      </c>
      <c r="L48" s="23">
        <v>561071319.80540001</v>
      </c>
      <c r="M48" s="62">
        <v>1.1863684992559085E-3</v>
      </c>
      <c r="N48" s="62">
        <v>0.17656545677656577</v>
      </c>
      <c r="O48" s="62">
        <v>-0.10940469549877696</v>
      </c>
    </row>
    <row r="49" spans="1:15" ht="12.75" customHeight="1">
      <c r="A49" s="32" t="s">
        <v>51</v>
      </c>
      <c r="B49" s="22">
        <v>761</v>
      </c>
      <c r="C49" s="23">
        <v>0</v>
      </c>
      <c r="D49" s="62">
        <v>0</v>
      </c>
      <c r="E49" s="23">
        <v>0</v>
      </c>
      <c r="F49" s="62">
        <v>0</v>
      </c>
      <c r="G49" s="62">
        <v>0</v>
      </c>
      <c r="H49" s="62">
        <v>0</v>
      </c>
      <c r="J49" s="23">
        <v>0</v>
      </c>
      <c r="K49" s="62">
        <v>0</v>
      </c>
      <c r="L49" s="23">
        <v>0</v>
      </c>
      <c r="M49" s="62">
        <v>0</v>
      </c>
      <c r="N49" s="62">
        <v>0</v>
      </c>
      <c r="O49" s="62">
        <v>0</v>
      </c>
    </row>
    <row r="50" spans="1:15" ht="12.75" customHeight="1" thickBot="1">
      <c r="A50" s="78" t="s">
        <v>52</v>
      </c>
      <c r="B50" s="79"/>
      <c r="C50" s="20">
        <v>97277890630.87619</v>
      </c>
      <c r="D50" s="61">
        <v>0.15464397781459108</v>
      </c>
      <c r="E50" s="20">
        <v>79092137345.094177</v>
      </c>
      <c r="F50" s="61">
        <v>0.15871622604748495</v>
      </c>
      <c r="G50" s="61">
        <v>0.22993124090747585</v>
      </c>
      <c r="H50" s="61">
        <v>-6.9009733625406189E-2</v>
      </c>
      <c r="J50" s="20">
        <v>90388148038.221512</v>
      </c>
      <c r="K50" s="61">
        <v>0.15402269698200666</v>
      </c>
      <c r="L50" s="20">
        <v>74924650161.726517</v>
      </c>
      <c r="M50" s="61">
        <v>0.15842592845499773</v>
      </c>
      <c r="N50" s="61">
        <v>0.20638732170409457</v>
      </c>
      <c r="O50" s="61">
        <v>-8.6831184842862341E-2</v>
      </c>
    </row>
    <row r="51" spans="1:15" ht="12.75" customHeight="1">
      <c r="A51" s="11" t="s">
        <v>53</v>
      </c>
      <c r="B51" s="12">
        <v>723</v>
      </c>
      <c r="C51" s="13">
        <v>385419747.51499158</v>
      </c>
      <c r="D51" s="59">
        <v>6.1270698303048522E-4</v>
      </c>
      <c r="E51" s="13">
        <v>322644536.56608421</v>
      </c>
      <c r="F51" s="59">
        <v>6.4745908907701255E-4</v>
      </c>
      <c r="G51" s="59">
        <v>0.19456461782067014</v>
      </c>
      <c r="H51" s="59">
        <v>-9.5780321080410125E-2</v>
      </c>
      <c r="J51" s="13">
        <v>381691760.22491759</v>
      </c>
      <c r="K51" s="59">
        <v>6.504082183517206E-4</v>
      </c>
      <c r="L51" s="13">
        <v>319997325.85608423</v>
      </c>
      <c r="M51" s="59">
        <v>6.7662476024163518E-4</v>
      </c>
      <c r="N51" s="59">
        <v>0.19279671854689129</v>
      </c>
      <c r="O51" s="59">
        <v>-9.7118523543341606E-2</v>
      </c>
    </row>
    <row r="52" spans="1:15" ht="12.75" customHeight="1">
      <c r="A52" s="32" t="s">
        <v>54</v>
      </c>
      <c r="B52" s="22">
        <v>724</v>
      </c>
      <c r="C52" s="23">
        <v>2135823906.0407472</v>
      </c>
      <c r="D52" s="62">
        <v>3.3953481371727353E-3</v>
      </c>
      <c r="E52" s="23">
        <v>1647935670.2967298</v>
      </c>
      <c r="F52" s="62">
        <v>3.3069548900583946E-3</v>
      </c>
      <c r="G52" s="62">
        <v>0.29606024345365833</v>
      </c>
      <c r="H52" s="62">
        <v>-1.895371777029875E-2</v>
      </c>
      <c r="J52" s="23">
        <v>2075702314.791832</v>
      </c>
      <c r="K52" s="62">
        <v>3.5370264309524477E-3</v>
      </c>
      <c r="L52" s="23">
        <v>1614495479.4765549</v>
      </c>
      <c r="M52" s="62">
        <v>3.4138023303461221E-3</v>
      </c>
      <c r="N52" s="62">
        <v>0.28566622897253802</v>
      </c>
      <c r="O52" s="62">
        <v>-2.6821414750936245E-2</v>
      </c>
    </row>
    <row r="53" spans="1:15" ht="12.75" customHeight="1">
      <c r="A53" s="32" t="s">
        <v>55</v>
      </c>
      <c r="B53" s="22">
        <v>765</v>
      </c>
      <c r="C53" s="23">
        <v>9842405164.523674</v>
      </c>
      <c r="D53" s="62">
        <v>1.56466045473822E-2</v>
      </c>
      <c r="E53" s="23">
        <v>7666421994.7331676</v>
      </c>
      <c r="F53" s="62">
        <v>1.5384406176588841E-2</v>
      </c>
      <c r="G53" s="62">
        <v>0.28383294988006225</v>
      </c>
      <c r="H53" s="62">
        <v>-2.8209106138776585E-2</v>
      </c>
      <c r="J53" s="23">
        <v>9680575845.6336746</v>
      </c>
      <c r="K53" s="62">
        <v>1.6495839691868366E-2</v>
      </c>
      <c r="L53" s="23">
        <v>7509891824.6531677</v>
      </c>
      <c r="M53" s="62">
        <v>1.5879441310024781E-2</v>
      </c>
      <c r="N53" s="62">
        <v>0.28904331402679784</v>
      </c>
      <c r="O53" s="62">
        <v>-2.4265147205512205E-2</v>
      </c>
    </row>
    <row r="54" spans="1:15" ht="12.75" customHeight="1">
      <c r="A54" s="32" t="s">
        <v>56</v>
      </c>
      <c r="B54" s="22">
        <v>766</v>
      </c>
      <c r="C54" s="23">
        <v>947816788.18669868</v>
      </c>
      <c r="D54" s="62">
        <v>1.5067571615098106E-3</v>
      </c>
      <c r="E54" s="23">
        <v>669350009.29139996</v>
      </c>
      <c r="F54" s="62">
        <v>1.3432018775273303E-3</v>
      </c>
      <c r="G54" s="62">
        <v>0.41602565926621038</v>
      </c>
      <c r="H54" s="62">
        <v>7.1853500315048446E-2</v>
      </c>
      <c r="J54" s="23">
        <v>913794667.22669876</v>
      </c>
      <c r="K54" s="62">
        <v>1.5571191819807612E-3</v>
      </c>
      <c r="L54" s="23">
        <v>648952812.92140007</v>
      </c>
      <c r="M54" s="62">
        <v>1.3721912840251578E-3</v>
      </c>
      <c r="N54" s="62">
        <v>0.40810648945807992</v>
      </c>
      <c r="O54" s="62">
        <v>6.5859124561410853E-2</v>
      </c>
    </row>
    <row r="55" spans="1:15" ht="12.75" customHeight="1">
      <c r="A55" s="32" t="s">
        <v>57</v>
      </c>
      <c r="B55" s="22">
        <v>767</v>
      </c>
      <c r="C55" s="23">
        <v>8059352624.0792189</v>
      </c>
      <c r="D55" s="62">
        <v>1.2812061819137405E-2</v>
      </c>
      <c r="E55" s="23">
        <v>7696366823.7173386</v>
      </c>
      <c r="F55" s="62">
        <v>1.5444497235011853E-2</v>
      </c>
      <c r="G55" s="62">
        <v>4.7163266600455334E-2</v>
      </c>
      <c r="H55" s="62">
        <v>-0.20735503247259457</v>
      </c>
      <c r="J55" s="23">
        <v>7639716730.8971043</v>
      </c>
      <c r="K55" s="62">
        <v>1.3018186572135059E-2</v>
      </c>
      <c r="L55" s="23">
        <v>7344107081.4081993</v>
      </c>
      <c r="M55" s="62">
        <v>1.5528894436391542E-2</v>
      </c>
      <c r="N55" s="62">
        <v>4.0251271694723645E-2</v>
      </c>
      <c r="O55" s="62">
        <v>-0.21258703224984965</v>
      </c>
    </row>
    <row r="56" spans="1:15" ht="12.75" customHeight="1">
      <c r="A56" s="32" t="s">
        <v>58</v>
      </c>
      <c r="B56" s="22">
        <v>768</v>
      </c>
      <c r="C56" s="23">
        <v>9729243223.671833</v>
      </c>
      <c r="D56" s="62">
        <v>1.5466709480198314E-2</v>
      </c>
      <c r="E56" s="23">
        <v>7847018753.3383656</v>
      </c>
      <c r="F56" s="62">
        <v>1.5746814336544877E-2</v>
      </c>
      <c r="G56" s="62">
        <v>0.23986491296872603</v>
      </c>
      <c r="H56" s="62">
        <v>-6.149049052401323E-2</v>
      </c>
      <c r="J56" s="23">
        <v>9694777950.0216579</v>
      </c>
      <c r="K56" s="62">
        <v>1.6520040280862978E-2</v>
      </c>
      <c r="L56" s="23">
        <v>7798611465.648366</v>
      </c>
      <c r="M56" s="62">
        <v>1.648993034252778E-2</v>
      </c>
      <c r="N56" s="62">
        <v>0.24314155061136233</v>
      </c>
      <c r="O56" s="62">
        <v>-5.9010256141577178E-2</v>
      </c>
    </row>
    <row r="57" spans="1:15" ht="12.75" customHeight="1">
      <c r="A57" s="32" t="s">
        <v>59</v>
      </c>
      <c r="B57" s="22">
        <v>772</v>
      </c>
      <c r="C57" s="23">
        <v>0</v>
      </c>
      <c r="D57" s="62">
        <v>0</v>
      </c>
      <c r="E57" s="23">
        <v>0</v>
      </c>
      <c r="F57" s="62">
        <v>0</v>
      </c>
      <c r="G57" s="62">
        <v>0</v>
      </c>
      <c r="H57" s="62">
        <v>0</v>
      </c>
      <c r="J57" s="23">
        <v>0</v>
      </c>
      <c r="K57" s="62">
        <v>0</v>
      </c>
      <c r="L57" s="23">
        <v>0</v>
      </c>
      <c r="M57" s="62">
        <v>0</v>
      </c>
      <c r="N57" s="62">
        <v>0</v>
      </c>
      <c r="O57" s="62">
        <v>0</v>
      </c>
    </row>
    <row r="58" spans="1:15" ht="12.75" customHeight="1">
      <c r="A58" s="32" t="s">
        <v>60</v>
      </c>
      <c r="B58" s="22">
        <v>773</v>
      </c>
      <c r="C58" s="23">
        <v>120786386.45564997</v>
      </c>
      <c r="D58" s="62">
        <v>1.9201575143348599E-4</v>
      </c>
      <c r="E58" s="23">
        <v>42454327.741599984</v>
      </c>
      <c r="F58" s="62">
        <v>8.5194191290213525E-5</v>
      </c>
      <c r="G58" s="62">
        <v>1.8450900739924867</v>
      </c>
      <c r="H58" s="62">
        <v>1.1535766209919665</v>
      </c>
      <c r="J58" s="23">
        <v>96019823.419999972</v>
      </c>
      <c r="K58" s="62">
        <v>1.6361915237637871E-4</v>
      </c>
      <c r="L58" s="23">
        <v>34658351.739999987</v>
      </c>
      <c r="M58" s="62">
        <v>7.3284046589172053E-5</v>
      </c>
      <c r="N58" s="62">
        <v>1.7704671053119161</v>
      </c>
      <c r="O58" s="62">
        <v>1.0970911401952286</v>
      </c>
    </row>
    <row r="59" spans="1:15" ht="12.75" customHeight="1">
      <c r="A59" s="32" t="s">
        <v>61</v>
      </c>
      <c r="B59" s="22">
        <v>774</v>
      </c>
      <c r="C59" s="23">
        <v>0</v>
      </c>
      <c r="D59" s="62">
        <v>0</v>
      </c>
      <c r="E59" s="23">
        <v>0</v>
      </c>
      <c r="F59" s="62">
        <v>0</v>
      </c>
      <c r="G59" s="62">
        <v>0</v>
      </c>
      <c r="H59" s="62">
        <v>0</v>
      </c>
      <c r="J59" s="23">
        <v>0</v>
      </c>
      <c r="K59" s="62">
        <v>0</v>
      </c>
      <c r="L59" s="23">
        <v>0</v>
      </c>
      <c r="M59" s="62">
        <v>0</v>
      </c>
      <c r="N59" s="62">
        <v>0</v>
      </c>
      <c r="O59" s="62">
        <v>0</v>
      </c>
    </row>
    <row r="60" spans="1:15" ht="12.75" customHeight="1">
      <c r="A60" s="32" t="s">
        <v>62</v>
      </c>
      <c r="B60" s="22">
        <v>775</v>
      </c>
      <c r="C60" s="23">
        <v>197948773.82999998</v>
      </c>
      <c r="D60" s="62">
        <v>3.1468184178405536E-4</v>
      </c>
      <c r="E60" s="23">
        <v>246270602.68000001</v>
      </c>
      <c r="F60" s="62">
        <v>4.9419755181560627E-4</v>
      </c>
      <c r="G60" s="62">
        <v>-0.19621436064290876</v>
      </c>
      <c r="H60" s="62">
        <v>-0.39157850324949561</v>
      </c>
      <c r="J60" s="23">
        <v>0</v>
      </c>
      <c r="K60" s="62">
        <v>0</v>
      </c>
      <c r="L60" s="23">
        <v>0</v>
      </c>
      <c r="M60" s="62">
        <v>0</v>
      </c>
      <c r="N60" s="62">
        <v>0</v>
      </c>
      <c r="O60" s="62">
        <v>0</v>
      </c>
    </row>
    <row r="61" spans="1:15" ht="12.75" customHeight="1">
      <c r="A61" s="32" t="s">
        <v>63</v>
      </c>
      <c r="B61" s="22">
        <v>776</v>
      </c>
      <c r="C61" s="23">
        <v>1233295171.09095</v>
      </c>
      <c r="D61" s="62">
        <v>1.9605860061329881E-3</v>
      </c>
      <c r="E61" s="23">
        <v>938639762.48809981</v>
      </c>
      <c r="F61" s="62">
        <v>1.8835925506754483E-3</v>
      </c>
      <c r="G61" s="62">
        <v>0.31391745841002106</v>
      </c>
      <c r="H61" s="62">
        <v>-5.436788729073383E-3</v>
      </c>
      <c r="J61" s="23">
        <v>993434023.41000009</v>
      </c>
      <c r="K61" s="62">
        <v>1.6928257839135257E-3</v>
      </c>
      <c r="L61" s="23">
        <v>772098071.9799999</v>
      </c>
      <c r="M61" s="62">
        <v>1.6325782455802458E-3</v>
      </c>
      <c r="N61" s="62">
        <v>0.28666818304881558</v>
      </c>
      <c r="O61" s="62">
        <v>-2.6062990652626072E-2</v>
      </c>
    </row>
    <row r="62" spans="1:15" ht="12.75" customHeight="1">
      <c r="A62" s="32" t="s">
        <v>64</v>
      </c>
      <c r="B62" s="22">
        <v>777</v>
      </c>
      <c r="C62" s="23">
        <v>37179942652.451172</v>
      </c>
      <c r="D62" s="62">
        <v>5.9105457462175645E-2</v>
      </c>
      <c r="E62" s="23">
        <v>18938688132.163643</v>
      </c>
      <c r="F62" s="62">
        <v>3.8004752526943179E-2</v>
      </c>
      <c r="G62" s="62">
        <v>0.9631741329172816</v>
      </c>
      <c r="H62" s="62">
        <v>0.48601478534348774</v>
      </c>
      <c r="J62" s="23">
        <v>29283538152.13007</v>
      </c>
      <c r="K62" s="62">
        <v>4.9899567822313647E-2</v>
      </c>
      <c r="L62" s="23">
        <v>15379668784.789991</v>
      </c>
      <c r="M62" s="62">
        <v>3.2519848958939133E-2</v>
      </c>
      <c r="N62" s="62">
        <v>0.90404218464643193</v>
      </c>
      <c r="O62" s="62">
        <v>0.44125515452761488</v>
      </c>
    </row>
    <row r="63" spans="1:15" ht="12.75" customHeight="1">
      <c r="A63" s="32" t="s">
        <v>65</v>
      </c>
      <c r="B63" s="22">
        <v>778</v>
      </c>
      <c r="C63" s="23">
        <v>420104411.83609992</v>
      </c>
      <c r="D63" s="62">
        <v>6.6784566279619903E-4</v>
      </c>
      <c r="E63" s="23">
        <v>115651251.12625</v>
      </c>
      <c r="F63" s="62">
        <v>2.3208033987422502E-4</v>
      </c>
      <c r="G63" s="62">
        <v>2.6325107402210066</v>
      </c>
      <c r="H63" s="62">
        <v>1.749610733646966</v>
      </c>
      <c r="J63" s="23">
        <v>381514889.11999995</v>
      </c>
      <c r="K63" s="62">
        <v>6.5010682745934292E-4</v>
      </c>
      <c r="L63" s="23">
        <v>94259223.159999996</v>
      </c>
      <c r="M63" s="62">
        <v>1.9930830390714387E-4</v>
      </c>
      <c r="N63" s="62">
        <v>3.0475072500056442</v>
      </c>
      <c r="O63" s="62">
        <v>2.0637402543377825</v>
      </c>
    </row>
    <row r="64" spans="1:15" ht="12.75" customHeight="1">
      <c r="A64" s="32" t="s">
        <v>66</v>
      </c>
      <c r="B64" s="22">
        <v>779</v>
      </c>
      <c r="C64" s="23">
        <v>10620010524.726297</v>
      </c>
      <c r="D64" s="62">
        <v>1.6882774300774381E-2</v>
      </c>
      <c r="E64" s="23">
        <v>7160424408.0443993</v>
      </c>
      <c r="F64" s="62">
        <v>1.4369007806483246E-2</v>
      </c>
      <c r="G64" s="62">
        <v>0.48315377965518591</v>
      </c>
      <c r="H64" s="62">
        <v>0.12266579339579597</v>
      </c>
      <c r="J64" s="23">
        <v>8505405575.2999973</v>
      </c>
      <c r="K64" s="62">
        <v>1.4493332744017992E-2</v>
      </c>
      <c r="L64" s="23">
        <v>5875010700.0699987</v>
      </c>
      <c r="M64" s="62">
        <v>1.2422534143737509E-2</v>
      </c>
      <c r="N64" s="62">
        <v>0.44772597183502283</v>
      </c>
      <c r="O64" s="62">
        <v>9.5848892464630131E-2</v>
      </c>
    </row>
    <row r="65" spans="1:15" ht="12.75" customHeight="1">
      <c r="A65" s="32" t="s">
        <v>67</v>
      </c>
      <c r="B65" s="22">
        <v>780</v>
      </c>
      <c r="C65" s="23">
        <v>15621790.569999998</v>
      </c>
      <c r="D65" s="62">
        <v>2.4834171656724672E-5</v>
      </c>
      <c r="E65" s="23">
        <v>18795125.920000002</v>
      </c>
      <c r="F65" s="62">
        <v>3.7716662543760363E-5</v>
      </c>
      <c r="G65" s="62">
        <v>-0.16883820643219205</v>
      </c>
      <c r="H65" s="62">
        <v>-0.37085626101899327</v>
      </c>
      <c r="J65" s="23">
        <v>14685190.93</v>
      </c>
      <c r="K65" s="62">
        <v>2.5023775371278275E-5</v>
      </c>
      <c r="L65" s="23">
        <v>6432542.0300000003</v>
      </c>
      <c r="M65" s="62">
        <v>1.3601417440439641E-5</v>
      </c>
      <c r="N65" s="62">
        <v>1.2829529696831221</v>
      </c>
      <c r="O65" s="62">
        <v>0.72806976737803519</v>
      </c>
    </row>
    <row r="66" spans="1:15" ht="12.75" customHeight="1">
      <c r="A66" s="32" t="s">
        <v>68</v>
      </c>
      <c r="B66" s="22">
        <v>781</v>
      </c>
      <c r="C66" s="23">
        <v>2024597.99</v>
      </c>
      <c r="D66" s="62">
        <v>3.2185307948037448E-6</v>
      </c>
      <c r="E66" s="23">
        <v>782924.39</v>
      </c>
      <c r="F66" s="62">
        <v>1.571114508122935E-6</v>
      </c>
      <c r="G66" s="62">
        <v>1.5859431841176899</v>
      </c>
      <c r="H66" s="62">
        <v>0.95741668618400566</v>
      </c>
      <c r="J66" s="23">
        <v>0</v>
      </c>
      <c r="K66" s="62">
        <v>0</v>
      </c>
      <c r="L66" s="23">
        <v>0</v>
      </c>
      <c r="M66" s="62">
        <v>0</v>
      </c>
      <c r="N66" s="62">
        <v>0</v>
      </c>
      <c r="O66" s="62">
        <v>0</v>
      </c>
    </row>
    <row r="67" spans="1:15" ht="12.75" customHeight="1">
      <c r="A67" s="32" t="s">
        <v>69</v>
      </c>
      <c r="B67" s="22">
        <v>782</v>
      </c>
      <c r="C67" s="23">
        <v>335621137.0589</v>
      </c>
      <c r="D67" s="62">
        <v>5.3354145877183151E-4</v>
      </c>
      <c r="E67" s="23">
        <v>171436792.50239998</v>
      </c>
      <c r="F67" s="62">
        <v>3.440266204078555E-4</v>
      </c>
      <c r="G67" s="62">
        <v>0.95769608238675819</v>
      </c>
      <c r="H67" s="62">
        <v>0.48186820254845064</v>
      </c>
      <c r="J67" s="23">
        <v>201063480.31999999</v>
      </c>
      <c r="K67" s="62">
        <v>3.4261504606090335E-4</v>
      </c>
      <c r="L67" s="23">
        <v>104175339.13999999</v>
      </c>
      <c r="M67" s="62">
        <v>2.2027563411700088E-4</v>
      </c>
      <c r="N67" s="62">
        <v>0.9300487234295749</v>
      </c>
      <c r="O67" s="62">
        <v>0.46094067324924315</v>
      </c>
    </row>
    <row r="68" spans="1:15" ht="12.75" customHeight="1">
      <c r="A68" s="32" t="s">
        <v>70</v>
      </c>
      <c r="B68" s="22">
        <v>783</v>
      </c>
      <c r="C68" s="23">
        <v>1939719659.3712995</v>
      </c>
      <c r="D68" s="62">
        <v>3.0835985651515726E-3</v>
      </c>
      <c r="E68" s="23">
        <v>1153337611.9796505</v>
      </c>
      <c r="F68" s="62">
        <v>2.3144322467014843E-3</v>
      </c>
      <c r="G68" s="62">
        <v>0.68183161567224082</v>
      </c>
      <c r="H68" s="62">
        <v>0.27305398203939202</v>
      </c>
      <c r="J68" s="23">
        <v>1541897982.0399995</v>
      </c>
      <c r="K68" s="62">
        <v>2.6274162135116494E-3</v>
      </c>
      <c r="L68" s="23">
        <v>941373933.39000034</v>
      </c>
      <c r="M68" s="62">
        <v>1.9905069839996079E-3</v>
      </c>
      <c r="N68" s="62">
        <v>0.63792296275661697</v>
      </c>
      <c r="O68" s="62">
        <v>0.2398175480710143</v>
      </c>
    </row>
    <row r="69" spans="1:15" ht="12.75" customHeight="1" thickBot="1">
      <c r="A69" s="78" t="s">
        <v>71</v>
      </c>
      <c r="B69" s="79"/>
      <c r="C69" s="20">
        <v>83165136559.397522</v>
      </c>
      <c r="D69" s="61">
        <v>0.13220874187990261</v>
      </c>
      <c r="E69" s="20">
        <v>54636218726.979126</v>
      </c>
      <c r="F69" s="61">
        <v>0.10963990521605145</v>
      </c>
      <c r="G69" s="61">
        <v>0.52216127867448736</v>
      </c>
      <c r="H69" s="61">
        <v>0.15219232357466317</v>
      </c>
      <c r="J69" s="20">
        <v>71403818385.465942</v>
      </c>
      <c r="K69" s="61">
        <v>0.12167312774117604</v>
      </c>
      <c r="L69" s="20">
        <v>48443732936.263771</v>
      </c>
      <c r="M69" s="61">
        <v>0.10243282219786728</v>
      </c>
      <c r="N69" s="61">
        <v>0.47395367899105123</v>
      </c>
      <c r="O69" s="61">
        <v>0.11570182347365932</v>
      </c>
    </row>
    <row r="70" spans="1:15" ht="12.75" customHeight="1">
      <c r="A70" s="11" t="s">
        <v>72</v>
      </c>
      <c r="B70" s="12">
        <v>714</v>
      </c>
      <c r="C70" s="13">
        <v>0</v>
      </c>
      <c r="D70" s="59">
        <v>0</v>
      </c>
      <c r="E70" s="13">
        <v>0</v>
      </c>
      <c r="F70" s="59">
        <v>0</v>
      </c>
      <c r="G70" s="59">
        <v>0</v>
      </c>
      <c r="H70" s="59">
        <v>0</v>
      </c>
      <c r="J70" s="13">
        <v>0</v>
      </c>
      <c r="K70" s="59">
        <v>0</v>
      </c>
      <c r="L70" s="13">
        <v>0</v>
      </c>
      <c r="M70" s="59">
        <v>0</v>
      </c>
      <c r="N70" s="59">
        <v>0</v>
      </c>
      <c r="O70" s="59">
        <v>0</v>
      </c>
    </row>
    <row r="71" spans="1:15" ht="12.75" customHeight="1">
      <c r="A71" s="32" t="s">
        <v>73</v>
      </c>
      <c r="B71" s="22">
        <v>715</v>
      </c>
      <c r="C71" s="23">
        <v>152230212026.25345</v>
      </c>
      <c r="D71" s="62">
        <v>0.24200242602532668</v>
      </c>
      <c r="E71" s="23">
        <v>114416510696.15822</v>
      </c>
      <c r="F71" s="62">
        <v>0.22960255449895633</v>
      </c>
      <c r="G71" s="62">
        <v>0.33049164932596486</v>
      </c>
      <c r="H71" s="62">
        <v>7.1089617182384934E-3</v>
      </c>
      <c r="J71" s="23">
        <v>142546563636.24594</v>
      </c>
      <c r="K71" s="62">
        <v>0.24290138312699777</v>
      </c>
      <c r="L71" s="23">
        <v>107435665432.61398</v>
      </c>
      <c r="M71" s="62">
        <v>0.22716949640209255</v>
      </c>
      <c r="N71" s="62">
        <v>0.32680858877031183</v>
      </c>
      <c r="O71" s="62">
        <v>4.3210875560608653E-3</v>
      </c>
    </row>
    <row r="72" spans="1:15" ht="12.75" customHeight="1">
      <c r="A72" s="32" t="s">
        <v>74</v>
      </c>
      <c r="B72" s="22">
        <v>903</v>
      </c>
      <c r="C72" s="23">
        <v>2222603510.8849497</v>
      </c>
      <c r="D72" s="62">
        <v>3.5333028481482048E-3</v>
      </c>
      <c r="E72" s="23">
        <v>1720515596.142786</v>
      </c>
      <c r="F72" s="62">
        <v>3.4526028938141927E-3</v>
      </c>
      <c r="G72" s="62">
        <v>0.29182409962908307</v>
      </c>
      <c r="H72" s="62">
        <v>-2.2160245530933986E-2</v>
      </c>
      <c r="J72" s="23">
        <v>1102732858.9905005</v>
      </c>
      <c r="K72" s="62">
        <v>1.8790725629268864E-3</v>
      </c>
      <c r="L72" s="23">
        <v>953441331.29756105</v>
      </c>
      <c r="M72" s="62">
        <v>2.0160231354052478E-3</v>
      </c>
      <c r="N72" s="62">
        <v>0.15658176627372034</v>
      </c>
      <c r="O72" s="62">
        <v>-0.12453124950895433</v>
      </c>
    </row>
    <row r="73" spans="1:15" ht="12.75" customHeight="1">
      <c r="A73" s="16" t="s">
        <v>75</v>
      </c>
      <c r="B73" s="17">
        <v>716</v>
      </c>
      <c r="C73" s="18">
        <v>11882273346.70471</v>
      </c>
      <c r="D73" s="60">
        <v>1.8889410573130552E-2</v>
      </c>
      <c r="E73" s="18">
        <v>27805686972.463432</v>
      </c>
      <c r="F73" s="60">
        <v>5.5798387135138537E-2</v>
      </c>
      <c r="G73" s="60">
        <v>-0.57266751371861524</v>
      </c>
      <c r="H73" s="60">
        <v>-0.67653282394869063</v>
      </c>
      <c r="J73" s="18">
        <v>11430944967.504711</v>
      </c>
      <c r="K73" s="60">
        <v>1.9478493709191545E-2</v>
      </c>
      <c r="L73" s="18">
        <v>27653537732.463432</v>
      </c>
      <c r="M73" s="60">
        <v>5.8472577194211325E-2</v>
      </c>
      <c r="N73" s="60">
        <v>-0.58663715731077926</v>
      </c>
      <c r="O73" s="60">
        <v>-0.68710707539987825</v>
      </c>
    </row>
    <row r="74" spans="1:15" ht="12.75" customHeight="1" thickBot="1">
      <c r="A74" s="78" t="s">
        <v>76</v>
      </c>
      <c r="B74" s="79"/>
      <c r="C74" s="20">
        <v>166335088883.84311</v>
      </c>
      <c r="D74" s="61">
        <v>0.26442513944660545</v>
      </c>
      <c r="E74" s="20">
        <v>143942713264.76443</v>
      </c>
      <c r="F74" s="61">
        <v>0.28885354452790907</v>
      </c>
      <c r="G74" s="61">
        <v>0.15556449584141663</v>
      </c>
      <c r="H74" s="61">
        <v>-0.12530126724591883</v>
      </c>
      <c r="J74" s="20">
        <v>155080241462.74118</v>
      </c>
      <c r="K74" s="61">
        <v>0.26425894939911626</v>
      </c>
      <c r="L74" s="20">
        <v>136042644496.37497</v>
      </c>
      <c r="M74" s="61">
        <v>0.28765809673170911</v>
      </c>
      <c r="N74" s="61">
        <v>0.13993845118817494</v>
      </c>
      <c r="O74" s="61">
        <v>-0.13712932314875859</v>
      </c>
    </row>
    <row r="75" spans="1:15" ht="12.75" customHeight="1">
      <c r="A75" s="21" t="s">
        <v>77</v>
      </c>
      <c r="B75" s="22">
        <v>728</v>
      </c>
      <c r="C75" s="23">
        <v>1491854958.8041978</v>
      </c>
      <c r="D75" s="62">
        <v>2.3716219960743822E-3</v>
      </c>
      <c r="E75" s="23">
        <v>1272927973.0502648</v>
      </c>
      <c r="F75" s="62">
        <v>2.5544172998043803E-3</v>
      </c>
      <c r="G75" s="62">
        <v>0.17198693907977147</v>
      </c>
      <c r="H75" s="62">
        <v>-0.11287038143988226</v>
      </c>
      <c r="J75" s="23">
        <v>1454405696.7241979</v>
      </c>
      <c r="K75" s="62">
        <v>2.4783281080250691E-3</v>
      </c>
      <c r="L75" s="23">
        <v>1268798902.7002649</v>
      </c>
      <c r="M75" s="62">
        <v>2.6828372738355918E-3</v>
      </c>
      <c r="N75" s="62">
        <v>0.14628543075575129</v>
      </c>
      <c r="O75" s="62">
        <v>-0.13232500888974996</v>
      </c>
    </row>
    <row r="76" spans="1:15" ht="12.75" customHeight="1" thickBot="1">
      <c r="A76" s="80" t="s">
        <v>78</v>
      </c>
      <c r="B76" s="81"/>
      <c r="C76" s="31">
        <v>1491854958.8041978</v>
      </c>
      <c r="D76" s="65">
        <v>2.3716219960743822E-3</v>
      </c>
      <c r="E76" s="31">
        <v>1272927973.0502648</v>
      </c>
      <c r="F76" s="65">
        <v>2.5544172998043803E-3</v>
      </c>
      <c r="G76" s="65">
        <v>0.17198693907977147</v>
      </c>
      <c r="H76" s="65">
        <v>-0.11287038143988226</v>
      </c>
      <c r="J76" s="31">
        <v>1454405696.7241979</v>
      </c>
      <c r="K76" s="65">
        <v>2.4783281080250691E-3</v>
      </c>
      <c r="L76" s="31">
        <v>1268798902.7002649</v>
      </c>
      <c r="M76" s="65">
        <v>2.6828372738355918E-3</v>
      </c>
      <c r="N76" s="65">
        <v>0.14628543075575129</v>
      </c>
      <c r="O76" s="65">
        <v>-0.13232500888974996</v>
      </c>
    </row>
    <row r="77" spans="1:15" ht="12.75" customHeight="1">
      <c r="A77" s="21" t="s">
        <v>79</v>
      </c>
      <c r="B77" s="22">
        <v>735</v>
      </c>
      <c r="C77" s="23">
        <v>1192235197.79</v>
      </c>
      <c r="D77" s="62">
        <v>1.8953124114956018E-3</v>
      </c>
      <c r="E77" s="23">
        <v>742585353.9000001</v>
      </c>
      <c r="F77" s="62">
        <v>1.4901651269695331E-3</v>
      </c>
      <c r="G77" s="62">
        <v>0.60551940800942838</v>
      </c>
      <c r="H77" s="62">
        <v>0.21528984029174802</v>
      </c>
      <c r="J77" s="23">
        <v>1166015817.25</v>
      </c>
      <c r="K77" s="62">
        <v>1.9869076288694509E-3</v>
      </c>
      <c r="L77" s="23">
        <v>734483807.71000004</v>
      </c>
      <c r="M77" s="62">
        <v>1.5530440104885425E-3</v>
      </c>
      <c r="N77" s="62">
        <v>0.58753100478204678</v>
      </c>
      <c r="O77" s="62">
        <v>0.20167360894863884</v>
      </c>
    </row>
    <row r="78" spans="1:15" ht="12.75" customHeight="1" thickBot="1">
      <c r="A78" s="80" t="s">
        <v>80</v>
      </c>
      <c r="B78" s="81"/>
      <c r="C78" s="31">
        <v>1192235197.79</v>
      </c>
      <c r="D78" s="65">
        <v>1.8953124114956018E-3</v>
      </c>
      <c r="E78" s="31">
        <v>742585353.9000001</v>
      </c>
      <c r="F78" s="65">
        <v>1.4901651269695331E-3</v>
      </c>
      <c r="G78" s="65">
        <v>0.60551940800942838</v>
      </c>
      <c r="H78" s="65">
        <v>0.21528984029174802</v>
      </c>
      <c r="J78" s="31">
        <v>1166015817.25</v>
      </c>
      <c r="K78" s="65">
        <v>1.9869076288694509E-3</v>
      </c>
      <c r="L78" s="31">
        <v>734483807.71000004</v>
      </c>
      <c r="M78" s="65">
        <v>1.5530440104885425E-3</v>
      </c>
      <c r="N78" s="65">
        <v>0.58753100478204678</v>
      </c>
      <c r="O78" s="65">
        <v>0.20167360894863884</v>
      </c>
    </row>
    <row r="79" spans="1:15" ht="12.75" customHeight="1">
      <c r="A79" s="11" t="s">
        <v>81</v>
      </c>
      <c r="B79" s="12">
        <v>719</v>
      </c>
      <c r="C79" s="13">
        <v>3171010822.2449403</v>
      </c>
      <c r="D79" s="59">
        <v>5.0409987723297519E-3</v>
      </c>
      <c r="E79" s="13">
        <v>3167172267.6059504</v>
      </c>
      <c r="F79" s="59">
        <v>6.3556460405586844E-3</v>
      </c>
      <c r="G79" s="59">
        <v>1.2119816399793759E-3</v>
      </c>
      <c r="H79" s="59">
        <v>-0.24213762649308956</v>
      </c>
      <c r="J79" s="13">
        <v>3078803833.8053055</v>
      </c>
      <c r="K79" s="59">
        <v>5.246325765638128E-3</v>
      </c>
      <c r="L79" s="13">
        <v>3140556743.1259503</v>
      </c>
      <c r="M79" s="59">
        <v>6.6406131603066448E-3</v>
      </c>
      <c r="N79" s="59">
        <v>-1.9663045240564281E-2</v>
      </c>
      <c r="O79" s="59">
        <v>-0.25793887309103336</v>
      </c>
    </row>
    <row r="80" spans="1:15" ht="12.75" customHeight="1">
      <c r="A80" s="32" t="s">
        <v>82</v>
      </c>
      <c r="B80" s="22">
        <v>720</v>
      </c>
      <c r="C80" s="23">
        <v>5102316164.7004957</v>
      </c>
      <c r="D80" s="62">
        <v>8.1112209841290427E-3</v>
      </c>
      <c r="E80" s="23">
        <v>4458787125.8346481</v>
      </c>
      <c r="F80" s="62">
        <v>8.9475627934270611E-3</v>
      </c>
      <c r="G80" s="62">
        <v>0.14432827150172245</v>
      </c>
      <c r="H80" s="62">
        <v>-0.13380647074277308</v>
      </c>
      <c r="J80" s="23">
        <v>4290630798.9209056</v>
      </c>
      <c r="K80" s="62">
        <v>7.3112962456583462E-3</v>
      </c>
      <c r="L80" s="23">
        <v>4096421657.5346479</v>
      </c>
      <c r="M80" s="62">
        <v>8.6617608896037666E-3</v>
      </c>
      <c r="N80" s="62">
        <v>4.7409460651845814E-2</v>
      </c>
      <c r="O80" s="62">
        <v>-0.20716867712372578</v>
      </c>
    </row>
    <row r="81" spans="1:15" ht="12.75" customHeight="1">
      <c r="A81" s="32" t="s">
        <v>83</v>
      </c>
      <c r="B81" s="22">
        <v>721</v>
      </c>
      <c r="C81" s="23">
        <v>1182322.1599999995</v>
      </c>
      <c r="D81" s="62">
        <v>1.8795535213086319E-6</v>
      </c>
      <c r="E81" s="23">
        <v>1054908.54</v>
      </c>
      <c r="F81" s="62">
        <v>2.1169120966288756E-6</v>
      </c>
      <c r="G81" s="62">
        <v>0.12078167458953315</v>
      </c>
      <c r="H81" s="62">
        <v>-0.15162994883844283</v>
      </c>
      <c r="J81" s="23">
        <v>1122385.3699999994</v>
      </c>
      <c r="K81" s="62">
        <v>1.9125607227558902E-6</v>
      </c>
      <c r="L81" s="23">
        <v>876114.66</v>
      </c>
      <c r="M81" s="62">
        <v>1.8525182052092783E-6</v>
      </c>
      <c r="N81" s="62">
        <v>0.28109415495912304</v>
      </c>
      <c r="O81" s="62">
        <v>-3.0282223178318746E-2</v>
      </c>
    </row>
    <row r="82" spans="1:15" ht="12.75" customHeight="1">
      <c r="A82" s="32" t="s">
        <v>84</v>
      </c>
      <c r="B82" s="22">
        <v>722</v>
      </c>
      <c r="C82" s="23">
        <v>14519652</v>
      </c>
      <c r="D82" s="62">
        <v>2.3082087072423589E-5</v>
      </c>
      <c r="E82" s="23">
        <v>23620726.329999998</v>
      </c>
      <c r="F82" s="62">
        <v>4.740031898797329E-5</v>
      </c>
      <c r="G82" s="62">
        <v>-0.38530035879722246</v>
      </c>
      <c r="H82" s="62">
        <v>-0.53470619846886869</v>
      </c>
      <c r="J82" s="23">
        <v>13211754</v>
      </c>
      <c r="K82" s="62">
        <v>2.2513017769567894E-5</v>
      </c>
      <c r="L82" s="23">
        <v>12957295.460000001</v>
      </c>
      <c r="M82" s="62">
        <v>2.7397813124055622E-5</v>
      </c>
      <c r="N82" s="62">
        <v>1.9638244785382009E-2</v>
      </c>
      <c r="O82" s="62">
        <v>-0.22818995928742558</v>
      </c>
    </row>
    <row r="83" spans="1:15" ht="12.75" customHeight="1">
      <c r="A83" s="32" t="s">
        <v>85</v>
      </c>
      <c r="B83" s="22">
        <v>725</v>
      </c>
      <c r="C83" s="23">
        <v>28653034.84</v>
      </c>
      <c r="D83" s="62">
        <v>4.5550116839306252E-5</v>
      </c>
      <c r="E83" s="23">
        <v>24567466.329999998</v>
      </c>
      <c r="F83" s="62">
        <v>4.9300166493580193E-5</v>
      </c>
      <c r="G83" s="62">
        <v>0.16629995356953042</v>
      </c>
      <c r="H83" s="62">
        <v>-0.11717511651689461</v>
      </c>
      <c r="J83" s="23">
        <v>28653034.84</v>
      </c>
      <c r="K83" s="62">
        <v>4.8825181161030392E-5</v>
      </c>
      <c r="L83" s="23">
        <v>24567466.329999998</v>
      </c>
      <c r="M83" s="62">
        <v>5.1947171654667859E-5</v>
      </c>
      <c r="N83" s="62">
        <v>0.16629995356953042</v>
      </c>
      <c r="O83" s="62">
        <v>-0.11717511651689461</v>
      </c>
    </row>
    <row r="84" spans="1:15" ht="12.75" customHeight="1">
      <c r="A84" s="32" t="s">
        <v>86</v>
      </c>
      <c r="B84" s="22">
        <v>726</v>
      </c>
      <c r="C84" s="23">
        <v>303986180.29999864</v>
      </c>
      <c r="D84" s="62">
        <v>4.8325094034609261E-4</v>
      </c>
      <c r="E84" s="23">
        <v>258522855.40000036</v>
      </c>
      <c r="F84" s="62">
        <v>5.1878446244382325E-4</v>
      </c>
      <c r="G84" s="62">
        <v>0.17585804871934818</v>
      </c>
      <c r="H84" s="62">
        <v>-0.1099401644694965</v>
      </c>
      <c r="J84" s="23">
        <v>303986180.29999864</v>
      </c>
      <c r="K84" s="62">
        <v>5.1799679881997041E-4</v>
      </c>
      <c r="L84" s="23">
        <v>258522855.40000036</v>
      </c>
      <c r="M84" s="62">
        <v>5.4663883388412474E-4</v>
      </c>
      <c r="N84" s="62">
        <v>0.17585804871934818</v>
      </c>
      <c r="O84" s="62">
        <v>-0.1099401644694965</v>
      </c>
    </row>
    <row r="85" spans="1:15" ht="12.75" customHeight="1">
      <c r="A85" s="32" t="s">
        <v>87</v>
      </c>
      <c r="B85" s="22">
        <v>730</v>
      </c>
      <c r="C85" s="23">
        <v>248422227.14578474</v>
      </c>
      <c r="D85" s="62">
        <v>3.9492017285981744E-4</v>
      </c>
      <c r="E85" s="23">
        <v>49828746.723600246</v>
      </c>
      <c r="F85" s="62">
        <v>9.9992627511618975E-5</v>
      </c>
      <c r="G85" s="62">
        <v>3.9855202765540403</v>
      </c>
      <c r="H85" s="62">
        <v>2.7737644966725004</v>
      </c>
      <c r="J85" s="23">
        <v>135804600.76999992</v>
      </c>
      <c r="K85" s="62">
        <v>2.3141298197984023E-4</v>
      </c>
      <c r="L85" s="23">
        <v>25063793.230000004</v>
      </c>
      <c r="M85" s="62">
        <v>5.2996640017616032E-5</v>
      </c>
      <c r="N85" s="62">
        <v>4.4183578488610085</v>
      </c>
      <c r="O85" s="62">
        <v>3.101398719900847</v>
      </c>
    </row>
    <row r="86" spans="1:15" ht="12.75" customHeight="1">
      <c r="A86" s="32" t="s">
        <v>88</v>
      </c>
      <c r="B86" s="22">
        <v>731</v>
      </c>
      <c r="C86" s="23">
        <v>44068930.609999895</v>
      </c>
      <c r="D86" s="62">
        <v>7.0056974749023652E-5</v>
      </c>
      <c r="E86" s="23">
        <v>19903702.959999982</v>
      </c>
      <c r="F86" s="62">
        <v>3.9941272599548697E-5</v>
      </c>
      <c r="G86" s="62">
        <v>1.2141071286365266</v>
      </c>
      <c r="H86" s="62">
        <v>0.67595725428546416</v>
      </c>
      <c r="J86" s="23">
        <v>44068930.609999895</v>
      </c>
      <c r="K86" s="62">
        <v>7.5094088030157243E-5</v>
      </c>
      <c r="L86" s="23">
        <v>19634790.529999983</v>
      </c>
      <c r="M86" s="62">
        <v>4.1517176430189742E-5</v>
      </c>
      <c r="N86" s="62">
        <v>1.2444309014994079</v>
      </c>
      <c r="O86" s="62">
        <v>0.69891068162849757</v>
      </c>
    </row>
    <row r="87" spans="1:15" ht="12.75" customHeight="1">
      <c r="A87" s="32" t="s">
        <v>89</v>
      </c>
      <c r="B87" s="22">
        <v>732</v>
      </c>
      <c r="C87" s="23">
        <v>0</v>
      </c>
      <c r="D87" s="62">
        <v>0</v>
      </c>
      <c r="E87" s="23">
        <v>0</v>
      </c>
      <c r="F87" s="62">
        <v>0</v>
      </c>
      <c r="G87" s="62">
        <v>0</v>
      </c>
      <c r="H87" s="62">
        <v>0</v>
      </c>
      <c r="J87" s="23">
        <v>0</v>
      </c>
      <c r="K87" s="62">
        <v>0</v>
      </c>
      <c r="L87" s="23">
        <v>0</v>
      </c>
      <c r="M87" s="62">
        <v>0</v>
      </c>
      <c r="N87" s="62">
        <v>0</v>
      </c>
      <c r="O87" s="62">
        <v>0</v>
      </c>
    </row>
    <row r="88" spans="1:15" ht="12.75" customHeight="1">
      <c r="A88" s="32" t="s">
        <v>90</v>
      </c>
      <c r="B88" s="22">
        <v>733</v>
      </c>
      <c r="C88" s="23">
        <v>2007075962.220001</v>
      </c>
      <c r="D88" s="62">
        <v>3.1906757903653903E-3</v>
      </c>
      <c r="E88" s="23">
        <v>1601976353.5123999</v>
      </c>
      <c r="F88" s="62">
        <v>3.2147271471172421E-3</v>
      </c>
      <c r="G88" s="62">
        <v>0.25287489907039085</v>
      </c>
      <c r="H88" s="62">
        <v>-5.1642646983278362E-2</v>
      </c>
      <c r="J88" s="23">
        <v>1895242551.2600009</v>
      </c>
      <c r="K88" s="62">
        <v>3.2295204129714791E-3</v>
      </c>
      <c r="L88" s="23">
        <v>1482095804.2024</v>
      </c>
      <c r="M88" s="62">
        <v>3.1338471829123731E-3</v>
      </c>
      <c r="N88" s="62">
        <v>0.27875846209546395</v>
      </c>
      <c r="O88" s="62">
        <v>-3.2050214143165556E-2</v>
      </c>
    </row>
    <row r="89" spans="1:15" ht="12.75" customHeight="1">
      <c r="A89" s="32" t="s">
        <v>91</v>
      </c>
      <c r="B89" s="22">
        <v>734</v>
      </c>
      <c r="C89" s="23">
        <v>49418133.459999993</v>
      </c>
      <c r="D89" s="62">
        <v>7.8560674834380983E-5</v>
      </c>
      <c r="E89" s="23">
        <v>20410622.18</v>
      </c>
      <c r="F89" s="62">
        <v>4.0958520434921907E-5</v>
      </c>
      <c r="G89" s="62">
        <v>1.4211968172348968</v>
      </c>
      <c r="H89" s="62">
        <v>0.83271275242971532</v>
      </c>
      <c r="J89" s="23">
        <v>49418133.459999993</v>
      </c>
      <c r="K89" s="62">
        <v>8.4209206190476876E-5</v>
      </c>
      <c r="L89" s="23">
        <v>20410622.18</v>
      </c>
      <c r="M89" s="62">
        <v>4.3157649214656772E-5</v>
      </c>
      <c r="N89" s="62">
        <v>1.4211968172348968</v>
      </c>
      <c r="O89" s="62">
        <v>0.83271275242971532</v>
      </c>
    </row>
    <row r="90" spans="1:15" ht="12.75" customHeight="1">
      <c r="A90" s="32" t="s">
        <v>92</v>
      </c>
      <c r="B90" s="22">
        <v>769</v>
      </c>
      <c r="C90" s="23">
        <v>0</v>
      </c>
      <c r="D90" s="62">
        <v>0</v>
      </c>
      <c r="E90" s="23">
        <v>0</v>
      </c>
      <c r="F90" s="62">
        <v>0</v>
      </c>
      <c r="G90" s="62">
        <v>0</v>
      </c>
      <c r="H90" s="62">
        <v>0</v>
      </c>
      <c r="J90" s="23">
        <v>0</v>
      </c>
      <c r="K90" s="62">
        <v>0</v>
      </c>
      <c r="L90" s="23">
        <v>0</v>
      </c>
      <c r="M90" s="62">
        <v>0</v>
      </c>
      <c r="N90" s="62">
        <v>0</v>
      </c>
      <c r="O90" s="62">
        <v>0</v>
      </c>
    </row>
    <row r="91" spans="1:15" ht="12.75" customHeight="1">
      <c r="A91" s="32" t="s">
        <v>93</v>
      </c>
      <c r="B91" s="22">
        <v>770</v>
      </c>
      <c r="C91" s="23">
        <v>0</v>
      </c>
      <c r="D91" s="62">
        <v>0</v>
      </c>
      <c r="E91" s="23">
        <v>60000</v>
      </c>
      <c r="F91" s="62">
        <v>1.2040354303865293E-7</v>
      </c>
      <c r="G91" s="62">
        <v>-1</v>
      </c>
      <c r="H91" s="62">
        <v>-1</v>
      </c>
      <c r="J91" s="23">
        <v>0</v>
      </c>
      <c r="K91" s="62">
        <v>0</v>
      </c>
      <c r="L91" s="23">
        <v>60000</v>
      </c>
      <c r="M91" s="62">
        <v>1.2686820274478306E-7</v>
      </c>
      <c r="N91" s="62">
        <v>-1</v>
      </c>
      <c r="O91" s="62">
        <v>-1</v>
      </c>
    </row>
    <row r="92" spans="1:15" ht="12.75" customHeight="1">
      <c r="A92" s="35" t="s">
        <v>94</v>
      </c>
      <c r="B92" s="36">
        <v>771</v>
      </c>
      <c r="C92" s="37">
        <v>1383167264.8099999</v>
      </c>
      <c r="D92" s="67">
        <v>2.1988396996064641E-3</v>
      </c>
      <c r="E92" s="37">
        <v>1103926932.6146996</v>
      </c>
      <c r="F92" s="67">
        <v>2.215278565710035E-3</v>
      </c>
      <c r="G92" s="67">
        <v>0.25295182493093749</v>
      </c>
      <c r="H92" s="67">
        <v>-5.1584418340066995E-2</v>
      </c>
      <c r="J92" s="37">
        <v>1382926761.53</v>
      </c>
      <c r="K92" s="67">
        <v>2.3565269801674987E-3</v>
      </c>
      <c r="L92" s="37">
        <v>1076119035.1246996</v>
      </c>
      <c r="M92" s="67">
        <v>2.2754214654286788E-3</v>
      </c>
      <c r="N92" s="67">
        <v>0.28510575167899321</v>
      </c>
      <c r="O92" s="67">
        <v>-2.7245665219140625E-2</v>
      </c>
    </row>
    <row r="93" spans="1:15" ht="12.75" customHeight="1" thickBot="1">
      <c r="A93" s="92" t="s">
        <v>95</v>
      </c>
      <c r="B93" s="93"/>
      <c r="C93" s="68">
        <v>12353820694.491219</v>
      </c>
      <c r="D93" s="69">
        <v>1.9639035766653001E-2</v>
      </c>
      <c r="E93" s="68">
        <v>10729831708.0313</v>
      </c>
      <c r="F93" s="69">
        <v>2.1531829230924161E-2</v>
      </c>
      <c r="G93" s="69">
        <v>0.15135269877945623</v>
      </c>
      <c r="H93" s="69">
        <v>-0.1284893658470545</v>
      </c>
      <c r="J93" s="68">
        <v>11223868964.866209</v>
      </c>
      <c r="K93" s="69">
        <v>1.9125633239109249E-2</v>
      </c>
      <c r="L93" s="68">
        <v>10157286177.777699</v>
      </c>
      <c r="M93" s="69">
        <v>2.1477277368984731E-2</v>
      </c>
      <c r="N93" s="69">
        <v>0.10500666894883803</v>
      </c>
      <c r="O93" s="69">
        <v>-0.16357076001147675</v>
      </c>
    </row>
    <row r="94" spans="1:15" ht="12.75" customHeight="1">
      <c r="A94" s="70" t="s">
        <v>96</v>
      </c>
      <c r="B94" s="71">
        <v>707</v>
      </c>
      <c r="C94" s="13">
        <v>61791305.199999988</v>
      </c>
      <c r="D94" s="72">
        <v>9.8230473219681864E-5</v>
      </c>
      <c r="E94" s="13">
        <v>43785796.200000003</v>
      </c>
      <c r="F94" s="59">
        <v>8.7866083287473112E-5</v>
      </c>
      <c r="G94" s="59">
        <v>0.41121803330368545</v>
      </c>
      <c r="H94" s="59">
        <v>6.8214392024589676E-2</v>
      </c>
      <c r="J94" s="13">
        <v>61791305.199999988</v>
      </c>
      <c r="K94" s="72">
        <v>1.0529326779566081E-4</v>
      </c>
      <c r="L94" s="13">
        <v>43785796.200000003</v>
      </c>
      <c r="M94" s="59">
        <v>9.2583754494055873E-5</v>
      </c>
      <c r="N94" s="59">
        <v>0.41121803330368545</v>
      </c>
      <c r="O94" s="59">
        <v>6.8214392024589676E-2</v>
      </c>
    </row>
    <row r="95" spans="1:15" ht="12.75" customHeight="1">
      <c r="A95" s="32" t="s">
        <v>97</v>
      </c>
      <c r="B95" s="22">
        <v>745</v>
      </c>
      <c r="C95" s="23">
        <v>0</v>
      </c>
      <c r="D95" s="62">
        <v>0</v>
      </c>
      <c r="E95" s="23">
        <v>0</v>
      </c>
      <c r="F95" s="62">
        <v>0</v>
      </c>
      <c r="G95" s="62">
        <v>0</v>
      </c>
      <c r="H95" s="62">
        <v>0</v>
      </c>
      <c r="J95" s="23">
        <v>0</v>
      </c>
      <c r="K95" s="62">
        <v>0</v>
      </c>
      <c r="L95" s="23">
        <v>0</v>
      </c>
      <c r="M95" s="62">
        <v>0</v>
      </c>
      <c r="N95" s="62">
        <v>0</v>
      </c>
      <c r="O95" s="62">
        <v>0</v>
      </c>
    </row>
    <row r="96" spans="1:15" ht="12.75" customHeight="1">
      <c r="A96" s="32" t="s">
        <v>98</v>
      </c>
      <c r="B96" s="22">
        <v>746</v>
      </c>
      <c r="C96" s="23">
        <v>0</v>
      </c>
      <c r="D96" s="62">
        <v>0</v>
      </c>
      <c r="E96" s="23">
        <v>0</v>
      </c>
      <c r="F96" s="62">
        <v>0</v>
      </c>
      <c r="G96" s="62">
        <v>0</v>
      </c>
      <c r="H96" s="62">
        <v>0</v>
      </c>
      <c r="J96" s="23">
        <v>0</v>
      </c>
      <c r="K96" s="62">
        <v>0</v>
      </c>
      <c r="L96" s="23">
        <v>0</v>
      </c>
      <c r="M96" s="62">
        <v>0</v>
      </c>
      <c r="N96" s="62">
        <v>0</v>
      </c>
      <c r="O96" s="62">
        <v>0</v>
      </c>
    </row>
    <row r="97" spans="1:15" ht="12.75" customHeight="1">
      <c r="A97" s="32" t="s">
        <v>99</v>
      </c>
      <c r="B97" s="22">
        <v>747</v>
      </c>
      <c r="C97" s="23">
        <v>139458.06</v>
      </c>
      <c r="D97" s="62">
        <v>2.216983632852408E-7</v>
      </c>
      <c r="E97" s="23">
        <v>0</v>
      </c>
      <c r="F97" s="62">
        <v>0</v>
      </c>
      <c r="G97" s="62">
        <v>0</v>
      </c>
      <c r="H97" s="62">
        <v>0</v>
      </c>
      <c r="J97" s="23">
        <v>0</v>
      </c>
      <c r="K97" s="62">
        <v>0</v>
      </c>
      <c r="L97" s="23">
        <v>0</v>
      </c>
      <c r="M97" s="62">
        <v>0</v>
      </c>
      <c r="N97" s="62">
        <v>0</v>
      </c>
      <c r="O97" s="62">
        <v>0</v>
      </c>
    </row>
    <row r="98" spans="1:15" ht="12.75" customHeight="1">
      <c r="A98" s="32" t="s">
        <v>100</v>
      </c>
      <c r="B98" s="22">
        <v>755</v>
      </c>
      <c r="C98" s="23">
        <v>1823786075.3572521</v>
      </c>
      <c r="D98" s="62">
        <v>2.899297379363485E-3</v>
      </c>
      <c r="E98" s="23">
        <v>1289697400.2417102</v>
      </c>
      <c r="F98" s="62">
        <v>2.5880689406140261E-3</v>
      </c>
      <c r="G98" s="62">
        <v>0.41411937018361433</v>
      </c>
      <c r="H98" s="62">
        <v>7.0410544382419449E-2</v>
      </c>
      <c r="J98" s="23">
        <v>1749307311.187252</v>
      </c>
      <c r="K98" s="62">
        <v>2.9808446767320704E-3</v>
      </c>
      <c r="L98" s="23">
        <v>1262910070.71171</v>
      </c>
      <c r="M98" s="62">
        <v>2.670385514991359E-3</v>
      </c>
      <c r="N98" s="62">
        <v>0.38514004421663528</v>
      </c>
      <c r="O98" s="62">
        <v>4.8474789354806758E-2</v>
      </c>
    </row>
    <row r="99" spans="1:15" ht="12.75" customHeight="1">
      <c r="A99" s="16" t="s">
        <v>101</v>
      </c>
      <c r="B99" s="17">
        <v>756</v>
      </c>
      <c r="C99" s="18">
        <v>398704079.38502538</v>
      </c>
      <c r="D99" s="60">
        <v>6.3382526499227679E-4</v>
      </c>
      <c r="E99" s="18">
        <v>256782652.10573706</v>
      </c>
      <c r="F99" s="60">
        <v>5.1529235173987593E-4</v>
      </c>
      <c r="G99" s="60">
        <v>0.5526908695562831</v>
      </c>
      <c r="H99" s="60">
        <v>0.17530154383186969</v>
      </c>
      <c r="J99" s="18">
        <v>390713197.43078601</v>
      </c>
      <c r="K99" s="60">
        <v>6.6578087637447487E-4</v>
      </c>
      <c r="L99" s="18">
        <v>246692872.42995802</v>
      </c>
      <c r="M99" s="60">
        <v>5.216246892522803E-4</v>
      </c>
      <c r="N99" s="60">
        <v>0.58380415932656837</v>
      </c>
      <c r="O99" s="60">
        <v>0.19885259202677186</v>
      </c>
    </row>
    <row r="100" spans="1:15" ht="12.75" customHeight="1" thickBot="1">
      <c r="A100" s="39" t="s">
        <v>102</v>
      </c>
      <c r="B100" s="40"/>
      <c r="C100" s="20">
        <v>2284420918.0022774</v>
      </c>
      <c r="D100" s="61">
        <v>3.6315748159387287E-3</v>
      </c>
      <c r="E100" s="20">
        <v>1590265848.5474472</v>
      </c>
      <c r="F100" s="61">
        <v>3.1912273756413748E-3</v>
      </c>
      <c r="G100" s="61">
        <v>0.43650253200675415</v>
      </c>
      <c r="H100" s="61">
        <v>8.7353366139394595E-2</v>
      </c>
      <c r="J100" s="20">
        <v>2201811813.818038</v>
      </c>
      <c r="K100" s="61">
        <v>3.7519188209022059E-3</v>
      </c>
      <c r="L100" s="20">
        <v>1553388739.3416681</v>
      </c>
      <c r="M100" s="61">
        <v>3.2845939587376957E-3</v>
      </c>
      <c r="N100" s="61">
        <v>0.4174248583462592</v>
      </c>
      <c r="O100" s="61">
        <v>7.2912617020860937E-2</v>
      </c>
    </row>
    <row r="101" spans="1:15" ht="12.75" customHeight="1">
      <c r="A101" s="70" t="s">
        <v>103</v>
      </c>
      <c r="B101" s="71">
        <v>705</v>
      </c>
      <c r="C101" s="13">
        <v>302032992.71999991</v>
      </c>
      <c r="D101" s="72">
        <v>4.8014593164544972E-4</v>
      </c>
      <c r="E101" s="13">
        <v>373949541.59707999</v>
      </c>
      <c r="F101" s="59">
        <v>7.5041416209947602E-4</v>
      </c>
      <c r="G101" s="59">
        <v>-0.19231618407642848</v>
      </c>
      <c r="H101" s="59">
        <v>-0.38862779810493409</v>
      </c>
      <c r="J101" s="13">
        <v>281082458.93999994</v>
      </c>
      <c r="K101" s="72">
        <v>4.789685300551355E-4</v>
      </c>
      <c r="L101" s="13">
        <v>364276155.94708002</v>
      </c>
      <c r="M101" s="59">
        <v>7.7025102012973936E-4</v>
      </c>
      <c r="N101" s="59">
        <v>-0.22838084691759508</v>
      </c>
      <c r="O101" s="59">
        <v>-0.41592676324093181</v>
      </c>
    </row>
    <row r="102" spans="1:15" ht="12.75" customHeight="1">
      <c r="A102" s="32" t="s">
        <v>104</v>
      </c>
      <c r="B102" s="22">
        <v>706</v>
      </c>
      <c r="C102" s="23">
        <v>59924941.537040994</v>
      </c>
      <c r="D102" s="62">
        <v>9.5263489673710718E-5</v>
      </c>
      <c r="E102" s="23">
        <v>47254221.584372982</v>
      </c>
      <c r="F102" s="62">
        <v>9.4826261704868256E-5</v>
      </c>
      <c r="G102" s="62">
        <v>0.26813942813647418</v>
      </c>
      <c r="H102" s="62">
        <v>-4.0088238485751049E-2</v>
      </c>
      <c r="J102" s="23">
        <v>59924941.537040994</v>
      </c>
      <c r="K102" s="62">
        <v>1.0211295742137805E-4</v>
      </c>
      <c r="L102" s="23">
        <v>47254221.584372982</v>
      </c>
      <c r="M102" s="62">
        <v>9.991763607521893E-5</v>
      </c>
      <c r="N102" s="62">
        <v>0.26813942813647418</v>
      </c>
      <c r="O102" s="62">
        <v>-4.0088238485751049E-2</v>
      </c>
    </row>
    <row r="103" spans="1:15" ht="12.75" customHeight="1">
      <c r="A103" s="21" t="s">
        <v>105</v>
      </c>
      <c r="B103" s="22">
        <v>708</v>
      </c>
      <c r="C103" s="23">
        <v>11235841.879999999</v>
      </c>
      <c r="D103" s="62">
        <v>1.7861769731543394E-5</v>
      </c>
      <c r="E103" s="23">
        <v>19869461.27</v>
      </c>
      <c r="F103" s="62">
        <v>3.9872558919621543E-5</v>
      </c>
      <c r="G103" s="62">
        <v>-0.43451703459295654</v>
      </c>
      <c r="H103" s="62">
        <v>-0.5719605136575252</v>
      </c>
      <c r="J103" s="23">
        <v>11235841.879999999</v>
      </c>
      <c r="K103" s="62">
        <v>1.9146035257733008E-5</v>
      </c>
      <c r="L103" s="23">
        <v>19869461.27</v>
      </c>
      <c r="M103" s="62">
        <v>4.2013380680532913E-5</v>
      </c>
      <c r="N103" s="62">
        <v>-0.43451703459295654</v>
      </c>
      <c r="O103" s="62">
        <v>-0.5719605136575252</v>
      </c>
    </row>
    <row r="104" spans="1:15" ht="12.75" customHeight="1">
      <c r="A104" s="21" t="s">
        <v>106</v>
      </c>
      <c r="B104" s="22">
        <v>736</v>
      </c>
      <c r="C104" s="23">
        <v>244880672.45579949</v>
      </c>
      <c r="D104" s="62">
        <v>3.892901154916388E-4</v>
      </c>
      <c r="E104" s="23">
        <v>195139674.78517622</v>
      </c>
      <c r="F104" s="62">
        <v>3.9159180385909506E-4</v>
      </c>
      <c r="G104" s="62">
        <v>0.25489945970947092</v>
      </c>
      <c r="H104" s="62">
        <v>-5.0110165990862932E-2</v>
      </c>
      <c r="J104" s="23">
        <v>236741733.54579949</v>
      </c>
      <c r="K104" s="62">
        <v>4.0341129982551078E-4</v>
      </c>
      <c r="L104" s="23">
        <v>188889745.5168992</v>
      </c>
      <c r="M104" s="62">
        <v>3.9940170884414079E-4</v>
      </c>
      <c r="N104" s="62">
        <v>0.25333290538325803</v>
      </c>
      <c r="O104" s="62">
        <v>-5.1295961408479251E-2</v>
      </c>
    </row>
    <row r="105" spans="1:15" ht="12.75" customHeight="1" thickBot="1">
      <c r="A105" s="41" t="s">
        <v>107</v>
      </c>
      <c r="B105" s="42"/>
      <c r="C105" s="31">
        <v>618074448.59284043</v>
      </c>
      <c r="D105" s="65">
        <v>9.8256130654234279E-4</v>
      </c>
      <c r="E105" s="31">
        <v>636212899.23662925</v>
      </c>
      <c r="F105" s="65">
        <v>1.2767047865830609E-3</v>
      </c>
      <c r="G105" s="65">
        <v>-2.8510032829501819E-2</v>
      </c>
      <c r="H105" s="65">
        <v>-0.26463555584702281</v>
      </c>
      <c r="J105" s="31">
        <v>588984975.90284038</v>
      </c>
      <c r="K105" s="65">
        <v>1.0036388225597573E-3</v>
      </c>
      <c r="L105" s="31">
        <v>620289584.31835222</v>
      </c>
      <c r="M105" s="65">
        <v>1.311583745729632E-3</v>
      </c>
      <c r="N105" s="65">
        <v>-5.0467731857714582E-2</v>
      </c>
      <c r="O105" s="65">
        <v>-0.2812563256814129</v>
      </c>
    </row>
    <row r="106" spans="1:15" ht="12.75" customHeight="1">
      <c r="A106" s="11" t="s">
        <v>108</v>
      </c>
      <c r="B106" s="12">
        <v>702</v>
      </c>
      <c r="C106" s="13">
        <v>4132698555.4858298</v>
      </c>
      <c r="D106" s="59">
        <v>6.5698067627105051E-3</v>
      </c>
      <c r="E106" s="13">
        <v>2416353291.8492312</v>
      </c>
      <c r="F106" s="59">
        <v>4.8489582928626599E-3</v>
      </c>
      <c r="G106" s="59">
        <v>0.71030394000170505</v>
      </c>
      <c r="H106" s="59">
        <v>0.2946059647276551</v>
      </c>
      <c r="J106" s="13">
        <v>4019716767.0082526</v>
      </c>
      <c r="K106" s="59">
        <v>6.8496548606859315E-3</v>
      </c>
      <c r="L106" s="13">
        <v>2350244297.4089999</v>
      </c>
      <c r="M106" s="59">
        <v>4.9695211670575876E-3</v>
      </c>
      <c r="N106" s="59">
        <v>0.71033997250402581</v>
      </c>
      <c r="O106" s="59">
        <v>0.29463323934904695</v>
      </c>
    </row>
    <row r="107" spans="1:15" ht="12.75" customHeight="1">
      <c r="A107" s="32" t="s">
        <v>109</v>
      </c>
      <c r="B107" s="22">
        <v>748</v>
      </c>
      <c r="C107" s="23">
        <v>229738568.81999999</v>
      </c>
      <c r="D107" s="62">
        <v>3.6521850863899621E-4</v>
      </c>
      <c r="E107" s="23">
        <v>175591700.91999999</v>
      </c>
      <c r="F107" s="62">
        <v>3.5236438198252491E-4</v>
      </c>
      <c r="G107" s="62">
        <v>0.3083680357118328</v>
      </c>
      <c r="H107" s="62">
        <v>-9.6373963274295482E-3</v>
      </c>
      <c r="J107" s="23">
        <v>229738568.81999999</v>
      </c>
      <c r="K107" s="62">
        <v>3.9147780697398367E-4</v>
      </c>
      <c r="L107" s="23">
        <v>175591700.91999999</v>
      </c>
      <c r="M107" s="62">
        <v>3.7128339187699784E-4</v>
      </c>
      <c r="N107" s="62">
        <v>0.3083680357118328</v>
      </c>
      <c r="O107" s="62">
        <v>-9.6373963274295482E-3</v>
      </c>
    </row>
    <row r="108" spans="1:15" ht="12.75" customHeight="1">
      <c r="A108" s="32" t="s">
        <v>110</v>
      </c>
      <c r="B108" s="22">
        <v>749</v>
      </c>
      <c r="C108" s="23">
        <v>5204571.7699999996</v>
      </c>
      <c r="D108" s="62">
        <v>8.2737781022449948E-6</v>
      </c>
      <c r="E108" s="23">
        <v>3288657.37</v>
      </c>
      <c r="F108" s="62">
        <v>6.5994333198029696E-6</v>
      </c>
      <c r="G108" s="62">
        <v>0.58258255100621792</v>
      </c>
      <c r="H108" s="62">
        <v>0.19792790175324959</v>
      </c>
      <c r="J108" s="23">
        <v>5204571.7699999996</v>
      </c>
      <c r="K108" s="62">
        <v>8.868664731496017E-6</v>
      </c>
      <c r="L108" s="23">
        <v>3288657.37</v>
      </c>
      <c r="M108" s="62">
        <v>6.953767499588085E-6</v>
      </c>
      <c r="N108" s="62">
        <v>0.58258255100621792</v>
      </c>
      <c r="O108" s="62">
        <v>0.19792790175324959</v>
      </c>
    </row>
    <row r="109" spans="1:15" ht="12.75" customHeight="1">
      <c r="A109" s="32" t="s">
        <v>111</v>
      </c>
      <c r="B109" s="22">
        <v>752</v>
      </c>
      <c r="C109" s="23">
        <v>0</v>
      </c>
      <c r="D109" s="62">
        <v>0</v>
      </c>
      <c r="E109" s="23">
        <v>0</v>
      </c>
      <c r="F109" s="62">
        <v>0</v>
      </c>
      <c r="G109" s="62">
        <v>0</v>
      </c>
      <c r="H109" s="62">
        <v>0</v>
      </c>
      <c r="J109" s="23">
        <v>0</v>
      </c>
      <c r="K109" s="62">
        <v>0</v>
      </c>
      <c r="L109" s="23">
        <v>0</v>
      </c>
      <c r="M109" s="62">
        <v>0</v>
      </c>
      <c r="N109" s="62">
        <v>0</v>
      </c>
      <c r="O109" s="62">
        <v>0</v>
      </c>
    </row>
    <row r="110" spans="1:15" ht="12.75" customHeight="1">
      <c r="A110" s="32" t="s">
        <v>112</v>
      </c>
      <c r="B110" s="22">
        <v>753</v>
      </c>
      <c r="C110" s="23">
        <v>0</v>
      </c>
      <c r="D110" s="62">
        <v>0</v>
      </c>
      <c r="E110" s="23">
        <v>0</v>
      </c>
      <c r="F110" s="62">
        <v>0</v>
      </c>
      <c r="G110" s="62">
        <v>0</v>
      </c>
      <c r="H110" s="62">
        <v>0</v>
      </c>
      <c r="J110" s="23">
        <v>0</v>
      </c>
      <c r="K110" s="62">
        <v>0</v>
      </c>
      <c r="L110" s="23">
        <v>0</v>
      </c>
      <c r="M110" s="62">
        <v>0</v>
      </c>
      <c r="N110" s="62">
        <v>0</v>
      </c>
      <c r="O110" s="62">
        <v>0</v>
      </c>
    </row>
    <row r="111" spans="1:15" ht="12.75" customHeight="1">
      <c r="A111" s="32" t="s">
        <v>113</v>
      </c>
      <c r="B111" s="22">
        <v>754</v>
      </c>
      <c r="C111" s="23">
        <v>3876375.7</v>
      </c>
      <c r="D111" s="62">
        <v>6.162326854171639E-6</v>
      </c>
      <c r="E111" s="23">
        <v>2766790.2800000003</v>
      </c>
      <c r="F111" s="62">
        <v>5.5521892092817775E-6</v>
      </c>
      <c r="G111" s="62">
        <v>0.40103705294208281</v>
      </c>
      <c r="H111" s="62">
        <v>6.0507950149180978E-2</v>
      </c>
      <c r="J111" s="23">
        <v>3876375.7</v>
      </c>
      <c r="K111" s="62">
        <v>6.6053996324501038E-6</v>
      </c>
      <c r="L111" s="23">
        <v>2766790.2800000003</v>
      </c>
      <c r="M111" s="62">
        <v>5.8502951699222523E-6</v>
      </c>
      <c r="N111" s="62">
        <v>0.40103705294208281</v>
      </c>
      <c r="O111" s="62">
        <v>6.0507950149180978E-2</v>
      </c>
    </row>
    <row r="112" spans="1:15" ht="12.75" customHeight="1">
      <c r="A112" s="32" t="s">
        <v>114</v>
      </c>
      <c r="B112" s="22">
        <v>757</v>
      </c>
      <c r="C112" s="23">
        <v>940224.72</v>
      </c>
      <c r="D112" s="62">
        <v>1.4946879480778938E-6</v>
      </c>
      <c r="E112" s="23">
        <v>0</v>
      </c>
      <c r="F112" s="62">
        <v>0</v>
      </c>
      <c r="G112" s="62">
        <v>0</v>
      </c>
      <c r="H112" s="62">
        <v>0</v>
      </c>
      <c r="J112" s="23">
        <v>940224.72</v>
      </c>
      <c r="K112" s="62">
        <v>1.6021563699072052E-6</v>
      </c>
      <c r="L112" s="23">
        <v>0</v>
      </c>
      <c r="M112" s="62">
        <v>0</v>
      </c>
      <c r="N112" s="62">
        <v>0</v>
      </c>
      <c r="O112" s="62">
        <v>0</v>
      </c>
    </row>
    <row r="113" spans="1:15" ht="12.75" customHeight="1">
      <c r="A113" s="32" t="s">
        <v>115</v>
      </c>
      <c r="B113" s="22">
        <v>758</v>
      </c>
      <c r="C113" s="23">
        <v>19798060.473639939</v>
      </c>
      <c r="D113" s="62">
        <v>3.1473244380627363E-5</v>
      </c>
      <c r="E113" s="23">
        <v>21361163.898987032</v>
      </c>
      <c r="F113" s="62">
        <v>4.2865996947790079E-5</v>
      </c>
      <c r="G113" s="62">
        <v>-7.3175012032992148E-2</v>
      </c>
      <c r="H113" s="62">
        <v>-0.29844448719475591</v>
      </c>
      <c r="J113" s="23">
        <v>19798060.473639939</v>
      </c>
      <c r="K113" s="62">
        <v>3.3736178197538021E-5</v>
      </c>
      <c r="L113" s="23">
        <v>21359568.028987031</v>
      </c>
      <c r="M113" s="62">
        <v>4.5164166787375221E-5</v>
      </c>
      <c r="N113" s="62">
        <v>-7.3105764743368051E-2</v>
      </c>
      <c r="O113" s="62">
        <v>-0.29839207080718189</v>
      </c>
    </row>
    <row r="114" spans="1:15" ht="12.75" customHeight="1">
      <c r="A114" s="32" t="s">
        <v>116</v>
      </c>
      <c r="B114" s="22">
        <v>759</v>
      </c>
      <c r="C114" s="23">
        <v>401276158.37728506</v>
      </c>
      <c r="D114" s="62">
        <v>6.3791413373764959E-4</v>
      </c>
      <c r="E114" s="23">
        <v>403632592.65081084</v>
      </c>
      <c r="F114" s="62">
        <v>8.0997990401724957E-4</v>
      </c>
      <c r="G114" s="62">
        <v>-5.8380673821460949E-3</v>
      </c>
      <c r="H114" s="62">
        <v>-0.24747412563935056</v>
      </c>
      <c r="J114" s="23">
        <v>300407269.76728505</v>
      </c>
      <c r="K114" s="62">
        <v>5.11898284086902E-4</v>
      </c>
      <c r="L114" s="23">
        <v>289261723.15081084</v>
      </c>
      <c r="M114" s="62">
        <v>6.11635248983373E-4</v>
      </c>
      <c r="N114" s="62">
        <v>3.8531010930413778E-2</v>
      </c>
      <c r="O114" s="62">
        <v>-0.21388917498265547</v>
      </c>
    </row>
    <row r="115" spans="1:15" ht="12.75" customHeight="1" thickBot="1">
      <c r="A115" s="39" t="s">
        <v>117</v>
      </c>
      <c r="B115" s="40"/>
      <c r="C115" s="20">
        <v>4793532515.3467541</v>
      </c>
      <c r="D115" s="61">
        <v>7.6203434423722715E-3</v>
      </c>
      <c r="E115" s="20">
        <v>3022994196.9690289</v>
      </c>
      <c r="F115" s="61">
        <v>6.0663201983393094E-3</v>
      </c>
      <c r="G115" s="61">
        <v>0.58569028023703629</v>
      </c>
      <c r="H115" s="61">
        <v>0.20028028176295232</v>
      </c>
      <c r="J115" s="20">
        <v>4579681838.2591772</v>
      </c>
      <c r="K115" s="61">
        <v>7.8038433506782082E-3</v>
      </c>
      <c r="L115" s="20">
        <v>2842512737.1587977</v>
      </c>
      <c r="M115" s="61">
        <v>6.0104080373748437E-3</v>
      </c>
      <c r="N115" s="61">
        <v>0.61113854597420292</v>
      </c>
      <c r="O115" s="61">
        <v>0.21954321851048597</v>
      </c>
    </row>
    <row r="116" spans="1:15" ht="12.75" customHeight="1">
      <c r="A116" s="21" t="s">
        <v>118</v>
      </c>
      <c r="B116" s="22">
        <v>760</v>
      </c>
      <c r="C116" s="23">
        <v>3911702461.1751695</v>
      </c>
      <c r="D116" s="62">
        <v>6.2184862839866212E-3</v>
      </c>
      <c r="E116" s="23">
        <v>5155062450.6278477</v>
      </c>
      <c r="F116" s="62">
        <v>1.0344796394018562E-2</v>
      </c>
      <c r="G116" s="62">
        <v>-0.2411920323683463</v>
      </c>
      <c r="H116" s="62">
        <v>-0.42562412562890495</v>
      </c>
      <c r="J116" s="23">
        <v>3741490386.1851697</v>
      </c>
      <c r="K116" s="62">
        <v>6.3755531285894489E-3</v>
      </c>
      <c r="L116" s="23">
        <v>5100460274.9878473</v>
      </c>
      <c r="M116" s="62">
        <v>1.078477047098117E-2</v>
      </c>
      <c r="N116" s="62">
        <v>-0.26644063781202876</v>
      </c>
      <c r="O116" s="62">
        <v>-0.4447359305215568</v>
      </c>
    </row>
    <row r="117" spans="1:15" ht="12.75" customHeight="1" thickBot="1">
      <c r="A117" s="41" t="s">
        <v>119</v>
      </c>
      <c r="B117" s="42"/>
      <c r="C117" s="31">
        <v>3911702461.1751695</v>
      </c>
      <c r="D117" s="65">
        <v>6.2184862839866212E-3</v>
      </c>
      <c r="E117" s="31">
        <v>5155062450.6278477</v>
      </c>
      <c r="F117" s="65">
        <v>1.0344796394018562E-2</v>
      </c>
      <c r="G117" s="65">
        <v>-0.2411920323683463</v>
      </c>
      <c r="H117" s="65">
        <v>-0.42562412562890495</v>
      </c>
      <c r="J117" s="31">
        <v>3741490386.1851697</v>
      </c>
      <c r="K117" s="65">
        <v>6.3755531285894489E-3</v>
      </c>
      <c r="L117" s="31">
        <v>5100460274.9878473</v>
      </c>
      <c r="M117" s="65">
        <v>1.078477047098117E-2</v>
      </c>
      <c r="N117" s="65">
        <v>-0.26644063781202876</v>
      </c>
      <c r="O117" s="65">
        <v>-0.4447359305215568</v>
      </c>
    </row>
    <row r="118" spans="1:15" ht="12.75" customHeight="1">
      <c r="A118" s="11" t="s">
        <v>120</v>
      </c>
      <c r="B118" s="12">
        <v>789</v>
      </c>
      <c r="C118" s="13">
        <v>1837779704.9700005</v>
      </c>
      <c r="D118" s="59">
        <v>2.921543241535712E-3</v>
      </c>
      <c r="E118" s="13">
        <v>1649054519.46</v>
      </c>
      <c r="F118" s="59">
        <v>3.3092001134481211E-3</v>
      </c>
      <c r="G118" s="59">
        <v>0.11444447911388678</v>
      </c>
      <c r="H118" s="59">
        <v>-0.15642685707827808</v>
      </c>
      <c r="J118" s="13">
        <v>1837779704.9700005</v>
      </c>
      <c r="K118" s="59">
        <v>3.1316029010637699E-3</v>
      </c>
      <c r="L118" s="13">
        <v>1649054519.46</v>
      </c>
      <c r="M118" s="59">
        <v>3.4868763852008685E-3</v>
      </c>
      <c r="N118" s="59">
        <v>0.11444447911388678</v>
      </c>
      <c r="O118" s="59">
        <v>-0.15642685707827808</v>
      </c>
    </row>
    <row r="119" spans="1:15" ht="12.75" customHeight="1">
      <c r="A119" s="16" t="s">
        <v>121</v>
      </c>
      <c r="B119" s="17">
        <v>798</v>
      </c>
      <c r="C119" s="18">
        <v>462746.35</v>
      </c>
      <c r="D119" s="60">
        <v>7.3563412836245664E-7</v>
      </c>
      <c r="E119" s="18">
        <v>2336543.25</v>
      </c>
      <c r="F119" s="60">
        <v>4.6888014293841505E-6</v>
      </c>
      <c r="G119" s="60">
        <v>-0.80195258529881697</v>
      </c>
      <c r="H119" s="60">
        <v>-0.85008900560049727</v>
      </c>
      <c r="J119" s="18">
        <v>462746.35</v>
      </c>
      <c r="K119" s="60">
        <v>7.8852639856545039E-7</v>
      </c>
      <c r="L119" s="18">
        <v>2336543.25</v>
      </c>
      <c r="M119" s="60">
        <v>4.940550712715906E-6</v>
      </c>
      <c r="N119" s="60">
        <v>-0.80195258529881697</v>
      </c>
      <c r="O119" s="60">
        <v>-0.85008900560049727</v>
      </c>
    </row>
    <row r="120" spans="1:15" ht="12.75" customHeight="1" thickBot="1">
      <c r="A120" s="39" t="s">
        <v>122</v>
      </c>
      <c r="B120" s="40"/>
      <c r="C120" s="20">
        <v>1838242451.3200004</v>
      </c>
      <c r="D120" s="61">
        <v>2.9222788756640742E-3</v>
      </c>
      <c r="E120" s="20">
        <v>1651391062.71</v>
      </c>
      <c r="F120" s="61">
        <v>3.313888914877505E-3</v>
      </c>
      <c r="G120" s="61">
        <v>0.11314787443706376</v>
      </c>
      <c r="H120" s="61">
        <v>-0.15740831546660827</v>
      </c>
      <c r="J120" s="20">
        <v>1838242451.3200004</v>
      </c>
      <c r="K120" s="61">
        <v>3.1323914274623351E-3</v>
      </c>
      <c r="L120" s="20">
        <v>1651391062.71</v>
      </c>
      <c r="M120" s="61">
        <v>3.4918169359135845E-3</v>
      </c>
      <c r="N120" s="61">
        <v>0.11314787443706376</v>
      </c>
      <c r="O120" s="61">
        <v>-0.15740831546660827</v>
      </c>
    </row>
    <row r="121" spans="1:15" ht="12.75" customHeight="1">
      <c r="A121" s="11" t="s">
        <v>123</v>
      </c>
      <c r="B121" s="12">
        <v>790</v>
      </c>
      <c r="C121" s="13">
        <v>42501733.109999977</v>
      </c>
      <c r="D121" s="59">
        <v>3.7019926023572076E-4</v>
      </c>
      <c r="E121" s="13">
        <v>55864240.57000003</v>
      </c>
      <c r="F121" s="59">
        <v>7.1144417080791131E-4</v>
      </c>
      <c r="G121" s="59">
        <v>-0.23919608185233132</v>
      </c>
      <c r="H121" s="59">
        <v>-0.42411330092523747</v>
      </c>
      <c r="J121" s="13">
        <v>42501733.109999977</v>
      </c>
      <c r="K121" s="59">
        <v>3.7705629533758752E-4</v>
      </c>
      <c r="L121" s="13">
        <v>55864240.57000003</v>
      </c>
      <c r="M121" s="59">
        <v>7.2417664208302335E-4</v>
      </c>
      <c r="N121" s="59">
        <v>-0.23919608185233132</v>
      </c>
      <c r="O121" s="59">
        <v>-0.42411330092523747</v>
      </c>
    </row>
    <row r="122" spans="1:15" ht="12.75" customHeight="1">
      <c r="A122" s="32" t="s">
        <v>124</v>
      </c>
      <c r="B122" s="22">
        <v>791</v>
      </c>
      <c r="C122" s="23">
        <v>114765218527.96619</v>
      </c>
      <c r="D122" s="62">
        <v>0.99962980073976426</v>
      </c>
      <c r="E122" s="23">
        <v>78466446943.118469</v>
      </c>
      <c r="F122" s="62">
        <v>0.99928855582919196</v>
      </c>
      <c r="G122" s="62">
        <v>0.46260246256799742</v>
      </c>
      <c r="H122" s="62">
        <v>0.10710957729770465</v>
      </c>
      <c r="J122" s="23">
        <v>112677359029.18588</v>
      </c>
      <c r="K122" s="62">
        <v>0.99962294370466243</v>
      </c>
      <c r="L122" s="23">
        <v>77085867933.105209</v>
      </c>
      <c r="M122" s="62">
        <v>0.99927582335791709</v>
      </c>
      <c r="N122" s="62">
        <v>0.46171227036020168</v>
      </c>
      <c r="O122" s="62">
        <v>0.10643575078359069</v>
      </c>
    </row>
    <row r="123" spans="1:15" ht="12.75" customHeight="1">
      <c r="A123" s="32" t="s">
        <v>125</v>
      </c>
      <c r="B123" s="22">
        <v>792</v>
      </c>
      <c r="C123" s="23">
        <v>0</v>
      </c>
      <c r="D123" s="62">
        <v>0</v>
      </c>
      <c r="E123" s="23">
        <v>0</v>
      </c>
      <c r="F123" s="62">
        <v>0</v>
      </c>
      <c r="G123" s="62">
        <v>0</v>
      </c>
      <c r="H123" s="62">
        <v>0</v>
      </c>
      <c r="J123" s="23">
        <v>0</v>
      </c>
      <c r="K123" s="62">
        <v>0</v>
      </c>
      <c r="L123" s="23">
        <v>0</v>
      </c>
      <c r="M123" s="62">
        <v>0</v>
      </c>
      <c r="N123" s="62">
        <v>0</v>
      </c>
      <c r="O123" s="62">
        <v>0</v>
      </c>
    </row>
    <row r="124" spans="1:15" ht="12.75" customHeight="1">
      <c r="A124" s="32" t="s">
        <v>126</v>
      </c>
      <c r="B124" s="22">
        <v>793</v>
      </c>
      <c r="C124" s="23">
        <v>0</v>
      </c>
      <c r="D124" s="62">
        <v>0</v>
      </c>
      <c r="E124" s="23">
        <v>0</v>
      </c>
      <c r="F124" s="62">
        <v>0</v>
      </c>
      <c r="G124" s="62">
        <v>0</v>
      </c>
      <c r="H124" s="62">
        <v>0</v>
      </c>
      <c r="J124" s="23">
        <v>0</v>
      </c>
      <c r="K124" s="62">
        <v>0</v>
      </c>
      <c r="L124" s="23">
        <v>0</v>
      </c>
      <c r="M124" s="62">
        <v>0</v>
      </c>
      <c r="N124" s="62">
        <v>0</v>
      </c>
      <c r="O124" s="62">
        <v>0</v>
      </c>
    </row>
    <row r="125" spans="1:15" ht="12.75" customHeight="1">
      <c r="A125" s="32" t="s">
        <v>127</v>
      </c>
      <c r="B125" s="22">
        <v>794</v>
      </c>
      <c r="C125" s="23">
        <v>0</v>
      </c>
      <c r="D125" s="62">
        <v>0</v>
      </c>
      <c r="E125" s="23">
        <v>0</v>
      </c>
      <c r="F125" s="62">
        <v>0</v>
      </c>
      <c r="G125" s="62">
        <v>0</v>
      </c>
      <c r="H125" s="62">
        <v>0</v>
      </c>
      <c r="J125" s="23">
        <v>0</v>
      </c>
      <c r="K125" s="62">
        <v>0</v>
      </c>
      <c r="L125" s="23">
        <v>0</v>
      </c>
      <c r="M125" s="62">
        <v>0</v>
      </c>
      <c r="N125" s="62">
        <v>0</v>
      </c>
      <c r="O125" s="62">
        <v>0</v>
      </c>
    </row>
    <row r="126" spans="1:15" ht="12.75" customHeight="1">
      <c r="A126" s="32" t="s">
        <v>128</v>
      </c>
      <c r="B126" s="22">
        <v>795</v>
      </c>
      <c r="C126" s="23">
        <v>0</v>
      </c>
      <c r="D126" s="62">
        <v>0</v>
      </c>
      <c r="E126" s="23">
        <v>0</v>
      </c>
      <c r="F126" s="62">
        <v>0</v>
      </c>
      <c r="G126" s="62">
        <v>0</v>
      </c>
      <c r="H126" s="62">
        <v>0</v>
      </c>
      <c r="J126" s="23">
        <v>0</v>
      </c>
      <c r="K126" s="62">
        <v>0</v>
      </c>
      <c r="L126" s="23">
        <v>0</v>
      </c>
      <c r="M126" s="62">
        <v>0</v>
      </c>
      <c r="N126" s="62">
        <v>0</v>
      </c>
      <c r="O126" s="62">
        <v>0</v>
      </c>
    </row>
    <row r="127" spans="1:15" ht="12.75" customHeight="1">
      <c r="A127" s="32" t="s">
        <v>17</v>
      </c>
      <c r="B127" s="22">
        <v>796</v>
      </c>
      <c r="C127" s="23">
        <v>0</v>
      </c>
      <c r="D127" s="62">
        <v>0</v>
      </c>
      <c r="E127" s="23">
        <v>0</v>
      </c>
      <c r="F127" s="62">
        <v>0</v>
      </c>
      <c r="G127" s="62">
        <v>0</v>
      </c>
      <c r="H127" s="62">
        <v>0</v>
      </c>
      <c r="J127" s="23">
        <v>0</v>
      </c>
      <c r="K127" s="62">
        <v>0</v>
      </c>
      <c r="L127" s="23">
        <v>0</v>
      </c>
      <c r="M127" s="62">
        <v>0</v>
      </c>
      <c r="N127" s="62">
        <v>0</v>
      </c>
      <c r="O127" s="62">
        <v>0</v>
      </c>
    </row>
    <row r="128" spans="1:15" ht="12.75" customHeight="1">
      <c r="A128" s="32" t="s">
        <v>18</v>
      </c>
      <c r="B128" s="22">
        <v>797</v>
      </c>
      <c r="C128" s="23">
        <v>0</v>
      </c>
      <c r="D128" s="62">
        <v>0</v>
      </c>
      <c r="E128" s="23">
        <v>0</v>
      </c>
      <c r="F128" s="62">
        <v>0</v>
      </c>
      <c r="G128" s="62">
        <v>0</v>
      </c>
      <c r="H128" s="62">
        <v>0</v>
      </c>
      <c r="J128" s="23">
        <v>0</v>
      </c>
      <c r="K128" s="62">
        <v>0</v>
      </c>
      <c r="L128" s="23">
        <v>0</v>
      </c>
      <c r="M128" s="62">
        <v>0</v>
      </c>
      <c r="N128" s="62">
        <v>0</v>
      </c>
      <c r="O128" s="62">
        <v>0</v>
      </c>
    </row>
    <row r="129" spans="1:15" ht="12.75" customHeight="1">
      <c r="A129" s="32" t="s">
        <v>129</v>
      </c>
      <c r="B129" s="22">
        <v>799</v>
      </c>
      <c r="C129" s="23">
        <v>0</v>
      </c>
      <c r="D129" s="62">
        <v>0</v>
      </c>
      <c r="E129" s="23">
        <v>0</v>
      </c>
      <c r="F129" s="62">
        <v>0</v>
      </c>
      <c r="G129" s="62">
        <v>0</v>
      </c>
      <c r="H129" s="62">
        <v>0</v>
      </c>
      <c r="J129" s="23">
        <v>0</v>
      </c>
      <c r="K129" s="62">
        <v>0</v>
      </c>
      <c r="L129" s="23">
        <v>0</v>
      </c>
      <c r="M129" s="62">
        <v>0</v>
      </c>
      <c r="N129" s="62">
        <v>0</v>
      </c>
      <c r="O129" s="62">
        <v>0</v>
      </c>
    </row>
    <row r="130" spans="1:15" ht="12.75" customHeight="1" thickBot="1">
      <c r="A130" s="39" t="s">
        <v>130</v>
      </c>
      <c r="B130" s="40"/>
      <c r="C130" s="20">
        <v>114807720261.07619</v>
      </c>
      <c r="D130" s="61">
        <v>1</v>
      </c>
      <c r="E130" s="20">
        <v>78522311183.688477</v>
      </c>
      <c r="F130" s="61">
        <v>1</v>
      </c>
      <c r="G130" s="61">
        <v>0.46210317208448792</v>
      </c>
      <c r="H130" s="61">
        <v>0.10673164187759299</v>
      </c>
      <c r="J130" s="20">
        <v>112719860762.29588</v>
      </c>
      <c r="K130" s="61">
        <v>1</v>
      </c>
      <c r="L130" s="20">
        <v>77141732173.675201</v>
      </c>
      <c r="M130" s="61">
        <v>1</v>
      </c>
      <c r="N130" s="61">
        <v>0.46120468890328858</v>
      </c>
      <c r="O130" s="61">
        <v>0.10605153955286406</v>
      </c>
    </row>
    <row r="131" spans="1:15" ht="12.75" customHeight="1">
      <c r="A131" s="43" t="s">
        <v>131</v>
      </c>
      <c r="B131" s="44">
        <v>9000</v>
      </c>
      <c r="C131" s="45">
        <v>629044156814.86536</v>
      </c>
      <c r="D131" s="73">
        <v>0.84565782005903956</v>
      </c>
      <c r="E131" s="45">
        <v>498324206130.19922</v>
      </c>
      <c r="F131" s="73">
        <v>0.8638765965870242</v>
      </c>
      <c r="G131" s="73">
        <v>0.26231908680452976</v>
      </c>
      <c r="H131" s="73">
        <v>-4.4493916581235471E-2</v>
      </c>
      <c r="J131" s="45">
        <v>586849534577.23767</v>
      </c>
      <c r="K131" s="73">
        <v>0.83887250998510632</v>
      </c>
      <c r="L131" s="45">
        <v>472931740987.14227</v>
      </c>
      <c r="M131" s="73">
        <v>0.85976103932006487</v>
      </c>
      <c r="N131" s="73">
        <v>0.24087576222377627</v>
      </c>
      <c r="O131" s="73">
        <v>-6.0725333264872949E-2</v>
      </c>
    </row>
    <row r="132" spans="1:15" ht="12.75" customHeight="1">
      <c r="A132" s="46" t="s">
        <v>132</v>
      </c>
      <c r="B132" s="47">
        <v>9001</v>
      </c>
      <c r="C132" s="48">
        <v>114807720261.07619</v>
      </c>
      <c r="D132" s="74">
        <v>0.15434217994096047</v>
      </c>
      <c r="E132" s="48">
        <v>78522311183.688477</v>
      </c>
      <c r="F132" s="74">
        <v>0.13612340341297582</v>
      </c>
      <c r="G132" s="74">
        <v>0.46210317208448792</v>
      </c>
      <c r="H132" s="74">
        <v>0.10673164187759299</v>
      </c>
      <c r="J132" s="48">
        <v>112719860762.29588</v>
      </c>
      <c r="K132" s="74">
        <v>0.16112749001489365</v>
      </c>
      <c r="L132" s="48">
        <v>77141732173.675201</v>
      </c>
      <c r="M132" s="74">
        <v>0.14023896067993508</v>
      </c>
      <c r="N132" s="74">
        <v>0.46120468890328858</v>
      </c>
      <c r="O132" s="74">
        <v>0.10605153955286406</v>
      </c>
    </row>
    <row r="133" spans="1:15" ht="14.4" thickBot="1">
      <c r="A133" s="49" t="s">
        <v>133</v>
      </c>
      <c r="B133" s="50">
        <v>9002</v>
      </c>
      <c r="C133" s="51">
        <v>743851877075.94153</v>
      </c>
      <c r="D133" s="75">
        <v>1</v>
      </c>
      <c r="E133" s="51">
        <v>576846517313.8877</v>
      </c>
      <c r="F133" s="75">
        <v>1</v>
      </c>
      <c r="G133" s="75">
        <v>0.28951437644058586</v>
      </c>
      <c r="H133" s="75">
        <v>-2.3908578880791787E-2</v>
      </c>
      <c r="J133" s="51">
        <v>699569395339.53357</v>
      </c>
      <c r="K133" s="75">
        <v>1</v>
      </c>
      <c r="L133" s="51">
        <v>550073473160.8175</v>
      </c>
      <c r="M133" s="75">
        <v>1</v>
      </c>
      <c r="N133" s="75">
        <v>0.27177446190903654</v>
      </c>
      <c r="O133" s="75">
        <v>-3.7336717955463894E-2</v>
      </c>
    </row>
  </sheetData>
  <mergeCells count="15">
    <mergeCell ref="A29:B29"/>
    <mergeCell ref="C5:H5"/>
    <mergeCell ref="J5:O5"/>
    <mergeCell ref="A12:B12"/>
    <mergeCell ref="A24:B24"/>
    <mergeCell ref="A27:B27"/>
    <mergeCell ref="A76:B76"/>
    <mergeCell ref="A78:B78"/>
    <mergeCell ref="A93:B93"/>
    <mergeCell ref="A31:B31"/>
    <mergeCell ref="A35:B35"/>
    <mergeCell ref="A38:B38"/>
    <mergeCell ref="A50:B50"/>
    <mergeCell ref="A69:B69"/>
    <mergeCell ref="A74:B74"/>
  </mergeCells>
  <conditionalFormatting sqref="G7:H133 N7:O133">
    <cfRule type="cellIs" dxfId="0" priority="1" operator="lessThan">
      <formula>0</formula>
    </cfRule>
  </conditionalFormatting>
  <dataValidations count="1">
    <dataValidation type="list" allowBlank="1" showInputMessage="1" showErrorMessage="1" sqref="B2" xr:uid="{222206A2-D8E3-4895-96A8-F5B2E2801A83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8ABBA-FF40-4F64-80D0-4D17C371C77C}">
  <dimension ref="A1:CV75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00" ht="15" customHeight="1">
      <c r="A1" s="1" t="s">
        <v>0</v>
      </c>
      <c r="B1" s="2"/>
      <c r="C1" s="2"/>
    </row>
    <row r="2" spans="1:100" ht="15" customHeight="1">
      <c r="A2" s="1" t="s">
        <v>317</v>
      </c>
      <c r="B2" s="4" t="s">
        <v>6</v>
      </c>
      <c r="C2" s="4" t="s">
        <v>6</v>
      </c>
      <c r="E2" s="87" t="s">
        <v>138</v>
      </c>
      <c r="F2" s="88"/>
      <c r="G2" s="89"/>
      <c r="H2" s="6"/>
      <c r="CH2" s="6"/>
    </row>
    <row r="3" spans="1:100" ht="15" customHeight="1">
      <c r="A3" s="5" t="s">
        <v>362</v>
      </c>
      <c r="B3" s="2"/>
      <c r="C3" s="2"/>
      <c r="CE3" s="7"/>
    </row>
    <row r="4" spans="1:100" ht="22.5" customHeight="1"/>
    <row r="5" spans="1:100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702</v>
      </c>
      <c r="I5" s="76">
        <v>703</v>
      </c>
      <c r="J5" s="76">
        <v>704</v>
      </c>
      <c r="K5" s="76">
        <v>705</v>
      </c>
      <c r="L5" s="76">
        <v>706</v>
      </c>
      <c r="M5" s="76">
        <v>707</v>
      </c>
      <c r="N5" s="76">
        <v>708</v>
      </c>
      <c r="O5" s="76">
        <v>710</v>
      </c>
      <c r="P5" s="76">
        <v>711</v>
      </c>
      <c r="Q5" s="76">
        <v>712</v>
      </c>
      <c r="R5" s="76">
        <v>713</v>
      </c>
      <c r="S5" s="76">
        <v>714</v>
      </c>
      <c r="T5" s="76">
        <v>715</v>
      </c>
      <c r="U5" s="76">
        <v>903</v>
      </c>
      <c r="V5" s="76">
        <v>716</v>
      </c>
      <c r="W5" s="76">
        <v>717</v>
      </c>
      <c r="X5" s="76">
        <v>718</v>
      </c>
      <c r="Y5" s="76">
        <v>719</v>
      </c>
      <c r="Z5" s="76">
        <v>720</v>
      </c>
      <c r="AA5" s="76">
        <v>721</v>
      </c>
      <c r="AB5" s="76">
        <v>722</v>
      </c>
      <c r="AC5" s="76">
        <v>723</v>
      </c>
      <c r="AD5" s="76">
        <v>724</v>
      </c>
      <c r="AE5" s="76">
        <v>725</v>
      </c>
      <c r="AF5" s="76">
        <v>726</v>
      </c>
      <c r="AG5" s="76">
        <v>727</v>
      </c>
      <c r="AH5" s="76">
        <v>728</v>
      </c>
      <c r="AI5" s="76">
        <v>729</v>
      </c>
      <c r="AJ5" s="76">
        <v>730</v>
      </c>
      <c r="AK5" s="76">
        <v>731</v>
      </c>
      <c r="AL5" s="76">
        <v>732</v>
      </c>
      <c r="AM5" s="76">
        <v>733</v>
      </c>
      <c r="AN5" s="76">
        <v>734</v>
      </c>
      <c r="AO5" s="76">
        <v>735</v>
      </c>
      <c r="AP5" s="76">
        <v>736</v>
      </c>
      <c r="AQ5" s="76">
        <v>737</v>
      </c>
      <c r="AR5" s="76">
        <v>738</v>
      </c>
      <c r="AS5" s="76">
        <v>739</v>
      </c>
      <c r="AT5" s="76">
        <v>740</v>
      </c>
      <c r="AU5" s="76">
        <v>741</v>
      </c>
      <c r="AV5" s="76">
        <v>742</v>
      </c>
      <c r="AW5" s="76">
        <v>743</v>
      </c>
      <c r="AX5" s="76">
        <v>744</v>
      </c>
      <c r="AY5" s="76">
        <v>745</v>
      </c>
      <c r="AZ5" s="76">
        <v>746</v>
      </c>
      <c r="BA5" s="76">
        <v>747</v>
      </c>
      <c r="BB5" s="76">
        <v>748</v>
      </c>
      <c r="BC5" s="76">
        <v>749</v>
      </c>
      <c r="BD5" s="76">
        <v>750</v>
      </c>
      <c r="BE5" s="76">
        <v>751</v>
      </c>
      <c r="BF5" s="76">
        <v>752</v>
      </c>
      <c r="BG5" s="76">
        <v>753</v>
      </c>
      <c r="BH5" s="76">
        <v>754</v>
      </c>
      <c r="BI5" s="76">
        <v>755</v>
      </c>
      <c r="BJ5" s="76">
        <v>756</v>
      </c>
      <c r="BK5" s="76">
        <v>757</v>
      </c>
      <c r="BL5" s="76">
        <v>758</v>
      </c>
      <c r="BM5" s="76">
        <v>759</v>
      </c>
      <c r="BN5" s="76">
        <v>760</v>
      </c>
      <c r="BO5" s="76">
        <v>761</v>
      </c>
      <c r="BP5" s="76">
        <v>765</v>
      </c>
      <c r="BQ5" s="76">
        <v>766</v>
      </c>
      <c r="BR5" s="76">
        <v>767</v>
      </c>
      <c r="BS5" s="76">
        <v>768</v>
      </c>
      <c r="BT5" s="76">
        <v>769</v>
      </c>
      <c r="BU5" s="76">
        <v>770</v>
      </c>
      <c r="BV5" s="76">
        <v>771</v>
      </c>
      <c r="BW5" s="76">
        <v>772</v>
      </c>
      <c r="BX5" s="76">
        <v>773</v>
      </c>
      <c r="BY5" s="76">
        <v>774</v>
      </c>
      <c r="BZ5" s="76">
        <v>775</v>
      </c>
      <c r="CA5" s="76">
        <v>776</v>
      </c>
      <c r="CB5" s="76">
        <v>777</v>
      </c>
      <c r="CC5" s="76">
        <v>778</v>
      </c>
      <c r="CD5" s="76">
        <v>779</v>
      </c>
      <c r="CE5" s="76">
        <v>780</v>
      </c>
      <c r="CF5" s="76">
        <v>781</v>
      </c>
      <c r="CG5" s="76">
        <v>782</v>
      </c>
      <c r="CH5" s="76">
        <v>783</v>
      </c>
      <c r="CI5" s="76">
        <v>784</v>
      </c>
      <c r="CJ5" s="76">
        <v>785</v>
      </c>
      <c r="CK5" s="76">
        <v>904</v>
      </c>
      <c r="CL5" s="76">
        <v>905</v>
      </c>
      <c r="CM5" s="76">
        <v>906</v>
      </c>
      <c r="CN5" s="76">
        <v>90601</v>
      </c>
      <c r="CO5" s="76">
        <v>90602</v>
      </c>
      <c r="CP5" s="76">
        <v>907</v>
      </c>
      <c r="CQ5" s="76">
        <v>90701</v>
      </c>
      <c r="CR5" s="76">
        <v>90702</v>
      </c>
      <c r="CS5" s="76">
        <v>786</v>
      </c>
      <c r="CT5" s="76">
        <v>789</v>
      </c>
      <c r="CU5" s="76">
        <v>798</v>
      </c>
      <c r="CV5" s="77"/>
    </row>
    <row r="6" spans="1:100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108</v>
      </c>
      <c r="I6" s="54" t="s">
        <v>45</v>
      </c>
      <c r="J6" s="54" t="s">
        <v>11</v>
      </c>
      <c r="K6" s="54" t="s">
        <v>103</v>
      </c>
      <c r="L6" s="54" t="s">
        <v>104</v>
      </c>
      <c r="M6" s="54" t="s">
        <v>96</v>
      </c>
      <c r="N6" s="54" t="s">
        <v>105</v>
      </c>
      <c r="O6" s="54" t="s">
        <v>38</v>
      </c>
      <c r="P6" s="54" t="s">
        <v>39</v>
      </c>
      <c r="Q6" s="54" t="s">
        <v>34</v>
      </c>
      <c r="R6" s="54" t="s">
        <v>318</v>
      </c>
      <c r="S6" s="54" t="s">
        <v>72</v>
      </c>
      <c r="T6" s="54" t="s">
        <v>73</v>
      </c>
      <c r="U6" s="54" t="s">
        <v>74</v>
      </c>
      <c r="V6" s="54" t="s">
        <v>75</v>
      </c>
      <c r="W6" s="54" t="s">
        <v>27</v>
      </c>
      <c r="X6" s="54" t="s">
        <v>12</v>
      </c>
      <c r="Y6" s="54" t="s">
        <v>81</v>
      </c>
      <c r="Z6" s="54" t="s">
        <v>82</v>
      </c>
      <c r="AA6" s="54" t="s">
        <v>83</v>
      </c>
      <c r="AB6" s="54" t="s">
        <v>84</v>
      </c>
      <c r="AC6" s="54" t="s">
        <v>53</v>
      </c>
      <c r="AD6" s="54" t="s">
        <v>54</v>
      </c>
      <c r="AE6" s="54" t="s">
        <v>85</v>
      </c>
      <c r="AF6" s="54" t="s">
        <v>86</v>
      </c>
      <c r="AG6" s="54" t="s">
        <v>32</v>
      </c>
      <c r="AH6" s="54" t="s">
        <v>77</v>
      </c>
      <c r="AI6" s="54" t="s">
        <v>13</v>
      </c>
      <c r="AJ6" s="54" t="s">
        <v>319</v>
      </c>
      <c r="AK6" s="54" t="s">
        <v>88</v>
      </c>
      <c r="AL6" s="54" t="s">
        <v>89</v>
      </c>
      <c r="AM6" s="54" t="s">
        <v>90</v>
      </c>
      <c r="AN6" s="54" t="s">
        <v>91</v>
      </c>
      <c r="AO6" s="54" t="s">
        <v>79</v>
      </c>
      <c r="AP6" s="54" t="s">
        <v>106</v>
      </c>
      <c r="AQ6" s="54" t="s">
        <v>28</v>
      </c>
      <c r="AR6" s="54" t="s">
        <v>35</v>
      </c>
      <c r="AS6" s="54" t="s">
        <v>36</v>
      </c>
      <c r="AT6" s="54" t="s">
        <v>46</v>
      </c>
      <c r="AU6" s="54" t="s">
        <v>47</v>
      </c>
      <c r="AV6" s="54" t="s">
        <v>48</v>
      </c>
      <c r="AW6" s="54" t="s">
        <v>49</v>
      </c>
      <c r="AX6" s="54" t="s">
        <v>50</v>
      </c>
      <c r="AY6" s="54" t="s">
        <v>97</v>
      </c>
      <c r="AZ6" s="54" t="s">
        <v>98</v>
      </c>
      <c r="BA6" s="54" t="s">
        <v>99</v>
      </c>
      <c r="BB6" s="54" t="s">
        <v>109</v>
      </c>
      <c r="BC6" s="54" t="s">
        <v>110</v>
      </c>
      <c r="BD6" s="54" t="s">
        <v>14</v>
      </c>
      <c r="BE6" s="54" t="s">
        <v>15</v>
      </c>
      <c r="BF6" s="54" t="s">
        <v>111</v>
      </c>
      <c r="BG6" s="54" t="s">
        <v>112</v>
      </c>
      <c r="BH6" s="54" t="s">
        <v>113</v>
      </c>
      <c r="BI6" s="54" t="s">
        <v>100</v>
      </c>
      <c r="BJ6" s="54" t="s">
        <v>101</v>
      </c>
      <c r="BK6" s="54" t="s">
        <v>114</v>
      </c>
      <c r="BL6" s="54" t="s">
        <v>115</v>
      </c>
      <c r="BM6" s="54" t="s">
        <v>116</v>
      </c>
      <c r="BN6" s="54" t="s">
        <v>118</v>
      </c>
      <c r="BO6" s="54" t="s">
        <v>51</v>
      </c>
      <c r="BP6" s="54" t="s">
        <v>55</v>
      </c>
      <c r="BQ6" s="54" t="s">
        <v>56</v>
      </c>
      <c r="BR6" s="54" t="s">
        <v>57</v>
      </c>
      <c r="BS6" s="54" t="s">
        <v>58</v>
      </c>
      <c r="BT6" s="54" t="s">
        <v>92</v>
      </c>
      <c r="BU6" s="54" t="s">
        <v>320</v>
      </c>
      <c r="BV6" s="54" t="s">
        <v>94</v>
      </c>
      <c r="BW6" s="54" t="s">
        <v>59</v>
      </c>
      <c r="BX6" s="54" t="s">
        <v>60</v>
      </c>
      <c r="BY6" s="54" t="s">
        <v>61</v>
      </c>
      <c r="BZ6" s="54" t="s">
        <v>62</v>
      </c>
      <c r="CA6" s="54" t="s">
        <v>63</v>
      </c>
      <c r="CB6" s="54" t="s">
        <v>64</v>
      </c>
      <c r="CC6" s="54" t="s">
        <v>65</v>
      </c>
      <c r="CD6" s="54" t="s">
        <v>66</v>
      </c>
      <c r="CE6" s="54" t="s">
        <v>67</v>
      </c>
      <c r="CF6" s="54" t="s">
        <v>68</v>
      </c>
      <c r="CG6" s="54" t="s">
        <v>69</v>
      </c>
      <c r="CH6" s="54" t="s">
        <v>70</v>
      </c>
      <c r="CI6" s="54" t="s">
        <v>17</v>
      </c>
      <c r="CJ6" s="54" t="s">
        <v>18</v>
      </c>
      <c r="CK6" s="54" t="s">
        <v>19</v>
      </c>
      <c r="CL6" s="54" t="s">
        <v>20</v>
      </c>
      <c r="CM6" s="54" t="s">
        <v>21</v>
      </c>
      <c r="CN6" s="54" t="s">
        <v>22</v>
      </c>
      <c r="CO6" s="54" t="s">
        <v>23</v>
      </c>
      <c r="CP6" s="54" t="s">
        <v>24</v>
      </c>
      <c r="CQ6" s="54" t="s">
        <v>22</v>
      </c>
      <c r="CR6" s="54" t="s">
        <v>23</v>
      </c>
      <c r="CS6" s="54" t="s">
        <v>25</v>
      </c>
      <c r="CT6" s="54" t="s">
        <v>120</v>
      </c>
      <c r="CU6" s="54" t="s">
        <v>121</v>
      </c>
      <c r="CV6" s="77" t="s">
        <v>321</v>
      </c>
    </row>
    <row r="7" spans="1:100" ht="12.75" customHeight="1">
      <c r="A7" s="55" t="s">
        <v>146</v>
      </c>
      <c r="B7" s="17">
        <v>1001</v>
      </c>
      <c r="C7" s="56" t="s">
        <v>147</v>
      </c>
      <c r="D7" s="19">
        <f ca="1">+E7+F7+G7</f>
        <v>297240354.88</v>
      </c>
      <c r="E7" s="18">
        <f t="shared" ref="E7:S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297240354.88</v>
      </c>
      <c r="H7" s="18">
        <f t="shared" ca="1" si="0"/>
        <v>17230562.399999999</v>
      </c>
      <c r="I7" s="18">
        <f t="shared" ca="1" si="0"/>
        <v>0</v>
      </c>
      <c r="J7" s="18">
        <f t="shared" ca="1" si="0"/>
        <v>67127.67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201028930.61000001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ref="T7:T70" ca="1" si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U7" s="18">
        <f t="shared" ref="U7:AJ22" ca="1" si="2">IFERROR(IF($C$2="Yurtiçi",INDIRECT("'"&amp;$B$2&amp;"'!"&amp;ADDRESS(MATCH($B7,INDIRECT("'"&amp;$B$2&amp;"'!$B$1:$B$1095"),0),MATCH(U$5,INDIRECT("'"&amp;$B$2&amp;"'!5:5"),0))),IF($C$2="Yurtdışı",INDIRECT("'"&amp;$B$2&amp;"'!"&amp;ADDRESS(MATCH($B7,INDIRECT("'"&amp;$B$2&amp;"'!$B$1:$B$1095"),0),MATCH(U$5,INDIRECT("'"&amp;$B$2&amp;"'!5:5"),0)+1)),INDIRECT("'"&amp;$B$2&amp;"'!"&amp;ADDRESS(MATCH($B7,INDIRECT("'"&amp;$B$2&amp;"'!$B$1:$B$1095"),0),MATCH(U$5,INDIRECT("'"&amp;$B$2&amp;"'!5:5"),0)))+INDIRECT("'"&amp;$B$2&amp;"'!"&amp;ADDRESS(MATCH($B7,INDIRECT("'"&amp;$B$2&amp;"'!$B$1:$B$1095"),0),MATCH(U$5,INDIRECT("'"&amp;$B$2&amp;"'!5:5"),0)+1)))),0)</f>
        <v>0</v>
      </c>
      <c r="V7" s="18">
        <f t="shared" ca="1" si="2"/>
        <v>0</v>
      </c>
      <c r="W7" s="18">
        <f t="shared" ca="1" si="2"/>
        <v>0</v>
      </c>
      <c r="X7" s="18">
        <f t="shared" ca="1" si="2"/>
        <v>0</v>
      </c>
      <c r="Y7" s="18">
        <f t="shared" ca="1" si="2"/>
        <v>80887135.640000015</v>
      </c>
      <c r="Z7" s="18">
        <f t="shared" ca="1" si="2"/>
        <v>410227444.84000003</v>
      </c>
      <c r="AA7" s="18">
        <f t="shared" ca="1" si="2"/>
        <v>0</v>
      </c>
      <c r="AB7" s="18">
        <f t="shared" ca="1" si="2"/>
        <v>14403936.24</v>
      </c>
      <c r="AC7" s="18">
        <f t="shared" ca="1" si="2"/>
        <v>172206.25</v>
      </c>
      <c r="AD7" s="18">
        <f t="shared" ca="1" si="2"/>
        <v>0</v>
      </c>
      <c r="AE7" s="18">
        <f t="shared" ca="1" si="2"/>
        <v>0</v>
      </c>
      <c r="AF7" s="18">
        <f t="shared" ca="1" si="2"/>
        <v>0</v>
      </c>
      <c r="AG7" s="18">
        <f t="shared" ca="1" si="2"/>
        <v>0</v>
      </c>
      <c r="AH7" s="18">
        <f t="shared" ca="1" si="2"/>
        <v>0</v>
      </c>
      <c r="AI7" s="18">
        <f t="shared" ca="1" si="2"/>
        <v>0</v>
      </c>
      <c r="AJ7" s="18">
        <f t="shared" ca="1" si="2"/>
        <v>1821770.84</v>
      </c>
      <c r="AK7" s="18">
        <f t="shared" ref="AK7:AZ22" ca="1" si="3">IFERROR(IF($C$2="Yurtiçi",INDIRECT("'"&amp;$B$2&amp;"'!"&amp;ADDRESS(MATCH($B7,INDIRECT("'"&amp;$B$2&amp;"'!$B$1:$B$1095"),0),MATCH(AK$5,INDIRECT("'"&amp;$B$2&amp;"'!5:5"),0))),IF($C$2="Yurtdışı",INDIRECT("'"&amp;$B$2&amp;"'!"&amp;ADDRESS(MATCH($B7,INDIRECT("'"&amp;$B$2&amp;"'!$B$1:$B$1095"),0),MATCH(AK$5,INDIRECT("'"&amp;$B$2&amp;"'!5:5"),0)+1)),INDIRECT("'"&amp;$B$2&amp;"'!"&amp;ADDRESS(MATCH($B7,INDIRECT("'"&amp;$B$2&amp;"'!$B$1:$B$1095"),0),MATCH(AK$5,INDIRECT("'"&amp;$B$2&amp;"'!5:5"),0)))+INDIRECT("'"&amp;$B$2&amp;"'!"&amp;ADDRESS(MATCH($B7,INDIRECT("'"&amp;$B$2&amp;"'!$B$1:$B$1095"),0),MATCH(AK$5,INDIRECT("'"&amp;$B$2&amp;"'!5:5"),0)+1)))),0)</f>
        <v>0</v>
      </c>
      <c r="AL7" s="18">
        <f t="shared" ca="1" si="3"/>
        <v>0</v>
      </c>
      <c r="AM7" s="18">
        <f t="shared" ca="1" si="3"/>
        <v>114880504.45</v>
      </c>
      <c r="AN7" s="18">
        <f t="shared" ca="1" si="3"/>
        <v>0</v>
      </c>
      <c r="AO7" s="18">
        <f t="shared" ca="1" si="3"/>
        <v>0</v>
      </c>
      <c r="AP7" s="18">
        <f t="shared" ca="1" si="3"/>
        <v>5706137.3899999997</v>
      </c>
      <c r="AQ7" s="18">
        <f t="shared" ca="1" si="3"/>
        <v>0</v>
      </c>
      <c r="AR7" s="18">
        <f t="shared" ca="1" si="3"/>
        <v>0</v>
      </c>
      <c r="AS7" s="18">
        <f t="shared" ca="1" si="3"/>
        <v>0</v>
      </c>
      <c r="AT7" s="18">
        <f t="shared" ca="1" si="3"/>
        <v>152939464.70999998</v>
      </c>
      <c r="AU7" s="18">
        <f t="shared" ca="1" si="3"/>
        <v>2935629.34</v>
      </c>
      <c r="AV7" s="18">
        <f t="shared" ca="1" si="3"/>
        <v>0</v>
      </c>
      <c r="AW7" s="18">
        <f t="shared" ca="1" si="3"/>
        <v>0</v>
      </c>
      <c r="AX7" s="18">
        <f t="shared" ca="1" si="3"/>
        <v>0</v>
      </c>
      <c r="AY7" s="18">
        <f t="shared" ca="1" si="3"/>
        <v>0</v>
      </c>
      <c r="AZ7" s="18">
        <f t="shared" ca="1" si="3"/>
        <v>0</v>
      </c>
      <c r="BA7" s="18">
        <f t="shared" ref="BA7:BP22" ca="1" si="4">IFERROR(IF($C$2="Yurtiçi",INDIRECT("'"&amp;$B$2&amp;"'!"&amp;ADDRESS(MATCH($B7,INDIRECT("'"&amp;$B$2&amp;"'!$B$1:$B$1095"),0),MATCH(BA$5,INDIRECT("'"&amp;$B$2&amp;"'!5:5"),0))),IF($C$2="Yurtdışı",INDIRECT("'"&amp;$B$2&amp;"'!"&amp;ADDRESS(MATCH($B7,INDIRECT("'"&amp;$B$2&amp;"'!$B$1:$B$1095"),0),MATCH(BA$5,INDIRECT("'"&amp;$B$2&amp;"'!5:5"),0)+1)),INDIRECT("'"&amp;$B$2&amp;"'!"&amp;ADDRESS(MATCH($B7,INDIRECT("'"&amp;$B$2&amp;"'!$B$1:$B$1095"),0),MATCH(BA$5,INDIRECT("'"&amp;$B$2&amp;"'!5:5"),0)))+INDIRECT("'"&amp;$B$2&amp;"'!"&amp;ADDRESS(MATCH($B7,INDIRECT("'"&amp;$B$2&amp;"'!$B$1:$B$1095"),0),MATCH(BA$5,INDIRECT("'"&amp;$B$2&amp;"'!5:5"),0)+1)))),0)</f>
        <v>0</v>
      </c>
      <c r="BB7" s="18">
        <f t="shared" ca="1" si="4"/>
        <v>0</v>
      </c>
      <c r="BC7" s="18">
        <f t="shared" ca="1" si="4"/>
        <v>0</v>
      </c>
      <c r="BD7" s="18">
        <f t="shared" ca="1" si="4"/>
        <v>100805362.76000001</v>
      </c>
      <c r="BE7" s="18">
        <f t="shared" ca="1" si="4"/>
        <v>0</v>
      </c>
      <c r="BF7" s="18">
        <f t="shared" ca="1" si="4"/>
        <v>0</v>
      </c>
      <c r="BG7" s="18">
        <f t="shared" ca="1" si="4"/>
        <v>0</v>
      </c>
      <c r="BH7" s="18">
        <f t="shared" ca="1" si="4"/>
        <v>0</v>
      </c>
      <c r="BI7" s="18">
        <f t="shared" ca="1" si="4"/>
        <v>0</v>
      </c>
      <c r="BJ7" s="18">
        <f t="shared" ca="1" si="4"/>
        <v>0</v>
      </c>
      <c r="BK7" s="18">
        <f t="shared" ca="1" si="4"/>
        <v>0</v>
      </c>
      <c r="BL7" s="18">
        <f t="shared" ca="1" si="4"/>
        <v>0</v>
      </c>
      <c r="BM7" s="18">
        <f t="shared" ca="1" si="4"/>
        <v>0</v>
      </c>
      <c r="BN7" s="18">
        <f t="shared" ca="1" si="4"/>
        <v>0</v>
      </c>
      <c r="BO7" s="18">
        <f t="shared" ca="1" si="4"/>
        <v>0</v>
      </c>
      <c r="BP7" s="18">
        <f t="shared" ca="1" si="4"/>
        <v>69324916.769999996</v>
      </c>
      <c r="BQ7" s="18">
        <f t="shared" ref="BQ7:CF22" ca="1" si="5">IFERROR(IF($C$2="Yurtiçi",INDIRECT("'"&amp;$B$2&amp;"'!"&amp;ADDRESS(MATCH($B7,INDIRECT("'"&amp;$B$2&amp;"'!$B$1:$B$1095"),0),MATCH(BQ$5,INDIRECT("'"&amp;$B$2&amp;"'!5:5"),0))),IF($C$2="Yurtdışı",INDIRECT("'"&amp;$B$2&amp;"'!"&amp;ADDRESS(MATCH($B7,INDIRECT("'"&amp;$B$2&amp;"'!$B$1:$B$1095"),0),MATCH(BQ$5,INDIRECT("'"&amp;$B$2&amp;"'!5:5"),0)+1)),INDIRECT("'"&amp;$B$2&amp;"'!"&amp;ADDRESS(MATCH($B7,INDIRECT("'"&amp;$B$2&amp;"'!$B$1:$B$1095"),0),MATCH(BQ$5,INDIRECT("'"&amp;$B$2&amp;"'!5:5"),0)))+INDIRECT("'"&amp;$B$2&amp;"'!"&amp;ADDRESS(MATCH($B7,INDIRECT("'"&amp;$B$2&amp;"'!$B$1:$B$1095"),0),MATCH(BQ$5,INDIRECT("'"&amp;$B$2&amp;"'!5:5"),0)+1)))),0)</f>
        <v>22560719.129999999</v>
      </c>
      <c r="BR7" s="18">
        <f t="shared" ca="1" si="5"/>
        <v>60197918.409999996</v>
      </c>
      <c r="BS7" s="18">
        <f t="shared" ca="1" si="5"/>
        <v>2724611.4</v>
      </c>
      <c r="BT7" s="18">
        <f t="shared" ca="1" si="5"/>
        <v>0</v>
      </c>
      <c r="BU7" s="18">
        <f t="shared" ca="1" si="5"/>
        <v>0</v>
      </c>
      <c r="BV7" s="18">
        <f t="shared" ca="1" si="5"/>
        <v>0</v>
      </c>
      <c r="BW7" s="18">
        <f t="shared" ca="1" si="5"/>
        <v>0</v>
      </c>
      <c r="BX7" s="18">
        <f t="shared" ca="1" si="5"/>
        <v>0</v>
      </c>
      <c r="BY7" s="18">
        <f t="shared" ca="1" si="5"/>
        <v>0</v>
      </c>
      <c r="BZ7" s="18">
        <f t="shared" ca="1" si="5"/>
        <v>0</v>
      </c>
      <c r="CA7" s="18">
        <f t="shared" ca="1" si="5"/>
        <v>0</v>
      </c>
      <c r="CB7" s="18">
        <f t="shared" ca="1" si="5"/>
        <v>0</v>
      </c>
      <c r="CC7" s="18">
        <f t="shared" ca="1" si="5"/>
        <v>0</v>
      </c>
      <c r="CD7" s="18">
        <f t="shared" ca="1" si="5"/>
        <v>0</v>
      </c>
      <c r="CE7" s="18">
        <f t="shared" ca="1" si="5"/>
        <v>0</v>
      </c>
      <c r="CF7" s="18">
        <f t="shared" ca="1" si="5"/>
        <v>0</v>
      </c>
      <c r="CG7" s="18">
        <f t="shared" ref="CD7:CI22" ca="1" si="6">IFERROR(IF($C$2="Yurtiçi",INDIRECT("'"&amp;$B$2&amp;"'!"&amp;ADDRESS(MATCH($B7,INDIRECT("'"&amp;$B$2&amp;"'!$B$1:$B$1095"),0),MATCH(CG$5,INDIRECT("'"&amp;$B$2&amp;"'!5:5"),0))),IF($C$2="Yurtdışı",INDIRECT("'"&amp;$B$2&amp;"'!"&amp;ADDRESS(MATCH($B7,INDIRECT("'"&amp;$B$2&amp;"'!$B$1:$B$1095"),0),MATCH(CG$5,INDIRECT("'"&amp;$B$2&amp;"'!5:5"),0)+1)),INDIRECT("'"&amp;$B$2&amp;"'!"&amp;ADDRESS(MATCH($B7,INDIRECT("'"&amp;$B$2&amp;"'!$B$1:$B$1095"),0),MATCH(CG$5,INDIRECT("'"&amp;$B$2&amp;"'!5:5"),0)))+INDIRECT("'"&amp;$B$2&amp;"'!"&amp;ADDRESS(MATCH($B7,INDIRECT("'"&amp;$B$2&amp;"'!$B$1:$B$1095"),0),MATCH(CG$5,INDIRECT("'"&amp;$B$2&amp;"'!5:5"),0)+1)))),0)</f>
        <v>0</v>
      </c>
      <c r="CH7" s="18">
        <f t="shared" ca="1" si="6"/>
        <v>0</v>
      </c>
      <c r="CI7" s="18">
        <f t="shared" ca="1" si="6"/>
        <v>0</v>
      </c>
      <c r="CJ7" s="19">
        <f ca="1">CK7+CL7+CM7+CP7</f>
        <v>0</v>
      </c>
      <c r="CK7" s="18">
        <f t="shared" ref="CK7:CL26" ca="1" si="7">IFERROR(IF($C$2="Yurtiçi",INDIRECT("'"&amp;$B$2&amp;"'!"&amp;ADDRESS(MATCH($B7,INDIRECT("'"&amp;$B$2&amp;"'!$B$1:$B$1095"),0),MATCH(CK$5,INDIRECT("'"&amp;$B$2&amp;"'!5:5"),0))),IF($C$2="Yurtdışı",INDIRECT("'"&amp;$B$2&amp;"'!"&amp;ADDRESS(MATCH($B7,INDIRECT("'"&amp;$B$2&amp;"'!$B$1:$B$1095"),0),MATCH(CK$5,INDIRECT("'"&amp;$B$2&amp;"'!5:5"),0)+1)),INDIRECT("'"&amp;$B$2&amp;"'!"&amp;ADDRESS(MATCH($B7,INDIRECT("'"&amp;$B$2&amp;"'!$B$1:$B$1095"),0),MATCH(CK$5,INDIRECT("'"&amp;$B$2&amp;"'!5:5"),0)))+INDIRECT("'"&amp;$B$2&amp;"'!"&amp;ADDRESS(MATCH($B7,INDIRECT("'"&amp;$B$2&amp;"'!$B$1:$B$1095"),0),MATCH(CK$5,INDIRECT("'"&amp;$B$2&amp;"'!5:5"),0)+1)))),0)</f>
        <v>0</v>
      </c>
      <c r="CL7" s="18">
        <f t="shared" ca="1" si="7"/>
        <v>0</v>
      </c>
      <c r="CM7" s="19">
        <f ca="1">+CN7+CO7</f>
        <v>0</v>
      </c>
      <c r="CN7" s="18">
        <f t="shared" ref="CN7:CO26" ca="1" si="8">IFERROR(IF($C$2="Yurtiçi",INDIRECT("'"&amp;$B$2&amp;"'!"&amp;ADDRESS(MATCH($B7,INDIRECT("'"&amp;$B$2&amp;"'!$B$1:$B$1095"),0),MATCH(CN$5,INDIRECT("'"&amp;$B$2&amp;"'!5:5"),0))),IF($C$2="Yurtdışı",INDIRECT("'"&amp;$B$2&amp;"'!"&amp;ADDRESS(MATCH($B7,INDIRECT("'"&amp;$B$2&amp;"'!$B$1:$B$1095"),0),MATCH(CN$5,INDIRECT("'"&amp;$B$2&amp;"'!5:5"),0)+1)),INDIRECT("'"&amp;$B$2&amp;"'!"&amp;ADDRESS(MATCH($B7,INDIRECT("'"&amp;$B$2&amp;"'!$B$1:$B$1095"),0),MATCH(CN$5,INDIRECT("'"&amp;$B$2&amp;"'!5:5"),0)))+INDIRECT("'"&amp;$B$2&amp;"'!"&amp;ADDRESS(MATCH($B7,INDIRECT("'"&amp;$B$2&amp;"'!$B$1:$B$1095"),0),MATCH(CN$5,INDIRECT("'"&amp;$B$2&amp;"'!5:5"),0)+1)))),0)</f>
        <v>0</v>
      </c>
      <c r="CO7" s="18">
        <f t="shared" ca="1" si="8"/>
        <v>0</v>
      </c>
      <c r="CP7" s="19">
        <f ca="1">+CQ7+CR7</f>
        <v>0</v>
      </c>
      <c r="CQ7" s="18">
        <f t="shared" ref="CQ7:CU22" ca="1" si="9">IFERROR(IF($C$2="Yurtiçi",INDIRECT("'"&amp;$B$2&amp;"'!"&amp;ADDRESS(MATCH($B7,INDIRECT("'"&amp;$B$2&amp;"'!$B$1:$B$1095"),0),MATCH(CQ$5,INDIRECT("'"&amp;$B$2&amp;"'!5:5"),0))),IF($C$2="Yurtdışı",INDIRECT("'"&amp;$B$2&amp;"'!"&amp;ADDRESS(MATCH($B7,INDIRECT("'"&amp;$B$2&amp;"'!$B$1:$B$1095"),0),MATCH(CQ$5,INDIRECT("'"&amp;$B$2&amp;"'!5:5"),0)+1)),INDIRECT("'"&amp;$B$2&amp;"'!"&amp;ADDRESS(MATCH($B7,INDIRECT("'"&amp;$B$2&amp;"'!$B$1:$B$1095"),0),MATCH(CQ$5,INDIRECT("'"&amp;$B$2&amp;"'!5:5"),0)))+INDIRECT("'"&amp;$B$2&amp;"'!"&amp;ADDRESS(MATCH($B7,INDIRECT("'"&amp;$B$2&amp;"'!$B$1:$B$1095"),0),MATCH(CQ$5,INDIRECT("'"&amp;$B$2&amp;"'!5:5"),0)+1)))),0)</f>
        <v>0</v>
      </c>
      <c r="CR7" s="18">
        <f t="shared" ca="1" si="9"/>
        <v>0</v>
      </c>
      <c r="CS7" s="18">
        <f t="shared" ca="1" si="9"/>
        <v>1849474.47</v>
      </c>
      <c r="CT7" s="18">
        <f t="shared" ca="1" si="9"/>
        <v>0</v>
      </c>
      <c r="CU7" s="18">
        <f t="shared" ca="1" si="9"/>
        <v>0</v>
      </c>
      <c r="CV7" s="19">
        <f ca="1">+D7+SUM(H7:CJ7)+SUM(CS7:CU7)</f>
        <v>1557004208.2000005</v>
      </c>
    </row>
    <row r="8" spans="1:100" ht="12.75" customHeight="1">
      <c r="A8" s="55" t="s">
        <v>149</v>
      </c>
      <c r="B8" s="17">
        <v>1003</v>
      </c>
      <c r="C8" s="56" t="s">
        <v>147</v>
      </c>
      <c r="D8" s="19">
        <f t="shared" ref="D8:D22" ca="1" si="10">+E8+F8+G8</f>
        <v>4574379427.6800003</v>
      </c>
      <c r="E8" s="18">
        <f t="shared" ca="1" si="0"/>
        <v>1129085780.7</v>
      </c>
      <c r="F8" s="18">
        <f t="shared" ca="1" si="0"/>
        <v>2045272234.0999999</v>
      </c>
      <c r="G8" s="18">
        <f t="shared" ca="1" si="0"/>
        <v>1400021412.8800001</v>
      </c>
      <c r="H8" s="18">
        <f t="shared" ca="1" si="0"/>
        <v>586644772.84000003</v>
      </c>
      <c r="I8" s="18">
        <f t="shared" ca="1" si="0"/>
        <v>1023151637.3099999</v>
      </c>
      <c r="J8" s="18">
        <f t="shared" ca="1" si="0"/>
        <v>10985250.02</v>
      </c>
      <c r="K8" s="18">
        <f t="shared" ca="1" si="0"/>
        <v>2386734.58</v>
      </c>
      <c r="L8" s="18">
        <f t="shared" ca="1" si="0"/>
        <v>0</v>
      </c>
      <c r="M8" s="18">
        <f t="shared" ca="1" si="0"/>
        <v>751367.74</v>
      </c>
      <c r="N8" s="18">
        <f t="shared" ca="1" si="0"/>
        <v>0</v>
      </c>
      <c r="O8" s="18">
        <f t="shared" ca="1" si="0"/>
        <v>287873474.35000002</v>
      </c>
      <c r="P8" s="18">
        <f t="shared" ca="1" si="0"/>
        <v>0</v>
      </c>
      <c r="Q8" s="18">
        <f t="shared" ca="1" si="0"/>
        <v>222935079.45000002</v>
      </c>
      <c r="R8" s="18">
        <f t="shared" ca="1" si="0"/>
        <v>0</v>
      </c>
      <c r="S8" s="18">
        <f t="shared" ca="1" si="0"/>
        <v>0</v>
      </c>
      <c r="T8" s="18">
        <f t="shared" ca="1" si="1"/>
        <v>3523384970.7699995</v>
      </c>
      <c r="U8" s="18">
        <f t="shared" ca="1" si="2"/>
        <v>0</v>
      </c>
      <c r="V8" s="18">
        <f t="shared" ca="1" si="2"/>
        <v>639725884.38999999</v>
      </c>
      <c r="W8" s="18">
        <f t="shared" ca="1" si="2"/>
        <v>2346817069.0100002</v>
      </c>
      <c r="X8" s="18">
        <f t="shared" ca="1" si="2"/>
        <v>318571.96000000002</v>
      </c>
      <c r="Y8" s="18">
        <f t="shared" ca="1" si="2"/>
        <v>101074391.98</v>
      </c>
      <c r="Z8" s="18">
        <f t="shared" ca="1" si="2"/>
        <v>263089220.71000001</v>
      </c>
      <c r="AA8" s="18">
        <f t="shared" ca="1" si="2"/>
        <v>84082.269999999553</v>
      </c>
      <c r="AB8" s="18">
        <f t="shared" ca="1" si="2"/>
        <v>0</v>
      </c>
      <c r="AC8" s="18">
        <f t="shared" ca="1" si="2"/>
        <v>44116089.079999998</v>
      </c>
      <c r="AD8" s="18">
        <f t="shared" ca="1" si="2"/>
        <v>262373468.81999999</v>
      </c>
      <c r="AE8" s="18">
        <f t="shared" ca="1" si="2"/>
        <v>0</v>
      </c>
      <c r="AF8" s="18">
        <f t="shared" ca="1" si="2"/>
        <v>21835447.34</v>
      </c>
      <c r="AG8" s="18">
        <f t="shared" ca="1" si="2"/>
        <v>7694051.0999999996</v>
      </c>
      <c r="AH8" s="18">
        <f t="shared" ca="1" si="2"/>
        <v>24166517.140000001</v>
      </c>
      <c r="AI8" s="18">
        <f t="shared" ca="1" si="2"/>
        <v>0</v>
      </c>
      <c r="AJ8" s="18">
        <f t="shared" ca="1" si="2"/>
        <v>3214316</v>
      </c>
      <c r="AK8" s="18">
        <f t="shared" ca="1" si="3"/>
        <v>671636.79</v>
      </c>
      <c r="AL8" s="18">
        <f t="shared" ca="1" si="3"/>
        <v>0</v>
      </c>
      <c r="AM8" s="18">
        <f t="shared" ca="1" si="3"/>
        <v>161626790.93000001</v>
      </c>
      <c r="AN8" s="18">
        <f t="shared" ca="1" si="3"/>
        <v>0</v>
      </c>
      <c r="AO8" s="18">
        <f t="shared" ca="1" si="3"/>
        <v>0</v>
      </c>
      <c r="AP8" s="18">
        <f t="shared" ca="1" si="3"/>
        <v>8892024.1900000013</v>
      </c>
      <c r="AQ8" s="18">
        <f t="shared" ca="1" si="3"/>
        <v>0</v>
      </c>
      <c r="AR8" s="18">
        <f t="shared" ca="1" si="3"/>
        <v>0</v>
      </c>
      <c r="AS8" s="18">
        <f t="shared" ca="1" si="3"/>
        <v>0</v>
      </c>
      <c r="AT8" s="18">
        <f t="shared" ca="1" si="3"/>
        <v>0</v>
      </c>
      <c r="AU8" s="18">
        <f t="shared" ca="1" si="3"/>
        <v>0</v>
      </c>
      <c r="AV8" s="18">
        <f t="shared" ca="1" si="3"/>
        <v>0</v>
      </c>
      <c r="AW8" s="18">
        <f t="shared" ca="1" si="3"/>
        <v>0</v>
      </c>
      <c r="AX8" s="18">
        <f t="shared" ca="1" si="3"/>
        <v>0</v>
      </c>
      <c r="AY8" s="18">
        <f t="shared" ca="1" si="3"/>
        <v>0</v>
      </c>
      <c r="AZ8" s="18">
        <f t="shared" ca="1" si="3"/>
        <v>0</v>
      </c>
      <c r="BA8" s="18">
        <f t="shared" ca="1" si="4"/>
        <v>0</v>
      </c>
      <c r="BB8" s="18">
        <f t="shared" ca="1" si="4"/>
        <v>229693029.03999999</v>
      </c>
      <c r="BC8" s="18">
        <f t="shared" ca="1" si="4"/>
        <v>0</v>
      </c>
      <c r="BD8" s="18">
        <f t="shared" ca="1" si="4"/>
        <v>93987168.209999993</v>
      </c>
      <c r="BE8" s="18">
        <f t="shared" ca="1" si="4"/>
        <v>0</v>
      </c>
      <c r="BF8" s="18">
        <f t="shared" ca="1" si="4"/>
        <v>0</v>
      </c>
      <c r="BG8" s="18">
        <f t="shared" ca="1" si="4"/>
        <v>0</v>
      </c>
      <c r="BH8" s="18">
        <f t="shared" ca="1" si="4"/>
        <v>0</v>
      </c>
      <c r="BI8" s="18">
        <f t="shared" ca="1" si="4"/>
        <v>7243338.7999999998</v>
      </c>
      <c r="BJ8" s="18">
        <f t="shared" ca="1" si="4"/>
        <v>0</v>
      </c>
      <c r="BK8" s="18">
        <f t="shared" ca="1" si="4"/>
        <v>0</v>
      </c>
      <c r="BL8" s="18">
        <f t="shared" ca="1" si="4"/>
        <v>0</v>
      </c>
      <c r="BM8" s="18">
        <f t="shared" ca="1" si="4"/>
        <v>32251016.850000001</v>
      </c>
      <c r="BN8" s="18">
        <f t="shared" ca="1" si="4"/>
        <v>11797260.939999999</v>
      </c>
      <c r="BO8" s="18">
        <f t="shared" ca="1" si="4"/>
        <v>0</v>
      </c>
      <c r="BP8" s="18">
        <f t="shared" ca="1" si="4"/>
        <v>2297397387.9700003</v>
      </c>
      <c r="BQ8" s="18">
        <f t="shared" ca="1" si="5"/>
        <v>6607929.8700000001</v>
      </c>
      <c r="BR8" s="18">
        <f t="shared" ca="1" si="5"/>
        <v>286737077.82999998</v>
      </c>
      <c r="BS8" s="18">
        <f t="shared" ca="1" si="5"/>
        <v>165063517.47</v>
      </c>
      <c r="BT8" s="18">
        <f t="shared" ca="1" si="5"/>
        <v>0</v>
      </c>
      <c r="BU8" s="18">
        <f t="shared" ca="1" si="5"/>
        <v>0</v>
      </c>
      <c r="BV8" s="18">
        <f t="shared" ca="1" si="5"/>
        <v>74264624.299999997</v>
      </c>
      <c r="BW8" s="18">
        <f t="shared" ca="1" si="5"/>
        <v>0</v>
      </c>
      <c r="BX8" s="18">
        <f t="shared" ca="1" si="5"/>
        <v>64812.12</v>
      </c>
      <c r="BY8" s="18">
        <f t="shared" ca="1" si="5"/>
        <v>0</v>
      </c>
      <c r="BZ8" s="18">
        <f t="shared" ca="1" si="5"/>
        <v>0</v>
      </c>
      <c r="CA8" s="18">
        <f t="shared" ca="1" si="5"/>
        <v>2098697.7399999998</v>
      </c>
      <c r="CB8" s="18">
        <f t="shared" ca="1" si="5"/>
        <v>237859855.11000001</v>
      </c>
      <c r="CC8" s="18">
        <f t="shared" ca="1" si="5"/>
        <v>-540.80999999999995</v>
      </c>
      <c r="CD8" s="18">
        <f t="shared" ca="1" si="6"/>
        <v>5447722.3799999999</v>
      </c>
      <c r="CE8" s="18">
        <f t="shared" ca="1" si="6"/>
        <v>999232.09</v>
      </c>
      <c r="CF8" s="18">
        <f t="shared" ca="1" si="6"/>
        <v>0</v>
      </c>
      <c r="CG8" s="18">
        <f t="shared" ca="1" si="6"/>
        <v>1386008.67</v>
      </c>
      <c r="CH8" s="18">
        <f t="shared" ca="1" si="6"/>
        <v>633830.97</v>
      </c>
      <c r="CI8" s="18">
        <f t="shared" ca="1" si="6"/>
        <v>280982610.63</v>
      </c>
      <c r="CJ8" s="19">
        <f t="shared" ref="CJ8:CJ22" ca="1" si="11">CK8+CL8+CM8+CP8</f>
        <v>4186645862.9599991</v>
      </c>
      <c r="CK8" s="18">
        <f t="shared" ca="1" si="7"/>
        <v>2326458.0299999998</v>
      </c>
      <c r="CL8" s="18">
        <f t="shared" ca="1" si="7"/>
        <v>574693.74</v>
      </c>
      <c r="CM8" s="19">
        <f t="shared" ref="CM8:CM22" ca="1" si="12">+CN8+CO8</f>
        <v>1391002983.1400001</v>
      </c>
      <c r="CN8" s="18">
        <f t="shared" ca="1" si="8"/>
        <v>121650259.3</v>
      </c>
      <c r="CO8" s="18">
        <f t="shared" ca="1" si="8"/>
        <v>1269352723.8400002</v>
      </c>
      <c r="CP8" s="19">
        <f t="shared" ref="CP8:CP22" ca="1" si="13">+CQ8+CR8</f>
        <v>2792741728.0499992</v>
      </c>
      <c r="CQ8" s="18">
        <f t="shared" ca="1" si="9"/>
        <v>650596706.98000002</v>
      </c>
      <c r="CR8" s="18">
        <f t="shared" ca="1" si="9"/>
        <v>2142145021.069999</v>
      </c>
      <c r="CS8" s="18">
        <f t="shared" ca="1" si="9"/>
        <v>57579424.010000005</v>
      </c>
      <c r="CT8" s="18">
        <f t="shared" ca="1" si="9"/>
        <v>0</v>
      </c>
      <c r="CU8" s="18">
        <f t="shared" ca="1" si="9"/>
        <v>0</v>
      </c>
      <c r="CV8" s="19">
        <f t="shared" ref="CV8:CV41" ca="1" si="14">+D8+SUM(H8:CJ8)+SUM(CS8:CU8)</f>
        <v>22096932143.599995</v>
      </c>
    </row>
    <row r="9" spans="1:100" ht="12.75" customHeight="1">
      <c r="A9" s="55" t="s">
        <v>151</v>
      </c>
      <c r="B9" s="17">
        <v>1004</v>
      </c>
      <c r="C9" s="56" t="s">
        <v>147</v>
      </c>
      <c r="D9" s="19">
        <f t="shared" ca="1" si="10"/>
        <v>4921972816.625</v>
      </c>
      <c r="E9" s="18">
        <f t="shared" ca="1" si="0"/>
        <v>1498702296.8900003</v>
      </c>
      <c r="F9" s="18">
        <f t="shared" ca="1" si="0"/>
        <v>1957521834.6209996</v>
      </c>
      <c r="G9" s="18">
        <f t="shared" ca="1" si="0"/>
        <v>1465748685.1139998</v>
      </c>
      <c r="H9" s="18">
        <f t="shared" ca="1" si="0"/>
        <v>528998018.75999999</v>
      </c>
      <c r="I9" s="18">
        <f t="shared" ca="1" si="0"/>
        <v>824602375.29000008</v>
      </c>
      <c r="J9" s="18">
        <f t="shared" ca="1" si="0"/>
        <v>4054044.86</v>
      </c>
      <c r="K9" s="18">
        <f t="shared" ca="1" si="0"/>
        <v>0</v>
      </c>
      <c r="L9" s="18">
        <f t="shared" ca="1" si="0"/>
        <v>0</v>
      </c>
      <c r="M9" s="18">
        <f t="shared" ca="1" si="0"/>
        <v>407231.22</v>
      </c>
      <c r="N9" s="18">
        <f t="shared" ca="1" si="0"/>
        <v>0</v>
      </c>
      <c r="O9" s="18">
        <f t="shared" ca="1" si="0"/>
        <v>495704149.57999998</v>
      </c>
      <c r="P9" s="18">
        <f t="shared" ca="1" si="0"/>
        <v>0</v>
      </c>
      <c r="Q9" s="18">
        <f t="shared" ca="1" si="0"/>
        <v>269230432.74000001</v>
      </c>
      <c r="R9" s="18">
        <f t="shared" ca="1" si="0"/>
        <v>0</v>
      </c>
      <c r="S9" s="18">
        <f t="shared" ca="1" si="0"/>
        <v>0</v>
      </c>
      <c r="T9" s="18">
        <f t="shared" ca="1" si="1"/>
        <v>8739420768.710001</v>
      </c>
      <c r="U9" s="18">
        <f t="shared" ca="1" si="2"/>
        <v>164329640.31999999</v>
      </c>
      <c r="V9" s="18">
        <f t="shared" ca="1" si="2"/>
        <v>982093663.79000008</v>
      </c>
      <c r="W9" s="18">
        <f t="shared" ca="1" si="2"/>
        <v>6231466599.6499996</v>
      </c>
      <c r="X9" s="18">
        <f t="shared" ca="1" si="2"/>
        <v>11279241.59</v>
      </c>
      <c r="Y9" s="18">
        <f t="shared" ca="1" si="2"/>
        <v>128806150.43999998</v>
      </c>
      <c r="Z9" s="18">
        <f t="shared" ca="1" si="2"/>
        <v>128776647.47999999</v>
      </c>
      <c r="AA9" s="18">
        <f t="shared" ca="1" si="2"/>
        <v>147724.90000000002</v>
      </c>
      <c r="AB9" s="18">
        <f t="shared" ca="1" si="2"/>
        <v>0</v>
      </c>
      <c r="AC9" s="18">
        <f t="shared" ca="1" si="2"/>
        <v>3512497.36</v>
      </c>
      <c r="AD9" s="18">
        <f t="shared" ca="1" si="2"/>
        <v>184707797.05000001</v>
      </c>
      <c r="AE9" s="18">
        <f t="shared" ca="1" si="2"/>
        <v>0</v>
      </c>
      <c r="AF9" s="18">
        <f t="shared" ca="1" si="2"/>
        <v>86971185.61999999</v>
      </c>
      <c r="AG9" s="18">
        <f t="shared" ca="1" si="2"/>
        <v>8164721.4299999997</v>
      </c>
      <c r="AH9" s="18">
        <f t="shared" ca="1" si="2"/>
        <v>12846183.16</v>
      </c>
      <c r="AI9" s="18">
        <f t="shared" ca="1" si="2"/>
        <v>10056718.33</v>
      </c>
      <c r="AJ9" s="18">
        <f t="shared" ca="1" si="2"/>
        <v>15134083.34</v>
      </c>
      <c r="AK9" s="18">
        <f t="shared" ca="1" si="3"/>
        <v>1150480.77</v>
      </c>
      <c r="AL9" s="18">
        <f t="shared" ca="1" si="3"/>
        <v>0</v>
      </c>
      <c r="AM9" s="18">
        <f t="shared" ca="1" si="3"/>
        <v>93724572.229999989</v>
      </c>
      <c r="AN9" s="18">
        <f t="shared" ca="1" si="3"/>
        <v>241277.53999999998</v>
      </c>
      <c r="AO9" s="18">
        <f t="shared" ca="1" si="3"/>
        <v>0</v>
      </c>
      <c r="AP9" s="18">
        <f t="shared" ca="1" si="3"/>
        <v>0</v>
      </c>
      <c r="AQ9" s="18">
        <f t="shared" ca="1" si="3"/>
        <v>0</v>
      </c>
      <c r="AR9" s="18">
        <f t="shared" ca="1" si="3"/>
        <v>0</v>
      </c>
      <c r="AS9" s="18">
        <f t="shared" ca="1" si="3"/>
        <v>0</v>
      </c>
      <c r="AT9" s="18">
        <f t="shared" ca="1" si="3"/>
        <v>0</v>
      </c>
      <c r="AU9" s="18">
        <f t="shared" ca="1" si="3"/>
        <v>0</v>
      </c>
      <c r="AV9" s="18">
        <f t="shared" ca="1" si="3"/>
        <v>0</v>
      </c>
      <c r="AW9" s="18">
        <f t="shared" ca="1" si="3"/>
        <v>0</v>
      </c>
      <c r="AX9" s="18">
        <f t="shared" ca="1" si="3"/>
        <v>0</v>
      </c>
      <c r="AY9" s="18">
        <f t="shared" ca="1" si="3"/>
        <v>0</v>
      </c>
      <c r="AZ9" s="18">
        <f t="shared" ca="1" si="3"/>
        <v>0</v>
      </c>
      <c r="BA9" s="18">
        <f t="shared" ca="1" si="4"/>
        <v>0</v>
      </c>
      <c r="BB9" s="18">
        <f t="shared" ca="1" si="4"/>
        <v>0</v>
      </c>
      <c r="BC9" s="18">
        <f t="shared" ca="1" si="4"/>
        <v>0</v>
      </c>
      <c r="BD9" s="18">
        <f t="shared" ca="1" si="4"/>
        <v>293032072.05000001</v>
      </c>
      <c r="BE9" s="18">
        <f t="shared" ca="1" si="4"/>
        <v>0</v>
      </c>
      <c r="BF9" s="18">
        <f t="shared" ca="1" si="4"/>
        <v>0</v>
      </c>
      <c r="BG9" s="18">
        <f t="shared" ca="1" si="4"/>
        <v>0</v>
      </c>
      <c r="BH9" s="18">
        <f t="shared" ca="1" si="4"/>
        <v>0</v>
      </c>
      <c r="BI9" s="18">
        <f t="shared" ca="1" si="4"/>
        <v>0</v>
      </c>
      <c r="BJ9" s="18">
        <f t="shared" ca="1" si="4"/>
        <v>0</v>
      </c>
      <c r="BK9" s="18">
        <f t="shared" ca="1" si="4"/>
        <v>0</v>
      </c>
      <c r="BL9" s="18">
        <f t="shared" ca="1" si="4"/>
        <v>0</v>
      </c>
      <c r="BM9" s="18">
        <f t="shared" ca="1" si="4"/>
        <v>14098586.57</v>
      </c>
      <c r="BN9" s="18">
        <f t="shared" ca="1" si="4"/>
        <v>2718440.64</v>
      </c>
      <c r="BO9" s="18">
        <f t="shared" ca="1" si="4"/>
        <v>0</v>
      </c>
      <c r="BP9" s="18">
        <f t="shared" ca="1" si="4"/>
        <v>772452880.48000014</v>
      </c>
      <c r="BQ9" s="18">
        <f t="shared" ca="1" si="5"/>
        <v>116176639.47</v>
      </c>
      <c r="BR9" s="18">
        <f t="shared" ca="1" si="5"/>
        <v>70952722.349999994</v>
      </c>
      <c r="BS9" s="18">
        <f t="shared" ca="1" si="5"/>
        <v>165980877.75999999</v>
      </c>
      <c r="BT9" s="18">
        <f t="shared" ca="1" si="5"/>
        <v>0</v>
      </c>
      <c r="BU9" s="18">
        <f t="shared" ca="1" si="5"/>
        <v>0</v>
      </c>
      <c r="BV9" s="18">
        <f t="shared" ca="1" si="5"/>
        <v>108992430.09999999</v>
      </c>
      <c r="BW9" s="18">
        <f t="shared" ca="1" si="5"/>
        <v>0</v>
      </c>
      <c r="BX9" s="18">
        <f t="shared" ca="1" si="5"/>
        <v>2492.3000000000002</v>
      </c>
      <c r="BY9" s="18">
        <f t="shared" ca="1" si="5"/>
        <v>0</v>
      </c>
      <c r="BZ9" s="18">
        <f t="shared" ca="1" si="5"/>
        <v>0</v>
      </c>
      <c r="CA9" s="18">
        <f t="shared" ca="1" si="5"/>
        <v>2398169.54</v>
      </c>
      <c r="CB9" s="18">
        <f t="shared" ca="1" si="5"/>
        <v>61293546.899999999</v>
      </c>
      <c r="CC9" s="18">
        <f t="shared" ca="1" si="5"/>
        <v>29595273.579999998</v>
      </c>
      <c r="CD9" s="18">
        <f t="shared" ca="1" si="6"/>
        <v>60699068.280000001</v>
      </c>
      <c r="CE9" s="18">
        <f t="shared" ca="1" si="6"/>
        <v>0</v>
      </c>
      <c r="CF9" s="18">
        <f t="shared" ca="1" si="6"/>
        <v>0</v>
      </c>
      <c r="CG9" s="18">
        <f t="shared" ca="1" si="6"/>
        <v>0</v>
      </c>
      <c r="CH9" s="18">
        <f t="shared" ca="1" si="6"/>
        <v>31417.13</v>
      </c>
      <c r="CI9" s="18">
        <f t="shared" ca="1" si="6"/>
        <v>0</v>
      </c>
      <c r="CJ9" s="19">
        <f t="shared" ca="1" si="11"/>
        <v>50298115983.379997</v>
      </c>
      <c r="CK9" s="18">
        <f t="shared" ca="1" si="7"/>
        <v>0</v>
      </c>
      <c r="CL9" s="18">
        <f t="shared" ca="1" si="7"/>
        <v>11799116.539999992</v>
      </c>
      <c r="CM9" s="19">
        <f t="shared" ca="1" si="12"/>
        <v>15434393450.359919</v>
      </c>
      <c r="CN9" s="18">
        <f t="shared" ca="1" si="8"/>
        <v>2849408232.0701442</v>
      </c>
      <c r="CO9" s="18">
        <f t="shared" ca="1" si="8"/>
        <v>12584985218.289774</v>
      </c>
      <c r="CP9" s="19">
        <f t="shared" ca="1" si="13"/>
        <v>34851923416.48008</v>
      </c>
      <c r="CQ9" s="18">
        <f t="shared" ca="1" si="9"/>
        <v>8806240935.9399433</v>
      </c>
      <c r="CR9" s="18">
        <f t="shared" ca="1" si="9"/>
        <v>26045682480.540134</v>
      </c>
      <c r="CS9" s="18">
        <f t="shared" ca="1" si="9"/>
        <v>188878660.63</v>
      </c>
      <c r="CT9" s="18">
        <f t="shared" ca="1" si="9"/>
        <v>0</v>
      </c>
      <c r="CU9" s="18">
        <f t="shared" ca="1" si="9"/>
        <v>0</v>
      </c>
      <c r="CV9" s="19">
        <f t="shared" ca="1" si="14"/>
        <v>76033218283.945007</v>
      </c>
    </row>
    <row r="10" spans="1:100" ht="12.75" customHeight="1">
      <c r="A10" s="55" t="s">
        <v>153</v>
      </c>
      <c r="B10" s="17">
        <v>1005</v>
      </c>
      <c r="C10" s="56" t="s">
        <v>147</v>
      </c>
      <c r="D10" s="19">
        <f t="shared" ca="1" si="10"/>
        <v>10097028550.829769</v>
      </c>
      <c r="E10" s="18">
        <f t="shared" ca="1" si="0"/>
        <v>2091156880.7348258</v>
      </c>
      <c r="F10" s="18">
        <f t="shared" ca="1" si="0"/>
        <v>4193664058.8004813</v>
      </c>
      <c r="G10" s="18">
        <f t="shared" ca="1" si="0"/>
        <v>3812207611.2944622</v>
      </c>
      <c r="H10" s="18">
        <f t="shared" ca="1" si="0"/>
        <v>130126629.54000001</v>
      </c>
      <c r="I10" s="18">
        <f t="shared" ca="1" si="0"/>
        <v>1054457059.52018</v>
      </c>
      <c r="J10" s="18">
        <f t="shared" ca="1" si="0"/>
        <v>46614071.679999903</v>
      </c>
      <c r="K10" s="18">
        <f t="shared" ca="1" si="0"/>
        <v>30524423.649999999</v>
      </c>
      <c r="L10" s="18">
        <f t="shared" ca="1" si="0"/>
        <v>0</v>
      </c>
      <c r="M10" s="18">
        <f t="shared" ca="1" si="0"/>
        <v>1009650.16</v>
      </c>
      <c r="N10" s="18">
        <f t="shared" ca="1" si="0"/>
        <v>0</v>
      </c>
      <c r="O10" s="18">
        <f t="shared" ca="1" si="0"/>
        <v>1188781098.6600101</v>
      </c>
      <c r="P10" s="18">
        <f t="shared" ca="1" si="0"/>
        <v>636903.49</v>
      </c>
      <c r="Q10" s="18">
        <f t="shared" ca="1" si="0"/>
        <v>1217787905.9699981</v>
      </c>
      <c r="R10" s="18">
        <f t="shared" ca="1" si="0"/>
        <v>0</v>
      </c>
      <c r="S10" s="18">
        <f t="shared" ca="1" si="0"/>
        <v>0</v>
      </c>
      <c r="T10" s="18">
        <f t="shared" ca="1" si="1"/>
        <v>5540507360.2399988</v>
      </c>
      <c r="U10" s="18">
        <f t="shared" ca="1" si="2"/>
        <v>551462406.68000007</v>
      </c>
      <c r="V10" s="18">
        <f t="shared" ca="1" si="2"/>
        <v>1333691329.8301759</v>
      </c>
      <c r="W10" s="18">
        <f t="shared" ca="1" si="2"/>
        <v>10046869847.519461</v>
      </c>
      <c r="X10" s="18">
        <f t="shared" ca="1" si="2"/>
        <v>57672003.320008799</v>
      </c>
      <c r="Y10" s="18">
        <f t="shared" ca="1" si="2"/>
        <v>434852387.16000104</v>
      </c>
      <c r="Z10" s="18">
        <f t="shared" ca="1" si="2"/>
        <v>769084135.03052807</v>
      </c>
      <c r="AA10" s="18">
        <f t="shared" ca="1" si="2"/>
        <v>481688.20999999996</v>
      </c>
      <c r="AB10" s="18">
        <f t="shared" ca="1" si="2"/>
        <v>0</v>
      </c>
      <c r="AC10" s="18">
        <f t="shared" ca="1" si="2"/>
        <v>69865666.320056692</v>
      </c>
      <c r="AD10" s="18">
        <f t="shared" ca="1" si="2"/>
        <v>121544983.73999901</v>
      </c>
      <c r="AE10" s="18">
        <f t="shared" ca="1" si="2"/>
        <v>20226744.719999999</v>
      </c>
      <c r="AF10" s="18">
        <f t="shared" ca="1" si="2"/>
        <v>64303527.809998602</v>
      </c>
      <c r="AG10" s="18">
        <f t="shared" ca="1" si="2"/>
        <v>283231224.37</v>
      </c>
      <c r="AH10" s="18">
        <f t="shared" ca="1" si="2"/>
        <v>230643044.75999999</v>
      </c>
      <c r="AI10" s="18">
        <f t="shared" ca="1" si="2"/>
        <v>11624105.279999999</v>
      </c>
      <c r="AJ10" s="18">
        <f t="shared" ca="1" si="2"/>
        <v>59063813.589999899</v>
      </c>
      <c r="AK10" s="18">
        <f t="shared" ca="1" si="3"/>
        <v>13746735.439999901</v>
      </c>
      <c r="AL10" s="18">
        <f t="shared" ca="1" si="3"/>
        <v>0</v>
      </c>
      <c r="AM10" s="18">
        <f t="shared" ca="1" si="3"/>
        <v>241794466.980001</v>
      </c>
      <c r="AN10" s="18">
        <f t="shared" ca="1" si="3"/>
        <v>10403971.42</v>
      </c>
      <c r="AO10" s="18">
        <f t="shared" ca="1" si="3"/>
        <v>0</v>
      </c>
      <c r="AP10" s="18">
        <f t="shared" ca="1" si="3"/>
        <v>2843926.3599999803</v>
      </c>
      <c r="AQ10" s="18">
        <f t="shared" ca="1" si="3"/>
        <v>0</v>
      </c>
      <c r="AR10" s="18">
        <f t="shared" ca="1" si="3"/>
        <v>0</v>
      </c>
      <c r="AS10" s="18">
        <f t="shared" ca="1" si="3"/>
        <v>0</v>
      </c>
      <c r="AT10" s="18">
        <f t="shared" ca="1" si="3"/>
        <v>0</v>
      </c>
      <c r="AU10" s="18">
        <f t="shared" ca="1" si="3"/>
        <v>0</v>
      </c>
      <c r="AV10" s="18">
        <f t="shared" ca="1" si="3"/>
        <v>0</v>
      </c>
      <c r="AW10" s="18">
        <f t="shared" ca="1" si="3"/>
        <v>0</v>
      </c>
      <c r="AX10" s="18">
        <f t="shared" ca="1" si="3"/>
        <v>0</v>
      </c>
      <c r="AY10" s="18">
        <f t="shared" ca="1" si="3"/>
        <v>0</v>
      </c>
      <c r="AZ10" s="18">
        <f t="shared" ca="1" si="3"/>
        <v>0</v>
      </c>
      <c r="BA10" s="18">
        <f t="shared" ca="1" si="4"/>
        <v>0</v>
      </c>
      <c r="BB10" s="18">
        <f t="shared" ca="1" si="4"/>
        <v>0</v>
      </c>
      <c r="BC10" s="18">
        <f t="shared" ca="1" si="4"/>
        <v>0</v>
      </c>
      <c r="BD10" s="18">
        <f t="shared" ca="1" si="4"/>
        <v>985662122.24467599</v>
      </c>
      <c r="BE10" s="18">
        <f t="shared" ca="1" si="4"/>
        <v>0</v>
      </c>
      <c r="BF10" s="18">
        <f t="shared" ca="1" si="4"/>
        <v>0</v>
      </c>
      <c r="BG10" s="18">
        <f t="shared" ca="1" si="4"/>
        <v>0</v>
      </c>
      <c r="BH10" s="18">
        <f t="shared" ca="1" si="4"/>
        <v>0</v>
      </c>
      <c r="BI10" s="18">
        <f t="shared" ca="1" si="4"/>
        <v>70855226.290000007</v>
      </c>
      <c r="BJ10" s="18">
        <f t="shared" ca="1" si="4"/>
        <v>2671901.84</v>
      </c>
      <c r="BK10" s="18">
        <f t="shared" ca="1" si="4"/>
        <v>0</v>
      </c>
      <c r="BL10" s="18">
        <f t="shared" ca="1" si="4"/>
        <v>0</v>
      </c>
      <c r="BM10" s="18">
        <f t="shared" ca="1" si="4"/>
        <v>136563774.790001</v>
      </c>
      <c r="BN10" s="18">
        <f t="shared" ca="1" si="4"/>
        <v>284859762.24001002</v>
      </c>
      <c r="BO10" s="18">
        <f t="shared" ca="1" si="4"/>
        <v>0</v>
      </c>
      <c r="BP10" s="18">
        <f t="shared" ca="1" si="4"/>
        <v>874889936.4099431</v>
      </c>
      <c r="BQ10" s="18">
        <f t="shared" ca="1" si="5"/>
        <v>39631293.329999998</v>
      </c>
      <c r="BR10" s="18">
        <f t="shared" ca="1" si="5"/>
        <v>356049612.56999993</v>
      </c>
      <c r="BS10" s="18">
        <f t="shared" ca="1" si="5"/>
        <v>233253299.90998799</v>
      </c>
      <c r="BT10" s="18">
        <f t="shared" ca="1" si="5"/>
        <v>0</v>
      </c>
      <c r="BU10" s="18">
        <f t="shared" ca="1" si="5"/>
        <v>0</v>
      </c>
      <c r="BV10" s="18">
        <f t="shared" ca="1" si="5"/>
        <v>139110607.87</v>
      </c>
      <c r="BW10" s="18">
        <f t="shared" ca="1" si="5"/>
        <v>0</v>
      </c>
      <c r="BX10" s="18">
        <f t="shared" ca="1" si="5"/>
        <v>2500056.4</v>
      </c>
      <c r="BY10" s="18">
        <f t="shared" ca="1" si="5"/>
        <v>0</v>
      </c>
      <c r="BZ10" s="18">
        <f t="shared" ca="1" si="5"/>
        <v>50742118.039999999</v>
      </c>
      <c r="CA10" s="18">
        <f t="shared" ca="1" si="5"/>
        <v>54567935.890000001</v>
      </c>
      <c r="CB10" s="18">
        <f t="shared" ca="1" si="5"/>
        <v>2199708163.3699999</v>
      </c>
      <c r="CC10" s="18">
        <f t="shared" ca="1" si="5"/>
        <v>264409758.03</v>
      </c>
      <c r="CD10" s="18">
        <f t="shared" ca="1" si="6"/>
        <v>451558084.43000001</v>
      </c>
      <c r="CE10" s="18">
        <f t="shared" ca="1" si="6"/>
        <v>936599.63999999897</v>
      </c>
      <c r="CF10" s="18">
        <f t="shared" ca="1" si="6"/>
        <v>0</v>
      </c>
      <c r="CG10" s="18">
        <f t="shared" ca="1" si="6"/>
        <v>4804043.42</v>
      </c>
      <c r="CH10" s="18">
        <f t="shared" ca="1" si="6"/>
        <v>43281998.470000014</v>
      </c>
      <c r="CI10" s="18">
        <f t="shared" ca="1" si="6"/>
        <v>1522108.52</v>
      </c>
      <c r="CJ10" s="19">
        <f t="shared" ca="1" si="11"/>
        <v>14299238936.978556</v>
      </c>
      <c r="CK10" s="18">
        <f t="shared" ca="1" si="7"/>
        <v>6452168</v>
      </c>
      <c r="CL10" s="18">
        <f t="shared" ca="1" si="7"/>
        <v>2594201.7599999998</v>
      </c>
      <c r="CM10" s="19">
        <f t="shared" ca="1" si="12"/>
        <v>6055049680.599658</v>
      </c>
      <c r="CN10" s="18">
        <f t="shared" ca="1" si="8"/>
        <v>2640501478.9236336</v>
      </c>
      <c r="CO10" s="18">
        <f t="shared" ca="1" si="8"/>
        <v>3414548201.6760244</v>
      </c>
      <c r="CP10" s="19">
        <f t="shared" ca="1" si="13"/>
        <v>8235142886.6188974</v>
      </c>
      <c r="CQ10" s="18">
        <f t="shared" ca="1" si="9"/>
        <v>3593180112.6687536</v>
      </c>
      <c r="CR10" s="18">
        <f t="shared" ca="1" si="9"/>
        <v>4641962773.9501438</v>
      </c>
      <c r="CS10" s="18">
        <f t="shared" ca="1" si="9"/>
        <v>62008320.760002799</v>
      </c>
      <c r="CT10" s="18">
        <f t="shared" ca="1" si="9"/>
        <v>0</v>
      </c>
      <c r="CU10" s="18">
        <f t="shared" ca="1" si="9"/>
        <v>0</v>
      </c>
      <c r="CV10" s="19">
        <f t="shared" ca="1" si="14"/>
        <v>54189705323.723351</v>
      </c>
    </row>
    <row r="11" spans="1:100" ht="12.75" customHeight="1">
      <c r="A11" s="55" t="s">
        <v>155</v>
      </c>
      <c r="B11" s="17">
        <v>1006</v>
      </c>
      <c r="C11" s="56" t="s">
        <v>147</v>
      </c>
      <c r="D11" s="19">
        <f t="shared" ca="1" si="10"/>
        <v>25461947.120000001</v>
      </c>
      <c r="E11" s="18">
        <f t="shared" ca="1" si="0"/>
        <v>12642341.060000001</v>
      </c>
      <c r="F11" s="18">
        <f t="shared" ca="1" si="0"/>
        <v>12645188.880000001</v>
      </c>
      <c r="G11" s="18">
        <f t="shared" ca="1" si="0"/>
        <v>174417.18</v>
      </c>
      <c r="H11" s="18">
        <f t="shared" ca="1" si="0"/>
        <v>0</v>
      </c>
      <c r="I11" s="18">
        <f t="shared" ca="1" si="0"/>
        <v>386392891.49000001</v>
      </c>
      <c r="J11" s="18">
        <f t="shared" ca="1" si="0"/>
        <v>0</v>
      </c>
      <c r="K11" s="18">
        <f t="shared" ca="1" si="0"/>
        <v>19371677.050000001</v>
      </c>
      <c r="L11" s="18">
        <f t="shared" ca="1" si="0"/>
        <v>0</v>
      </c>
      <c r="M11" s="18">
        <f t="shared" ca="1" si="0"/>
        <v>0</v>
      </c>
      <c r="N11" s="18">
        <f t="shared" ca="1" si="0"/>
        <v>0</v>
      </c>
      <c r="O11" s="18">
        <f t="shared" ca="1" si="0"/>
        <v>80305.69</v>
      </c>
      <c r="P11" s="18">
        <f t="shared" ca="1" si="0"/>
        <v>0</v>
      </c>
      <c r="Q11" s="18">
        <f t="shared" ca="1" si="0"/>
        <v>0</v>
      </c>
      <c r="R11" s="18">
        <f t="shared" ca="1" si="0"/>
        <v>0</v>
      </c>
      <c r="S11" s="18">
        <f t="shared" ca="1" si="0"/>
        <v>0</v>
      </c>
      <c r="T11" s="18">
        <f t="shared" ca="1" si="1"/>
        <v>5730305903.25</v>
      </c>
      <c r="U11" s="18">
        <f t="shared" ca="1" si="2"/>
        <v>26186573.670000002</v>
      </c>
      <c r="V11" s="18">
        <f t="shared" ca="1" si="2"/>
        <v>333094235.40020001</v>
      </c>
      <c r="W11" s="18">
        <f t="shared" ca="1" si="2"/>
        <v>1350889000.2368</v>
      </c>
      <c r="X11" s="18">
        <f t="shared" ca="1" si="2"/>
        <v>0</v>
      </c>
      <c r="Y11" s="18">
        <f t="shared" ca="1" si="2"/>
        <v>381338.01</v>
      </c>
      <c r="Z11" s="18">
        <f t="shared" ca="1" si="2"/>
        <v>7980836.2199999997</v>
      </c>
      <c r="AA11" s="18">
        <f t="shared" ca="1" si="2"/>
        <v>652</v>
      </c>
      <c r="AB11" s="18">
        <f t="shared" ca="1" si="2"/>
        <v>0</v>
      </c>
      <c r="AC11" s="18">
        <f t="shared" ca="1" si="2"/>
        <v>0</v>
      </c>
      <c r="AD11" s="18">
        <f t="shared" ca="1" si="2"/>
        <v>669498.79</v>
      </c>
      <c r="AE11" s="18">
        <f t="shared" ca="1" si="2"/>
        <v>0</v>
      </c>
      <c r="AF11" s="18">
        <f t="shared" ca="1" si="2"/>
        <v>0</v>
      </c>
      <c r="AG11" s="18">
        <f t="shared" ca="1" si="2"/>
        <v>0</v>
      </c>
      <c r="AH11" s="18">
        <f t="shared" ca="1" si="2"/>
        <v>0</v>
      </c>
      <c r="AI11" s="18">
        <f t="shared" ca="1" si="2"/>
        <v>0</v>
      </c>
      <c r="AJ11" s="18">
        <f t="shared" ca="1" si="2"/>
        <v>1634133.27</v>
      </c>
      <c r="AK11" s="18">
        <f t="shared" ca="1" si="3"/>
        <v>264988.32</v>
      </c>
      <c r="AL11" s="18">
        <f t="shared" ca="1" si="3"/>
        <v>0</v>
      </c>
      <c r="AM11" s="18">
        <f t="shared" ca="1" si="3"/>
        <v>5692227.04</v>
      </c>
      <c r="AN11" s="18">
        <f t="shared" ca="1" si="3"/>
        <v>0</v>
      </c>
      <c r="AO11" s="18">
        <f t="shared" ca="1" si="3"/>
        <v>0</v>
      </c>
      <c r="AP11" s="18">
        <f t="shared" ca="1" si="3"/>
        <v>50155.15</v>
      </c>
      <c r="AQ11" s="18">
        <f t="shared" ca="1" si="3"/>
        <v>0</v>
      </c>
      <c r="AR11" s="18">
        <f t="shared" ca="1" si="3"/>
        <v>0</v>
      </c>
      <c r="AS11" s="18">
        <f t="shared" ca="1" si="3"/>
        <v>0</v>
      </c>
      <c r="AT11" s="18">
        <f t="shared" ca="1" si="3"/>
        <v>97695539.047999993</v>
      </c>
      <c r="AU11" s="18">
        <f t="shared" ca="1" si="3"/>
        <v>1370149.52</v>
      </c>
      <c r="AV11" s="18">
        <f t="shared" ca="1" si="3"/>
        <v>863551.62</v>
      </c>
      <c r="AW11" s="18">
        <f t="shared" ca="1" si="3"/>
        <v>0</v>
      </c>
      <c r="AX11" s="18">
        <f t="shared" ca="1" si="3"/>
        <v>575296.39</v>
      </c>
      <c r="AY11" s="18">
        <f t="shared" ca="1" si="3"/>
        <v>0</v>
      </c>
      <c r="AZ11" s="18">
        <f t="shared" ca="1" si="3"/>
        <v>0</v>
      </c>
      <c r="BA11" s="18">
        <f t="shared" ca="1" si="4"/>
        <v>0</v>
      </c>
      <c r="BB11" s="18">
        <f t="shared" ca="1" si="4"/>
        <v>0</v>
      </c>
      <c r="BC11" s="18">
        <f t="shared" ca="1" si="4"/>
        <v>0</v>
      </c>
      <c r="BD11" s="18">
        <f t="shared" ca="1" si="4"/>
        <v>28252417.010000002</v>
      </c>
      <c r="BE11" s="18">
        <f t="shared" ca="1" si="4"/>
        <v>0</v>
      </c>
      <c r="BF11" s="18">
        <f t="shared" ca="1" si="4"/>
        <v>0</v>
      </c>
      <c r="BG11" s="18">
        <f t="shared" ca="1" si="4"/>
        <v>0</v>
      </c>
      <c r="BH11" s="18">
        <f t="shared" ca="1" si="4"/>
        <v>0</v>
      </c>
      <c r="BI11" s="18">
        <f t="shared" ca="1" si="4"/>
        <v>0</v>
      </c>
      <c r="BJ11" s="18">
        <f t="shared" ca="1" si="4"/>
        <v>0</v>
      </c>
      <c r="BK11" s="18">
        <f t="shared" ca="1" si="4"/>
        <v>0</v>
      </c>
      <c r="BL11" s="18">
        <f t="shared" ca="1" si="4"/>
        <v>76933.119999999995</v>
      </c>
      <c r="BM11" s="18">
        <f t="shared" ca="1" si="4"/>
        <v>0</v>
      </c>
      <c r="BN11" s="18">
        <f t="shared" ca="1" si="4"/>
        <v>740905475.65499997</v>
      </c>
      <c r="BO11" s="18">
        <f t="shared" ca="1" si="4"/>
        <v>0</v>
      </c>
      <c r="BP11" s="18">
        <f t="shared" ca="1" si="4"/>
        <v>1933256.83</v>
      </c>
      <c r="BQ11" s="18">
        <f t="shared" ca="1" si="5"/>
        <v>1569410.82</v>
      </c>
      <c r="BR11" s="18">
        <f t="shared" ca="1" si="5"/>
        <v>147637.10999999999</v>
      </c>
      <c r="BS11" s="18">
        <f t="shared" ca="1" si="5"/>
        <v>2137860.83</v>
      </c>
      <c r="BT11" s="18">
        <f t="shared" ca="1" si="5"/>
        <v>0</v>
      </c>
      <c r="BU11" s="18">
        <f t="shared" ca="1" si="5"/>
        <v>0</v>
      </c>
      <c r="BV11" s="18">
        <f t="shared" ca="1" si="5"/>
        <v>0</v>
      </c>
      <c r="BW11" s="18">
        <f t="shared" ca="1" si="5"/>
        <v>0</v>
      </c>
      <c r="BX11" s="18">
        <f t="shared" ca="1" si="5"/>
        <v>1124063.6499999999</v>
      </c>
      <c r="BY11" s="18">
        <f t="shared" ca="1" si="5"/>
        <v>0</v>
      </c>
      <c r="BZ11" s="18">
        <f t="shared" ca="1" si="5"/>
        <v>0</v>
      </c>
      <c r="CA11" s="18">
        <f t="shared" ca="1" si="5"/>
        <v>11583563.529999999</v>
      </c>
      <c r="CB11" s="18">
        <f t="shared" ca="1" si="5"/>
        <v>1328773877.6300001</v>
      </c>
      <c r="CC11" s="18">
        <f t="shared" ca="1" si="5"/>
        <v>1386397.24</v>
      </c>
      <c r="CD11" s="18">
        <f t="shared" ca="1" si="6"/>
        <v>123794605.5</v>
      </c>
      <c r="CE11" s="18">
        <f t="shared" ca="1" si="6"/>
        <v>0</v>
      </c>
      <c r="CF11" s="18">
        <f t="shared" ca="1" si="6"/>
        <v>0</v>
      </c>
      <c r="CG11" s="18">
        <f t="shared" ca="1" si="6"/>
        <v>40246471.270000003</v>
      </c>
      <c r="CH11" s="18">
        <f t="shared" ca="1" si="6"/>
        <v>16652863.809999999</v>
      </c>
      <c r="CI11" s="18">
        <f t="shared" ca="1" si="6"/>
        <v>60952898.43</v>
      </c>
      <c r="CJ11" s="19">
        <f t="shared" ca="1" si="11"/>
        <v>123956419.76000001</v>
      </c>
      <c r="CK11" s="18">
        <f t="shared" ca="1" si="7"/>
        <v>9474554.1899999995</v>
      </c>
      <c r="CL11" s="18">
        <f t="shared" ca="1" si="7"/>
        <v>17539285.309999999</v>
      </c>
      <c r="CM11" s="19">
        <f t="shared" ca="1" si="12"/>
        <v>80837489.680000007</v>
      </c>
      <c r="CN11" s="18">
        <f t="shared" ca="1" si="8"/>
        <v>0</v>
      </c>
      <c r="CO11" s="18">
        <f t="shared" ca="1" si="8"/>
        <v>80837489.680000007</v>
      </c>
      <c r="CP11" s="19">
        <f t="shared" ca="1" si="13"/>
        <v>16105090.58</v>
      </c>
      <c r="CQ11" s="18">
        <f t="shared" ca="1" si="9"/>
        <v>0</v>
      </c>
      <c r="CR11" s="18">
        <f t="shared" ca="1" si="9"/>
        <v>16105090.58</v>
      </c>
      <c r="CS11" s="18">
        <f t="shared" ca="1" si="9"/>
        <v>3770732.38</v>
      </c>
      <c r="CT11" s="18">
        <f t="shared" ca="1" si="9"/>
        <v>0</v>
      </c>
      <c r="CU11" s="18">
        <f t="shared" ca="1" si="9"/>
        <v>0</v>
      </c>
      <c r="CV11" s="19">
        <f t="shared" ca="1" si="14"/>
        <v>10476225783.860003</v>
      </c>
    </row>
    <row r="12" spans="1:100" ht="12.75" customHeight="1">
      <c r="A12" s="55" t="s">
        <v>157</v>
      </c>
      <c r="B12" s="17">
        <v>1007</v>
      </c>
      <c r="C12" s="56" t="s">
        <v>147</v>
      </c>
      <c r="D12" s="19">
        <f t="shared" ca="1" si="1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1"/>
        <v>0</v>
      </c>
      <c r="U12" s="18">
        <f t="shared" ca="1" si="2"/>
        <v>0</v>
      </c>
      <c r="V12" s="18">
        <f t="shared" ca="1" si="2"/>
        <v>0</v>
      </c>
      <c r="W12" s="18">
        <f t="shared" ca="1" si="2"/>
        <v>0</v>
      </c>
      <c r="X12" s="18">
        <f t="shared" ca="1" si="2"/>
        <v>0</v>
      </c>
      <c r="Y12" s="18">
        <f t="shared" ca="1" si="2"/>
        <v>0</v>
      </c>
      <c r="Z12" s="18">
        <f t="shared" ca="1" si="2"/>
        <v>0</v>
      </c>
      <c r="AA12" s="18">
        <f t="shared" ca="1" si="2"/>
        <v>0</v>
      </c>
      <c r="AB12" s="18">
        <f t="shared" ca="1" si="2"/>
        <v>0</v>
      </c>
      <c r="AC12" s="18">
        <f t="shared" ca="1" si="2"/>
        <v>0</v>
      </c>
      <c r="AD12" s="18">
        <f t="shared" ca="1" si="2"/>
        <v>0</v>
      </c>
      <c r="AE12" s="18">
        <f t="shared" ca="1" si="2"/>
        <v>0</v>
      </c>
      <c r="AF12" s="18">
        <f t="shared" ca="1" si="2"/>
        <v>0</v>
      </c>
      <c r="AG12" s="18">
        <f t="shared" ca="1" si="2"/>
        <v>0</v>
      </c>
      <c r="AH12" s="18">
        <f t="shared" ca="1" si="2"/>
        <v>0</v>
      </c>
      <c r="AI12" s="18">
        <f t="shared" ca="1" si="2"/>
        <v>0</v>
      </c>
      <c r="AJ12" s="18">
        <f t="shared" ca="1" si="2"/>
        <v>0</v>
      </c>
      <c r="AK12" s="18">
        <f t="shared" ca="1" si="3"/>
        <v>0</v>
      </c>
      <c r="AL12" s="18">
        <f t="shared" ca="1" si="3"/>
        <v>0</v>
      </c>
      <c r="AM12" s="18">
        <f t="shared" ca="1" si="3"/>
        <v>0</v>
      </c>
      <c r="AN12" s="18">
        <f t="shared" ca="1" si="3"/>
        <v>0</v>
      </c>
      <c r="AO12" s="18">
        <f t="shared" ca="1" si="3"/>
        <v>0</v>
      </c>
      <c r="AP12" s="18">
        <f t="shared" ca="1" si="3"/>
        <v>0</v>
      </c>
      <c r="AQ12" s="18">
        <f t="shared" ca="1" si="3"/>
        <v>0</v>
      </c>
      <c r="AR12" s="18">
        <f t="shared" ca="1" si="3"/>
        <v>0</v>
      </c>
      <c r="AS12" s="18">
        <f t="shared" ca="1" si="3"/>
        <v>0</v>
      </c>
      <c r="AT12" s="18">
        <f t="shared" ca="1" si="3"/>
        <v>0</v>
      </c>
      <c r="AU12" s="18">
        <f t="shared" ca="1" si="3"/>
        <v>0</v>
      </c>
      <c r="AV12" s="18">
        <f t="shared" ca="1" si="3"/>
        <v>0</v>
      </c>
      <c r="AW12" s="18">
        <f t="shared" ca="1" si="3"/>
        <v>0</v>
      </c>
      <c r="AX12" s="18">
        <f t="shared" ca="1" si="3"/>
        <v>0</v>
      </c>
      <c r="AY12" s="18">
        <f t="shared" ca="1" si="3"/>
        <v>0</v>
      </c>
      <c r="AZ12" s="18">
        <f t="shared" ca="1" si="3"/>
        <v>0</v>
      </c>
      <c r="BA12" s="18">
        <f t="shared" ca="1" si="4"/>
        <v>0</v>
      </c>
      <c r="BB12" s="18">
        <f t="shared" ca="1" si="4"/>
        <v>0</v>
      </c>
      <c r="BC12" s="18">
        <f t="shared" ca="1" si="4"/>
        <v>0</v>
      </c>
      <c r="BD12" s="18">
        <f t="shared" ca="1" si="4"/>
        <v>0</v>
      </c>
      <c r="BE12" s="18">
        <f t="shared" ca="1" si="4"/>
        <v>0</v>
      </c>
      <c r="BF12" s="18">
        <f t="shared" ca="1" si="4"/>
        <v>0</v>
      </c>
      <c r="BG12" s="18">
        <f t="shared" ca="1" si="4"/>
        <v>0</v>
      </c>
      <c r="BH12" s="18">
        <f t="shared" ca="1" si="4"/>
        <v>0</v>
      </c>
      <c r="BI12" s="18">
        <f t="shared" ca="1" si="4"/>
        <v>458684555.17276901</v>
      </c>
      <c r="BJ12" s="18">
        <f t="shared" ca="1" si="4"/>
        <v>0</v>
      </c>
      <c r="BK12" s="18">
        <f t="shared" ca="1" si="4"/>
        <v>0</v>
      </c>
      <c r="BL12" s="18">
        <f t="shared" ca="1" si="4"/>
        <v>0</v>
      </c>
      <c r="BM12" s="18">
        <f t="shared" ca="1" si="4"/>
        <v>0</v>
      </c>
      <c r="BN12" s="18">
        <f t="shared" ca="1" si="4"/>
        <v>0</v>
      </c>
      <c r="BO12" s="18">
        <f t="shared" ca="1" si="4"/>
        <v>0</v>
      </c>
      <c r="BP12" s="18">
        <f t="shared" ca="1" si="4"/>
        <v>0</v>
      </c>
      <c r="BQ12" s="18">
        <f t="shared" ca="1" si="5"/>
        <v>0</v>
      </c>
      <c r="BR12" s="18">
        <f t="shared" ca="1" si="5"/>
        <v>0</v>
      </c>
      <c r="BS12" s="18">
        <f t="shared" ca="1" si="5"/>
        <v>0</v>
      </c>
      <c r="BT12" s="18">
        <f t="shared" ca="1" si="5"/>
        <v>0</v>
      </c>
      <c r="BU12" s="18">
        <f t="shared" ca="1" si="5"/>
        <v>0</v>
      </c>
      <c r="BV12" s="18">
        <f t="shared" ca="1" si="5"/>
        <v>0</v>
      </c>
      <c r="BW12" s="18">
        <f t="shared" ca="1" si="5"/>
        <v>0</v>
      </c>
      <c r="BX12" s="18">
        <f t="shared" ca="1" si="5"/>
        <v>0</v>
      </c>
      <c r="BY12" s="18">
        <f t="shared" ca="1" si="5"/>
        <v>0</v>
      </c>
      <c r="BZ12" s="18">
        <f t="shared" ca="1" si="5"/>
        <v>0</v>
      </c>
      <c r="CA12" s="18">
        <f t="shared" ca="1" si="5"/>
        <v>0</v>
      </c>
      <c r="CB12" s="18">
        <f t="shared" ca="1" si="5"/>
        <v>0</v>
      </c>
      <c r="CC12" s="18">
        <f t="shared" ca="1" si="5"/>
        <v>0</v>
      </c>
      <c r="CD12" s="18">
        <f t="shared" ca="1" si="6"/>
        <v>0</v>
      </c>
      <c r="CE12" s="18">
        <f t="shared" ca="1" si="6"/>
        <v>0</v>
      </c>
      <c r="CF12" s="18">
        <f t="shared" ca="1" si="6"/>
        <v>0</v>
      </c>
      <c r="CG12" s="18">
        <f t="shared" ca="1" si="6"/>
        <v>0</v>
      </c>
      <c r="CH12" s="18">
        <f t="shared" ca="1" si="6"/>
        <v>0</v>
      </c>
      <c r="CI12" s="18">
        <f t="shared" ca="1" si="6"/>
        <v>0</v>
      </c>
      <c r="CJ12" s="19">
        <f t="shared" ca="1" si="11"/>
        <v>0</v>
      </c>
      <c r="CK12" s="18">
        <f t="shared" ca="1" si="7"/>
        <v>0</v>
      </c>
      <c r="CL12" s="18">
        <f t="shared" ca="1" si="7"/>
        <v>0</v>
      </c>
      <c r="CM12" s="19">
        <f t="shared" ca="1" si="12"/>
        <v>0</v>
      </c>
      <c r="CN12" s="18">
        <f t="shared" ca="1" si="8"/>
        <v>0</v>
      </c>
      <c r="CO12" s="18">
        <f t="shared" ca="1" si="8"/>
        <v>0</v>
      </c>
      <c r="CP12" s="19">
        <f t="shared" ca="1" si="13"/>
        <v>0</v>
      </c>
      <c r="CQ12" s="18">
        <f t="shared" ca="1" si="9"/>
        <v>0</v>
      </c>
      <c r="CR12" s="18">
        <f t="shared" ca="1" si="9"/>
        <v>0</v>
      </c>
      <c r="CS12" s="18">
        <f t="shared" ca="1" si="9"/>
        <v>0</v>
      </c>
      <c r="CT12" s="18">
        <f t="shared" ca="1" si="9"/>
        <v>0</v>
      </c>
      <c r="CU12" s="18">
        <f t="shared" ca="1" si="9"/>
        <v>0</v>
      </c>
      <c r="CV12" s="19">
        <f t="shared" ca="1" si="14"/>
        <v>458684555.17276901</v>
      </c>
    </row>
    <row r="13" spans="1:100" ht="12.75" customHeight="1">
      <c r="A13" s="55" t="s">
        <v>159</v>
      </c>
      <c r="B13" s="17">
        <v>1008</v>
      </c>
      <c r="C13" s="56" t="s">
        <v>147</v>
      </c>
      <c r="D13" s="19">
        <f t="shared" ca="1" si="10"/>
        <v>898029089.82999992</v>
      </c>
      <c r="E13" s="18">
        <f t="shared" ca="1" si="0"/>
        <v>64835696.210000001</v>
      </c>
      <c r="F13" s="18">
        <f t="shared" ca="1" si="0"/>
        <v>436738566.48000002</v>
      </c>
      <c r="G13" s="18">
        <f t="shared" ca="1" si="0"/>
        <v>396454827.13999999</v>
      </c>
      <c r="H13" s="18">
        <f t="shared" ca="1" si="0"/>
        <v>53363792.429999992</v>
      </c>
      <c r="I13" s="18">
        <f t="shared" ca="1" si="0"/>
        <v>238705123.91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84607622.929999992</v>
      </c>
      <c r="P13" s="18">
        <f t="shared" ca="1" si="0"/>
        <v>0</v>
      </c>
      <c r="Q13" s="18">
        <f t="shared" ca="1" si="0"/>
        <v>25252743.740000006</v>
      </c>
      <c r="R13" s="18">
        <f t="shared" ca="1" si="0"/>
        <v>0</v>
      </c>
      <c r="S13" s="18">
        <f t="shared" ca="1" si="0"/>
        <v>0</v>
      </c>
      <c r="T13" s="18">
        <f t="shared" ca="1" si="1"/>
        <v>7106553641.8059416</v>
      </c>
      <c r="U13" s="18">
        <f t="shared" ca="1" si="2"/>
        <v>8183457.3746945001</v>
      </c>
      <c r="V13" s="18">
        <f t="shared" ca="1" si="2"/>
        <v>320831093.73000002</v>
      </c>
      <c r="W13" s="18">
        <f t="shared" ca="1" si="2"/>
        <v>2815510411.9500003</v>
      </c>
      <c r="X13" s="18">
        <f t="shared" ca="1" si="2"/>
        <v>99684</v>
      </c>
      <c r="Y13" s="18">
        <f t="shared" ca="1" si="2"/>
        <v>49453961.280000001</v>
      </c>
      <c r="Z13" s="18">
        <f t="shared" ca="1" si="2"/>
        <v>51393859.880000003</v>
      </c>
      <c r="AA13" s="18">
        <f t="shared" ca="1" si="2"/>
        <v>0</v>
      </c>
      <c r="AB13" s="18">
        <f t="shared" ca="1" si="2"/>
        <v>0</v>
      </c>
      <c r="AC13" s="18">
        <f t="shared" ca="1" si="2"/>
        <v>867252.73</v>
      </c>
      <c r="AD13" s="18">
        <f t="shared" ca="1" si="2"/>
        <v>12207183.299999999</v>
      </c>
      <c r="AE13" s="18">
        <f t="shared" ca="1" si="2"/>
        <v>0</v>
      </c>
      <c r="AF13" s="18">
        <f t="shared" ca="1" si="2"/>
        <v>270604.38</v>
      </c>
      <c r="AG13" s="18">
        <f t="shared" ca="1" si="2"/>
        <v>166388708.56999999</v>
      </c>
      <c r="AH13" s="18">
        <f t="shared" ca="1" si="2"/>
        <v>805515.69</v>
      </c>
      <c r="AI13" s="18">
        <f t="shared" ca="1" si="2"/>
        <v>0</v>
      </c>
      <c r="AJ13" s="18">
        <f t="shared" ca="1" si="2"/>
        <v>1517013.67</v>
      </c>
      <c r="AK13" s="18">
        <f t="shared" ca="1" si="3"/>
        <v>56234.82</v>
      </c>
      <c r="AL13" s="18">
        <f t="shared" ca="1" si="3"/>
        <v>0</v>
      </c>
      <c r="AM13" s="18">
        <f t="shared" ca="1" si="3"/>
        <v>249169271.11999997</v>
      </c>
      <c r="AN13" s="18">
        <f t="shared" ca="1" si="3"/>
        <v>37500</v>
      </c>
      <c r="AO13" s="18">
        <f t="shared" ca="1" si="3"/>
        <v>0</v>
      </c>
      <c r="AP13" s="18">
        <f t="shared" ca="1" si="3"/>
        <v>247794.68</v>
      </c>
      <c r="AQ13" s="18">
        <f t="shared" ca="1" si="3"/>
        <v>0</v>
      </c>
      <c r="AR13" s="18">
        <f t="shared" ca="1" si="3"/>
        <v>0</v>
      </c>
      <c r="AS13" s="18">
        <f t="shared" ca="1" si="3"/>
        <v>0</v>
      </c>
      <c r="AT13" s="18">
        <f t="shared" ca="1" si="3"/>
        <v>0</v>
      </c>
      <c r="AU13" s="18">
        <f t="shared" ca="1" si="3"/>
        <v>48472578.770000003</v>
      </c>
      <c r="AV13" s="18">
        <f t="shared" ca="1" si="3"/>
        <v>26862511.409999996</v>
      </c>
      <c r="AW13" s="18">
        <f t="shared" ca="1" si="3"/>
        <v>0</v>
      </c>
      <c r="AX13" s="18">
        <f t="shared" ca="1" si="3"/>
        <v>18986678.259999998</v>
      </c>
      <c r="AY13" s="18">
        <f t="shared" ca="1" si="3"/>
        <v>0</v>
      </c>
      <c r="AZ13" s="18">
        <f t="shared" ca="1" si="3"/>
        <v>0</v>
      </c>
      <c r="BA13" s="18">
        <f t="shared" ca="1" si="4"/>
        <v>0</v>
      </c>
      <c r="BB13" s="18">
        <f t="shared" ca="1" si="4"/>
        <v>0</v>
      </c>
      <c r="BC13" s="18">
        <f t="shared" ca="1" si="4"/>
        <v>0</v>
      </c>
      <c r="BD13" s="18">
        <f t="shared" ca="1" si="4"/>
        <v>35749668.920000002</v>
      </c>
      <c r="BE13" s="18">
        <f t="shared" ca="1" si="4"/>
        <v>0</v>
      </c>
      <c r="BF13" s="18">
        <f t="shared" ca="1" si="4"/>
        <v>0</v>
      </c>
      <c r="BG13" s="18">
        <f t="shared" ca="1" si="4"/>
        <v>0</v>
      </c>
      <c r="BH13" s="18">
        <f t="shared" ca="1" si="4"/>
        <v>0</v>
      </c>
      <c r="BI13" s="18">
        <f t="shared" ca="1" si="4"/>
        <v>-62.26</v>
      </c>
      <c r="BJ13" s="18">
        <f t="shared" ca="1" si="4"/>
        <v>0</v>
      </c>
      <c r="BK13" s="18">
        <f t="shared" ca="1" si="4"/>
        <v>0</v>
      </c>
      <c r="BL13" s="18">
        <f t="shared" ca="1" si="4"/>
        <v>0</v>
      </c>
      <c r="BM13" s="18">
        <f t="shared" ca="1" si="4"/>
        <v>0</v>
      </c>
      <c r="BN13" s="18">
        <f t="shared" ca="1" si="4"/>
        <v>14061704.780000001</v>
      </c>
      <c r="BO13" s="18">
        <f t="shared" ca="1" si="4"/>
        <v>0</v>
      </c>
      <c r="BP13" s="18">
        <f t="shared" ca="1" si="4"/>
        <v>77160392.449999988</v>
      </c>
      <c r="BQ13" s="18">
        <f t="shared" ca="1" si="5"/>
        <v>3616806.73</v>
      </c>
      <c r="BR13" s="18">
        <f t="shared" ca="1" si="5"/>
        <v>168200767.38999999</v>
      </c>
      <c r="BS13" s="18">
        <f t="shared" ca="1" si="5"/>
        <v>34585723.5</v>
      </c>
      <c r="BT13" s="18">
        <f t="shared" ca="1" si="5"/>
        <v>0</v>
      </c>
      <c r="BU13" s="18">
        <f t="shared" ca="1" si="5"/>
        <v>0</v>
      </c>
      <c r="BV13" s="18">
        <f t="shared" ca="1" si="5"/>
        <v>0</v>
      </c>
      <c r="BW13" s="18">
        <f t="shared" ca="1" si="5"/>
        <v>0</v>
      </c>
      <c r="BX13" s="18">
        <f t="shared" ca="1" si="5"/>
        <v>0</v>
      </c>
      <c r="BY13" s="18">
        <f t="shared" ca="1" si="5"/>
        <v>0</v>
      </c>
      <c r="BZ13" s="18">
        <f t="shared" ca="1" si="5"/>
        <v>0</v>
      </c>
      <c r="CA13" s="18">
        <f t="shared" ca="1" si="5"/>
        <v>0</v>
      </c>
      <c r="CB13" s="18">
        <f t="shared" ca="1" si="5"/>
        <v>0</v>
      </c>
      <c r="CC13" s="18">
        <f t="shared" ca="1" si="5"/>
        <v>0</v>
      </c>
      <c r="CD13" s="18">
        <f t="shared" ca="1" si="6"/>
        <v>0</v>
      </c>
      <c r="CE13" s="18">
        <f t="shared" ca="1" si="6"/>
        <v>0</v>
      </c>
      <c r="CF13" s="18">
        <f t="shared" ca="1" si="6"/>
        <v>0</v>
      </c>
      <c r="CG13" s="18">
        <f t="shared" ca="1" si="6"/>
        <v>0</v>
      </c>
      <c r="CH13" s="18">
        <f t="shared" ca="1" si="6"/>
        <v>0</v>
      </c>
      <c r="CI13" s="18">
        <f t="shared" ca="1" si="6"/>
        <v>15196033.239999998</v>
      </c>
      <c r="CJ13" s="19">
        <f t="shared" ca="1" si="11"/>
        <v>134499966.13000008</v>
      </c>
      <c r="CK13" s="18">
        <f t="shared" ca="1" si="7"/>
        <v>0</v>
      </c>
      <c r="CL13" s="18">
        <f t="shared" ca="1" si="7"/>
        <v>0</v>
      </c>
      <c r="CM13" s="19">
        <f t="shared" ca="1" si="12"/>
        <v>133361437.28000009</v>
      </c>
      <c r="CN13" s="18">
        <f t="shared" ca="1" si="8"/>
        <v>1539444.06</v>
      </c>
      <c r="CO13" s="18">
        <f t="shared" ca="1" si="8"/>
        <v>131821993.22000009</v>
      </c>
      <c r="CP13" s="19">
        <f t="shared" ca="1" si="13"/>
        <v>1138528.8500000001</v>
      </c>
      <c r="CQ13" s="18">
        <f t="shared" ca="1" si="9"/>
        <v>1138528.8500000001</v>
      </c>
      <c r="CR13" s="18">
        <f t="shared" ca="1" si="9"/>
        <v>0</v>
      </c>
      <c r="CS13" s="18">
        <f t="shared" ca="1" si="9"/>
        <v>14144294.000000002</v>
      </c>
      <c r="CT13" s="18">
        <f t="shared" ca="1" si="9"/>
        <v>0</v>
      </c>
      <c r="CU13" s="18">
        <f t="shared" ca="1" si="9"/>
        <v>0</v>
      </c>
      <c r="CV13" s="19">
        <f t="shared" ca="1" si="14"/>
        <v>12675088625.140636</v>
      </c>
    </row>
    <row r="14" spans="1:100" ht="12.75" customHeight="1">
      <c r="A14" s="55" t="s">
        <v>161</v>
      </c>
      <c r="B14" s="17">
        <v>1009</v>
      </c>
      <c r="C14" s="56" t="s">
        <v>147</v>
      </c>
      <c r="D14" s="19">
        <f t="shared" ca="1" si="10"/>
        <v>12432701764.890005</v>
      </c>
      <c r="E14" s="18">
        <f t="shared" ca="1" si="0"/>
        <v>1849340165.1000028</v>
      </c>
      <c r="F14" s="18">
        <f t="shared" ca="1" si="0"/>
        <v>2611604147.5475683</v>
      </c>
      <c r="G14" s="18">
        <f t="shared" ca="1" si="0"/>
        <v>7971757452.2424335</v>
      </c>
      <c r="H14" s="18">
        <f t="shared" ca="1" si="0"/>
        <v>1701023124.8299999</v>
      </c>
      <c r="I14" s="18">
        <f t="shared" ca="1" si="0"/>
        <v>839357854.60000002</v>
      </c>
      <c r="J14" s="18">
        <f t="shared" ca="1" si="0"/>
        <v>-713673.99</v>
      </c>
      <c r="K14" s="18">
        <f t="shared" ca="1" si="0"/>
        <v>0</v>
      </c>
      <c r="L14" s="18">
        <f t="shared" ca="1" si="0"/>
        <v>0</v>
      </c>
      <c r="M14" s="18">
        <f t="shared" ca="1" si="0"/>
        <v>689804.5</v>
      </c>
      <c r="N14" s="18">
        <f t="shared" ca="1" si="0"/>
        <v>0</v>
      </c>
      <c r="O14" s="18">
        <f t="shared" ca="1" si="0"/>
        <v>663169696.5</v>
      </c>
      <c r="P14" s="18">
        <f t="shared" ca="1" si="0"/>
        <v>0</v>
      </c>
      <c r="Q14" s="18">
        <f t="shared" ca="1" si="0"/>
        <v>344977044.94</v>
      </c>
      <c r="R14" s="18">
        <f t="shared" ca="1" si="0"/>
        <v>0</v>
      </c>
      <c r="S14" s="18">
        <f t="shared" ca="1" si="0"/>
        <v>0</v>
      </c>
      <c r="T14" s="18">
        <f t="shared" ca="1" si="1"/>
        <v>11296368398.93</v>
      </c>
      <c r="U14" s="18">
        <f t="shared" ca="1" si="2"/>
        <v>134683266.58000001</v>
      </c>
      <c r="V14" s="18">
        <f t="shared" ca="1" si="2"/>
        <v>937249775.15999997</v>
      </c>
      <c r="W14" s="18">
        <f t="shared" ca="1" si="2"/>
        <v>7338482122.04</v>
      </c>
      <c r="X14" s="18">
        <f t="shared" ca="1" si="2"/>
        <v>245368</v>
      </c>
      <c r="Y14" s="18">
        <f t="shared" ca="1" si="2"/>
        <v>375951493.47000003</v>
      </c>
      <c r="Z14" s="18">
        <f t="shared" ca="1" si="2"/>
        <v>327937323.37</v>
      </c>
      <c r="AA14" s="18">
        <f t="shared" ca="1" si="2"/>
        <v>16352.73</v>
      </c>
      <c r="AB14" s="18">
        <f t="shared" ca="1" si="2"/>
        <v>0</v>
      </c>
      <c r="AC14" s="18">
        <f t="shared" ca="1" si="2"/>
        <v>45841613.719999999</v>
      </c>
      <c r="AD14" s="18">
        <f t="shared" ca="1" si="2"/>
        <v>212735775.97999999</v>
      </c>
      <c r="AE14" s="18">
        <f t="shared" ca="1" si="2"/>
        <v>197031.59</v>
      </c>
      <c r="AF14" s="18">
        <f t="shared" ca="1" si="2"/>
        <v>9000022.8699999992</v>
      </c>
      <c r="AG14" s="18">
        <f t="shared" ca="1" si="2"/>
        <v>6095199.3300000001</v>
      </c>
      <c r="AH14" s="18">
        <f t="shared" ca="1" si="2"/>
        <v>0</v>
      </c>
      <c r="AI14" s="18">
        <f t="shared" ca="1" si="2"/>
        <v>0</v>
      </c>
      <c r="AJ14" s="18">
        <f t="shared" ca="1" si="2"/>
        <v>6812845.9500000002</v>
      </c>
      <c r="AK14" s="18">
        <f t="shared" ca="1" si="3"/>
        <v>495221.57</v>
      </c>
      <c r="AL14" s="18">
        <f t="shared" ca="1" si="3"/>
        <v>0</v>
      </c>
      <c r="AM14" s="18">
        <f t="shared" ca="1" si="3"/>
        <v>46159728.609999999</v>
      </c>
      <c r="AN14" s="18">
        <f t="shared" ca="1" si="3"/>
        <v>444350.56</v>
      </c>
      <c r="AO14" s="18">
        <f t="shared" ca="1" si="3"/>
        <v>0</v>
      </c>
      <c r="AP14" s="18">
        <f t="shared" ca="1" si="3"/>
        <v>29389896.73</v>
      </c>
      <c r="AQ14" s="18">
        <f t="shared" ca="1" si="3"/>
        <v>0</v>
      </c>
      <c r="AR14" s="18">
        <f t="shared" ca="1" si="3"/>
        <v>0</v>
      </c>
      <c r="AS14" s="18">
        <f t="shared" ca="1" si="3"/>
        <v>0</v>
      </c>
      <c r="AT14" s="18">
        <f t="shared" ca="1" si="3"/>
        <v>0</v>
      </c>
      <c r="AU14" s="18">
        <f t="shared" ca="1" si="3"/>
        <v>0</v>
      </c>
      <c r="AV14" s="18">
        <f t="shared" ca="1" si="3"/>
        <v>0</v>
      </c>
      <c r="AW14" s="18">
        <f t="shared" ca="1" si="3"/>
        <v>0</v>
      </c>
      <c r="AX14" s="18">
        <f t="shared" ca="1" si="3"/>
        <v>0</v>
      </c>
      <c r="AY14" s="18">
        <f t="shared" ca="1" si="3"/>
        <v>0</v>
      </c>
      <c r="AZ14" s="18">
        <f t="shared" ca="1" si="3"/>
        <v>0</v>
      </c>
      <c r="BA14" s="18">
        <f t="shared" ca="1" si="4"/>
        <v>0</v>
      </c>
      <c r="BB14" s="18">
        <f t="shared" ca="1" si="4"/>
        <v>0</v>
      </c>
      <c r="BC14" s="18">
        <f t="shared" ca="1" si="4"/>
        <v>0</v>
      </c>
      <c r="BD14" s="18">
        <f t="shared" ca="1" si="4"/>
        <v>401916033.19</v>
      </c>
      <c r="BE14" s="18">
        <f t="shared" ca="1" si="4"/>
        <v>0</v>
      </c>
      <c r="BF14" s="18">
        <f t="shared" ca="1" si="4"/>
        <v>0</v>
      </c>
      <c r="BG14" s="18">
        <f t="shared" ca="1" si="4"/>
        <v>0</v>
      </c>
      <c r="BH14" s="18">
        <f t="shared" ca="1" si="4"/>
        <v>0</v>
      </c>
      <c r="BI14" s="18">
        <f t="shared" ca="1" si="4"/>
        <v>0</v>
      </c>
      <c r="BJ14" s="18">
        <f t="shared" ca="1" si="4"/>
        <v>0</v>
      </c>
      <c r="BK14" s="18">
        <f t="shared" ca="1" si="4"/>
        <v>0</v>
      </c>
      <c r="BL14" s="18">
        <f t="shared" ca="1" si="4"/>
        <v>0</v>
      </c>
      <c r="BM14" s="18">
        <f t="shared" ca="1" si="4"/>
        <v>18243669.559999999</v>
      </c>
      <c r="BN14" s="18">
        <f t="shared" ca="1" si="4"/>
        <v>60307271.43</v>
      </c>
      <c r="BO14" s="18">
        <f t="shared" ca="1" si="4"/>
        <v>0</v>
      </c>
      <c r="BP14" s="18">
        <f t="shared" ca="1" si="4"/>
        <v>887092154.52999997</v>
      </c>
      <c r="BQ14" s="18">
        <f t="shared" ca="1" si="5"/>
        <v>205820972.91</v>
      </c>
      <c r="BR14" s="18">
        <f t="shared" ca="1" si="5"/>
        <v>595736752.69000006</v>
      </c>
      <c r="BS14" s="18">
        <f t="shared" ca="1" si="5"/>
        <v>773405270.91999996</v>
      </c>
      <c r="BT14" s="18">
        <f t="shared" ca="1" si="5"/>
        <v>0</v>
      </c>
      <c r="BU14" s="18">
        <f t="shared" ca="1" si="5"/>
        <v>0</v>
      </c>
      <c r="BV14" s="18">
        <f t="shared" ca="1" si="5"/>
        <v>618624843.20000005</v>
      </c>
      <c r="BW14" s="18">
        <f t="shared" ca="1" si="5"/>
        <v>0</v>
      </c>
      <c r="BX14" s="18">
        <f t="shared" ca="1" si="5"/>
        <v>1251690.56</v>
      </c>
      <c r="BY14" s="18">
        <f t="shared" ca="1" si="5"/>
        <v>0</v>
      </c>
      <c r="BZ14" s="18">
        <f t="shared" ca="1" si="5"/>
        <v>0</v>
      </c>
      <c r="CA14" s="18">
        <f t="shared" ca="1" si="5"/>
        <v>15544669.84</v>
      </c>
      <c r="CB14" s="18">
        <f t="shared" ca="1" si="5"/>
        <v>1715611071.8299999</v>
      </c>
      <c r="CC14" s="18">
        <f t="shared" ca="1" si="5"/>
        <v>4605922.57</v>
      </c>
      <c r="CD14" s="18">
        <f t="shared" ca="1" si="6"/>
        <v>119104003.83999999</v>
      </c>
      <c r="CE14" s="18">
        <f t="shared" ca="1" si="6"/>
        <v>155040.32000000001</v>
      </c>
      <c r="CF14" s="18">
        <f t="shared" ca="1" si="6"/>
        <v>0</v>
      </c>
      <c r="CG14" s="18">
        <f t="shared" ca="1" si="6"/>
        <v>2523141.63</v>
      </c>
      <c r="CH14" s="18">
        <f t="shared" ca="1" si="6"/>
        <v>20549614.59</v>
      </c>
      <c r="CI14" s="18">
        <f t="shared" ca="1" si="6"/>
        <v>235940.89</v>
      </c>
      <c r="CJ14" s="19">
        <f t="shared" ca="1" si="11"/>
        <v>12163363614.369987</v>
      </c>
      <c r="CK14" s="18">
        <f t="shared" ca="1" si="7"/>
        <v>1532498.2700006405</v>
      </c>
      <c r="CL14" s="18">
        <f t="shared" ca="1" si="7"/>
        <v>408455.49000000005</v>
      </c>
      <c r="CM14" s="19">
        <f t="shared" ca="1" si="12"/>
        <v>7913249690.5799856</v>
      </c>
      <c r="CN14" s="18">
        <f t="shared" ca="1" si="8"/>
        <v>285238021.91999978</v>
      </c>
      <c r="CO14" s="18">
        <f t="shared" ca="1" si="8"/>
        <v>7628011668.6599855</v>
      </c>
      <c r="CP14" s="19">
        <f t="shared" ca="1" si="13"/>
        <v>4248172970.0300026</v>
      </c>
      <c r="CQ14" s="18">
        <f t="shared" ca="1" si="9"/>
        <v>1525887751.4400003</v>
      </c>
      <c r="CR14" s="18">
        <f t="shared" ca="1" si="9"/>
        <v>2722285218.5900021</v>
      </c>
      <c r="CS14" s="18">
        <f t="shared" ca="1" si="9"/>
        <v>64875505</v>
      </c>
      <c r="CT14" s="18">
        <f t="shared" ca="1" si="9"/>
        <v>0</v>
      </c>
      <c r="CU14" s="18">
        <f t="shared" ca="1" si="9"/>
        <v>0</v>
      </c>
      <c r="CV14" s="19">
        <f t="shared" ca="1" si="14"/>
        <v>54418278587.329994</v>
      </c>
    </row>
    <row r="15" spans="1:100" ht="12.75" customHeight="1">
      <c r="A15" s="55" t="s">
        <v>163</v>
      </c>
      <c r="B15" s="17">
        <v>1010</v>
      </c>
      <c r="C15" s="56" t="s">
        <v>147</v>
      </c>
      <c r="D15" s="19">
        <f t="shared" ca="1" si="1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1"/>
        <v>0</v>
      </c>
      <c r="U15" s="18">
        <f t="shared" ca="1" si="2"/>
        <v>0</v>
      </c>
      <c r="V15" s="18">
        <f t="shared" ca="1" si="2"/>
        <v>0</v>
      </c>
      <c r="W15" s="18">
        <f t="shared" ca="1" si="2"/>
        <v>0</v>
      </c>
      <c r="X15" s="18">
        <f t="shared" ca="1" si="2"/>
        <v>0</v>
      </c>
      <c r="Y15" s="18">
        <f t="shared" ca="1" si="2"/>
        <v>0</v>
      </c>
      <c r="Z15" s="18">
        <f t="shared" ca="1" si="2"/>
        <v>3406086.1059191003</v>
      </c>
      <c r="AA15" s="18">
        <f t="shared" ca="1" si="2"/>
        <v>0</v>
      </c>
      <c r="AB15" s="18">
        <f t="shared" ca="1" si="2"/>
        <v>0</v>
      </c>
      <c r="AC15" s="18">
        <f t="shared" ca="1" si="2"/>
        <v>0</v>
      </c>
      <c r="AD15" s="18">
        <f t="shared" ca="1" si="2"/>
        <v>3596063.4772106046</v>
      </c>
      <c r="AE15" s="18">
        <f t="shared" ca="1" si="2"/>
        <v>0</v>
      </c>
      <c r="AF15" s="18">
        <f t="shared" ca="1" si="2"/>
        <v>0</v>
      </c>
      <c r="AG15" s="18">
        <f t="shared" ca="1" si="2"/>
        <v>0</v>
      </c>
      <c r="AH15" s="18">
        <f t="shared" ca="1" si="2"/>
        <v>0</v>
      </c>
      <c r="AI15" s="18">
        <f t="shared" ca="1" si="2"/>
        <v>0</v>
      </c>
      <c r="AJ15" s="18">
        <f t="shared" ca="1" si="2"/>
        <v>1372242.97</v>
      </c>
      <c r="AK15" s="18">
        <f t="shared" ca="1" si="3"/>
        <v>0</v>
      </c>
      <c r="AL15" s="18">
        <f t="shared" ca="1" si="3"/>
        <v>0</v>
      </c>
      <c r="AM15" s="18">
        <f t="shared" ca="1" si="3"/>
        <v>0</v>
      </c>
      <c r="AN15" s="18">
        <f t="shared" ca="1" si="3"/>
        <v>0</v>
      </c>
      <c r="AO15" s="18">
        <f t="shared" ca="1" si="3"/>
        <v>0</v>
      </c>
      <c r="AP15" s="18">
        <f t="shared" ca="1" si="3"/>
        <v>0</v>
      </c>
      <c r="AQ15" s="18">
        <f t="shared" ca="1" si="3"/>
        <v>0</v>
      </c>
      <c r="AR15" s="18">
        <f t="shared" ca="1" si="3"/>
        <v>0</v>
      </c>
      <c r="AS15" s="18">
        <f t="shared" ca="1" si="3"/>
        <v>0</v>
      </c>
      <c r="AT15" s="18">
        <f t="shared" ca="1" si="3"/>
        <v>0</v>
      </c>
      <c r="AU15" s="18">
        <f t="shared" ca="1" si="3"/>
        <v>0</v>
      </c>
      <c r="AV15" s="18">
        <f t="shared" ca="1" si="3"/>
        <v>0</v>
      </c>
      <c r="AW15" s="18">
        <f t="shared" ca="1" si="3"/>
        <v>0</v>
      </c>
      <c r="AX15" s="18">
        <f t="shared" ca="1" si="3"/>
        <v>0</v>
      </c>
      <c r="AY15" s="18">
        <f t="shared" ca="1" si="3"/>
        <v>0</v>
      </c>
      <c r="AZ15" s="18">
        <f t="shared" ca="1" si="3"/>
        <v>0</v>
      </c>
      <c r="BA15" s="18">
        <f t="shared" ca="1" si="4"/>
        <v>0</v>
      </c>
      <c r="BB15" s="18">
        <f t="shared" ca="1" si="4"/>
        <v>0</v>
      </c>
      <c r="BC15" s="18">
        <f t="shared" ca="1" si="4"/>
        <v>0</v>
      </c>
      <c r="BD15" s="18">
        <f t="shared" ca="1" si="4"/>
        <v>45691953.498192199</v>
      </c>
      <c r="BE15" s="18">
        <f t="shared" ca="1" si="4"/>
        <v>19491593.550000004</v>
      </c>
      <c r="BF15" s="18">
        <f t="shared" ca="1" si="4"/>
        <v>0</v>
      </c>
      <c r="BG15" s="18">
        <f t="shared" ca="1" si="4"/>
        <v>0</v>
      </c>
      <c r="BH15" s="18">
        <f t="shared" ca="1" si="4"/>
        <v>0</v>
      </c>
      <c r="BI15" s="18">
        <f t="shared" ca="1" si="4"/>
        <v>0</v>
      </c>
      <c r="BJ15" s="18">
        <f t="shared" ca="1" si="4"/>
        <v>0</v>
      </c>
      <c r="BK15" s="18">
        <f t="shared" ca="1" si="4"/>
        <v>0</v>
      </c>
      <c r="BL15" s="18">
        <f t="shared" ca="1" si="4"/>
        <v>1355122.603639937</v>
      </c>
      <c r="BM15" s="18">
        <f t="shared" ca="1" si="4"/>
        <v>39617238.117284097</v>
      </c>
      <c r="BN15" s="18">
        <f t="shared" ca="1" si="4"/>
        <v>613398.43680201098</v>
      </c>
      <c r="BO15" s="18">
        <f t="shared" ca="1" si="4"/>
        <v>0</v>
      </c>
      <c r="BP15" s="18">
        <f t="shared" ca="1" si="4"/>
        <v>123197533.86000106</v>
      </c>
      <c r="BQ15" s="18">
        <f t="shared" ca="1" si="5"/>
        <v>0</v>
      </c>
      <c r="BR15" s="18">
        <f t="shared" ca="1" si="5"/>
        <v>0</v>
      </c>
      <c r="BS15" s="18">
        <f t="shared" ca="1" si="5"/>
        <v>3459719959.5055561</v>
      </c>
      <c r="BT15" s="18">
        <f t="shared" ca="1" si="5"/>
        <v>0</v>
      </c>
      <c r="BU15" s="18">
        <f t="shared" ca="1" si="5"/>
        <v>0</v>
      </c>
      <c r="BV15" s="18">
        <f t="shared" ca="1" si="5"/>
        <v>0</v>
      </c>
      <c r="BW15" s="18">
        <f t="shared" ca="1" si="5"/>
        <v>0</v>
      </c>
      <c r="BX15" s="18">
        <f t="shared" ca="1" si="5"/>
        <v>0</v>
      </c>
      <c r="BY15" s="18">
        <f t="shared" ca="1" si="5"/>
        <v>0</v>
      </c>
      <c r="BZ15" s="18">
        <f t="shared" ca="1" si="5"/>
        <v>0</v>
      </c>
      <c r="CA15" s="18">
        <f t="shared" ca="1" si="5"/>
        <v>0</v>
      </c>
      <c r="CB15" s="18">
        <f t="shared" ca="1" si="5"/>
        <v>0</v>
      </c>
      <c r="CC15" s="18">
        <f t="shared" ca="1" si="5"/>
        <v>0</v>
      </c>
      <c r="CD15" s="18">
        <f t="shared" ca="1" si="6"/>
        <v>0</v>
      </c>
      <c r="CE15" s="18">
        <f t="shared" ca="1" si="6"/>
        <v>0</v>
      </c>
      <c r="CF15" s="18">
        <f t="shared" ca="1" si="6"/>
        <v>0</v>
      </c>
      <c r="CG15" s="18">
        <f t="shared" ca="1" si="6"/>
        <v>0</v>
      </c>
      <c r="CH15" s="18">
        <f t="shared" ca="1" si="6"/>
        <v>0</v>
      </c>
      <c r="CI15" s="18">
        <f t="shared" ca="1" si="6"/>
        <v>128.59047619047618</v>
      </c>
      <c r="CJ15" s="19">
        <f t="shared" ca="1" si="11"/>
        <v>0</v>
      </c>
      <c r="CK15" s="18">
        <f t="shared" ca="1" si="7"/>
        <v>0</v>
      </c>
      <c r="CL15" s="18">
        <f t="shared" ca="1" si="7"/>
        <v>0</v>
      </c>
      <c r="CM15" s="19">
        <f t="shared" ca="1" si="12"/>
        <v>0</v>
      </c>
      <c r="CN15" s="18">
        <f t="shared" ca="1" si="8"/>
        <v>0</v>
      </c>
      <c r="CO15" s="18">
        <f t="shared" ca="1" si="8"/>
        <v>0</v>
      </c>
      <c r="CP15" s="19">
        <f t="shared" ca="1" si="13"/>
        <v>0</v>
      </c>
      <c r="CQ15" s="18">
        <f t="shared" ca="1" si="9"/>
        <v>0</v>
      </c>
      <c r="CR15" s="18">
        <f t="shared" ca="1" si="9"/>
        <v>0</v>
      </c>
      <c r="CS15" s="18">
        <f t="shared" ca="1" si="9"/>
        <v>0</v>
      </c>
      <c r="CT15" s="18">
        <f t="shared" ca="1" si="9"/>
        <v>0</v>
      </c>
      <c r="CU15" s="18">
        <f t="shared" ca="1" si="9"/>
        <v>0</v>
      </c>
      <c r="CV15" s="19">
        <f t="shared" ca="1" si="14"/>
        <v>3698061320.7150812</v>
      </c>
    </row>
    <row r="16" spans="1:100" ht="12.75" customHeight="1">
      <c r="A16" s="55" t="s">
        <v>165</v>
      </c>
      <c r="B16" s="17">
        <v>1011</v>
      </c>
      <c r="C16" s="56" t="s">
        <v>147</v>
      </c>
      <c r="D16" s="19">
        <f t="shared" ca="1" si="1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1"/>
        <v>0</v>
      </c>
      <c r="U16" s="18">
        <f t="shared" ca="1" si="2"/>
        <v>0</v>
      </c>
      <c r="V16" s="18">
        <f t="shared" ca="1" si="2"/>
        <v>0</v>
      </c>
      <c r="W16" s="18">
        <f t="shared" ca="1" si="2"/>
        <v>0</v>
      </c>
      <c r="X16" s="18">
        <f t="shared" ca="1" si="2"/>
        <v>0</v>
      </c>
      <c r="Y16" s="18">
        <f t="shared" ca="1" si="2"/>
        <v>0</v>
      </c>
      <c r="Z16" s="18">
        <f t="shared" ca="1" si="2"/>
        <v>0</v>
      </c>
      <c r="AA16" s="18">
        <f t="shared" ca="1" si="2"/>
        <v>0</v>
      </c>
      <c r="AB16" s="18">
        <f t="shared" ca="1" si="2"/>
        <v>0</v>
      </c>
      <c r="AC16" s="18">
        <f t="shared" ca="1" si="2"/>
        <v>0</v>
      </c>
      <c r="AD16" s="18">
        <f t="shared" ca="1" si="2"/>
        <v>0</v>
      </c>
      <c r="AE16" s="18">
        <f t="shared" ca="1" si="2"/>
        <v>0</v>
      </c>
      <c r="AF16" s="18">
        <f t="shared" ca="1" si="2"/>
        <v>0</v>
      </c>
      <c r="AG16" s="18">
        <f t="shared" ca="1" si="2"/>
        <v>0</v>
      </c>
      <c r="AH16" s="18">
        <f t="shared" ca="1" si="2"/>
        <v>0</v>
      </c>
      <c r="AI16" s="18">
        <f t="shared" ca="1" si="2"/>
        <v>0</v>
      </c>
      <c r="AJ16" s="18">
        <f t="shared" ca="1" si="2"/>
        <v>0</v>
      </c>
      <c r="AK16" s="18">
        <f t="shared" ca="1" si="3"/>
        <v>0</v>
      </c>
      <c r="AL16" s="18">
        <f t="shared" ca="1" si="3"/>
        <v>0</v>
      </c>
      <c r="AM16" s="18">
        <f t="shared" ca="1" si="3"/>
        <v>0</v>
      </c>
      <c r="AN16" s="18">
        <f t="shared" ca="1" si="3"/>
        <v>0</v>
      </c>
      <c r="AO16" s="18">
        <f t="shared" ca="1" si="3"/>
        <v>0</v>
      </c>
      <c r="AP16" s="18">
        <f t="shared" ca="1" si="3"/>
        <v>0</v>
      </c>
      <c r="AQ16" s="18">
        <f t="shared" ca="1" si="3"/>
        <v>0</v>
      </c>
      <c r="AR16" s="18">
        <f t="shared" ca="1" si="3"/>
        <v>0</v>
      </c>
      <c r="AS16" s="18">
        <f t="shared" ca="1" si="3"/>
        <v>0</v>
      </c>
      <c r="AT16" s="18">
        <f t="shared" ca="1" si="3"/>
        <v>0</v>
      </c>
      <c r="AU16" s="18">
        <f t="shared" ca="1" si="3"/>
        <v>0</v>
      </c>
      <c r="AV16" s="18">
        <f t="shared" ca="1" si="3"/>
        <v>0</v>
      </c>
      <c r="AW16" s="18">
        <f t="shared" ca="1" si="3"/>
        <v>0</v>
      </c>
      <c r="AX16" s="18">
        <f t="shared" ca="1" si="3"/>
        <v>0</v>
      </c>
      <c r="AY16" s="18">
        <f t="shared" ca="1" si="3"/>
        <v>0</v>
      </c>
      <c r="AZ16" s="18">
        <f t="shared" ca="1" si="3"/>
        <v>0</v>
      </c>
      <c r="BA16" s="18">
        <f t="shared" ca="1" si="4"/>
        <v>0</v>
      </c>
      <c r="BB16" s="18">
        <f t="shared" ca="1" si="4"/>
        <v>0</v>
      </c>
      <c r="BC16" s="18">
        <f t="shared" ca="1" si="4"/>
        <v>0</v>
      </c>
      <c r="BD16" s="18">
        <f t="shared" ca="1" si="4"/>
        <v>0</v>
      </c>
      <c r="BE16" s="18">
        <f t="shared" ca="1" si="4"/>
        <v>0</v>
      </c>
      <c r="BF16" s="18">
        <f t="shared" ca="1" si="4"/>
        <v>0</v>
      </c>
      <c r="BG16" s="18">
        <f t="shared" ca="1" si="4"/>
        <v>0</v>
      </c>
      <c r="BH16" s="18">
        <f t="shared" ca="1" si="4"/>
        <v>0</v>
      </c>
      <c r="BI16" s="18">
        <f t="shared" ca="1" si="4"/>
        <v>593858242.89448297</v>
      </c>
      <c r="BJ16" s="18">
        <f t="shared" ca="1" si="4"/>
        <v>317153368.54502535</v>
      </c>
      <c r="BK16" s="18">
        <f t="shared" ca="1" si="4"/>
        <v>0</v>
      </c>
      <c r="BL16" s="18">
        <f t="shared" ca="1" si="4"/>
        <v>0</v>
      </c>
      <c r="BM16" s="18">
        <f t="shared" ca="1" si="4"/>
        <v>0</v>
      </c>
      <c r="BN16" s="18">
        <f t="shared" ca="1" si="4"/>
        <v>0</v>
      </c>
      <c r="BO16" s="18">
        <f t="shared" ca="1" si="4"/>
        <v>0</v>
      </c>
      <c r="BP16" s="18">
        <f t="shared" ca="1" si="4"/>
        <v>0</v>
      </c>
      <c r="BQ16" s="18">
        <f t="shared" ca="1" si="5"/>
        <v>0</v>
      </c>
      <c r="BR16" s="18">
        <f t="shared" ca="1" si="5"/>
        <v>0</v>
      </c>
      <c r="BS16" s="18">
        <f t="shared" ca="1" si="5"/>
        <v>0</v>
      </c>
      <c r="BT16" s="18">
        <f t="shared" ca="1" si="5"/>
        <v>0</v>
      </c>
      <c r="BU16" s="18">
        <f t="shared" ca="1" si="5"/>
        <v>0</v>
      </c>
      <c r="BV16" s="18">
        <f t="shared" ca="1" si="5"/>
        <v>0</v>
      </c>
      <c r="BW16" s="18">
        <f t="shared" ca="1" si="5"/>
        <v>0</v>
      </c>
      <c r="BX16" s="18">
        <f t="shared" ca="1" si="5"/>
        <v>0</v>
      </c>
      <c r="BY16" s="18">
        <f t="shared" ca="1" si="5"/>
        <v>0</v>
      </c>
      <c r="BZ16" s="18">
        <f t="shared" ca="1" si="5"/>
        <v>0</v>
      </c>
      <c r="CA16" s="18">
        <f t="shared" ca="1" si="5"/>
        <v>0</v>
      </c>
      <c r="CB16" s="18">
        <f t="shared" ca="1" si="5"/>
        <v>0</v>
      </c>
      <c r="CC16" s="18">
        <f t="shared" ca="1" si="5"/>
        <v>0</v>
      </c>
      <c r="CD16" s="18">
        <f t="shared" ca="1" si="6"/>
        <v>0</v>
      </c>
      <c r="CE16" s="18">
        <f t="shared" ca="1" si="6"/>
        <v>0</v>
      </c>
      <c r="CF16" s="18">
        <f t="shared" ca="1" si="6"/>
        <v>0</v>
      </c>
      <c r="CG16" s="18">
        <f t="shared" ca="1" si="6"/>
        <v>0</v>
      </c>
      <c r="CH16" s="18">
        <f t="shared" ca="1" si="6"/>
        <v>0</v>
      </c>
      <c r="CI16" s="18">
        <f t="shared" ca="1" si="6"/>
        <v>0</v>
      </c>
      <c r="CJ16" s="19">
        <f t="shared" ca="1" si="11"/>
        <v>0</v>
      </c>
      <c r="CK16" s="18">
        <f t="shared" ca="1" si="7"/>
        <v>0</v>
      </c>
      <c r="CL16" s="18">
        <f t="shared" ca="1" si="7"/>
        <v>0</v>
      </c>
      <c r="CM16" s="19">
        <f t="shared" ca="1" si="12"/>
        <v>0</v>
      </c>
      <c r="CN16" s="18">
        <f t="shared" ca="1" si="8"/>
        <v>0</v>
      </c>
      <c r="CO16" s="18">
        <f t="shared" ca="1" si="8"/>
        <v>0</v>
      </c>
      <c r="CP16" s="19">
        <f t="shared" ca="1" si="13"/>
        <v>0</v>
      </c>
      <c r="CQ16" s="18">
        <f t="shared" ca="1" si="9"/>
        <v>0</v>
      </c>
      <c r="CR16" s="18">
        <f t="shared" ca="1" si="9"/>
        <v>0</v>
      </c>
      <c r="CS16" s="18">
        <f t="shared" ca="1" si="9"/>
        <v>0</v>
      </c>
      <c r="CT16" s="18">
        <f t="shared" ca="1" si="9"/>
        <v>0</v>
      </c>
      <c r="CU16" s="18">
        <f t="shared" ca="1" si="9"/>
        <v>0</v>
      </c>
      <c r="CV16" s="19">
        <f t="shared" ca="1" si="14"/>
        <v>911011611.43950832</v>
      </c>
    </row>
    <row r="17" spans="1:100" ht="12.75" customHeight="1">
      <c r="A17" s="55" t="s">
        <v>167</v>
      </c>
      <c r="B17" s="17">
        <v>1012</v>
      </c>
      <c r="C17" s="56" t="s">
        <v>147</v>
      </c>
      <c r="D17" s="19">
        <f t="shared" ca="1" si="10"/>
        <v>57135017.359999999</v>
      </c>
      <c r="E17" s="18">
        <f t="shared" ca="1" si="0"/>
        <v>2108931</v>
      </c>
      <c r="F17" s="18">
        <f t="shared" ca="1" si="0"/>
        <v>52007943</v>
      </c>
      <c r="G17" s="18">
        <f t="shared" ca="1" si="0"/>
        <v>3018143.3600000013</v>
      </c>
      <c r="H17" s="18">
        <f t="shared" ca="1" si="0"/>
        <v>43582733</v>
      </c>
      <c r="I17" s="18">
        <f t="shared" ca="1" si="0"/>
        <v>9015180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95631656</v>
      </c>
      <c r="P17" s="18">
        <f t="shared" ca="1" si="0"/>
        <v>0</v>
      </c>
      <c r="Q17" s="18">
        <f t="shared" ca="1" si="0"/>
        <v>32876081</v>
      </c>
      <c r="R17" s="18">
        <f t="shared" ca="1" si="0"/>
        <v>0</v>
      </c>
      <c r="S17" s="18">
        <f t="shared" ca="1" si="0"/>
        <v>0</v>
      </c>
      <c r="T17" s="18">
        <f t="shared" ca="1" si="1"/>
        <v>2823297816.21</v>
      </c>
      <c r="U17" s="18">
        <f t="shared" ca="1" si="2"/>
        <v>0</v>
      </c>
      <c r="V17" s="18">
        <f t="shared" ca="1" si="2"/>
        <v>60620871.170000002</v>
      </c>
      <c r="W17" s="18">
        <f t="shared" ca="1" si="2"/>
        <v>6935417.9900000002</v>
      </c>
      <c r="X17" s="18">
        <f t="shared" ca="1" si="2"/>
        <v>0</v>
      </c>
      <c r="Y17" s="18">
        <f t="shared" ca="1" si="2"/>
        <v>84971914</v>
      </c>
      <c r="Z17" s="18">
        <f t="shared" ca="1" si="2"/>
        <v>31556534</v>
      </c>
      <c r="AA17" s="18">
        <f t="shared" ca="1" si="2"/>
        <v>0</v>
      </c>
      <c r="AB17" s="18">
        <f t="shared" ca="1" si="2"/>
        <v>0</v>
      </c>
      <c r="AC17" s="18">
        <f t="shared" ca="1" si="2"/>
        <v>1602050</v>
      </c>
      <c r="AD17" s="18">
        <f t="shared" ca="1" si="2"/>
        <v>47496885</v>
      </c>
      <c r="AE17" s="18">
        <f t="shared" ca="1" si="2"/>
        <v>0</v>
      </c>
      <c r="AF17" s="18">
        <f t="shared" ca="1" si="2"/>
        <v>1017921</v>
      </c>
      <c r="AG17" s="18">
        <f t="shared" ca="1" si="2"/>
        <v>-746785</v>
      </c>
      <c r="AH17" s="18">
        <f t="shared" ca="1" si="2"/>
        <v>1630117</v>
      </c>
      <c r="AI17" s="18">
        <f t="shared" ca="1" si="2"/>
        <v>0</v>
      </c>
      <c r="AJ17" s="18">
        <f t="shared" ca="1" si="2"/>
        <v>1554697</v>
      </c>
      <c r="AK17" s="18">
        <f t="shared" ca="1" si="3"/>
        <v>905</v>
      </c>
      <c r="AL17" s="18">
        <f t="shared" ca="1" si="3"/>
        <v>0</v>
      </c>
      <c r="AM17" s="18">
        <f t="shared" ca="1" si="3"/>
        <v>8196650</v>
      </c>
      <c r="AN17" s="18">
        <f t="shared" ca="1" si="3"/>
        <v>52500</v>
      </c>
      <c r="AO17" s="18">
        <f t="shared" ca="1" si="3"/>
        <v>0</v>
      </c>
      <c r="AP17" s="18">
        <f t="shared" ca="1" si="3"/>
        <v>2577495</v>
      </c>
      <c r="AQ17" s="18">
        <f t="shared" ca="1" si="3"/>
        <v>0</v>
      </c>
      <c r="AR17" s="18">
        <f t="shared" ca="1" si="3"/>
        <v>0</v>
      </c>
      <c r="AS17" s="18">
        <f t="shared" ca="1" si="3"/>
        <v>0</v>
      </c>
      <c r="AT17" s="18">
        <f t="shared" ca="1" si="3"/>
        <v>726433580</v>
      </c>
      <c r="AU17" s="18">
        <f t="shared" ca="1" si="3"/>
        <v>16982370</v>
      </c>
      <c r="AV17" s="18">
        <f t="shared" ca="1" si="3"/>
        <v>19492077</v>
      </c>
      <c r="AW17" s="18">
        <f t="shared" ca="1" si="3"/>
        <v>0</v>
      </c>
      <c r="AX17" s="18">
        <f t="shared" ca="1" si="3"/>
        <v>11091807</v>
      </c>
      <c r="AY17" s="18">
        <f t="shared" ca="1" si="3"/>
        <v>0</v>
      </c>
      <c r="AZ17" s="18">
        <f t="shared" ca="1" si="3"/>
        <v>0</v>
      </c>
      <c r="BA17" s="18">
        <f t="shared" ca="1" si="4"/>
        <v>0</v>
      </c>
      <c r="BB17" s="18">
        <f t="shared" ca="1" si="4"/>
        <v>0</v>
      </c>
      <c r="BC17" s="18">
        <f t="shared" ca="1" si="4"/>
        <v>0</v>
      </c>
      <c r="BD17" s="18">
        <f t="shared" ca="1" si="4"/>
        <v>28268245</v>
      </c>
      <c r="BE17" s="18">
        <f t="shared" ca="1" si="4"/>
        <v>0</v>
      </c>
      <c r="BF17" s="18">
        <f t="shared" ca="1" si="4"/>
        <v>0</v>
      </c>
      <c r="BG17" s="18">
        <f t="shared" ca="1" si="4"/>
        <v>0</v>
      </c>
      <c r="BH17" s="18">
        <f t="shared" ca="1" si="4"/>
        <v>0</v>
      </c>
      <c r="BI17" s="18">
        <f t="shared" ca="1" si="4"/>
        <v>0</v>
      </c>
      <c r="BJ17" s="18">
        <f t="shared" ca="1" si="4"/>
        <v>0</v>
      </c>
      <c r="BK17" s="18">
        <f t="shared" ca="1" si="4"/>
        <v>0</v>
      </c>
      <c r="BL17" s="18">
        <f t="shared" ca="1" si="4"/>
        <v>0</v>
      </c>
      <c r="BM17" s="18">
        <f t="shared" ca="1" si="4"/>
        <v>0</v>
      </c>
      <c r="BN17" s="18">
        <f t="shared" ca="1" si="4"/>
        <v>182218781</v>
      </c>
      <c r="BO17" s="18">
        <f t="shared" ca="1" si="4"/>
        <v>0</v>
      </c>
      <c r="BP17" s="18">
        <f t="shared" ca="1" si="4"/>
        <v>42169595</v>
      </c>
      <c r="BQ17" s="18">
        <f t="shared" ca="1" si="5"/>
        <v>3699215</v>
      </c>
      <c r="BR17" s="18">
        <f t="shared" ca="1" si="5"/>
        <v>375888760</v>
      </c>
      <c r="BS17" s="18">
        <f t="shared" ca="1" si="5"/>
        <v>29076038</v>
      </c>
      <c r="BT17" s="18">
        <f t="shared" ca="1" si="5"/>
        <v>0</v>
      </c>
      <c r="BU17" s="18">
        <f t="shared" ca="1" si="5"/>
        <v>0</v>
      </c>
      <c r="BV17" s="18">
        <f t="shared" ca="1" si="5"/>
        <v>20200459</v>
      </c>
      <c r="BW17" s="18">
        <f t="shared" ca="1" si="5"/>
        <v>0</v>
      </c>
      <c r="BX17" s="18">
        <f t="shared" ca="1" si="5"/>
        <v>0</v>
      </c>
      <c r="BY17" s="18">
        <f t="shared" ca="1" si="5"/>
        <v>0</v>
      </c>
      <c r="BZ17" s="18">
        <f t="shared" ca="1" si="5"/>
        <v>0</v>
      </c>
      <c r="CA17" s="18">
        <f t="shared" ca="1" si="5"/>
        <v>0</v>
      </c>
      <c r="CB17" s="18">
        <f t="shared" ca="1" si="5"/>
        <v>0</v>
      </c>
      <c r="CC17" s="18">
        <f t="shared" ca="1" si="5"/>
        <v>0</v>
      </c>
      <c r="CD17" s="18">
        <f t="shared" ca="1" si="6"/>
        <v>0</v>
      </c>
      <c r="CE17" s="18">
        <f t="shared" ca="1" si="6"/>
        <v>0</v>
      </c>
      <c r="CF17" s="18">
        <f t="shared" ca="1" si="6"/>
        <v>0</v>
      </c>
      <c r="CG17" s="18">
        <f t="shared" ca="1" si="6"/>
        <v>0</v>
      </c>
      <c r="CH17" s="18">
        <f t="shared" ca="1" si="6"/>
        <v>0</v>
      </c>
      <c r="CI17" s="18">
        <f t="shared" ca="1" si="6"/>
        <v>0</v>
      </c>
      <c r="CJ17" s="19">
        <f t="shared" ca="1" si="11"/>
        <v>0</v>
      </c>
      <c r="CK17" s="18">
        <f t="shared" ca="1" si="7"/>
        <v>0</v>
      </c>
      <c r="CL17" s="18">
        <f t="shared" ca="1" si="7"/>
        <v>0</v>
      </c>
      <c r="CM17" s="19">
        <f t="shared" ca="1" si="12"/>
        <v>0</v>
      </c>
      <c r="CN17" s="18">
        <f t="shared" ca="1" si="8"/>
        <v>0</v>
      </c>
      <c r="CO17" s="18">
        <f t="shared" ca="1" si="8"/>
        <v>0</v>
      </c>
      <c r="CP17" s="19">
        <f t="shared" ca="1" si="13"/>
        <v>0</v>
      </c>
      <c r="CQ17" s="18">
        <f t="shared" ca="1" si="9"/>
        <v>0</v>
      </c>
      <c r="CR17" s="18">
        <f t="shared" ca="1" si="9"/>
        <v>0</v>
      </c>
      <c r="CS17" s="18">
        <f t="shared" ca="1" si="9"/>
        <v>140081</v>
      </c>
      <c r="CT17" s="18">
        <f t="shared" ca="1" si="9"/>
        <v>185902531.47999999</v>
      </c>
      <c r="CU17" s="18">
        <f t="shared" ca="1" si="9"/>
        <v>0</v>
      </c>
      <c r="CV17" s="19">
        <f t="shared" ca="1" si="14"/>
        <v>4950569195.2099991</v>
      </c>
    </row>
    <row r="18" spans="1:100" ht="12.75" customHeight="1">
      <c r="A18" s="55" t="s">
        <v>169</v>
      </c>
      <c r="B18" s="17">
        <v>1013</v>
      </c>
      <c r="C18" s="56" t="s">
        <v>147</v>
      </c>
      <c r="D18" s="19">
        <f t="shared" ca="1" si="10"/>
        <v>82143583.593999997</v>
      </c>
      <c r="E18" s="18">
        <f t="shared" ca="1" si="0"/>
        <v>3235374.0440000002</v>
      </c>
      <c r="F18" s="18">
        <f t="shared" ca="1" si="0"/>
        <v>52952823.839999996</v>
      </c>
      <c r="G18" s="18">
        <f t="shared" ca="1" si="0"/>
        <v>25955385.709999997</v>
      </c>
      <c r="H18" s="18">
        <f t="shared" ca="1" si="0"/>
        <v>24231148.029999997</v>
      </c>
      <c r="I18" s="18">
        <f t="shared" ca="1" si="0"/>
        <v>7195108.0800000001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95002519.019999996</v>
      </c>
      <c r="P18" s="18">
        <f t="shared" ca="1" si="0"/>
        <v>0</v>
      </c>
      <c r="Q18" s="18">
        <f t="shared" ca="1" si="0"/>
        <v>147221.41</v>
      </c>
      <c r="R18" s="18">
        <f t="shared" ca="1" si="0"/>
        <v>0</v>
      </c>
      <c r="S18" s="18">
        <f t="shared" ca="1" si="0"/>
        <v>0</v>
      </c>
      <c r="T18" s="18">
        <f t="shared" ca="1" si="1"/>
        <v>0</v>
      </c>
      <c r="U18" s="18">
        <f t="shared" ca="1" si="2"/>
        <v>0</v>
      </c>
      <c r="V18" s="18">
        <f t="shared" ca="1" si="2"/>
        <v>0</v>
      </c>
      <c r="W18" s="18">
        <f t="shared" ca="1" si="2"/>
        <v>2068.9</v>
      </c>
      <c r="X18" s="18">
        <f t="shared" ca="1" si="2"/>
        <v>0</v>
      </c>
      <c r="Y18" s="18">
        <f t="shared" ca="1" si="2"/>
        <v>68492902.239999995</v>
      </c>
      <c r="Z18" s="18">
        <f t="shared" ca="1" si="2"/>
        <v>54407220.159999996</v>
      </c>
      <c r="AA18" s="18">
        <f t="shared" ca="1" si="2"/>
        <v>0</v>
      </c>
      <c r="AB18" s="18">
        <f t="shared" ca="1" si="2"/>
        <v>0</v>
      </c>
      <c r="AC18" s="18">
        <f t="shared" ca="1" si="2"/>
        <v>1825616.26</v>
      </c>
      <c r="AD18" s="18">
        <f t="shared" ca="1" si="2"/>
        <v>3490623.35</v>
      </c>
      <c r="AE18" s="18">
        <f t="shared" ca="1" si="2"/>
        <v>0</v>
      </c>
      <c r="AF18" s="18">
        <f t="shared" ca="1" si="2"/>
        <v>11798038.960000001</v>
      </c>
      <c r="AG18" s="18">
        <f t="shared" ca="1" si="2"/>
        <v>0</v>
      </c>
      <c r="AH18" s="18">
        <f t="shared" ca="1" si="2"/>
        <v>0</v>
      </c>
      <c r="AI18" s="18">
        <f t="shared" ca="1" si="2"/>
        <v>0</v>
      </c>
      <c r="AJ18" s="18">
        <f t="shared" ca="1" si="2"/>
        <v>1495475.55</v>
      </c>
      <c r="AK18" s="18">
        <f t="shared" ca="1" si="3"/>
        <v>1697031.63</v>
      </c>
      <c r="AL18" s="18">
        <f t="shared" ca="1" si="3"/>
        <v>0</v>
      </c>
      <c r="AM18" s="18">
        <f t="shared" ca="1" si="3"/>
        <v>29726114.190000001</v>
      </c>
      <c r="AN18" s="18">
        <f t="shared" ca="1" si="3"/>
        <v>286788.78999999998</v>
      </c>
      <c r="AO18" s="18">
        <f t="shared" ca="1" si="3"/>
        <v>0</v>
      </c>
      <c r="AP18" s="18">
        <f t="shared" ca="1" si="3"/>
        <v>2878.14</v>
      </c>
      <c r="AQ18" s="18">
        <f t="shared" ca="1" si="3"/>
        <v>0</v>
      </c>
      <c r="AR18" s="18">
        <f t="shared" ca="1" si="3"/>
        <v>0</v>
      </c>
      <c r="AS18" s="18">
        <f t="shared" ca="1" si="3"/>
        <v>0</v>
      </c>
      <c r="AT18" s="18">
        <f t="shared" ca="1" si="3"/>
        <v>365753685.97999996</v>
      </c>
      <c r="AU18" s="18">
        <f t="shared" ca="1" si="3"/>
        <v>5748680.4199999999</v>
      </c>
      <c r="AV18" s="18">
        <f t="shared" ca="1" si="3"/>
        <v>10232.790000000001</v>
      </c>
      <c r="AW18" s="18">
        <f t="shared" ca="1" si="3"/>
        <v>0</v>
      </c>
      <c r="AX18" s="18">
        <f t="shared" ca="1" si="3"/>
        <v>8540924.7799999993</v>
      </c>
      <c r="AY18" s="18">
        <f t="shared" ca="1" si="3"/>
        <v>0</v>
      </c>
      <c r="AZ18" s="18">
        <f t="shared" ca="1" si="3"/>
        <v>0</v>
      </c>
      <c r="BA18" s="18">
        <f t="shared" ca="1" si="4"/>
        <v>0</v>
      </c>
      <c r="BB18" s="18">
        <f t="shared" ca="1" si="4"/>
        <v>0</v>
      </c>
      <c r="BC18" s="18">
        <f t="shared" ca="1" si="4"/>
        <v>0</v>
      </c>
      <c r="BD18" s="18">
        <f t="shared" ca="1" si="4"/>
        <v>37922686.329999998</v>
      </c>
      <c r="BE18" s="18">
        <f t="shared" ca="1" si="4"/>
        <v>0</v>
      </c>
      <c r="BF18" s="18">
        <f t="shared" ca="1" si="4"/>
        <v>0</v>
      </c>
      <c r="BG18" s="18">
        <f t="shared" ca="1" si="4"/>
        <v>0</v>
      </c>
      <c r="BH18" s="18">
        <f t="shared" ca="1" si="4"/>
        <v>0</v>
      </c>
      <c r="BI18" s="18">
        <f t="shared" ca="1" si="4"/>
        <v>0</v>
      </c>
      <c r="BJ18" s="18">
        <f t="shared" ca="1" si="4"/>
        <v>0</v>
      </c>
      <c r="BK18" s="18">
        <f t="shared" ca="1" si="4"/>
        <v>0</v>
      </c>
      <c r="BL18" s="18">
        <f t="shared" ca="1" si="4"/>
        <v>0</v>
      </c>
      <c r="BM18" s="18">
        <f t="shared" ca="1" si="4"/>
        <v>0</v>
      </c>
      <c r="BN18" s="18">
        <f t="shared" ca="1" si="4"/>
        <v>336946.39</v>
      </c>
      <c r="BO18" s="18">
        <f t="shared" ca="1" si="4"/>
        <v>0</v>
      </c>
      <c r="BP18" s="18">
        <f t="shared" ca="1" si="4"/>
        <v>171088537.88000003</v>
      </c>
      <c r="BQ18" s="18">
        <f t="shared" ca="1" si="5"/>
        <v>36088407.829999998</v>
      </c>
      <c r="BR18" s="18">
        <f t="shared" ca="1" si="5"/>
        <v>249798615.75</v>
      </c>
      <c r="BS18" s="18">
        <f t="shared" ca="1" si="5"/>
        <v>14758460.08</v>
      </c>
      <c r="BT18" s="18">
        <f t="shared" ca="1" si="5"/>
        <v>0</v>
      </c>
      <c r="BU18" s="18">
        <f t="shared" ca="1" si="5"/>
        <v>0</v>
      </c>
      <c r="BV18" s="18">
        <f t="shared" ca="1" si="5"/>
        <v>68671391.519999996</v>
      </c>
      <c r="BW18" s="18">
        <f t="shared" ca="1" si="5"/>
        <v>0</v>
      </c>
      <c r="BX18" s="18">
        <f t="shared" ca="1" si="5"/>
        <v>0</v>
      </c>
      <c r="BY18" s="18">
        <f t="shared" ca="1" si="5"/>
        <v>0</v>
      </c>
      <c r="BZ18" s="18">
        <f t="shared" ca="1" si="5"/>
        <v>0</v>
      </c>
      <c r="CA18" s="18">
        <f t="shared" ca="1" si="5"/>
        <v>0</v>
      </c>
      <c r="CB18" s="18">
        <f t="shared" ca="1" si="5"/>
        <v>0</v>
      </c>
      <c r="CC18" s="18">
        <f t="shared" ca="1" si="5"/>
        <v>0</v>
      </c>
      <c r="CD18" s="18">
        <f t="shared" ca="1" si="6"/>
        <v>0</v>
      </c>
      <c r="CE18" s="18">
        <f t="shared" ca="1" si="6"/>
        <v>0</v>
      </c>
      <c r="CF18" s="18">
        <f t="shared" ca="1" si="6"/>
        <v>0</v>
      </c>
      <c r="CG18" s="18">
        <f t="shared" ca="1" si="6"/>
        <v>0</v>
      </c>
      <c r="CH18" s="18">
        <f t="shared" ca="1" si="6"/>
        <v>0</v>
      </c>
      <c r="CI18" s="18">
        <f t="shared" ca="1" si="6"/>
        <v>0</v>
      </c>
      <c r="CJ18" s="19">
        <f t="shared" ca="1" si="11"/>
        <v>0</v>
      </c>
      <c r="CK18" s="18">
        <f t="shared" ca="1" si="7"/>
        <v>0</v>
      </c>
      <c r="CL18" s="18">
        <f t="shared" ca="1" si="7"/>
        <v>0</v>
      </c>
      <c r="CM18" s="19">
        <f t="shared" ca="1" si="12"/>
        <v>0</v>
      </c>
      <c r="CN18" s="18">
        <f t="shared" ca="1" si="8"/>
        <v>0</v>
      </c>
      <c r="CO18" s="18">
        <f t="shared" ca="1" si="8"/>
        <v>0</v>
      </c>
      <c r="CP18" s="19">
        <f t="shared" ca="1" si="13"/>
        <v>0</v>
      </c>
      <c r="CQ18" s="18">
        <f t="shared" ca="1" si="9"/>
        <v>0</v>
      </c>
      <c r="CR18" s="18">
        <f t="shared" ca="1" si="9"/>
        <v>0</v>
      </c>
      <c r="CS18" s="18">
        <f t="shared" ca="1" si="9"/>
        <v>7725605.6399999997</v>
      </c>
      <c r="CT18" s="18">
        <f t="shared" ca="1" si="9"/>
        <v>0</v>
      </c>
      <c r="CU18" s="18">
        <f t="shared" ca="1" si="9"/>
        <v>0</v>
      </c>
      <c r="CV18" s="19">
        <f t="shared" ca="1" si="14"/>
        <v>1348388513.6940002</v>
      </c>
    </row>
    <row r="19" spans="1:100" ht="12.75" customHeight="1">
      <c r="A19" s="55" t="s">
        <v>171</v>
      </c>
      <c r="B19" s="17">
        <v>1016</v>
      </c>
      <c r="C19" s="56" t="s">
        <v>147</v>
      </c>
      <c r="D19" s="19">
        <f t="shared" ca="1" si="1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59922441.537040994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1"/>
        <v>0</v>
      </c>
      <c r="U19" s="18">
        <f t="shared" ca="1" si="2"/>
        <v>0</v>
      </c>
      <c r="V19" s="18">
        <f t="shared" ca="1" si="2"/>
        <v>0</v>
      </c>
      <c r="W19" s="18">
        <f t="shared" ca="1" si="2"/>
        <v>0</v>
      </c>
      <c r="X19" s="18">
        <f t="shared" ca="1" si="2"/>
        <v>0</v>
      </c>
      <c r="Y19" s="18">
        <f t="shared" ca="1" si="2"/>
        <v>0</v>
      </c>
      <c r="Z19" s="18">
        <f t="shared" ca="1" si="2"/>
        <v>0</v>
      </c>
      <c r="AA19" s="18">
        <f t="shared" ca="1" si="2"/>
        <v>0</v>
      </c>
      <c r="AB19" s="18">
        <f t="shared" ca="1" si="2"/>
        <v>0</v>
      </c>
      <c r="AC19" s="18">
        <f t="shared" ca="1" si="2"/>
        <v>0</v>
      </c>
      <c r="AD19" s="18">
        <f t="shared" ca="1" si="2"/>
        <v>0</v>
      </c>
      <c r="AE19" s="18">
        <f t="shared" ca="1" si="2"/>
        <v>0</v>
      </c>
      <c r="AF19" s="18">
        <f t="shared" ca="1" si="2"/>
        <v>0</v>
      </c>
      <c r="AG19" s="18">
        <f t="shared" ca="1" si="2"/>
        <v>0</v>
      </c>
      <c r="AH19" s="18">
        <f t="shared" ca="1" si="2"/>
        <v>0</v>
      </c>
      <c r="AI19" s="18">
        <f t="shared" ca="1" si="2"/>
        <v>0</v>
      </c>
      <c r="AJ19" s="18">
        <f t="shared" ca="1" si="2"/>
        <v>0</v>
      </c>
      <c r="AK19" s="18">
        <f t="shared" ca="1" si="3"/>
        <v>0</v>
      </c>
      <c r="AL19" s="18">
        <f t="shared" ca="1" si="3"/>
        <v>0</v>
      </c>
      <c r="AM19" s="18">
        <f t="shared" ca="1" si="3"/>
        <v>0</v>
      </c>
      <c r="AN19" s="18">
        <f t="shared" ca="1" si="3"/>
        <v>0</v>
      </c>
      <c r="AO19" s="18">
        <f t="shared" ca="1" si="3"/>
        <v>0</v>
      </c>
      <c r="AP19" s="18">
        <f t="shared" ca="1" si="3"/>
        <v>0</v>
      </c>
      <c r="AQ19" s="18">
        <f t="shared" ca="1" si="3"/>
        <v>0</v>
      </c>
      <c r="AR19" s="18">
        <f t="shared" ca="1" si="3"/>
        <v>0</v>
      </c>
      <c r="AS19" s="18">
        <f t="shared" ca="1" si="3"/>
        <v>0</v>
      </c>
      <c r="AT19" s="18">
        <f t="shared" ca="1" si="3"/>
        <v>0</v>
      </c>
      <c r="AU19" s="18">
        <f t="shared" ca="1" si="3"/>
        <v>0</v>
      </c>
      <c r="AV19" s="18">
        <f t="shared" ca="1" si="3"/>
        <v>0</v>
      </c>
      <c r="AW19" s="18">
        <f t="shared" ca="1" si="3"/>
        <v>0</v>
      </c>
      <c r="AX19" s="18">
        <f t="shared" ca="1" si="3"/>
        <v>0</v>
      </c>
      <c r="AY19" s="18">
        <f t="shared" ca="1" si="3"/>
        <v>0</v>
      </c>
      <c r="AZ19" s="18">
        <f t="shared" ca="1" si="3"/>
        <v>0</v>
      </c>
      <c r="BA19" s="18">
        <f t="shared" ca="1" si="4"/>
        <v>0</v>
      </c>
      <c r="BB19" s="18">
        <f t="shared" ca="1" si="4"/>
        <v>0</v>
      </c>
      <c r="BC19" s="18">
        <f t="shared" ca="1" si="4"/>
        <v>0</v>
      </c>
      <c r="BD19" s="18">
        <f t="shared" ca="1" si="4"/>
        <v>0</v>
      </c>
      <c r="BE19" s="18">
        <f t="shared" ca="1" si="4"/>
        <v>0</v>
      </c>
      <c r="BF19" s="18">
        <f t="shared" ca="1" si="4"/>
        <v>0</v>
      </c>
      <c r="BG19" s="18">
        <f t="shared" ca="1" si="4"/>
        <v>0</v>
      </c>
      <c r="BH19" s="18">
        <f t="shared" ca="1" si="4"/>
        <v>0</v>
      </c>
      <c r="BI19" s="18">
        <f t="shared" ca="1" si="4"/>
        <v>479989121</v>
      </c>
      <c r="BJ19" s="18">
        <f t="shared" ca="1" si="4"/>
        <v>78428294</v>
      </c>
      <c r="BK19" s="18">
        <f t="shared" ca="1" si="4"/>
        <v>0</v>
      </c>
      <c r="BL19" s="18">
        <f t="shared" ca="1" si="4"/>
        <v>0</v>
      </c>
      <c r="BM19" s="18">
        <f t="shared" ca="1" si="4"/>
        <v>0</v>
      </c>
      <c r="BN19" s="18">
        <f t="shared" ca="1" si="4"/>
        <v>0</v>
      </c>
      <c r="BO19" s="18">
        <f t="shared" ca="1" si="4"/>
        <v>0</v>
      </c>
      <c r="BP19" s="18">
        <f t="shared" ca="1" si="4"/>
        <v>0</v>
      </c>
      <c r="BQ19" s="18">
        <f t="shared" ca="1" si="5"/>
        <v>0</v>
      </c>
      <c r="BR19" s="18">
        <f t="shared" ca="1" si="5"/>
        <v>0</v>
      </c>
      <c r="BS19" s="18">
        <f t="shared" ca="1" si="5"/>
        <v>0</v>
      </c>
      <c r="BT19" s="18">
        <f t="shared" ca="1" si="5"/>
        <v>0</v>
      </c>
      <c r="BU19" s="18">
        <f t="shared" ca="1" si="5"/>
        <v>0</v>
      </c>
      <c r="BV19" s="18">
        <f t="shared" ca="1" si="5"/>
        <v>0</v>
      </c>
      <c r="BW19" s="18">
        <f t="shared" ca="1" si="5"/>
        <v>0</v>
      </c>
      <c r="BX19" s="18">
        <f t="shared" ca="1" si="5"/>
        <v>0</v>
      </c>
      <c r="BY19" s="18">
        <f t="shared" ca="1" si="5"/>
        <v>0</v>
      </c>
      <c r="BZ19" s="18">
        <f t="shared" ca="1" si="5"/>
        <v>0</v>
      </c>
      <c r="CA19" s="18">
        <f t="shared" ca="1" si="5"/>
        <v>0</v>
      </c>
      <c r="CB19" s="18">
        <f t="shared" ca="1" si="5"/>
        <v>0</v>
      </c>
      <c r="CC19" s="18">
        <f t="shared" ca="1" si="5"/>
        <v>0</v>
      </c>
      <c r="CD19" s="18">
        <f t="shared" ca="1" si="6"/>
        <v>0</v>
      </c>
      <c r="CE19" s="18">
        <f t="shared" ca="1" si="6"/>
        <v>0</v>
      </c>
      <c r="CF19" s="18">
        <f t="shared" ca="1" si="6"/>
        <v>0</v>
      </c>
      <c r="CG19" s="18">
        <f t="shared" ca="1" si="6"/>
        <v>0</v>
      </c>
      <c r="CH19" s="18">
        <f t="shared" ca="1" si="6"/>
        <v>0</v>
      </c>
      <c r="CI19" s="18">
        <f t="shared" ca="1" si="6"/>
        <v>0</v>
      </c>
      <c r="CJ19" s="19">
        <f t="shared" ca="1" si="11"/>
        <v>0</v>
      </c>
      <c r="CK19" s="18">
        <f t="shared" ca="1" si="7"/>
        <v>0</v>
      </c>
      <c r="CL19" s="18">
        <f t="shared" ca="1" si="7"/>
        <v>0</v>
      </c>
      <c r="CM19" s="19">
        <f t="shared" ca="1" si="12"/>
        <v>0</v>
      </c>
      <c r="CN19" s="18">
        <f t="shared" ca="1" si="8"/>
        <v>0</v>
      </c>
      <c r="CO19" s="18">
        <f t="shared" ca="1" si="8"/>
        <v>0</v>
      </c>
      <c r="CP19" s="19">
        <f t="shared" ca="1" si="13"/>
        <v>0</v>
      </c>
      <c r="CQ19" s="18">
        <f t="shared" ca="1" si="9"/>
        <v>0</v>
      </c>
      <c r="CR19" s="18">
        <f t="shared" ca="1" si="9"/>
        <v>0</v>
      </c>
      <c r="CS19" s="18">
        <f t="shared" ca="1" si="9"/>
        <v>0</v>
      </c>
      <c r="CT19" s="18">
        <f t="shared" ca="1" si="9"/>
        <v>0</v>
      </c>
      <c r="CU19" s="18">
        <f t="shared" ca="1" si="9"/>
        <v>0</v>
      </c>
      <c r="CV19" s="19">
        <f t="shared" ca="1" si="14"/>
        <v>618339856.53704095</v>
      </c>
    </row>
    <row r="20" spans="1:100" ht="12.75" customHeight="1">
      <c r="A20" s="55" t="s">
        <v>173</v>
      </c>
      <c r="B20" s="17">
        <v>1017</v>
      </c>
      <c r="C20" s="56" t="s">
        <v>147</v>
      </c>
      <c r="D20" s="19">
        <f t="shared" ca="1" si="10"/>
        <v>4734941739.4800005</v>
      </c>
      <c r="E20" s="18">
        <f t="shared" ca="1" si="0"/>
        <v>1524986959.7300003</v>
      </c>
      <c r="F20" s="18">
        <f t="shared" ca="1" si="0"/>
        <v>1980394393.2</v>
      </c>
      <c r="G20" s="18">
        <f t="shared" ca="1" si="0"/>
        <v>1229560386.5500002</v>
      </c>
      <c r="H20" s="18">
        <f t="shared" ca="1" si="0"/>
        <v>11392.69</v>
      </c>
      <c r="I20" s="18">
        <f t="shared" ca="1" si="0"/>
        <v>382666883.35000008</v>
      </c>
      <c r="J20" s="18">
        <f t="shared" ca="1" si="0"/>
        <v>0</v>
      </c>
      <c r="K20" s="18">
        <f t="shared" ca="1" si="0"/>
        <v>0</v>
      </c>
      <c r="L20" s="18">
        <f t="shared" ca="1" si="0"/>
        <v>2500</v>
      </c>
      <c r="M20" s="18">
        <f t="shared" ca="1" si="0"/>
        <v>0</v>
      </c>
      <c r="N20" s="18">
        <f t="shared" ca="1" si="0"/>
        <v>0</v>
      </c>
      <c r="O20" s="18">
        <f t="shared" ca="1" si="0"/>
        <v>256449839.57999998</v>
      </c>
      <c r="P20" s="18">
        <f t="shared" ca="1" si="0"/>
        <v>269987.65999999997</v>
      </c>
      <c r="Q20" s="18">
        <f t="shared" ca="1" si="0"/>
        <v>114879615.73</v>
      </c>
      <c r="R20" s="18">
        <f t="shared" ca="1" si="0"/>
        <v>0</v>
      </c>
      <c r="S20" s="18">
        <f t="shared" ca="1" si="0"/>
        <v>0</v>
      </c>
      <c r="T20" s="18">
        <f t="shared" ca="1" si="1"/>
        <v>1348724161.1599998</v>
      </c>
      <c r="U20" s="18">
        <f t="shared" ca="1" si="2"/>
        <v>7220896.46</v>
      </c>
      <c r="V20" s="18">
        <f t="shared" ca="1" si="2"/>
        <v>291518227.79999995</v>
      </c>
      <c r="W20" s="18">
        <f t="shared" ca="1" si="2"/>
        <v>1500138099.27</v>
      </c>
      <c r="X20" s="18">
        <f t="shared" ca="1" si="2"/>
        <v>184638.19</v>
      </c>
      <c r="Y20" s="18">
        <f t="shared" ca="1" si="2"/>
        <v>150155521.66999999</v>
      </c>
      <c r="Z20" s="18">
        <f t="shared" ca="1" si="2"/>
        <v>216283611.31</v>
      </c>
      <c r="AA20" s="18">
        <f t="shared" ca="1" si="2"/>
        <v>0</v>
      </c>
      <c r="AB20" s="18">
        <f t="shared" ca="1" si="2"/>
        <v>117086</v>
      </c>
      <c r="AC20" s="18">
        <f t="shared" ca="1" si="2"/>
        <v>68429064.120000005</v>
      </c>
      <c r="AD20" s="18">
        <f t="shared" ca="1" si="2"/>
        <v>629239947.44000006</v>
      </c>
      <c r="AE20" s="18">
        <f t="shared" ca="1" si="2"/>
        <v>0</v>
      </c>
      <c r="AF20" s="18">
        <f t="shared" ca="1" si="2"/>
        <v>2396144</v>
      </c>
      <c r="AG20" s="18">
        <f t="shared" ca="1" si="2"/>
        <v>21155172.890000001</v>
      </c>
      <c r="AH20" s="18">
        <f t="shared" ca="1" si="2"/>
        <v>9561728.6600000001</v>
      </c>
      <c r="AI20" s="18">
        <f t="shared" ca="1" si="2"/>
        <v>6901189.25</v>
      </c>
      <c r="AJ20" s="18">
        <f t="shared" ca="1" si="2"/>
        <v>1894431.1500000001</v>
      </c>
      <c r="AK20" s="18">
        <f t="shared" ca="1" si="3"/>
        <v>0</v>
      </c>
      <c r="AL20" s="18">
        <f t="shared" ca="1" si="3"/>
        <v>0</v>
      </c>
      <c r="AM20" s="18">
        <f t="shared" ca="1" si="3"/>
        <v>21121888.09</v>
      </c>
      <c r="AN20" s="18">
        <f t="shared" ca="1" si="3"/>
        <v>455787.6</v>
      </c>
      <c r="AO20" s="18">
        <f t="shared" ca="1" si="3"/>
        <v>0</v>
      </c>
      <c r="AP20" s="18">
        <f t="shared" ca="1" si="3"/>
        <v>14430705.479999999</v>
      </c>
      <c r="AQ20" s="18">
        <f t="shared" ca="1" si="3"/>
        <v>0</v>
      </c>
      <c r="AR20" s="18">
        <f t="shared" ca="1" si="3"/>
        <v>0</v>
      </c>
      <c r="AS20" s="18">
        <f t="shared" ca="1" si="3"/>
        <v>0</v>
      </c>
      <c r="AT20" s="18">
        <f t="shared" ca="1" si="3"/>
        <v>0</v>
      </c>
      <c r="AU20" s="18">
        <f t="shared" ca="1" si="3"/>
        <v>0</v>
      </c>
      <c r="AV20" s="18">
        <f t="shared" ca="1" si="3"/>
        <v>0</v>
      </c>
      <c r="AW20" s="18">
        <f t="shared" ca="1" si="3"/>
        <v>0</v>
      </c>
      <c r="AX20" s="18">
        <f t="shared" ca="1" si="3"/>
        <v>0</v>
      </c>
      <c r="AY20" s="18">
        <f t="shared" ca="1" si="3"/>
        <v>0</v>
      </c>
      <c r="AZ20" s="18">
        <f t="shared" ca="1" si="3"/>
        <v>0</v>
      </c>
      <c r="BA20" s="18">
        <f t="shared" ca="1" si="4"/>
        <v>0</v>
      </c>
      <c r="BB20" s="18">
        <f t="shared" ca="1" si="4"/>
        <v>0</v>
      </c>
      <c r="BC20" s="18">
        <f t="shared" ca="1" si="4"/>
        <v>0</v>
      </c>
      <c r="BD20" s="18">
        <f t="shared" ca="1" si="4"/>
        <v>435339353.20999998</v>
      </c>
      <c r="BE20" s="18">
        <f t="shared" ca="1" si="4"/>
        <v>79931.8</v>
      </c>
      <c r="BF20" s="18">
        <f t="shared" ca="1" si="4"/>
        <v>0</v>
      </c>
      <c r="BG20" s="18">
        <f t="shared" ca="1" si="4"/>
        <v>0</v>
      </c>
      <c r="BH20" s="18">
        <f t="shared" ca="1" si="4"/>
        <v>0</v>
      </c>
      <c r="BI20" s="18">
        <f t="shared" ca="1" si="4"/>
        <v>1744061.5</v>
      </c>
      <c r="BJ20" s="18">
        <f t="shared" ca="1" si="4"/>
        <v>0</v>
      </c>
      <c r="BK20" s="18">
        <f t="shared" ca="1" si="4"/>
        <v>0</v>
      </c>
      <c r="BL20" s="18">
        <f t="shared" ca="1" si="4"/>
        <v>0</v>
      </c>
      <c r="BM20" s="18">
        <f t="shared" ca="1" si="4"/>
        <v>1904530.64</v>
      </c>
      <c r="BN20" s="18">
        <f t="shared" ca="1" si="4"/>
        <v>74184848.879999995</v>
      </c>
      <c r="BO20" s="18">
        <f t="shared" ca="1" si="4"/>
        <v>0</v>
      </c>
      <c r="BP20" s="18">
        <f t="shared" ca="1" si="4"/>
        <v>403690509.44000006</v>
      </c>
      <c r="BQ20" s="18">
        <f t="shared" ca="1" si="5"/>
        <v>62717171.069999993</v>
      </c>
      <c r="BR20" s="18">
        <f t="shared" ca="1" si="5"/>
        <v>117124922.33000001</v>
      </c>
      <c r="BS20" s="18">
        <f t="shared" ca="1" si="5"/>
        <v>136050527.78999999</v>
      </c>
      <c r="BT20" s="18">
        <f t="shared" ca="1" si="5"/>
        <v>0</v>
      </c>
      <c r="BU20" s="18">
        <f t="shared" ca="1" si="5"/>
        <v>0</v>
      </c>
      <c r="BV20" s="18">
        <f t="shared" ca="1" si="5"/>
        <v>0</v>
      </c>
      <c r="BW20" s="18">
        <f t="shared" ca="1" si="5"/>
        <v>0</v>
      </c>
      <c r="BX20" s="18">
        <f t="shared" ca="1" si="5"/>
        <v>0</v>
      </c>
      <c r="BY20" s="18">
        <f t="shared" ca="1" si="5"/>
        <v>0</v>
      </c>
      <c r="BZ20" s="18">
        <f t="shared" ca="1" si="5"/>
        <v>147206655.78999999</v>
      </c>
      <c r="CA20" s="18">
        <f t="shared" ca="1" si="5"/>
        <v>1281701.6200000001</v>
      </c>
      <c r="CB20" s="18">
        <f t="shared" ca="1" si="5"/>
        <v>497531562.06</v>
      </c>
      <c r="CC20" s="18">
        <f t="shared" ca="1" si="5"/>
        <v>0</v>
      </c>
      <c r="CD20" s="18">
        <f t="shared" ca="1" si="6"/>
        <v>60738550.25</v>
      </c>
      <c r="CE20" s="18">
        <f t="shared" ca="1" si="6"/>
        <v>0</v>
      </c>
      <c r="CF20" s="18">
        <f t="shared" ca="1" si="6"/>
        <v>0</v>
      </c>
      <c r="CG20" s="18">
        <f t="shared" ca="1" si="6"/>
        <v>11423416.939999999</v>
      </c>
      <c r="CH20" s="18">
        <f t="shared" ca="1" si="6"/>
        <v>952657.21</v>
      </c>
      <c r="CI20" s="18">
        <f t="shared" ca="1" si="6"/>
        <v>994965.91999999993</v>
      </c>
      <c r="CJ20" s="19">
        <f t="shared" ca="1" si="11"/>
        <v>2121670449.3600004</v>
      </c>
      <c r="CK20" s="18">
        <f t="shared" ca="1" si="7"/>
        <v>47412634.439999998</v>
      </c>
      <c r="CL20" s="18">
        <f t="shared" ca="1" si="7"/>
        <v>0</v>
      </c>
      <c r="CM20" s="19">
        <f t="shared" ca="1" si="12"/>
        <v>947285245.31000018</v>
      </c>
      <c r="CN20" s="18">
        <f t="shared" ca="1" si="8"/>
        <v>772877944.48000014</v>
      </c>
      <c r="CO20" s="18">
        <f t="shared" ca="1" si="8"/>
        <v>174407300.82999998</v>
      </c>
      <c r="CP20" s="19">
        <f t="shared" ca="1" si="13"/>
        <v>1126972569.6100001</v>
      </c>
      <c r="CQ20" s="18">
        <f t="shared" ca="1" si="9"/>
        <v>45997559.979999997</v>
      </c>
      <c r="CR20" s="18">
        <f t="shared" ca="1" si="9"/>
        <v>1080975009.6300001</v>
      </c>
      <c r="CS20" s="18">
        <f t="shared" ca="1" si="9"/>
        <v>32075128.120000001</v>
      </c>
      <c r="CT20" s="18">
        <f t="shared" ca="1" si="9"/>
        <v>0</v>
      </c>
      <c r="CU20" s="18">
        <f t="shared" ca="1" si="9"/>
        <v>0</v>
      </c>
      <c r="CV20" s="19">
        <f t="shared" ca="1" si="14"/>
        <v>13885861202.960001</v>
      </c>
    </row>
    <row r="21" spans="1:100" ht="12.75" customHeight="1">
      <c r="A21" s="55" t="s">
        <v>175</v>
      </c>
      <c r="B21" s="17">
        <v>1018</v>
      </c>
      <c r="C21" s="56" t="s">
        <v>147</v>
      </c>
      <c r="D21" s="19">
        <f t="shared" ca="1" si="10"/>
        <v>146429848.38999999</v>
      </c>
      <c r="E21" s="18">
        <f t="shared" ca="1" si="0"/>
        <v>27880295.030000001</v>
      </c>
      <c r="F21" s="18">
        <f t="shared" ca="1" si="0"/>
        <v>32146876.25</v>
      </c>
      <c r="G21" s="18">
        <f t="shared" ca="1" si="0"/>
        <v>86402677.109999999</v>
      </c>
      <c r="H21" s="18">
        <f t="shared" ca="1" si="0"/>
        <v>0</v>
      </c>
      <c r="I21" s="18">
        <f t="shared" ca="1" si="0"/>
        <v>84624946.189999998</v>
      </c>
      <c r="J21" s="18">
        <f t="shared" ca="1" si="0"/>
        <v>0</v>
      </c>
      <c r="K21" s="18">
        <f t="shared" ca="1" si="0"/>
        <v>714285.71</v>
      </c>
      <c r="L21" s="18">
        <f t="shared" ca="1" si="0"/>
        <v>0</v>
      </c>
      <c r="M21" s="18">
        <f t="shared" ca="1" si="0"/>
        <v>0</v>
      </c>
      <c r="N21" s="18">
        <f t="shared" ca="1" si="0"/>
        <v>0</v>
      </c>
      <c r="O21" s="18">
        <f t="shared" ca="1" si="0"/>
        <v>8681195.9000000004</v>
      </c>
      <c r="P21" s="18">
        <f t="shared" ca="1" si="0"/>
        <v>0</v>
      </c>
      <c r="Q21" s="18">
        <f t="shared" ca="1" si="0"/>
        <v>130885.02</v>
      </c>
      <c r="R21" s="18">
        <f t="shared" ca="1" si="0"/>
        <v>0</v>
      </c>
      <c r="S21" s="18">
        <f t="shared" ca="1" si="0"/>
        <v>0</v>
      </c>
      <c r="T21" s="18">
        <f t="shared" ca="1" si="1"/>
        <v>3461971389.9199996</v>
      </c>
      <c r="U21" s="18">
        <f t="shared" ca="1" si="2"/>
        <v>6727182.7999999998</v>
      </c>
      <c r="V21" s="18">
        <f t="shared" ca="1" si="2"/>
        <v>20342234.23</v>
      </c>
      <c r="W21" s="18">
        <f t="shared" ca="1" si="2"/>
        <v>305548556.29000002</v>
      </c>
      <c r="X21" s="18">
        <f t="shared" ca="1" si="2"/>
        <v>0</v>
      </c>
      <c r="Y21" s="18">
        <f t="shared" ca="1" si="2"/>
        <v>9530188</v>
      </c>
      <c r="Z21" s="18">
        <f t="shared" ca="1" si="2"/>
        <v>33224530.57</v>
      </c>
      <c r="AA21" s="18">
        <f t="shared" ca="1" si="2"/>
        <v>0</v>
      </c>
      <c r="AB21" s="18">
        <f t="shared" ca="1" si="2"/>
        <v>0</v>
      </c>
      <c r="AC21" s="18">
        <f t="shared" ca="1" si="2"/>
        <v>558466.13</v>
      </c>
      <c r="AD21" s="18">
        <f t="shared" ca="1" si="2"/>
        <v>1048055.51</v>
      </c>
      <c r="AE21" s="18">
        <f t="shared" ca="1" si="2"/>
        <v>0</v>
      </c>
      <c r="AF21" s="18">
        <f t="shared" ca="1" si="2"/>
        <v>794457.64</v>
      </c>
      <c r="AG21" s="18">
        <f t="shared" ca="1" si="2"/>
        <v>1622588.1</v>
      </c>
      <c r="AH21" s="18">
        <f t="shared" ca="1" si="2"/>
        <v>1003293.45</v>
      </c>
      <c r="AI21" s="18">
        <f t="shared" ca="1" si="2"/>
        <v>47775.81</v>
      </c>
      <c r="AJ21" s="18">
        <f t="shared" ca="1" si="2"/>
        <v>1569166.98</v>
      </c>
      <c r="AK21" s="18">
        <f t="shared" ca="1" si="3"/>
        <v>13750</v>
      </c>
      <c r="AL21" s="18">
        <f t="shared" ca="1" si="3"/>
        <v>0</v>
      </c>
      <c r="AM21" s="18">
        <f t="shared" ca="1" si="3"/>
        <v>21653228.329999998</v>
      </c>
      <c r="AN21" s="18">
        <f t="shared" ca="1" si="3"/>
        <v>0</v>
      </c>
      <c r="AO21" s="18">
        <f t="shared" ca="1" si="3"/>
        <v>0</v>
      </c>
      <c r="AP21" s="18">
        <f t="shared" ca="1" si="3"/>
        <v>1157946.18</v>
      </c>
      <c r="AQ21" s="18">
        <f t="shared" ca="1" si="3"/>
        <v>0</v>
      </c>
      <c r="AR21" s="18">
        <f t="shared" ca="1" si="3"/>
        <v>0</v>
      </c>
      <c r="AS21" s="18">
        <f t="shared" ca="1" si="3"/>
        <v>0</v>
      </c>
      <c r="AT21" s="18">
        <f t="shared" ca="1" si="3"/>
        <v>925192.66</v>
      </c>
      <c r="AU21" s="18">
        <f t="shared" ca="1" si="3"/>
        <v>3234.24</v>
      </c>
      <c r="AV21" s="18">
        <f t="shared" ca="1" si="3"/>
        <v>6494.01</v>
      </c>
      <c r="AW21" s="18">
        <f t="shared" ca="1" si="3"/>
        <v>0</v>
      </c>
      <c r="AX21" s="18">
        <f t="shared" ca="1" si="3"/>
        <v>3234.24</v>
      </c>
      <c r="AY21" s="18">
        <f t="shared" ca="1" si="3"/>
        <v>0</v>
      </c>
      <c r="AZ21" s="18">
        <f t="shared" ca="1" si="3"/>
        <v>0</v>
      </c>
      <c r="BA21" s="18">
        <f t="shared" ca="1" si="4"/>
        <v>0</v>
      </c>
      <c r="BB21" s="18">
        <f t="shared" ca="1" si="4"/>
        <v>0</v>
      </c>
      <c r="BC21" s="18">
        <f t="shared" ca="1" si="4"/>
        <v>0</v>
      </c>
      <c r="BD21" s="18">
        <f t="shared" ca="1" si="4"/>
        <v>10399918.710000001</v>
      </c>
      <c r="BE21" s="18">
        <f t="shared" ca="1" si="4"/>
        <v>0</v>
      </c>
      <c r="BF21" s="18">
        <f t="shared" ca="1" si="4"/>
        <v>0</v>
      </c>
      <c r="BG21" s="18">
        <f t="shared" ca="1" si="4"/>
        <v>0</v>
      </c>
      <c r="BH21" s="18">
        <f t="shared" ca="1" si="4"/>
        <v>0</v>
      </c>
      <c r="BI21" s="18">
        <f t="shared" ca="1" si="4"/>
        <v>0</v>
      </c>
      <c r="BJ21" s="18">
        <f t="shared" ca="1" si="4"/>
        <v>0</v>
      </c>
      <c r="BK21" s="18">
        <f t="shared" ca="1" si="4"/>
        <v>0</v>
      </c>
      <c r="BL21" s="18">
        <f t="shared" ca="1" si="4"/>
        <v>9383.59</v>
      </c>
      <c r="BM21" s="18">
        <f t="shared" ca="1" si="4"/>
        <v>4421.54</v>
      </c>
      <c r="BN21" s="18">
        <f t="shared" ca="1" si="4"/>
        <v>38730577.060000002</v>
      </c>
      <c r="BO21" s="18">
        <f t="shared" ca="1" si="4"/>
        <v>0</v>
      </c>
      <c r="BP21" s="18">
        <f t="shared" ca="1" si="4"/>
        <v>11624502.49</v>
      </c>
      <c r="BQ21" s="18">
        <f t="shared" ca="1" si="5"/>
        <v>1206897.31</v>
      </c>
      <c r="BR21" s="18">
        <f t="shared" ca="1" si="5"/>
        <v>4787571.63</v>
      </c>
      <c r="BS21" s="18">
        <f t="shared" ca="1" si="5"/>
        <v>2762606.57</v>
      </c>
      <c r="BT21" s="18">
        <f t="shared" ca="1" si="5"/>
        <v>0</v>
      </c>
      <c r="BU21" s="18">
        <f t="shared" ca="1" si="5"/>
        <v>0</v>
      </c>
      <c r="BV21" s="18">
        <f t="shared" ca="1" si="5"/>
        <v>266849.48</v>
      </c>
      <c r="BW21" s="18">
        <f t="shared" ca="1" si="5"/>
        <v>0</v>
      </c>
      <c r="BX21" s="18">
        <f t="shared" ca="1" si="5"/>
        <v>0</v>
      </c>
      <c r="BY21" s="18">
        <f t="shared" ca="1" si="5"/>
        <v>0</v>
      </c>
      <c r="BZ21" s="18">
        <f t="shared" ca="1" si="5"/>
        <v>0</v>
      </c>
      <c r="CA21" s="18">
        <f t="shared" ca="1" si="5"/>
        <v>672470.57</v>
      </c>
      <c r="CB21" s="18">
        <f t="shared" ca="1" si="5"/>
        <v>20005019.23</v>
      </c>
      <c r="CC21" s="18">
        <f t="shared" ca="1" si="5"/>
        <v>0</v>
      </c>
      <c r="CD21" s="18">
        <f t="shared" ca="1" si="6"/>
        <v>98311.56</v>
      </c>
      <c r="CE21" s="18">
        <f t="shared" ca="1" si="6"/>
        <v>0</v>
      </c>
      <c r="CF21" s="18">
        <f t="shared" ca="1" si="6"/>
        <v>0</v>
      </c>
      <c r="CG21" s="18">
        <f t="shared" ca="1" si="6"/>
        <v>0</v>
      </c>
      <c r="CH21" s="18">
        <f t="shared" ca="1" si="6"/>
        <v>0</v>
      </c>
      <c r="CI21" s="18">
        <f t="shared" ca="1" si="6"/>
        <v>0</v>
      </c>
      <c r="CJ21" s="19">
        <f t="shared" ca="1" si="11"/>
        <v>22159183.920000002</v>
      </c>
      <c r="CK21" s="18">
        <f t="shared" ca="1" si="7"/>
        <v>0</v>
      </c>
      <c r="CL21" s="18">
        <f t="shared" ca="1" si="7"/>
        <v>0</v>
      </c>
      <c r="CM21" s="19">
        <f t="shared" ca="1" si="12"/>
        <v>22159183.920000002</v>
      </c>
      <c r="CN21" s="18">
        <f t="shared" ca="1" si="8"/>
        <v>22159183.920000002</v>
      </c>
      <c r="CO21" s="18">
        <f t="shared" ca="1" si="8"/>
        <v>0</v>
      </c>
      <c r="CP21" s="19">
        <f t="shared" ca="1" si="13"/>
        <v>0</v>
      </c>
      <c r="CQ21" s="18">
        <f t="shared" ca="1" si="9"/>
        <v>0</v>
      </c>
      <c r="CR21" s="18">
        <f t="shared" ca="1" si="9"/>
        <v>0</v>
      </c>
      <c r="CS21" s="18">
        <f t="shared" ca="1" si="9"/>
        <v>249164.68</v>
      </c>
      <c r="CT21" s="18">
        <f t="shared" ca="1" si="9"/>
        <v>0</v>
      </c>
      <c r="CU21" s="18">
        <f t="shared" ca="1" si="9"/>
        <v>0</v>
      </c>
      <c r="CV21" s="19">
        <f t="shared" ca="1" si="14"/>
        <v>4221309004.6399994</v>
      </c>
    </row>
    <row r="22" spans="1:100" ht="12.75" customHeight="1">
      <c r="A22" s="55" t="s">
        <v>177</v>
      </c>
      <c r="B22" s="17">
        <v>1020</v>
      </c>
      <c r="C22" s="56" t="s">
        <v>147</v>
      </c>
      <c r="D22" s="19">
        <f t="shared" ca="1" si="10"/>
        <v>10636345125.429998</v>
      </c>
      <c r="E22" s="18">
        <f t="shared" ca="1" si="0"/>
        <v>3369237984.1599998</v>
      </c>
      <c r="F22" s="18">
        <f t="shared" ca="1" si="0"/>
        <v>3955851286.6699991</v>
      </c>
      <c r="G22" s="18">
        <f t="shared" ca="1" si="0"/>
        <v>3311255854.5999994</v>
      </c>
      <c r="H22" s="18">
        <f t="shared" ca="1" si="0"/>
        <v>80067836.819999993</v>
      </c>
      <c r="I22" s="18">
        <f t="shared" ca="1" si="0"/>
        <v>2220939296.0999999</v>
      </c>
      <c r="J22" s="18">
        <f t="shared" ca="1" si="0"/>
        <v>400808.36000000004</v>
      </c>
      <c r="K22" s="18">
        <f t="shared" ca="1" si="0"/>
        <v>2990953.2</v>
      </c>
      <c r="L22" s="18">
        <f t="shared" ca="1" si="0"/>
        <v>0</v>
      </c>
      <c r="M22" s="18">
        <f t="shared" ca="1" si="0"/>
        <v>46726830.759999998</v>
      </c>
      <c r="N22" s="18">
        <f t="shared" ca="1" si="0"/>
        <v>0</v>
      </c>
      <c r="O22" s="18">
        <f t="shared" ca="1" si="0"/>
        <v>893202747.21000004</v>
      </c>
      <c r="P22" s="18">
        <f t="shared" ca="1" si="0"/>
        <v>0</v>
      </c>
      <c r="Q22" s="18">
        <f t="shared" ca="1" si="0"/>
        <v>809594337.79999995</v>
      </c>
      <c r="R22" s="18">
        <f t="shared" ca="1" si="0"/>
        <v>0</v>
      </c>
      <c r="S22" s="18">
        <f t="shared" ca="1" si="0"/>
        <v>0</v>
      </c>
      <c r="T22" s="18">
        <f t="shared" ca="1" si="1"/>
        <v>6773477275.210001</v>
      </c>
      <c r="U22" s="18">
        <f t="shared" ca="1" si="2"/>
        <v>799756493.88000011</v>
      </c>
      <c r="V22" s="18">
        <f t="shared" ca="1" si="2"/>
        <v>701772773.41000009</v>
      </c>
      <c r="W22" s="18">
        <f t="shared" ca="1" si="2"/>
        <v>9875973538.7999992</v>
      </c>
      <c r="X22" s="18">
        <f t="shared" ca="1" si="2"/>
        <v>3929367.66</v>
      </c>
      <c r="Y22" s="18">
        <f t="shared" ca="1" si="2"/>
        <v>569091856.65999997</v>
      </c>
      <c r="Z22" s="18">
        <f t="shared" ca="1" si="2"/>
        <v>994588665.31999993</v>
      </c>
      <c r="AA22" s="18">
        <f t="shared" ca="1" si="2"/>
        <v>0</v>
      </c>
      <c r="AB22" s="18">
        <f t="shared" ca="1" si="2"/>
        <v>0</v>
      </c>
      <c r="AC22" s="18">
        <f t="shared" ca="1" si="2"/>
        <v>2941814.38</v>
      </c>
      <c r="AD22" s="18">
        <f t="shared" ca="1" si="2"/>
        <v>287171831.24000001</v>
      </c>
      <c r="AE22" s="18">
        <f t="shared" ca="1" si="2"/>
        <v>1466187.28</v>
      </c>
      <c r="AF22" s="18">
        <f t="shared" ca="1" si="2"/>
        <v>46720616.549999997</v>
      </c>
      <c r="AG22" s="18">
        <f t="shared" ca="1" si="2"/>
        <v>1245133436.5599999</v>
      </c>
      <c r="AH22" s="18">
        <f t="shared" ca="1" si="2"/>
        <v>1105945890.5999999</v>
      </c>
      <c r="AI22" s="18">
        <f t="shared" ca="1" si="2"/>
        <v>36514093.409999996</v>
      </c>
      <c r="AJ22" s="18">
        <f t="shared" ref="AE22:AT37" ca="1" si="15">IFERROR(IF($C$2="Yurtiçi",INDIRECT("'"&amp;$B$2&amp;"'!"&amp;ADDRESS(MATCH($B22,INDIRECT("'"&amp;$B$2&amp;"'!$B$1:$B$1095"),0),MATCH(AJ$5,INDIRECT("'"&amp;$B$2&amp;"'!5:5"),0))),IF($C$2="Yurtdışı",INDIRECT("'"&amp;$B$2&amp;"'!"&amp;ADDRESS(MATCH($B22,INDIRECT("'"&amp;$B$2&amp;"'!$B$1:$B$1095"),0),MATCH(AJ$5,INDIRECT("'"&amp;$B$2&amp;"'!5:5"),0)+1)),INDIRECT("'"&amp;$B$2&amp;"'!"&amp;ADDRESS(MATCH($B22,INDIRECT("'"&amp;$B$2&amp;"'!$B$1:$B$1095"),0),MATCH(AJ$5,INDIRECT("'"&amp;$B$2&amp;"'!5:5"),0)))+INDIRECT("'"&amp;$B$2&amp;"'!"&amp;ADDRESS(MATCH($B22,INDIRECT("'"&amp;$B$2&amp;"'!$B$1:$B$1095"),0),MATCH(AJ$5,INDIRECT("'"&amp;$B$2&amp;"'!5:5"),0)+1)))),0)</f>
        <v>101618408.14</v>
      </c>
      <c r="AK22" s="18">
        <f t="shared" ca="1" si="15"/>
        <v>4159844.0200000005</v>
      </c>
      <c r="AL22" s="18">
        <f t="shared" ca="1" si="15"/>
        <v>0</v>
      </c>
      <c r="AM22" s="18">
        <f t="shared" ca="1" si="15"/>
        <v>427832784.10999995</v>
      </c>
      <c r="AN22" s="18">
        <f t="shared" ca="1" si="15"/>
        <v>23158388.579999998</v>
      </c>
      <c r="AO22" s="18">
        <f t="shared" ca="1" si="3"/>
        <v>0</v>
      </c>
      <c r="AP22" s="18">
        <f t="shared" ca="1" si="3"/>
        <v>27674862.140000001</v>
      </c>
      <c r="AQ22" s="18">
        <f t="shared" ca="1" si="3"/>
        <v>0</v>
      </c>
      <c r="AR22" s="18">
        <f t="shared" ca="1" si="3"/>
        <v>0</v>
      </c>
      <c r="AS22" s="18">
        <f t="shared" ca="1" si="3"/>
        <v>0</v>
      </c>
      <c r="AT22" s="18">
        <f t="shared" ca="1" si="3"/>
        <v>8671380511.5900002</v>
      </c>
      <c r="AU22" s="18">
        <f t="shared" ca="1" si="3"/>
        <v>1287754240.9300001</v>
      </c>
      <c r="AV22" s="18">
        <f t="shared" ca="1" si="3"/>
        <v>8.3699999999999992</v>
      </c>
      <c r="AW22" s="18">
        <f t="shared" ca="1" si="3"/>
        <v>0</v>
      </c>
      <c r="AX22" s="18">
        <f t="shared" ca="1" si="3"/>
        <v>14178.01</v>
      </c>
      <c r="AY22" s="18">
        <f t="shared" ca="1" si="3"/>
        <v>0</v>
      </c>
      <c r="AZ22" s="18">
        <f t="shared" ca="1" si="3"/>
        <v>0</v>
      </c>
      <c r="BA22" s="18">
        <f t="shared" ca="1" si="4"/>
        <v>0</v>
      </c>
      <c r="BB22" s="18">
        <f t="shared" ca="1" si="4"/>
        <v>0</v>
      </c>
      <c r="BC22" s="18">
        <f t="shared" ca="1" si="4"/>
        <v>5204571.7699999996</v>
      </c>
      <c r="BD22" s="18">
        <f t="shared" ca="1" si="4"/>
        <v>3258612851.6999998</v>
      </c>
      <c r="BE22" s="18">
        <f t="shared" ca="1" si="4"/>
        <v>0</v>
      </c>
      <c r="BF22" s="18">
        <f t="shared" ca="1" si="4"/>
        <v>0</v>
      </c>
      <c r="BG22" s="18">
        <f t="shared" ca="1" si="4"/>
        <v>0</v>
      </c>
      <c r="BH22" s="18">
        <f t="shared" ca="1" si="4"/>
        <v>3876375.7</v>
      </c>
      <c r="BI22" s="18">
        <f t="shared" ca="1" si="4"/>
        <v>116807293.88999999</v>
      </c>
      <c r="BJ22" s="18">
        <f t="shared" ca="1" si="4"/>
        <v>450515</v>
      </c>
      <c r="BK22" s="18">
        <f t="shared" ca="1" si="4"/>
        <v>0</v>
      </c>
      <c r="BL22" s="18">
        <f t="shared" ca="1" si="4"/>
        <v>16475371.060000001</v>
      </c>
      <c r="BM22" s="18">
        <f t="shared" ca="1" si="4"/>
        <v>0</v>
      </c>
      <c r="BN22" s="18">
        <f t="shared" ca="1" si="4"/>
        <v>141504698.31</v>
      </c>
      <c r="BO22" s="18">
        <f t="shared" ca="1" si="4"/>
        <v>0</v>
      </c>
      <c r="BP22" s="18">
        <f t="shared" ref="BP22:BR22" ca="1" si="16">IFERROR(IF($C$2="Yurtiçi",INDIRECT("'"&amp;$B$2&amp;"'!"&amp;ADDRESS(MATCH($B22,INDIRECT("'"&amp;$B$2&amp;"'!$B$1:$B$1095"),0),MATCH(BP$5,INDIRECT("'"&amp;$B$2&amp;"'!5:5"),0))),IF($C$2="Yurtdışı",INDIRECT("'"&amp;$B$2&amp;"'!"&amp;ADDRESS(MATCH($B22,INDIRECT("'"&amp;$B$2&amp;"'!$B$1:$B$1095"),0),MATCH(BP$5,INDIRECT("'"&amp;$B$2&amp;"'!5:5"),0)+1)),INDIRECT("'"&amp;$B$2&amp;"'!"&amp;ADDRESS(MATCH($B22,INDIRECT("'"&amp;$B$2&amp;"'!$B$1:$B$1095"),0),MATCH(BP$5,INDIRECT("'"&amp;$B$2&amp;"'!5:5"),0)))+INDIRECT("'"&amp;$B$2&amp;"'!"&amp;ADDRESS(MATCH($B22,INDIRECT("'"&amp;$B$2&amp;"'!$B$1:$B$1095"),0),MATCH(BP$5,INDIRECT("'"&amp;$B$2&amp;"'!5:5"),0)+1)))),0)</f>
        <v>907308459.63</v>
      </c>
      <c r="BQ22" s="18">
        <f t="shared" ca="1" si="16"/>
        <v>76685696.75999999</v>
      </c>
      <c r="BR22" s="18">
        <f t="shared" ca="1" si="16"/>
        <v>3992178620.8600001</v>
      </c>
      <c r="BS22" s="18">
        <f t="shared" ca="1" si="5"/>
        <v>792156122.94999993</v>
      </c>
      <c r="BT22" s="18">
        <f t="shared" ca="1" si="5"/>
        <v>0</v>
      </c>
      <c r="BU22" s="18">
        <f t="shared" ca="1" si="5"/>
        <v>0</v>
      </c>
      <c r="BV22" s="18">
        <f t="shared" ca="1" si="5"/>
        <v>0</v>
      </c>
      <c r="BW22" s="18">
        <f t="shared" ca="1" si="5"/>
        <v>0</v>
      </c>
      <c r="BX22" s="18">
        <f t="shared" ca="1" si="5"/>
        <v>102886945.48999999</v>
      </c>
      <c r="BY22" s="18">
        <f t="shared" ca="1" si="5"/>
        <v>0</v>
      </c>
      <c r="BZ22" s="18">
        <f t="shared" ca="1" si="5"/>
        <v>0</v>
      </c>
      <c r="CA22" s="18">
        <f t="shared" ca="1" si="5"/>
        <v>839896186.62</v>
      </c>
      <c r="CB22" s="18">
        <f t="shared" ca="1" si="5"/>
        <v>15573585744.739998</v>
      </c>
      <c r="CC22" s="18">
        <f t="shared" ca="1" si="5"/>
        <v>101611338.96000001</v>
      </c>
      <c r="CD22" s="18">
        <f t="shared" ca="1" si="6"/>
        <v>8291880697.8299999</v>
      </c>
      <c r="CE22" s="18">
        <f t="shared" ca="1" si="6"/>
        <v>7125900.46</v>
      </c>
      <c r="CF22" s="18">
        <f t="shared" ca="1" si="6"/>
        <v>0</v>
      </c>
      <c r="CG22" s="18">
        <f t="shared" ca="1" si="6"/>
        <v>115708903.53999999</v>
      </c>
      <c r="CH22" s="18">
        <f t="shared" ca="1" si="6"/>
        <v>1541582920.76</v>
      </c>
      <c r="CI22" s="18">
        <f t="shared" ca="1" si="6"/>
        <v>2355591.25</v>
      </c>
      <c r="CJ22" s="19">
        <f t="shared" ca="1" si="11"/>
        <v>10592144290.649998</v>
      </c>
      <c r="CK22" s="18">
        <f t="shared" ca="1" si="7"/>
        <v>6804646.8300000001</v>
      </c>
      <c r="CL22" s="18">
        <f t="shared" ca="1" si="7"/>
        <v>1573950.18</v>
      </c>
      <c r="CM22" s="19">
        <f t="shared" ca="1" si="12"/>
        <v>5901838292.25</v>
      </c>
      <c r="CN22" s="18">
        <f t="shared" ca="1" si="8"/>
        <v>273522039.88</v>
      </c>
      <c r="CO22" s="18">
        <f t="shared" ca="1" si="8"/>
        <v>5628316252.3699999</v>
      </c>
      <c r="CP22" s="19">
        <f t="shared" ca="1" si="13"/>
        <v>4681927401.3899984</v>
      </c>
      <c r="CQ22" s="18">
        <f t="shared" ca="1" si="9"/>
        <v>265605678.03999999</v>
      </c>
      <c r="CR22" s="18">
        <f t="shared" ca="1" si="9"/>
        <v>4416321723.3499985</v>
      </c>
      <c r="CS22" s="18">
        <f t="shared" ca="1" si="9"/>
        <v>54905368.259999998</v>
      </c>
      <c r="CT22" s="18">
        <f t="shared" ca="1" si="9"/>
        <v>0</v>
      </c>
      <c r="CU22" s="18">
        <f t="shared" ca="1" si="9"/>
        <v>0</v>
      </c>
      <c r="CV22" s="19">
        <f t="shared" ca="1" si="14"/>
        <v>94213289468.719955</v>
      </c>
    </row>
    <row r="23" spans="1:100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3001559717.2299995</v>
      </c>
      <c r="E23" s="18">
        <f t="shared" ref="E23:S38" ca="1" si="17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252653808</v>
      </c>
      <c r="F23" s="18">
        <f t="shared" ca="1" si="17"/>
        <v>1492756980.580456</v>
      </c>
      <c r="G23" s="18">
        <f t="shared" ca="1" si="17"/>
        <v>1256148928.6495433</v>
      </c>
      <c r="H23" s="18">
        <f t="shared" ca="1" si="17"/>
        <v>41577.06</v>
      </c>
      <c r="I23" s="18">
        <f t="shared" ca="1" si="17"/>
        <v>664797808.71000004</v>
      </c>
      <c r="J23" s="18">
        <f t="shared" ca="1" si="17"/>
        <v>0</v>
      </c>
      <c r="K23" s="18">
        <f t="shared" ca="1" si="17"/>
        <v>14447293.82</v>
      </c>
      <c r="L23" s="18">
        <f t="shared" ca="1" si="17"/>
        <v>0</v>
      </c>
      <c r="M23" s="18">
        <f t="shared" ca="1" si="17"/>
        <v>0</v>
      </c>
      <c r="N23" s="18">
        <f t="shared" ca="1" si="17"/>
        <v>0</v>
      </c>
      <c r="O23" s="18">
        <f t="shared" ca="1" si="17"/>
        <v>1142257366.3800001</v>
      </c>
      <c r="P23" s="18">
        <f t="shared" ca="1" si="17"/>
        <v>0</v>
      </c>
      <c r="Q23" s="18">
        <f t="shared" ca="1" si="17"/>
        <v>90665826.310000002</v>
      </c>
      <c r="R23" s="18">
        <f t="shared" ca="1" si="17"/>
        <v>0</v>
      </c>
      <c r="S23" s="18">
        <f t="shared" ca="1" si="17"/>
        <v>0</v>
      </c>
      <c r="T23" s="18">
        <f t="shared" ca="1" si="1"/>
        <v>8982486533.8699989</v>
      </c>
      <c r="U23" s="18">
        <f t="shared" ref="U23:AJ38" ca="1" si="18">IFERROR(IF($C$2="Yurtiçi",INDIRECT("'"&amp;$B$2&amp;"'!"&amp;ADDRESS(MATCH($B23,INDIRECT("'"&amp;$B$2&amp;"'!$B$1:$B$1095"),0),MATCH(U$5,INDIRECT("'"&amp;$B$2&amp;"'!5:5"),0))),IF($C$2="Yurtdışı",INDIRECT("'"&amp;$B$2&amp;"'!"&amp;ADDRESS(MATCH($B23,INDIRECT("'"&amp;$B$2&amp;"'!$B$1:$B$1095"),0),MATCH(U$5,INDIRECT("'"&amp;$B$2&amp;"'!5:5"),0)+1)),INDIRECT("'"&amp;$B$2&amp;"'!"&amp;ADDRESS(MATCH($B23,INDIRECT("'"&amp;$B$2&amp;"'!$B$1:$B$1095"),0),MATCH(U$5,INDIRECT("'"&amp;$B$2&amp;"'!5:5"),0)))+INDIRECT("'"&amp;$B$2&amp;"'!"&amp;ADDRESS(MATCH($B23,INDIRECT("'"&amp;$B$2&amp;"'!$B$1:$B$1095"),0),MATCH(U$5,INDIRECT("'"&amp;$B$2&amp;"'!5:5"),0)+1)))),0)</f>
        <v>156065399.73000002</v>
      </c>
      <c r="V23" s="18">
        <f t="shared" ca="1" si="18"/>
        <v>1543679391.9100001</v>
      </c>
      <c r="W23" s="18">
        <f t="shared" ca="1" si="18"/>
        <v>5424401080.79</v>
      </c>
      <c r="X23" s="18">
        <f t="shared" ca="1" si="18"/>
        <v>6865194.6500000004</v>
      </c>
      <c r="Y23" s="18">
        <f t="shared" ca="1" si="18"/>
        <v>210675186.49000001</v>
      </c>
      <c r="Z23" s="18">
        <f t="shared" ca="1" si="18"/>
        <v>198992577.44</v>
      </c>
      <c r="AA23" s="18">
        <f t="shared" ca="1" si="18"/>
        <v>0</v>
      </c>
      <c r="AB23" s="18">
        <f t="shared" ca="1" si="18"/>
        <v>0</v>
      </c>
      <c r="AC23" s="18">
        <f t="shared" ca="1" si="18"/>
        <v>3502841.37</v>
      </c>
      <c r="AD23" s="18">
        <f t="shared" ca="1" si="18"/>
        <v>11751128.67</v>
      </c>
      <c r="AE23" s="18">
        <f t="shared" ca="1" si="15"/>
        <v>179031.25</v>
      </c>
      <c r="AF23" s="18">
        <f t="shared" ca="1" si="15"/>
        <v>12320674.689999999</v>
      </c>
      <c r="AG23" s="18">
        <f t="shared" ca="1" si="15"/>
        <v>0</v>
      </c>
      <c r="AH23" s="18">
        <f t="shared" ca="1" si="15"/>
        <v>0</v>
      </c>
      <c r="AI23" s="18">
        <f t="shared" ca="1" si="15"/>
        <v>0</v>
      </c>
      <c r="AJ23" s="18">
        <f t="shared" ca="1" si="15"/>
        <v>1888673.12</v>
      </c>
      <c r="AK23" s="18">
        <f t="shared" ca="1" si="15"/>
        <v>3001521.61</v>
      </c>
      <c r="AL23" s="18">
        <f t="shared" ca="1" si="15"/>
        <v>0</v>
      </c>
      <c r="AM23" s="18">
        <f t="shared" ca="1" si="15"/>
        <v>2420021.86</v>
      </c>
      <c r="AN23" s="18">
        <f t="shared" ca="1" si="15"/>
        <v>0</v>
      </c>
      <c r="AO23" s="18">
        <f t="shared" ca="1" si="15"/>
        <v>0</v>
      </c>
      <c r="AP23" s="18">
        <f t="shared" ca="1" si="15"/>
        <v>9515439.1199999992</v>
      </c>
      <c r="AQ23" s="18">
        <f t="shared" ca="1" si="15"/>
        <v>0</v>
      </c>
      <c r="AR23" s="18">
        <f t="shared" ca="1" si="15"/>
        <v>0</v>
      </c>
      <c r="AS23" s="18">
        <f t="shared" ca="1" si="15"/>
        <v>0</v>
      </c>
      <c r="AT23" s="18">
        <f t="shared" ca="1" si="15"/>
        <v>435450293.06999999</v>
      </c>
      <c r="AU23" s="18">
        <f t="shared" ref="AU23:BJ38" ca="1" si="19">IFERROR(IF($C$2="Yurtiçi",INDIRECT("'"&amp;$B$2&amp;"'!"&amp;ADDRESS(MATCH($B23,INDIRECT("'"&amp;$B$2&amp;"'!$B$1:$B$1095"),0),MATCH(AU$5,INDIRECT("'"&amp;$B$2&amp;"'!5:5"),0))),IF($C$2="Yurtdışı",INDIRECT("'"&amp;$B$2&amp;"'!"&amp;ADDRESS(MATCH($B23,INDIRECT("'"&amp;$B$2&amp;"'!$B$1:$B$1095"),0),MATCH(AU$5,INDIRECT("'"&amp;$B$2&amp;"'!5:5"),0)+1)),INDIRECT("'"&amp;$B$2&amp;"'!"&amp;ADDRESS(MATCH($B23,INDIRECT("'"&amp;$B$2&amp;"'!$B$1:$B$1095"),0),MATCH(AU$5,INDIRECT("'"&amp;$B$2&amp;"'!5:5"),0)))+INDIRECT("'"&amp;$B$2&amp;"'!"&amp;ADDRESS(MATCH($B23,INDIRECT("'"&amp;$B$2&amp;"'!$B$1:$B$1095"),0),MATCH(AU$5,INDIRECT("'"&amp;$B$2&amp;"'!5:5"),0)+1)))),0)</f>
        <v>5851846.2300000004</v>
      </c>
      <c r="AV23" s="18">
        <f t="shared" ca="1" si="19"/>
        <v>9741254.0299999993</v>
      </c>
      <c r="AW23" s="18">
        <f t="shared" ca="1" si="19"/>
        <v>0</v>
      </c>
      <c r="AX23" s="18">
        <f t="shared" ca="1" si="19"/>
        <v>1969627.18</v>
      </c>
      <c r="AY23" s="18">
        <f t="shared" ca="1" si="19"/>
        <v>0</v>
      </c>
      <c r="AZ23" s="18">
        <f t="shared" ca="1" si="19"/>
        <v>0</v>
      </c>
      <c r="BA23" s="18">
        <f t="shared" ca="1" si="19"/>
        <v>0</v>
      </c>
      <c r="BB23" s="18">
        <f t="shared" ca="1" si="19"/>
        <v>0</v>
      </c>
      <c r="BC23" s="18">
        <f t="shared" ca="1" si="19"/>
        <v>0</v>
      </c>
      <c r="BD23" s="18">
        <f t="shared" ca="1" si="19"/>
        <v>70426469.969999999</v>
      </c>
      <c r="BE23" s="18">
        <f t="shared" ca="1" si="19"/>
        <v>58604.800000000003</v>
      </c>
      <c r="BF23" s="18">
        <f t="shared" ca="1" si="19"/>
        <v>0</v>
      </c>
      <c r="BG23" s="18">
        <f t="shared" ca="1" si="19"/>
        <v>0</v>
      </c>
      <c r="BH23" s="18">
        <f t="shared" ca="1" si="19"/>
        <v>0</v>
      </c>
      <c r="BI23" s="18">
        <f t="shared" ca="1" si="19"/>
        <v>0</v>
      </c>
      <c r="BJ23" s="18">
        <f t="shared" ca="1" si="19"/>
        <v>0</v>
      </c>
      <c r="BK23" s="18">
        <f t="shared" ref="BK23:BZ38" ca="1" si="20">IFERROR(IF($C$2="Yurtiçi",INDIRECT("'"&amp;$B$2&amp;"'!"&amp;ADDRESS(MATCH($B23,INDIRECT("'"&amp;$B$2&amp;"'!$B$1:$B$1095"),0),MATCH(BK$5,INDIRECT("'"&amp;$B$2&amp;"'!5:5"),0))),IF($C$2="Yurtdışı",INDIRECT("'"&amp;$B$2&amp;"'!"&amp;ADDRESS(MATCH($B23,INDIRECT("'"&amp;$B$2&amp;"'!$B$1:$B$1095"),0),MATCH(BK$5,INDIRECT("'"&amp;$B$2&amp;"'!5:5"),0)+1)),INDIRECT("'"&amp;$B$2&amp;"'!"&amp;ADDRESS(MATCH($B23,INDIRECT("'"&amp;$B$2&amp;"'!$B$1:$B$1095"),0),MATCH(BK$5,INDIRECT("'"&amp;$B$2&amp;"'!5:5"),0)))+INDIRECT("'"&amp;$B$2&amp;"'!"&amp;ADDRESS(MATCH($B23,INDIRECT("'"&amp;$B$2&amp;"'!$B$1:$B$1095"),0),MATCH(BK$5,INDIRECT("'"&amp;$B$2&amp;"'!5:5"),0)+1)))),0)</f>
        <v>0</v>
      </c>
      <c r="BL23" s="18">
        <f t="shared" ca="1" si="20"/>
        <v>0</v>
      </c>
      <c r="BM23" s="18">
        <f t="shared" ca="1" si="20"/>
        <v>0</v>
      </c>
      <c r="BN23" s="18">
        <f t="shared" ca="1" si="20"/>
        <v>99942876.989999995</v>
      </c>
      <c r="BO23" s="18">
        <f t="shared" ca="1" si="20"/>
        <v>0</v>
      </c>
      <c r="BP23" s="18">
        <f t="shared" ca="1" si="20"/>
        <v>289612619.56</v>
      </c>
      <c r="BQ23" s="18">
        <f t="shared" ca="1" si="20"/>
        <v>43909728.149999999</v>
      </c>
      <c r="BR23" s="18">
        <f t="shared" ca="1" si="20"/>
        <v>106207580.45</v>
      </c>
      <c r="BS23" s="18">
        <f t="shared" ca="1" si="20"/>
        <v>131650059.2</v>
      </c>
      <c r="BT23" s="18">
        <f t="shared" ca="1" si="20"/>
        <v>0</v>
      </c>
      <c r="BU23" s="18">
        <f t="shared" ca="1" si="20"/>
        <v>0</v>
      </c>
      <c r="BV23" s="18">
        <f t="shared" ca="1" si="20"/>
        <v>13987938.310000001</v>
      </c>
      <c r="BW23" s="18">
        <f t="shared" ca="1" si="20"/>
        <v>0</v>
      </c>
      <c r="BX23" s="18">
        <f t="shared" ca="1" si="20"/>
        <v>151295.07</v>
      </c>
      <c r="BY23" s="18">
        <f t="shared" ca="1" si="20"/>
        <v>0</v>
      </c>
      <c r="BZ23" s="18">
        <f t="shared" ca="1" si="20"/>
        <v>0</v>
      </c>
      <c r="CA23" s="18">
        <f t="shared" ref="CA23:CI38" ca="1" si="21">IFERROR(IF($C$2="Yurtiçi",INDIRECT("'"&amp;$B$2&amp;"'!"&amp;ADDRESS(MATCH($B23,INDIRECT("'"&amp;$B$2&amp;"'!$B$1:$B$1095"),0),MATCH(CA$5,INDIRECT("'"&amp;$B$2&amp;"'!5:5"),0))),IF($C$2="Yurtdışı",INDIRECT("'"&amp;$B$2&amp;"'!"&amp;ADDRESS(MATCH($B23,INDIRECT("'"&amp;$B$2&amp;"'!$B$1:$B$1095"),0),MATCH(CA$5,INDIRECT("'"&amp;$B$2&amp;"'!5:5"),0)+1)),INDIRECT("'"&amp;$B$2&amp;"'!"&amp;ADDRESS(MATCH($B23,INDIRECT("'"&amp;$B$2&amp;"'!$B$1:$B$1095"),0),MATCH(CA$5,INDIRECT("'"&amp;$B$2&amp;"'!5:5"),0)))+INDIRECT("'"&amp;$B$2&amp;"'!"&amp;ADDRESS(MATCH($B23,INDIRECT("'"&amp;$B$2&amp;"'!$B$1:$B$1095"),0),MATCH(CA$5,INDIRECT("'"&amp;$B$2&amp;"'!5:5"),0)+1)))),0)</f>
        <v>22538068.039999999</v>
      </c>
      <c r="CB23" s="18">
        <f t="shared" ca="1" si="21"/>
        <v>2335854358.9499998</v>
      </c>
      <c r="CC23" s="18">
        <f t="shared" ca="1" si="21"/>
        <v>391059.9</v>
      </c>
      <c r="CD23" s="18">
        <f t="shared" ca="1" si="21"/>
        <v>74874506.019999996</v>
      </c>
      <c r="CE23" s="18">
        <f t="shared" ca="1" si="21"/>
        <v>0</v>
      </c>
      <c r="CF23" s="18">
        <f t="shared" ca="1" si="21"/>
        <v>0</v>
      </c>
      <c r="CG23" s="18">
        <f t="shared" ca="1" si="21"/>
        <v>13020247.15</v>
      </c>
      <c r="CH23" s="18">
        <f t="shared" ca="1" si="21"/>
        <v>1726064.73</v>
      </c>
      <c r="CI23" s="18">
        <f t="shared" ca="1" si="21"/>
        <v>0</v>
      </c>
      <c r="CJ23" s="19">
        <f ca="1">CK23+CL23+CM23+CP23</f>
        <v>1452016147.5299997</v>
      </c>
      <c r="CK23" s="18">
        <f t="shared" ca="1" si="7"/>
        <v>5985650.5700000003</v>
      </c>
      <c r="CL23" s="18">
        <f t="shared" ca="1" si="7"/>
        <v>476494</v>
      </c>
      <c r="CM23" s="19">
        <f ca="1">+CN23+CO23</f>
        <v>791764838.9199996</v>
      </c>
      <c r="CN23" s="18">
        <f t="shared" ca="1" si="8"/>
        <v>7750626.1000000006</v>
      </c>
      <c r="CO23" s="18">
        <f t="shared" ca="1" si="8"/>
        <v>784014212.81999958</v>
      </c>
      <c r="CP23" s="19">
        <f ca="1">+CQ23+CR23</f>
        <v>653789164.03999996</v>
      </c>
      <c r="CQ23" s="18">
        <f t="shared" ref="CQ23:CU38" ca="1" si="22">IFERROR(IF($C$2="Yurtiçi",INDIRECT("'"&amp;$B$2&amp;"'!"&amp;ADDRESS(MATCH($B23,INDIRECT("'"&amp;$B$2&amp;"'!$B$1:$B$1095"),0),MATCH(CQ$5,INDIRECT("'"&amp;$B$2&amp;"'!5:5"),0))),IF($C$2="Yurtdışı",INDIRECT("'"&amp;$B$2&amp;"'!"&amp;ADDRESS(MATCH($B23,INDIRECT("'"&amp;$B$2&amp;"'!$B$1:$B$1095"),0),MATCH(CQ$5,INDIRECT("'"&amp;$B$2&amp;"'!5:5"),0)+1)),INDIRECT("'"&amp;$B$2&amp;"'!"&amp;ADDRESS(MATCH($B23,INDIRECT("'"&amp;$B$2&amp;"'!$B$1:$B$1095"),0),MATCH(CQ$5,INDIRECT("'"&amp;$B$2&amp;"'!5:5"),0)))+INDIRECT("'"&amp;$B$2&amp;"'!"&amp;ADDRESS(MATCH($B23,INDIRECT("'"&amp;$B$2&amp;"'!$B$1:$B$1095"),0),MATCH(CQ$5,INDIRECT("'"&amp;$B$2&amp;"'!5:5"),0)+1)))),0)</f>
        <v>174883959.88999999</v>
      </c>
      <c r="CR23" s="18">
        <f t="shared" ca="1" si="22"/>
        <v>478905204.14999998</v>
      </c>
      <c r="CS23" s="18">
        <f t="shared" ca="1" si="22"/>
        <v>86355711.709999993</v>
      </c>
      <c r="CT23" s="18">
        <f t="shared" ca="1" si="22"/>
        <v>672685192.48000002</v>
      </c>
      <c r="CU23" s="18">
        <f t="shared" ca="1" si="22"/>
        <v>0</v>
      </c>
      <c r="CV23" s="19">
        <f t="shared" ca="1" si="14"/>
        <v>27349935835.600002</v>
      </c>
    </row>
    <row r="24" spans="1:100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381164746.09999967</v>
      </c>
      <c r="E24" s="18">
        <f t="shared" ca="1" si="17"/>
        <v>41701792.729999796</v>
      </c>
      <c r="F24" s="18">
        <f t="shared" ca="1" si="17"/>
        <v>210189823.37</v>
      </c>
      <c r="G24" s="18">
        <f t="shared" ca="1" si="17"/>
        <v>129273129.99999991</v>
      </c>
      <c r="H24" s="18">
        <f t="shared" ca="1" si="17"/>
        <v>12764853.02</v>
      </c>
      <c r="I24" s="18">
        <f t="shared" ca="1" si="17"/>
        <v>172096217.97000113</v>
      </c>
      <c r="J24" s="18">
        <f t="shared" ca="1" si="17"/>
        <v>132871.88</v>
      </c>
      <c r="K24" s="18">
        <f t="shared" ca="1" si="17"/>
        <v>-432461.02000000101</v>
      </c>
      <c r="L24" s="18">
        <f t="shared" ca="1" si="17"/>
        <v>0</v>
      </c>
      <c r="M24" s="18">
        <f t="shared" ca="1" si="17"/>
        <v>2262975.9</v>
      </c>
      <c r="N24" s="18">
        <f t="shared" ca="1" si="17"/>
        <v>0</v>
      </c>
      <c r="O24" s="18">
        <f t="shared" ca="1" si="17"/>
        <v>35152786.640000001</v>
      </c>
      <c r="P24" s="18">
        <f t="shared" ca="1" si="17"/>
        <v>0</v>
      </c>
      <c r="Q24" s="18">
        <f t="shared" ca="1" si="17"/>
        <v>5005111.580000001</v>
      </c>
      <c r="R24" s="18">
        <f t="shared" ca="1" si="17"/>
        <v>0</v>
      </c>
      <c r="S24" s="18">
        <f t="shared" ca="1" si="17"/>
        <v>0</v>
      </c>
      <c r="T24" s="18">
        <f t="shared" ca="1" si="1"/>
        <v>2583175633.6599636</v>
      </c>
      <c r="U24" s="18">
        <f t="shared" ca="1" si="18"/>
        <v>8569950.629999999</v>
      </c>
      <c r="V24" s="18">
        <f t="shared" ca="1" si="18"/>
        <v>187704612.03999951</v>
      </c>
      <c r="W24" s="18">
        <f t="shared" ca="1" si="18"/>
        <v>1216481806.5199997</v>
      </c>
      <c r="X24" s="18">
        <f t="shared" ca="1" si="18"/>
        <v>0</v>
      </c>
      <c r="Y24" s="18">
        <f t="shared" ca="1" si="18"/>
        <v>14438293.130000003</v>
      </c>
      <c r="Z24" s="18">
        <f t="shared" ca="1" si="18"/>
        <v>36827293.760000922</v>
      </c>
      <c r="AA24" s="18">
        <f t="shared" ca="1" si="18"/>
        <v>0</v>
      </c>
      <c r="AB24" s="18">
        <f t="shared" ca="1" si="18"/>
        <v>0</v>
      </c>
      <c r="AC24" s="18">
        <f t="shared" ca="1" si="18"/>
        <v>4943194.6000000406</v>
      </c>
      <c r="AD24" s="18">
        <f t="shared" ca="1" si="18"/>
        <v>8709612.77999999</v>
      </c>
      <c r="AE24" s="18">
        <f t="shared" ca="1" si="15"/>
        <v>0</v>
      </c>
      <c r="AF24" s="18">
        <f t="shared" ca="1" si="15"/>
        <v>-642976.85000000009</v>
      </c>
      <c r="AG24" s="18">
        <f t="shared" ca="1" si="15"/>
        <v>0</v>
      </c>
      <c r="AH24" s="18">
        <f t="shared" ca="1" si="15"/>
        <v>0</v>
      </c>
      <c r="AI24" s="18">
        <f t="shared" ca="1" si="15"/>
        <v>0</v>
      </c>
      <c r="AJ24" s="18">
        <f t="shared" ca="1" si="15"/>
        <v>3350369.9247024497</v>
      </c>
      <c r="AK24" s="18">
        <f t="shared" ca="1" si="15"/>
        <v>300156.65999999997</v>
      </c>
      <c r="AL24" s="18">
        <f t="shared" ca="1" si="15"/>
        <v>0</v>
      </c>
      <c r="AM24" s="18">
        <f t="shared" ca="1" si="15"/>
        <v>11228125.620000008</v>
      </c>
      <c r="AN24" s="18">
        <f t="shared" ca="1" si="15"/>
        <v>66190.48</v>
      </c>
      <c r="AO24" s="18">
        <f t="shared" ca="1" si="15"/>
        <v>0</v>
      </c>
      <c r="AP24" s="18">
        <f t="shared" ca="1" si="15"/>
        <v>1537714.2000000002</v>
      </c>
      <c r="AQ24" s="18">
        <f t="shared" ca="1" si="15"/>
        <v>0</v>
      </c>
      <c r="AR24" s="18">
        <f t="shared" ca="1" si="15"/>
        <v>0</v>
      </c>
      <c r="AS24" s="18">
        <f t="shared" ca="1" si="15"/>
        <v>0</v>
      </c>
      <c r="AT24" s="18">
        <f t="shared" ca="1" si="15"/>
        <v>740119195.72999883</v>
      </c>
      <c r="AU24" s="18">
        <f t="shared" ca="1" si="19"/>
        <v>14992656.819999991</v>
      </c>
      <c r="AV24" s="18">
        <f t="shared" ca="1" si="19"/>
        <v>13451124.71999998</v>
      </c>
      <c r="AW24" s="18">
        <f t="shared" ca="1" si="19"/>
        <v>0</v>
      </c>
      <c r="AX24" s="18">
        <f t="shared" ca="1" si="19"/>
        <v>0</v>
      </c>
      <c r="AY24" s="18">
        <f t="shared" ca="1" si="19"/>
        <v>0</v>
      </c>
      <c r="AZ24" s="18">
        <f t="shared" ca="1" si="19"/>
        <v>0</v>
      </c>
      <c r="BA24" s="18">
        <f t="shared" ca="1" si="19"/>
        <v>0</v>
      </c>
      <c r="BB24" s="18">
        <f t="shared" ca="1" si="19"/>
        <v>0</v>
      </c>
      <c r="BC24" s="18">
        <f t="shared" ca="1" si="19"/>
        <v>0</v>
      </c>
      <c r="BD24" s="18">
        <f t="shared" ca="1" si="19"/>
        <v>196304386.69000566</v>
      </c>
      <c r="BE24" s="18">
        <f t="shared" ca="1" si="19"/>
        <v>0</v>
      </c>
      <c r="BF24" s="18">
        <f t="shared" ca="1" si="19"/>
        <v>0</v>
      </c>
      <c r="BG24" s="18">
        <f t="shared" ca="1" si="19"/>
        <v>0</v>
      </c>
      <c r="BH24" s="18">
        <f t="shared" ca="1" si="19"/>
        <v>0</v>
      </c>
      <c r="BI24" s="18">
        <f t="shared" ca="1" si="19"/>
        <v>0</v>
      </c>
      <c r="BJ24" s="18">
        <f t="shared" ca="1" si="19"/>
        <v>0</v>
      </c>
      <c r="BK24" s="18">
        <f t="shared" ca="1" si="20"/>
        <v>0</v>
      </c>
      <c r="BL24" s="18">
        <f t="shared" ca="1" si="20"/>
        <v>0</v>
      </c>
      <c r="BM24" s="18">
        <f t="shared" ca="1" si="20"/>
        <v>0</v>
      </c>
      <c r="BN24" s="18">
        <f t="shared" ca="1" si="20"/>
        <v>23048567.130000349</v>
      </c>
      <c r="BO24" s="18">
        <f t="shared" ca="1" si="20"/>
        <v>0</v>
      </c>
      <c r="BP24" s="18">
        <f t="shared" ca="1" si="20"/>
        <v>250169538.92000064</v>
      </c>
      <c r="BQ24" s="18">
        <f t="shared" ca="1" si="20"/>
        <v>0</v>
      </c>
      <c r="BR24" s="18">
        <f t="shared" ca="1" si="20"/>
        <v>54635590.170000002</v>
      </c>
      <c r="BS24" s="18">
        <f t="shared" ca="1" si="20"/>
        <v>37244810.500001609</v>
      </c>
      <c r="BT24" s="18">
        <f t="shared" ca="1" si="20"/>
        <v>0</v>
      </c>
      <c r="BU24" s="18">
        <f t="shared" ca="1" si="20"/>
        <v>0</v>
      </c>
      <c r="BV24" s="18">
        <f t="shared" ca="1" si="20"/>
        <v>0</v>
      </c>
      <c r="BW24" s="18">
        <f t="shared" ca="1" si="20"/>
        <v>0</v>
      </c>
      <c r="BX24" s="18">
        <f t="shared" ca="1" si="20"/>
        <v>7176736.9956499999</v>
      </c>
      <c r="BY24" s="18">
        <f t="shared" ca="1" si="20"/>
        <v>0</v>
      </c>
      <c r="BZ24" s="18">
        <f t="shared" ca="1" si="20"/>
        <v>0</v>
      </c>
      <c r="CA24" s="18">
        <f t="shared" ca="1" si="21"/>
        <v>78190652.070950001</v>
      </c>
      <c r="CB24" s="18">
        <f t="shared" ca="1" si="21"/>
        <v>5580498894.3211603</v>
      </c>
      <c r="CC24" s="18">
        <f t="shared" ca="1" si="21"/>
        <v>8239644.7960999999</v>
      </c>
      <c r="CD24" s="18">
        <f t="shared" ca="1" si="21"/>
        <v>800811222.54629588</v>
      </c>
      <c r="CE24" s="18">
        <f t="shared" ca="1" si="21"/>
        <v>0</v>
      </c>
      <c r="CF24" s="18">
        <f t="shared" ca="1" si="21"/>
        <v>0</v>
      </c>
      <c r="CG24" s="18">
        <f t="shared" ca="1" si="21"/>
        <v>24946977.328900002</v>
      </c>
      <c r="CH24" s="18">
        <f t="shared" ca="1" si="21"/>
        <v>160728920.27130002</v>
      </c>
      <c r="CI24" s="18">
        <f t="shared" ca="1" si="21"/>
        <v>46040</v>
      </c>
      <c r="CJ24" s="19">
        <f ca="1">CK24+CL24+CM24+CP24</f>
        <v>302422559.43999702</v>
      </c>
      <c r="CK24" s="18">
        <f t="shared" ca="1" si="7"/>
        <v>8596546.8599999994</v>
      </c>
      <c r="CL24" s="18">
        <f t="shared" ca="1" si="7"/>
        <v>0</v>
      </c>
      <c r="CM24" s="19">
        <f ca="1">+CN24+CO24</f>
        <v>279559879.15999699</v>
      </c>
      <c r="CN24" s="18">
        <f t="shared" ca="1" si="8"/>
        <v>0</v>
      </c>
      <c r="CO24" s="18">
        <f t="shared" ca="1" si="8"/>
        <v>279559879.15999699</v>
      </c>
      <c r="CP24" s="19">
        <f ca="1">+CQ24+CR24</f>
        <v>14266133.42</v>
      </c>
      <c r="CQ24" s="18">
        <f t="shared" ca="1" si="22"/>
        <v>590132.81999999995</v>
      </c>
      <c r="CR24" s="18">
        <f t="shared" ca="1" si="22"/>
        <v>13676000.6</v>
      </c>
      <c r="CS24" s="18">
        <f t="shared" ca="1" si="22"/>
        <v>742298.25999999989</v>
      </c>
      <c r="CT24" s="18">
        <f t="shared" ca="1" si="22"/>
        <v>0</v>
      </c>
      <c r="CU24" s="18">
        <f t="shared" ca="1" si="22"/>
        <v>0</v>
      </c>
      <c r="CV24" s="19">
        <f t="shared" ca="1" si="14"/>
        <v>12978606895.935026</v>
      </c>
    </row>
    <row r="25" spans="1:100" ht="12.75" customHeight="1">
      <c r="A25" s="55" t="s">
        <v>183</v>
      </c>
      <c r="B25" s="17">
        <v>1027</v>
      </c>
      <c r="C25" s="56" t="s">
        <v>147</v>
      </c>
      <c r="D25" s="19">
        <f t="shared" ref="D25:D72" ca="1" si="23">+E25+F25+G25</f>
        <v>18950693.680000003</v>
      </c>
      <c r="E25" s="18">
        <f t="shared" ca="1" si="17"/>
        <v>5730316.5136630004</v>
      </c>
      <c r="F25" s="18">
        <f t="shared" ca="1" si="17"/>
        <v>9265444.0580330007</v>
      </c>
      <c r="G25" s="18">
        <f t="shared" ca="1" si="17"/>
        <v>3954933.1083040005</v>
      </c>
      <c r="H25" s="18">
        <f t="shared" ca="1" si="17"/>
        <v>147776.86385300002</v>
      </c>
      <c r="I25" s="18">
        <f t="shared" ca="1" si="17"/>
        <v>34331322.839999996</v>
      </c>
      <c r="J25" s="18">
        <f t="shared" ca="1" si="17"/>
        <v>0</v>
      </c>
      <c r="K25" s="18">
        <f t="shared" ca="1" si="17"/>
        <v>4859218.38</v>
      </c>
      <c r="L25" s="18">
        <f t="shared" ca="1" si="17"/>
        <v>0</v>
      </c>
      <c r="M25" s="18">
        <f t="shared" ca="1" si="17"/>
        <v>0</v>
      </c>
      <c r="N25" s="18">
        <f t="shared" ca="1" si="17"/>
        <v>0</v>
      </c>
      <c r="O25" s="18">
        <f t="shared" ca="1" si="17"/>
        <v>15724475.507838</v>
      </c>
      <c r="P25" s="18">
        <f t="shared" ca="1" si="17"/>
        <v>0</v>
      </c>
      <c r="Q25" s="18">
        <f t="shared" ca="1" si="17"/>
        <v>1223298.45227</v>
      </c>
      <c r="R25" s="18">
        <f t="shared" ca="1" si="17"/>
        <v>0</v>
      </c>
      <c r="S25" s="18">
        <f t="shared" ca="1" si="17"/>
        <v>0</v>
      </c>
      <c r="T25" s="18">
        <f t="shared" ca="1" si="1"/>
        <v>241637344.1500001</v>
      </c>
      <c r="U25" s="18">
        <f t="shared" ca="1" si="18"/>
        <v>24415626.966718003</v>
      </c>
      <c r="V25" s="18">
        <f t="shared" ca="1" si="18"/>
        <v>76202732.944365025</v>
      </c>
      <c r="W25" s="18">
        <f t="shared" ca="1" si="18"/>
        <v>146883187.416511</v>
      </c>
      <c r="X25" s="18">
        <f t="shared" ca="1" si="18"/>
        <v>0</v>
      </c>
      <c r="Y25" s="18">
        <f t="shared" ca="1" si="18"/>
        <v>4076736.5994040002</v>
      </c>
      <c r="Z25" s="18">
        <f t="shared" ca="1" si="18"/>
        <v>6211348.7111549992</v>
      </c>
      <c r="AA25" s="18">
        <f t="shared" ca="1" si="18"/>
        <v>0</v>
      </c>
      <c r="AB25" s="18">
        <f t="shared" ca="1" si="18"/>
        <v>0</v>
      </c>
      <c r="AC25" s="18">
        <f t="shared" ca="1" si="18"/>
        <v>274020.66086100007</v>
      </c>
      <c r="AD25" s="18">
        <f t="shared" ca="1" si="18"/>
        <v>234116.011424</v>
      </c>
      <c r="AE25" s="18">
        <f t="shared" ca="1" si="15"/>
        <v>0</v>
      </c>
      <c r="AF25" s="18">
        <f t="shared" ca="1" si="15"/>
        <v>0</v>
      </c>
      <c r="AG25" s="18">
        <f t="shared" ca="1" si="15"/>
        <v>865302.63419800007</v>
      </c>
      <c r="AH25" s="18">
        <f t="shared" ca="1" si="15"/>
        <v>-126089.785802</v>
      </c>
      <c r="AI25" s="18">
        <f t="shared" ca="1" si="15"/>
        <v>0</v>
      </c>
      <c r="AJ25" s="18">
        <f t="shared" ca="1" si="15"/>
        <v>2263527.5000000005</v>
      </c>
      <c r="AK25" s="18">
        <f t="shared" ca="1" si="15"/>
        <v>5395.5</v>
      </c>
      <c r="AL25" s="18">
        <f t="shared" ca="1" si="15"/>
        <v>0</v>
      </c>
      <c r="AM25" s="18">
        <f t="shared" ca="1" si="15"/>
        <v>1879600.74</v>
      </c>
      <c r="AN25" s="18">
        <f t="shared" ca="1" si="15"/>
        <v>0</v>
      </c>
      <c r="AO25" s="18">
        <f t="shared" ca="1" si="15"/>
        <v>0</v>
      </c>
      <c r="AP25" s="18">
        <f t="shared" ca="1" si="15"/>
        <v>36.680000000000007</v>
      </c>
      <c r="AQ25" s="18">
        <f t="shared" ca="1" si="15"/>
        <v>0</v>
      </c>
      <c r="AR25" s="18">
        <f t="shared" ca="1" si="15"/>
        <v>0</v>
      </c>
      <c r="AS25" s="18">
        <f t="shared" ca="1" si="15"/>
        <v>0</v>
      </c>
      <c r="AT25" s="18">
        <f t="shared" ca="1" si="15"/>
        <v>63937072.807551995</v>
      </c>
      <c r="AU25" s="18">
        <f t="shared" ca="1" si="19"/>
        <v>269487.10551799997</v>
      </c>
      <c r="AV25" s="18">
        <f t="shared" ca="1" si="19"/>
        <v>685627.99102200009</v>
      </c>
      <c r="AW25" s="18">
        <f t="shared" ca="1" si="19"/>
        <v>0</v>
      </c>
      <c r="AX25" s="18">
        <f t="shared" ca="1" si="19"/>
        <v>119061.09697900004</v>
      </c>
      <c r="AY25" s="18">
        <f t="shared" ca="1" si="19"/>
        <v>0</v>
      </c>
      <c r="AZ25" s="18">
        <f t="shared" ca="1" si="19"/>
        <v>0</v>
      </c>
      <c r="BA25" s="18">
        <f t="shared" ca="1" si="19"/>
        <v>0</v>
      </c>
      <c r="BB25" s="18">
        <f t="shared" ca="1" si="19"/>
        <v>0</v>
      </c>
      <c r="BC25" s="18">
        <f t="shared" ca="1" si="19"/>
        <v>0</v>
      </c>
      <c r="BD25" s="18">
        <f t="shared" ca="1" si="19"/>
        <v>2691001.2904220019</v>
      </c>
      <c r="BE25" s="18">
        <f t="shared" ca="1" si="19"/>
        <v>0</v>
      </c>
      <c r="BF25" s="18">
        <f t="shared" ca="1" si="19"/>
        <v>0</v>
      </c>
      <c r="BG25" s="18">
        <f t="shared" ca="1" si="19"/>
        <v>0</v>
      </c>
      <c r="BH25" s="18">
        <f t="shared" ca="1" si="19"/>
        <v>0</v>
      </c>
      <c r="BI25" s="18">
        <f t="shared" ca="1" si="19"/>
        <v>0</v>
      </c>
      <c r="BJ25" s="18">
        <f t="shared" ca="1" si="19"/>
        <v>0</v>
      </c>
      <c r="BK25" s="18">
        <f t="shared" ca="1" si="20"/>
        <v>0</v>
      </c>
      <c r="BL25" s="18">
        <f t="shared" ca="1" si="20"/>
        <v>0</v>
      </c>
      <c r="BM25" s="18">
        <f t="shared" ca="1" si="20"/>
        <v>0</v>
      </c>
      <c r="BN25" s="18">
        <f t="shared" ca="1" si="20"/>
        <v>5437790.2517830003</v>
      </c>
      <c r="BO25" s="18">
        <f t="shared" ca="1" si="20"/>
        <v>0</v>
      </c>
      <c r="BP25" s="18">
        <f t="shared" ca="1" si="20"/>
        <v>4866889.6984279994</v>
      </c>
      <c r="BQ25" s="18">
        <f t="shared" ca="1" si="20"/>
        <v>453096.74689900002</v>
      </c>
      <c r="BR25" s="18">
        <f t="shared" ca="1" si="20"/>
        <v>9952816.0271019991</v>
      </c>
      <c r="BS25" s="18">
        <f t="shared" ca="1" si="20"/>
        <v>3362236.4006139999</v>
      </c>
      <c r="BT25" s="18">
        <f t="shared" ca="1" si="20"/>
        <v>0</v>
      </c>
      <c r="BU25" s="18">
        <f t="shared" ca="1" si="20"/>
        <v>0</v>
      </c>
      <c r="BV25" s="18">
        <f t="shared" ca="1" si="20"/>
        <v>259339.73</v>
      </c>
      <c r="BW25" s="18">
        <f t="shared" ca="1" si="20"/>
        <v>0</v>
      </c>
      <c r="BX25" s="18">
        <f t="shared" ca="1" si="20"/>
        <v>87477.47</v>
      </c>
      <c r="BY25" s="18">
        <f t="shared" ca="1" si="20"/>
        <v>0</v>
      </c>
      <c r="BZ25" s="18">
        <f t="shared" ca="1" si="20"/>
        <v>0</v>
      </c>
      <c r="CA25" s="18">
        <f t="shared" ca="1" si="21"/>
        <v>36994.379999999997</v>
      </c>
      <c r="CB25" s="18">
        <f t="shared" ca="1" si="21"/>
        <v>488061767.02999997</v>
      </c>
      <c r="CC25" s="18">
        <f t="shared" ca="1" si="21"/>
        <v>0</v>
      </c>
      <c r="CD25" s="18">
        <f t="shared" ca="1" si="21"/>
        <v>10226804.220000001</v>
      </c>
      <c r="CE25" s="18">
        <f t="shared" ca="1" si="21"/>
        <v>7758.22</v>
      </c>
      <c r="CF25" s="18">
        <f t="shared" ca="1" si="21"/>
        <v>0</v>
      </c>
      <c r="CG25" s="18">
        <f t="shared" ca="1" si="21"/>
        <v>0</v>
      </c>
      <c r="CH25" s="18">
        <f t="shared" ca="1" si="21"/>
        <v>111623.57</v>
      </c>
      <c r="CI25" s="18">
        <f t="shared" ca="1" si="21"/>
        <v>6385.89</v>
      </c>
      <c r="CJ25" s="19">
        <f t="shared" ref="CJ25:CJ72" ca="1" si="24">CK25+CL25+CM25+CP25</f>
        <v>113984272.09999999</v>
      </c>
      <c r="CK25" s="18">
        <f t="shared" ca="1" si="7"/>
        <v>0</v>
      </c>
      <c r="CL25" s="18">
        <f t="shared" ca="1" si="7"/>
        <v>24205858.52</v>
      </c>
      <c r="CM25" s="19">
        <f t="shared" ref="CM25:CM72" ca="1" si="25">+CN25+CO25</f>
        <v>90567078.620000005</v>
      </c>
      <c r="CN25" s="18">
        <f t="shared" ca="1" si="8"/>
        <v>606141.85</v>
      </c>
      <c r="CO25" s="18">
        <f t="shared" ca="1" si="8"/>
        <v>89960936.770000011</v>
      </c>
      <c r="CP25" s="19">
        <f t="shared" ref="CP25:CP72" ca="1" si="26">+CQ25+CR25</f>
        <v>-788665.03999999992</v>
      </c>
      <c r="CQ25" s="18">
        <f t="shared" ca="1" si="22"/>
        <v>70161.42</v>
      </c>
      <c r="CR25" s="18">
        <f t="shared" ca="1" si="22"/>
        <v>-858826.46</v>
      </c>
      <c r="CS25" s="18">
        <f t="shared" ca="1" si="22"/>
        <v>4983479.4454879994</v>
      </c>
      <c r="CT25" s="18">
        <f t="shared" ca="1" si="22"/>
        <v>0</v>
      </c>
      <c r="CU25" s="18">
        <f t="shared" ca="1" si="22"/>
        <v>0</v>
      </c>
      <c r="CV25" s="19">
        <f t="shared" ca="1" si="14"/>
        <v>1289600653.9246023</v>
      </c>
    </row>
    <row r="26" spans="1:100" ht="12.75" customHeight="1">
      <c r="A26" s="55" t="s">
        <v>185</v>
      </c>
      <c r="B26" s="17">
        <v>1028</v>
      </c>
      <c r="C26" s="56" t="s">
        <v>147</v>
      </c>
      <c r="D26" s="19">
        <f t="shared" ca="1" si="23"/>
        <v>2575677891.4099998</v>
      </c>
      <c r="E26" s="18">
        <f t="shared" ca="1" si="17"/>
        <v>271070453.55079871</v>
      </c>
      <c r="F26" s="18">
        <f t="shared" ca="1" si="17"/>
        <v>2052897089.7237868</v>
      </c>
      <c r="G26" s="18">
        <f t="shared" ca="1" si="17"/>
        <v>251710348.13541424</v>
      </c>
      <c r="H26" s="18">
        <f t="shared" ca="1" si="17"/>
        <v>10572630.439999999</v>
      </c>
      <c r="I26" s="18">
        <f t="shared" ca="1" si="17"/>
        <v>153034018.19</v>
      </c>
      <c r="J26" s="18">
        <f t="shared" ca="1" si="17"/>
        <v>0</v>
      </c>
      <c r="K26" s="18">
        <f t="shared" ca="1" si="17"/>
        <v>0</v>
      </c>
      <c r="L26" s="18">
        <f t="shared" ca="1" si="17"/>
        <v>0</v>
      </c>
      <c r="M26" s="18">
        <f t="shared" ca="1" si="17"/>
        <v>0</v>
      </c>
      <c r="N26" s="18">
        <f t="shared" ca="1" si="17"/>
        <v>0</v>
      </c>
      <c r="O26" s="18">
        <f t="shared" ca="1" si="17"/>
        <v>249326293.00999999</v>
      </c>
      <c r="P26" s="18">
        <f t="shared" ca="1" si="17"/>
        <v>0</v>
      </c>
      <c r="Q26" s="18">
        <f t="shared" ca="1" si="17"/>
        <v>171461319.31999999</v>
      </c>
      <c r="R26" s="18">
        <f t="shared" ca="1" si="17"/>
        <v>0</v>
      </c>
      <c r="S26" s="18">
        <f t="shared" ca="1" si="17"/>
        <v>0</v>
      </c>
      <c r="T26" s="18">
        <f t="shared" ca="1" si="1"/>
        <v>3182109025.9020352</v>
      </c>
      <c r="U26" s="18">
        <f t="shared" ca="1" si="18"/>
        <v>29412016.877965003</v>
      </c>
      <c r="V26" s="18">
        <f t="shared" ca="1" si="18"/>
        <v>223070130.49000001</v>
      </c>
      <c r="W26" s="18">
        <f t="shared" ca="1" si="18"/>
        <v>1025113826.23</v>
      </c>
      <c r="X26" s="18">
        <f t="shared" ca="1" si="18"/>
        <v>8075</v>
      </c>
      <c r="Y26" s="18">
        <f t="shared" ca="1" si="18"/>
        <v>107091054.62</v>
      </c>
      <c r="Z26" s="18">
        <f t="shared" ca="1" si="18"/>
        <v>65974657.439999998</v>
      </c>
      <c r="AA26" s="18">
        <f t="shared" ca="1" si="18"/>
        <v>0</v>
      </c>
      <c r="AB26" s="18">
        <f t="shared" ca="1" si="18"/>
        <v>0</v>
      </c>
      <c r="AC26" s="18">
        <f t="shared" ca="1" si="18"/>
        <v>10483091.289999999</v>
      </c>
      <c r="AD26" s="18">
        <f t="shared" ca="1" si="18"/>
        <v>43339856.68</v>
      </c>
      <c r="AE26" s="18">
        <f t="shared" ca="1" si="15"/>
        <v>0</v>
      </c>
      <c r="AF26" s="18">
        <f t="shared" ca="1" si="15"/>
        <v>1721135.09</v>
      </c>
      <c r="AG26" s="18">
        <f t="shared" ca="1" si="15"/>
        <v>0</v>
      </c>
      <c r="AH26" s="18">
        <f t="shared" ca="1" si="15"/>
        <v>93699.39</v>
      </c>
      <c r="AI26" s="18">
        <f t="shared" ca="1" si="15"/>
        <v>0</v>
      </c>
      <c r="AJ26" s="18">
        <f t="shared" ca="1" si="15"/>
        <v>1594345.1500000001</v>
      </c>
      <c r="AK26" s="18">
        <f t="shared" ca="1" si="15"/>
        <v>85651.25</v>
      </c>
      <c r="AL26" s="18">
        <f t="shared" ca="1" si="15"/>
        <v>0</v>
      </c>
      <c r="AM26" s="18">
        <f t="shared" ca="1" si="15"/>
        <v>17177261.870000001</v>
      </c>
      <c r="AN26" s="18">
        <f t="shared" ca="1" si="15"/>
        <v>92152.36</v>
      </c>
      <c r="AO26" s="18">
        <f t="shared" ca="1" si="15"/>
        <v>0</v>
      </c>
      <c r="AP26" s="18">
        <f t="shared" ca="1" si="15"/>
        <v>5859735.3700000001</v>
      </c>
      <c r="AQ26" s="18">
        <f t="shared" ca="1" si="15"/>
        <v>0</v>
      </c>
      <c r="AR26" s="18">
        <f t="shared" ca="1" si="15"/>
        <v>0</v>
      </c>
      <c r="AS26" s="18">
        <f t="shared" ca="1" si="15"/>
        <v>0</v>
      </c>
      <c r="AT26" s="18">
        <f t="shared" ca="1" si="15"/>
        <v>0</v>
      </c>
      <c r="AU26" s="18">
        <f t="shared" ca="1" si="19"/>
        <v>0</v>
      </c>
      <c r="AV26" s="18">
        <f t="shared" ca="1" si="19"/>
        <v>0</v>
      </c>
      <c r="AW26" s="18">
        <f t="shared" ca="1" si="19"/>
        <v>0</v>
      </c>
      <c r="AX26" s="18">
        <f t="shared" ca="1" si="19"/>
        <v>0</v>
      </c>
      <c r="AY26" s="18">
        <f t="shared" ca="1" si="19"/>
        <v>0</v>
      </c>
      <c r="AZ26" s="18">
        <f t="shared" ca="1" si="19"/>
        <v>0</v>
      </c>
      <c r="BA26" s="18">
        <f t="shared" ca="1" si="19"/>
        <v>0</v>
      </c>
      <c r="BB26" s="18">
        <f t="shared" ca="1" si="19"/>
        <v>0</v>
      </c>
      <c r="BC26" s="18">
        <f t="shared" ca="1" si="19"/>
        <v>0</v>
      </c>
      <c r="BD26" s="18">
        <f t="shared" ca="1" si="19"/>
        <v>52382564.93</v>
      </c>
      <c r="BE26" s="18">
        <f t="shared" ca="1" si="19"/>
        <v>0</v>
      </c>
      <c r="BF26" s="18">
        <f t="shared" ca="1" si="19"/>
        <v>0</v>
      </c>
      <c r="BG26" s="18">
        <f t="shared" ca="1" si="19"/>
        <v>0</v>
      </c>
      <c r="BH26" s="18">
        <f t="shared" ca="1" si="19"/>
        <v>0</v>
      </c>
      <c r="BI26" s="18">
        <f t="shared" ca="1" si="19"/>
        <v>0</v>
      </c>
      <c r="BJ26" s="18">
        <f t="shared" ca="1" si="19"/>
        <v>0</v>
      </c>
      <c r="BK26" s="18">
        <f t="shared" ca="1" si="20"/>
        <v>0</v>
      </c>
      <c r="BL26" s="18">
        <f t="shared" ca="1" si="20"/>
        <v>0</v>
      </c>
      <c r="BM26" s="18">
        <f t="shared" ca="1" si="20"/>
        <v>0</v>
      </c>
      <c r="BN26" s="18">
        <f t="shared" ca="1" si="20"/>
        <v>-66185.23</v>
      </c>
      <c r="BO26" s="18">
        <f t="shared" ca="1" si="20"/>
        <v>0</v>
      </c>
      <c r="BP26" s="18">
        <f t="shared" ca="1" si="20"/>
        <v>308895176.82999998</v>
      </c>
      <c r="BQ26" s="18">
        <f t="shared" ca="1" si="20"/>
        <v>78657482.890000001</v>
      </c>
      <c r="BR26" s="18">
        <f t="shared" ca="1" si="20"/>
        <v>242040540.41999999</v>
      </c>
      <c r="BS26" s="18">
        <f t="shared" ca="1" si="20"/>
        <v>238099400.18000001</v>
      </c>
      <c r="BT26" s="18">
        <f t="shared" ca="1" si="20"/>
        <v>0</v>
      </c>
      <c r="BU26" s="18">
        <f t="shared" ca="1" si="20"/>
        <v>0</v>
      </c>
      <c r="BV26" s="18">
        <f t="shared" ca="1" si="20"/>
        <v>0</v>
      </c>
      <c r="BW26" s="18">
        <f t="shared" ca="1" si="20"/>
        <v>0</v>
      </c>
      <c r="BX26" s="18">
        <f t="shared" ca="1" si="20"/>
        <v>0</v>
      </c>
      <c r="BY26" s="18">
        <f t="shared" ca="1" si="20"/>
        <v>0</v>
      </c>
      <c r="BZ26" s="18">
        <f t="shared" ca="1" si="20"/>
        <v>0</v>
      </c>
      <c r="CA26" s="18">
        <f t="shared" ca="1" si="21"/>
        <v>1695404.22</v>
      </c>
      <c r="CB26" s="18">
        <f t="shared" ca="1" si="21"/>
        <v>30802920.829999998</v>
      </c>
      <c r="CC26" s="18">
        <f t="shared" ca="1" si="21"/>
        <v>0</v>
      </c>
      <c r="CD26" s="18">
        <f t="shared" ca="1" si="21"/>
        <v>2539944.7999999998</v>
      </c>
      <c r="CE26" s="18">
        <f t="shared" ca="1" si="21"/>
        <v>0</v>
      </c>
      <c r="CF26" s="18">
        <f t="shared" ca="1" si="21"/>
        <v>0</v>
      </c>
      <c r="CG26" s="18">
        <f t="shared" ca="1" si="21"/>
        <v>0</v>
      </c>
      <c r="CH26" s="18">
        <f t="shared" ca="1" si="21"/>
        <v>0</v>
      </c>
      <c r="CI26" s="18">
        <f t="shared" ca="1" si="21"/>
        <v>0</v>
      </c>
      <c r="CJ26" s="19">
        <f t="shared" ca="1" si="24"/>
        <v>6294977259.3100004</v>
      </c>
      <c r="CK26" s="18">
        <f t="shared" ca="1" si="7"/>
        <v>-92872.729999999938</v>
      </c>
      <c r="CL26" s="18">
        <f t="shared" ca="1" si="7"/>
        <v>372049.67</v>
      </c>
      <c r="CM26" s="19">
        <f t="shared" ca="1" si="25"/>
        <v>2009227621.3312211</v>
      </c>
      <c r="CN26" s="18">
        <f t="shared" ca="1" si="8"/>
        <v>31282937.169999924</v>
      </c>
      <c r="CO26" s="18">
        <f t="shared" ca="1" si="8"/>
        <v>1977944684.1612213</v>
      </c>
      <c r="CP26" s="19">
        <f t="shared" ca="1" si="26"/>
        <v>4285470461.0387793</v>
      </c>
      <c r="CQ26" s="18">
        <f t="shared" ca="1" si="22"/>
        <v>879847651.45000255</v>
      </c>
      <c r="CR26" s="18">
        <f t="shared" ca="1" si="22"/>
        <v>3405622809.5887766</v>
      </c>
      <c r="CS26" s="18">
        <f t="shared" ca="1" si="22"/>
        <v>5908687.1099999743</v>
      </c>
      <c r="CT26" s="18">
        <f t="shared" ca="1" si="22"/>
        <v>0</v>
      </c>
      <c r="CU26" s="18">
        <f t="shared" ca="1" si="22"/>
        <v>0</v>
      </c>
      <c r="CV26" s="19">
        <f t="shared" ca="1" si="14"/>
        <v>15129231063.670002</v>
      </c>
    </row>
    <row r="27" spans="1:100" ht="12.75" customHeight="1">
      <c r="A27" s="55" t="s">
        <v>187</v>
      </c>
      <c r="B27" s="17">
        <v>1030</v>
      </c>
      <c r="C27" s="56" t="s">
        <v>147</v>
      </c>
      <c r="D27" s="19">
        <f t="shared" ca="1" si="23"/>
        <v>1059085569.1499999</v>
      </c>
      <c r="E27" s="18">
        <f t="shared" ca="1" si="17"/>
        <v>58752571.140000001</v>
      </c>
      <c r="F27" s="18">
        <f t="shared" ca="1" si="17"/>
        <v>107880039.66</v>
      </c>
      <c r="G27" s="18">
        <f t="shared" ca="1" si="17"/>
        <v>892452958.3499999</v>
      </c>
      <c r="H27" s="18">
        <f t="shared" ca="1" si="17"/>
        <v>24098878.189999998</v>
      </c>
      <c r="I27" s="18">
        <f t="shared" ca="1" si="17"/>
        <v>452168655.97000003</v>
      </c>
      <c r="J27" s="18">
        <f t="shared" ca="1" si="17"/>
        <v>0</v>
      </c>
      <c r="K27" s="18">
        <f t="shared" ca="1" si="17"/>
        <v>89542746.379999995</v>
      </c>
      <c r="L27" s="18">
        <f t="shared" ca="1" si="17"/>
        <v>0</v>
      </c>
      <c r="M27" s="18">
        <f t="shared" ca="1" si="17"/>
        <v>0</v>
      </c>
      <c r="N27" s="18">
        <f t="shared" ca="1" si="17"/>
        <v>0</v>
      </c>
      <c r="O27" s="18">
        <f t="shared" ca="1" si="17"/>
        <v>96124287.5</v>
      </c>
      <c r="P27" s="18">
        <f t="shared" ca="1" si="17"/>
        <v>9889585.0700000003</v>
      </c>
      <c r="Q27" s="18">
        <f t="shared" ca="1" si="17"/>
        <v>0</v>
      </c>
      <c r="R27" s="18">
        <f t="shared" ca="1" si="17"/>
        <v>0</v>
      </c>
      <c r="S27" s="18">
        <f t="shared" ca="1" si="17"/>
        <v>0</v>
      </c>
      <c r="T27" s="18">
        <f t="shared" ca="1" si="1"/>
        <v>7494384798.3800001</v>
      </c>
      <c r="U27" s="18">
        <f t="shared" ca="1" si="18"/>
        <v>6417851.1399999997</v>
      </c>
      <c r="V27" s="18">
        <f t="shared" ca="1" si="18"/>
        <v>598323989.30999994</v>
      </c>
      <c r="W27" s="18">
        <f t="shared" ca="1" si="18"/>
        <v>3052960194.0800004</v>
      </c>
      <c r="X27" s="18">
        <f t="shared" ca="1" si="18"/>
        <v>0</v>
      </c>
      <c r="Y27" s="18">
        <f t="shared" ca="1" si="18"/>
        <v>129212910.49000001</v>
      </c>
      <c r="Z27" s="18">
        <f t="shared" ca="1" si="18"/>
        <v>430965948.05000001</v>
      </c>
      <c r="AA27" s="18">
        <f t="shared" ca="1" si="18"/>
        <v>0</v>
      </c>
      <c r="AB27" s="18">
        <f t="shared" ca="1" si="18"/>
        <v>0</v>
      </c>
      <c r="AC27" s="18">
        <f t="shared" ca="1" si="18"/>
        <v>6891275.9199999999</v>
      </c>
      <c r="AD27" s="18">
        <f t="shared" ca="1" si="18"/>
        <v>27126201.710000001</v>
      </c>
      <c r="AE27" s="18">
        <f t="shared" ca="1" si="15"/>
        <v>0</v>
      </c>
      <c r="AF27" s="18">
        <f t="shared" ca="1" si="15"/>
        <v>9229414.0299999993</v>
      </c>
      <c r="AG27" s="18">
        <f t="shared" ca="1" si="15"/>
        <v>15878271.199999999</v>
      </c>
      <c r="AH27" s="18">
        <f t="shared" ca="1" si="15"/>
        <v>0</v>
      </c>
      <c r="AI27" s="18">
        <f t="shared" ca="1" si="15"/>
        <v>0</v>
      </c>
      <c r="AJ27" s="18">
        <f t="shared" ca="1" si="15"/>
        <v>1751391.21</v>
      </c>
      <c r="AK27" s="18">
        <f t="shared" ca="1" si="15"/>
        <v>38045.269999999997</v>
      </c>
      <c r="AL27" s="18">
        <f t="shared" ca="1" si="15"/>
        <v>0</v>
      </c>
      <c r="AM27" s="18">
        <f t="shared" ca="1" si="15"/>
        <v>31060058.109999999</v>
      </c>
      <c r="AN27" s="18">
        <f t="shared" ca="1" si="15"/>
        <v>0</v>
      </c>
      <c r="AO27" s="18">
        <f t="shared" ca="1" si="15"/>
        <v>0</v>
      </c>
      <c r="AP27" s="18">
        <f t="shared" ca="1" si="15"/>
        <v>59745886.440000005</v>
      </c>
      <c r="AQ27" s="18">
        <f t="shared" ca="1" si="15"/>
        <v>0</v>
      </c>
      <c r="AR27" s="18">
        <f t="shared" ca="1" si="15"/>
        <v>0</v>
      </c>
      <c r="AS27" s="18">
        <f t="shared" ca="1" si="15"/>
        <v>0</v>
      </c>
      <c r="AT27" s="18">
        <f t="shared" ca="1" si="15"/>
        <v>1228021977.1600001</v>
      </c>
      <c r="AU27" s="18">
        <f t="shared" ca="1" si="19"/>
        <v>58764470</v>
      </c>
      <c r="AV27" s="18">
        <f t="shared" ca="1" si="19"/>
        <v>20034309.239999998</v>
      </c>
      <c r="AW27" s="18">
        <f t="shared" ca="1" si="19"/>
        <v>0</v>
      </c>
      <c r="AX27" s="18">
        <f t="shared" ca="1" si="19"/>
        <v>19422111.66</v>
      </c>
      <c r="AY27" s="18">
        <f t="shared" ca="1" si="19"/>
        <v>0</v>
      </c>
      <c r="AZ27" s="18">
        <f t="shared" ca="1" si="19"/>
        <v>0</v>
      </c>
      <c r="BA27" s="18">
        <f t="shared" ca="1" si="19"/>
        <v>0</v>
      </c>
      <c r="BB27" s="18">
        <f t="shared" ca="1" si="19"/>
        <v>0</v>
      </c>
      <c r="BC27" s="18">
        <f t="shared" ca="1" si="19"/>
        <v>0</v>
      </c>
      <c r="BD27" s="18">
        <f t="shared" ca="1" si="19"/>
        <v>1261427881.6000001</v>
      </c>
      <c r="BE27" s="18">
        <f t="shared" ca="1" si="19"/>
        <v>203.7</v>
      </c>
      <c r="BF27" s="18">
        <f t="shared" ca="1" si="19"/>
        <v>0</v>
      </c>
      <c r="BG27" s="18">
        <f t="shared" ca="1" si="19"/>
        <v>0</v>
      </c>
      <c r="BH27" s="18">
        <f t="shared" ca="1" si="19"/>
        <v>0</v>
      </c>
      <c r="BI27" s="18">
        <f t="shared" ca="1" si="19"/>
        <v>88541778.310000002</v>
      </c>
      <c r="BJ27" s="18">
        <f t="shared" ca="1" si="19"/>
        <v>0</v>
      </c>
      <c r="BK27" s="18">
        <f t="shared" ca="1" si="20"/>
        <v>0</v>
      </c>
      <c r="BL27" s="18">
        <f t="shared" ca="1" si="20"/>
        <v>0</v>
      </c>
      <c r="BM27" s="18">
        <f t="shared" ca="1" si="20"/>
        <v>28045328.210000001</v>
      </c>
      <c r="BN27" s="18">
        <f t="shared" ca="1" si="20"/>
        <v>51391283.449999996</v>
      </c>
      <c r="BO27" s="18">
        <f t="shared" ca="1" si="20"/>
        <v>0</v>
      </c>
      <c r="BP27" s="18">
        <f t="shared" ca="1" si="20"/>
        <v>471147966.68000001</v>
      </c>
      <c r="BQ27" s="18">
        <f t="shared" ca="1" si="20"/>
        <v>3749863.34</v>
      </c>
      <c r="BR27" s="18">
        <f t="shared" ca="1" si="20"/>
        <v>125134485.40000001</v>
      </c>
      <c r="BS27" s="18">
        <f t="shared" ca="1" si="20"/>
        <v>361242690.03000003</v>
      </c>
      <c r="BT27" s="18">
        <f t="shared" ca="1" si="20"/>
        <v>0</v>
      </c>
      <c r="BU27" s="18">
        <f t="shared" ca="1" si="20"/>
        <v>0</v>
      </c>
      <c r="BV27" s="18">
        <f t="shared" ca="1" si="20"/>
        <v>0</v>
      </c>
      <c r="BW27" s="18">
        <f t="shared" ca="1" si="20"/>
        <v>0</v>
      </c>
      <c r="BX27" s="18">
        <f t="shared" ca="1" si="20"/>
        <v>1200291.6000000001</v>
      </c>
      <c r="BY27" s="18">
        <f t="shared" ca="1" si="20"/>
        <v>0</v>
      </c>
      <c r="BZ27" s="18">
        <f t="shared" ca="1" si="20"/>
        <v>0</v>
      </c>
      <c r="CA27" s="18">
        <f t="shared" ca="1" si="21"/>
        <v>17531775.82</v>
      </c>
      <c r="CB27" s="18">
        <f t="shared" ca="1" si="21"/>
        <v>1331421731.3800001</v>
      </c>
      <c r="CC27" s="18">
        <f t="shared" ca="1" si="21"/>
        <v>2885705.38</v>
      </c>
      <c r="CD27" s="18">
        <f t="shared" ca="1" si="21"/>
        <v>122001246.28999999</v>
      </c>
      <c r="CE27" s="18">
        <f t="shared" ca="1" si="21"/>
        <v>0</v>
      </c>
      <c r="CF27" s="18">
        <f t="shared" ca="1" si="21"/>
        <v>0</v>
      </c>
      <c r="CG27" s="18">
        <f t="shared" ca="1" si="21"/>
        <v>1820877.36</v>
      </c>
      <c r="CH27" s="18">
        <f t="shared" ca="1" si="21"/>
        <v>17524064.919999998</v>
      </c>
      <c r="CI27" s="18">
        <f t="shared" ca="1" si="21"/>
        <v>3247749.16</v>
      </c>
      <c r="CJ27" s="19">
        <f t="shared" ca="1" si="24"/>
        <v>1060484867.16</v>
      </c>
      <c r="CK27" s="18">
        <f t="shared" ref="CK27:CL44" ca="1" si="27">IFERROR(IF($C$2="Yurtiçi",INDIRECT("'"&amp;$B$2&amp;"'!"&amp;ADDRESS(MATCH($B27,INDIRECT("'"&amp;$B$2&amp;"'!$B$1:$B$1095"),0),MATCH(CK$5,INDIRECT("'"&amp;$B$2&amp;"'!5:5"),0))),IF($C$2="Yurtdışı",INDIRECT("'"&amp;$B$2&amp;"'!"&amp;ADDRESS(MATCH($B27,INDIRECT("'"&amp;$B$2&amp;"'!$B$1:$B$1095"),0),MATCH(CK$5,INDIRECT("'"&amp;$B$2&amp;"'!5:5"),0)+1)),INDIRECT("'"&amp;$B$2&amp;"'!"&amp;ADDRESS(MATCH($B27,INDIRECT("'"&amp;$B$2&amp;"'!$B$1:$B$1095"),0),MATCH(CK$5,INDIRECT("'"&amp;$B$2&amp;"'!5:5"),0)))+INDIRECT("'"&amp;$B$2&amp;"'!"&amp;ADDRESS(MATCH($B27,INDIRECT("'"&amp;$B$2&amp;"'!$B$1:$B$1095"),0),MATCH(CK$5,INDIRECT("'"&amp;$B$2&amp;"'!5:5"),0)+1)))),0)</f>
        <v>548246.46</v>
      </c>
      <c r="CL27" s="18">
        <f t="shared" ca="1" si="27"/>
        <v>0</v>
      </c>
      <c r="CM27" s="19">
        <f t="shared" ca="1" si="25"/>
        <v>354413192.82999998</v>
      </c>
      <c r="CN27" s="18">
        <f t="shared" ref="CN27:CO44" ca="1" si="28">IFERROR(IF($C$2="Yurtiçi",INDIRECT("'"&amp;$B$2&amp;"'!"&amp;ADDRESS(MATCH($B27,INDIRECT("'"&amp;$B$2&amp;"'!$B$1:$B$1095"),0),MATCH(CN$5,INDIRECT("'"&amp;$B$2&amp;"'!5:5"),0))),IF($C$2="Yurtdışı",INDIRECT("'"&amp;$B$2&amp;"'!"&amp;ADDRESS(MATCH($B27,INDIRECT("'"&amp;$B$2&amp;"'!$B$1:$B$1095"),0),MATCH(CN$5,INDIRECT("'"&amp;$B$2&amp;"'!5:5"),0)+1)),INDIRECT("'"&amp;$B$2&amp;"'!"&amp;ADDRESS(MATCH($B27,INDIRECT("'"&amp;$B$2&amp;"'!$B$1:$B$1095"),0),MATCH(CN$5,INDIRECT("'"&amp;$B$2&amp;"'!5:5"),0)))+INDIRECT("'"&amp;$B$2&amp;"'!"&amp;ADDRESS(MATCH($B27,INDIRECT("'"&amp;$B$2&amp;"'!$B$1:$B$1095"),0),MATCH(CN$5,INDIRECT("'"&amp;$B$2&amp;"'!5:5"),0)+1)))),0)</f>
        <v>0</v>
      </c>
      <c r="CO27" s="18">
        <f t="shared" ca="1" si="28"/>
        <v>354413192.82999998</v>
      </c>
      <c r="CP27" s="19">
        <f t="shared" ca="1" si="26"/>
        <v>705523427.87</v>
      </c>
      <c r="CQ27" s="18">
        <f t="shared" ca="1" si="22"/>
        <v>0</v>
      </c>
      <c r="CR27" s="18">
        <f t="shared" ca="1" si="22"/>
        <v>705523427.87</v>
      </c>
      <c r="CS27" s="18">
        <f t="shared" ca="1" si="22"/>
        <v>10820343.960000001</v>
      </c>
      <c r="CT27" s="18">
        <f t="shared" ca="1" si="22"/>
        <v>0</v>
      </c>
      <c r="CU27" s="18">
        <f t="shared" ca="1" si="22"/>
        <v>0</v>
      </c>
      <c r="CV27" s="19">
        <f t="shared" ca="1" si="14"/>
        <v>19880758959.410004</v>
      </c>
    </row>
    <row r="28" spans="1:100" ht="12.75" customHeight="1">
      <c r="A28" s="55" t="s">
        <v>189</v>
      </c>
      <c r="B28" s="17">
        <v>1031</v>
      </c>
      <c r="C28" s="56" t="s">
        <v>147</v>
      </c>
      <c r="D28" s="19">
        <f t="shared" ca="1" si="23"/>
        <v>385169592.83999997</v>
      </c>
      <c r="E28" s="18">
        <f t="shared" ca="1" si="17"/>
        <v>3813742.8</v>
      </c>
      <c r="F28" s="18">
        <f t="shared" ca="1" si="17"/>
        <v>299498205.70999998</v>
      </c>
      <c r="G28" s="18">
        <f t="shared" ca="1" si="17"/>
        <v>81857644.329999998</v>
      </c>
      <c r="H28" s="18">
        <f t="shared" ca="1" si="17"/>
        <v>0</v>
      </c>
      <c r="I28" s="18">
        <f t="shared" ca="1" si="17"/>
        <v>7282575.6900000004</v>
      </c>
      <c r="J28" s="18">
        <f t="shared" ca="1" si="17"/>
        <v>0</v>
      </c>
      <c r="K28" s="18">
        <f t="shared" ca="1" si="17"/>
        <v>0</v>
      </c>
      <c r="L28" s="18">
        <f t="shared" ca="1" si="17"/>
        <v>0</v>
      </c>
      <c r="M28" s="18">
        <f t="shared" ca="1" si="17"/>
        <v>0</v>
      </c>
      <c r="N28" s="18">
        <f t="shared" ca="1" si="17"/>
        <v>0</v>
      </c>
      <c r="O28" s="18">
        <f t="shared" ca="1" si="17"/>
        <v>9990435.4399999995</v>
      </c>
      <c r="P28" s="18">
        <f t="shared" ca="1" si="17"/>
        <v>0</v>
      </c>
      <c r="Q28" s="18">
        <f t="shared" ca="1" si="17"/>
        <v>0</v>
      </c>
      <c r="R28" s="18">
        <f t="shared" ca="1" si="17"/>
        <v>0</v>
      </c>
      <c r="S28" s="18">
        <f t="shared" ca="1" si="17"/>
        <v>0</v>
      </c>
      <c r="T28" s="18">
        <f t="shared" ca="1" si="1"/>
        <v>0</v>
      </c>
      <c r="U28" s="18">
        <f t="shared" ca="1" si="18"/>
        <v>0</v>
      </c>
      <c r="V28" s="18">
        <f t="shared" ca="1" si="18"/>
        <v>46400555.25</v>
      </c>
      <c r="W28" s="18">
        <f t="shared" ca="1" si="18"/>
        <v>358036299.16000003</v>
      </c>
      <c r="X28" s="18">
        <f t="shared" ca="1" si="18"/>
        <v>0</v>
      </c>
      <c r="Y28" s="18">
        <f t="shared" ca="1" si="18"/>
        <v>10256285.220000001</v>
      </c>
      <c r="Z28" s="18">
        <f t="shared" ca="1" si="18"/>
        <v>27572283.940000001</v>
      </c>
      <c r="AA28" s="18">
        <f t="shared" ca="1" si="18"/>
        <v>0</v>
      </c>
      <c r="AB28" s="18">
        <f t="shared" ca="1" si="18"/>
        <v>0</v>
      </c>
      <c r="AC28" s="18">
        <f t="shared" ca="1" si="18"/>
        <v>1309766.02</v>
      </c>
      <c r="AD28" s="18">
        <f t="shared" ca="1" si="18"/>
        <v>225903.29</v>
      </c>
      <c r="AE28" s="18">
        <f t="shared" ca="1" si="15"/>
        <v>0</v>
      </c>
      <c r="AF28" s="18">
        <f t="shared" ca="1" si="15"/>
        <v>0</v>
      </c>
      <c r="AG28" s="18">
        <f t="shared" ca="1" si="15"/>
        <v>3661016.47</v>
      </c>
      <c r="AH28" s="18">
        <f t="shared" ca="1" si="15"/>
        <v>0</v>
      </c>
      <c r="AI28" s="18">
        <f t="shared" ca="1" si="15"/>
        <v>0</v>
      </c>
      <c r="AJ28" s="18">
        <f t="shared" ca="1" si="15"/>
        <v>1319385.95</v>
      </c>
      <c r="AK28" s="18">
        <f t="shared" ca="1" si="15"/>
        <v>0</v>
      </c>
      <c r="AL28" s="18">
        <f t="shared" ca="1" si="15"/>
        <v>0</v>
      </c>
      <c r="AM28" s="18">
        <f t="shared" ca="1" si="15"/>
        <v>74318.100000000006</v>
      </c>
      <c r="AN28" s="18">
        <f t="shared" ca="1" si="15"/>
        <v>0</v>
      </c>
      <c r="AO28" s="18">
        <f t="shared" ca="1" si="15"/>
        <v>0</v>
      </c>
      <c r="AP28" s="18">
        <f t="shared" ca="1" si="15"/>
        <v>2078054.66</v>
      </c>
      <c r="AQ28" s="18">
        <f t="shared" ca="1" si="15"/>
        <v>0</v>
      </c>
      <c r="AR28" s="18">
        <f t="shared" ca="1" si="15"/>
        <v>0</v>
      </c>
      <c r="AS28" s="18">
        <f t="shared" ca="1" si="15"/>
        <v>0</v>
      </c>
      <c r="AT28" s="18">
        <f t="shared" ca="1" si="15"/>
        <v>0</v>
      </c>
      <c r="AU28" s="18">
        <f t="shared" ca="1" si="19"/>
        <v>0</v>
      </c>
      <c r="AV28" s="18">
        <f t="shared" ca="1" si="19"/>
        <v>0</v>
      </c>
      <c r="AW28" s="18">
        <f t="shared" ca="1" si="19"/>
        <v>0</v>
      </c>
      <c r="AX28" s="18">
        <f t="shared" ca="1" si="19"/>
        <v>0</v>
      </c>
      <c r="AY28" s="18">
        <f t="shared" ca="1" si="19"/>
        <v>0</v>
      </c>
      <c r="AZ28" s="18">
        <f t="shared" ca="1" si="19"/>
        <v>0</v>
      </c>
      <c r="BA28" s="18">
        <f t="shared" ca="1" si="19"/>
        <v>0</v>
      </c>
      <c r="BB28" s="18">
        <f t="shared" ca="1" si="19"/>
        <v>45539.78</v>
      </c>
      <c r="BC28" s="18">
        <f t="shared" ca="1" si="19"/>
        <v>0</v>
      </c>
      <c r="BD28" s="18">
        <f t="shared" ca="1" si="19"/>
        <v>346101.29</v>
      </c>
      <c r="BE28" s="18">
        <f t="shared" ca="1" si="19"/>
        <v>0</v>
      </c>
      <c r="BF28" s="18">
        <f t="shared" ca="1" si="19"/>
        <v>0</v>
      </c>
      <c r="BG28" s="18">
        <f t="shared" ca="1" si="19"/>
        <v>0</v>
      </c>
      <c r="BH28" s="18">
        <f t="shared" ca="1" si="19"/>
        <v>0</v>
      </c>
      <c r="BI28" s="18">
        <f t="shared" ca="1" si="19"/>
        <v>0</v>
      </c>
      <c r="BJ28" s="18">
        <f t="shared" ca="1" si="19"/>
        <v>0</v>
      </c>
      <c r="BK28" s="18">
        <f t="shared" ca="1" si="20"/>
        <v>0</v>
      </c>
      <c r="BL28" s="18">
        <f t="shared" ca="1" si="20"/>
        <v>0</v>
      </c>
      <c r="BM28" s="18">
        <f t="shared" ca="1" si="20"/>
        <v>6096825.8499999996</v>
      </c>
      <c r="BN28" s="18">
        <f t="shared" ca="1" si="20"/>
        <v>12810116.5</v>
      </c>
      <c r="BO28" s="18">
        <f t="shared" ca="1" si="20"/>
        <v>0</v>
      </c>
      <c r="BP28" s="18">
        <f t="shared" ca="1" si="20"/>
        <v>4237073.67</v>
      </c>
      <c r="BQ28" s="18">
        <f t="shared" ca="1" si="20"/>
        <v>53685.81</v>
      </c>
      <c r="BR28" s="18">
        <f t="shared" ca="1" si="20"/>
        <v>4730078.51</v>
      </c>
      <c r="BS28" s="18">
        <f t="shared" ca="1" si="20"/>
        <v>8267915.5899999999</v>
      </c>
      <c r="BT28" s="18">
        <f t="shared" ca="1" si="20"/>
        <v>0</v>
      </c>
      <c r="BU28" s="18">
        <f t="shared" ca="1" si="20"/>
        <v>0</v>
      </c>
      <c r="BV28" s="18">
        <f t="shared" ca="1" si="20"/>
        <v>0</v>
      </c>
      <c r="BW28" s="18">
        <f t="shared" ca="1" si="20"/>
        <v>0</v>
      </c>
      <c r="BX28" s="18">
        <f t="shared" ca="1" si="20"/>
        <v>0</v>
      </c>
      <c r="BY28" s="18">
        <f t="shared" ca="1" si="20"/>
        <v>0</v>
      </c>
      <c r="BZ28" s="18">
        <f t="shared" ca="1" si="20"/>
        <v>0</v>
      </c>
      <c r="CA28" s="18">
        <f t="shared" ca="1" si="21"/>
        <v>0</v>
      </c>
      <c r="CB28" s="18">
        <f t="shared" ca="1" si="21"/>
        <v>0</v>
      </c>
      <c r="CC28" s="18">
        <f t="shared" ca="1" si="21"/>
        <v>0</v>
      </c>
      <c r="CD28" s="18">
        <f t="shared" ca="1" si="21"/>
        <v>0</v>
      </c>
      <c r="CE28" s="18">
        <f t="shared" ca="1" si="21"/>
        <v>0</v>
      </c>
      <c r="CF28" s="18">
        <f t="shared" ca="1" si="21"/>
        <v>0</v>
      </c>
      <c r="CG28" s="18">
        <f t="shared" ca="1" si="21"/>
        <v>0</v>
      </c>
      <c r="CH28" s="18">
        <f t="shared" ca="1" si="21"/>
        <v>0</v>
      </c>
      <c r="CI28" s="18">
        <f t="shared" ca="1" si="21"/>
        <v>0</v>
      </c>
      <c r="CJ28" s="19">
        <f t="shared" ca="1" si="24"/>
        <v>0</v>
      </c>
      <c r="CK28" s="18">
        <f t="shared" ca="1" si="27"/>
        <v>0</v>
      </c>
      <c r="CL28" s="18">
        <f t="shared" ca="1" si="27"/>
        <v>0</v>
      </c>
      <c r="CM28" s="19">
        <f t="shared" ca="1" si="25"/>
        <v>0</v>
      </c>
      <c r="CN28" s="18">
        <f t="shared" ca="1" si="28"/>
        <v>0</v>
      </c>
      <c r="CO28" s="18">
        <f t="shared" ca="1" si="28"/>
        <v>0</v>
      </c>
      <c r="CP28" s="19">
        <f t="shared" ca="1" si="26"/>
        <v>0</v>
      </c>
      <c r="CQ28" s="18">
        <f t="shared" ca="1" si="22"/>
        <v>0</v>
      </c>
      <c r="CR28" s="18">
        <f t="shared" ca="1" si="22"/>
        <v>0</v>
      </c>
      <c r="CS28" s="18">
        <f t="shared" ca="1" si="22"/>
        <v>1561797.48</v>
      </c>
      <c r="CT28" s="18">
        <f t="shared" ca="1" si="22"/>
        <v>0</v>
      </c>
      <c r="CU28" s="18">
        <f t="shared" ca="1" si="22"/>
        <v>0</v>
      </c>
      <c r="CV28" s="19">
        <f t="shared" ca="1" si="14"/>
        <v>891525606.51000011</v>
      </c>
    </row>
    <row r="29" spans="1:100" ht="12.75" customHeight="1">
      <c r="A29" s="55" t="s">
        <v>191</v>
      </c>
      <c r="B29" s="17">
        <v>1032</v>
      </c>
      <c r="C29" s="56" t="s">
        <v>147</v>
      </c>
      <c r="D29" s="19">
        <f t="shared" ca="1" si="23"/>
        <v>1083239971.5418003</v>
      </c>
      <c r="E29" s="18">
        <f t="shared" ca="1" si="17"/>
        <v>115184958.1001503</v>
      </c>
      <c r="F29" s="18">
        <f t="shared" ca="1" si="17"/>
        <v>684373451.71651876</v>
      </c>
      <c r="G29" s="18">
        <f t="shared" ca="1" si="17"/>
        <v>283681561.72513115</v>
      </c>
      <c r="H29" s="18">
        <f t="shared" ca="1" si="17"/>
        <v>377882973.17439997</v>
      </c>
      <c r="I29" s="18">
        <f t="shared" ca="1" si="17"/>
        <v>568981689.96000004</v>
      </c>
      <c r="J29" s="18">
        <f t="shared" ca="1" si="17"/>
        <v>304400.08</v>
      </c>
      <c r="K29" s="18">
        <f t="shared" ca="1" si="17"/>
        <v>0</v>
      </c>
      <c r="L29" s="18">
        <f t="shared" ca="1" si="17"/>
        <v>0</v>
      </c>
      <c r="M29" s="18">
        <f t="shared" ca="1" si="17"/>
        <v>4863468.01</v>
      </c>
      <c r="N29" s="18">
        <f t="shared" ca="1" si="17"/>
        <v>0</v>
      </c>
      <c r="O29" s="18">
        <f t="shared" ca="1" si="17"/>
        <v>605785305.46500003</v>
      </c>
      <c r="P29" s="18">
        <f t="shared" ca="1" si="17"/>
        <v>0</v>
      </c>
      <c r="Q29" s="18">
        <f t="shared" ca="1" si="17"/>
        <v>130762871.93000001</v>
      </c>
      <c r="R29" s="18">
        <f t="shared" ca="1" si="17"/>
        <v>0</v>
      </c>
      <c r="S29" s="18">
        <f t="shared" ca="1" si="17"/>
        <v>0</v>
      </c>
      <c r="T29" s="18">
        <f t="shared" ca="1" si="1"/>
        <v>5176384632.7699986</v>
      </c>
      <c r="U29" s="18">
        <f t="shared" ca="1" si="18"/>
        <v>4486175.22</v>
      </c>
      <c r="V29" s="18">
        <f t="shared" ca="1" si="18"/>
        <v>368853448.09000003</v>
      </c>
      <c r="W29" s="18">
        <f t="shared" ca="1" si="18"/>
        <v>3326834472.1700001</v>
      </c>
      <c r="X29" s="18">
        <f t="shared" ca="1" si="18"/>
        <v>176968.67</v>
      </c>
      <c r="Y29" s="18">
        <f t="shared" ca="1" si="18"/>
        <v>151938322.4659</v>
      </c>
      <c r="Z29" s="18">
        <f t="shared" ca="1" si="18"/>
        <v>350388285.87830001</v>
      </c>
      <c r="AA29" s="18">
        <f t="shared" ca="1" si="18"/>
        <v>9707.16</v>
      </c>
      <c r="AB29" s="18">
        <f t="shared" ca="1" si="18"/>
        <v>0</v>
      </c>
      <c r="AC29" s="18">
        <f t="shared" ca="1" si="18"/>
        <v>11204690.514</v>
      </c>
      <c r="AD29" s="18">
        <f t="shared" ca="1" si="18"/>
        <v>54068313.733200006</v>
      </c>
      <c r="AE29" s="18">
        <f t="shared" ca="1" si="15"/>
        <v>0</v>
      </c>
      <c r="AF29" s="18">
        <f t="shared" ca="1" si="15"/>
        <v>10924031.18</v>
      </c>
      <c r="AG29" s="18">
        <f t="shared" ca="1" si="15"/>
        <v>16481294.27</v>
      </c>
      <c r="AH29" s="18">
        <f t="shared" ca="1" si="15"/>
        <v>55356074.57</v>
      </c>
      <c r="AI29" s="18">
        <f t="shared" ca="1" si="15"/>
        <v>4658226.3600000003</v>
      </c>
      <c r="AJ29" s="18">
        <f t="shared" ca="1" si="15"/>
        <v>4732748.2300000004</v>
      </c>
      <c r="AK29" s="18">
        <f t="shared" ca="1" si="15"/>
        <v>377094.04</v>
      </c>
      <c r="AL29" s="18">
        <f t="shared" ca="1" si="15"/>
        <v>0</v>
      </c>
      <c r="AM29" s="18">
        <f t="shared" ca="1" si="15"/>
        <v>1433732.74</v>
      </c>
      <c r="AN29" s="18">
        <f t="shared" ca="1" si="15"/>
        <v>2845827.44</v>
      </c>
      <c r="AO29" s="18">
        <f t="shared" ca="1" si="15"/>
        <v>0</v>
      </c>
      <c r="AP29" s="18">
        <f t="shared" ca="1" si="15"/>
        <v>12283590.8058</v>
      </c>
      <c r="AQ29" s="18">
        <f t="shared" ca="1" si="15"/>
        <v>0</v>
      </c>
      <c r="AR29" s="18">
        <f t="shared" ca="1" si="15"/>
        <v>0</v>
      </c>
      <c r="AS29" s="18">
        <f t="shared" ca="1" si="15"/>
        <v>0</v>
      </c>
      <c r="AT29" s="18">
        <f t="shared" ca="1" si="15"/>
        <v>2969903742.4238</v>
      </c>
      <c r="AU29" s="18">
        <f t="shared" ca="1" si="19"/>
        <v>132196340.8022</v>
      </c>
      <c r="AV29" s="18">
        <f t="shared" ca="1" si="19"/>
        <v>297036547.3994</v>
      </c>
      <c r="AW29" s="18">
        <f t="shared" ca="1" si="19"/>
        <v>0</v>
      </c>
      <c r="AX29" s="18">
        <f t="shared" ca="1" si="19"/>
        <v>122506707.94410001</v>
      </c>
      <c r="AY29" s="18">
        <f t="shared" ca="1" si="19"/>
        <v>0</v>
      </c>
      <c r="AZ29" s="18">
        <f t="shared" ca="1" si="19"/>
        <v>0</v>
      </c>
      <c r="BA29" s="18">
        <f t="shared" ca="1" si="19"/>
        <v>0</v>
      </c>
      <c r="BB29" s="18">
        <f t="shared" ca="1" si="19"/>
        <v>0</v>
      </c>
      <c r="BC29" s="18">
        <f t="shared" ca="1" si="19"/>
        <v>0</v>
      </c>
      <c r="BD29" s="18">
        <f t="shared" ca="1" si="19"/>
        <v>61196778.582200006</v>
      </c>
      <c r="BE29" s="18">
        <f t="shared" ca="1" si="19"/>
        <v>0</v>
      </c>
      <c r="BF29" s="18">
        <f t="shared" ca="1" si="19"/>
        <v>0</v>
      </c>
      <c r="BG29" s="18">
        <f t="shared" ca="1" si="19"/>
        <v>0</v>
      </c>
      <c r="BH29" s="18">
        <f t="shared" ca="1" si="19"/>
        <v>0</v>
      </c>
      <c r="BI29" s="18">
        <f t="shared" ca="1" si="19"/>
        <v>0</v>
      </c>
      <c r="BJ29" s="18">
        <f t="shared" ca="1" si="19"/>
        <v>0</v>
      </c>
      <c r="BK29" s="18">
        <f t="shared" ca="1" si="20"/>
        <v>0</v>
      </c>
      <c r="BL29" s="18">
        <f t="shared" ca="1" si="20"/>
        <v>0</v>
      </c>
      <c r="BM29" s="18">
        <f t="shared" ca="1" si="20"/>
        <v>0</v>
      </c>
      <c r="BN29" s="18">
        <f t="shared" ca="1" si="20"/>
        <v>591460999.45179999</v>
      </c>
      <c r="BO29" s="18">
        <f t="shared" ca="1" si="20"/>
        <v>0</v>
      </c>
      <c r="BP29" s="18">
        <f t="shared" ca="1" si="20"/>
        <v>497259438.14529997</v>
      </c>
      <c r="BQ29" s="18">
        <f t="shared" ca="1" si="20"/>
        <v>99024541.259800002</v>
      </c>
      <c r="BR29" s="18">
        <f t="shared" ca="1" si="20"/>
        <v>821079300.38999999</v>
      </c>
      <c r="BS29" s="18">
        <f t="shared" ca="1" si="20"/>
        <v>154944074.22549999</v>
      </c>
      <c r="BT29" s="18">
        <f t="shared" ca="1" si="20"/>
        <v>0</v>
      </c>
      <c r="BU29" s="18">
        <f t="shared" ca="1" si="20"/>
        <v>0</v>
      </c>
      <c r="BV29" s="18">
        <f t="shared" ca="1" si="20"/>
        <v>79040257.739999995</v>
      </c>
      <c r="BW29" s="18">
        <f t="shared" ca="1" si="20"/>
        <v>0</v>
      </c>
      <c r="BX29" s="18">
        <f t="shared" ca="1" si="20"/>
        <v>958883.7</v>
      </c>
      <c r="BY29" s="18">
        <f t="shared" ca="1" si="20"/>
        <v>0</v>
      </c>
      <c r="BZ29" s="18">
        <f t="shared" ca="1" si="20"/>
        <v>0</v>
      </c>
      <c r="CA29" s="18">
        <f t="shared" ca="1" si="21"/>
        <v>16418191.809999999</v>
      </c>
      <c r="CB29" s="18">
        <f t="shared" ca="1" si="21"/>
        <v>2205645930.54</v>
      </c>
      <c r="CC29" s="18">
        <f t="shared" ca="1" si="21"/>
        <v>1537158.26</v>
      </c>
      <c r="CD29" s="18">
        <f t="shared" ca="1" si="21"/>
        <v>14631793.529999999</v>
      </c>
      <c r="CE29" s="18">
        <f t="shared" ca="1" si="21"/>
        <v>0</v>
      </c>
      <c r="CF29" s="18">
        <f t="shared" ca="1" si="21"/>
        <v>2024597.99</v>
      </c>
      <c r="CG29" s="18">
        <f t="shared" ca="1" si="21"/>
        <v>109308676.97</v>
      </c>
      <c r="CH29" s="18">
        <f t="shared" ca="1" si="21"/>
        <v>15340423.6</v>
      </c>
      <c r="CI29" s="18">
        <f t="shared" ca="1" si="21"/>
        <v>0</v>
      </c>
      <c r="CJ29" s="19">
        <f t="shared" ca="1" si="24"/>
        <v>497885254.01001251</v>
      </c>
      <c r="CK29" s="18">
        <f t="shared" ca="1" si="27"/>
        <v>10307312.260000166</v>
      </c>
      <c r="CL29" s="18">
        <f t="shared" ca="1" si="27"/>
        <v>1106229.6299999999</v>
      </c>
      <c r="CM29" s="19">
        <f t="shared" ca="1" si="25"/>
        <v>321629796.16999972</v>
      </c>
      <c r="CN29" s="18">
        <f t="shared" ca="1" si="28"/>
        <v>8186084.8299999889</v>
      </c>
      <c r="CO29" s="18">
        <f t="shared" ca="1" si="28"/>
        <v>313443711.33999974</v>
      </c>
      <c r="CP29" s="19">
        <f t="shared" ca="1" si="26"/>
        <v>164841915.95001262</v>
      </c>
      <c r="CQ29" s="18">
        <f t="shared" ca="1" si="22"/>
        <v>32040207.959999964</v>
      </c>
      <c r="CR29" s="18">
        <f t="shared" ca="1" si="22"/>
        <v>132801707.99001268</v>
      </c>
      <c r="CS29" s="18">
        <f t="shared" ca="1" si="22"/>
        <v>11017223.049999993</v>
      </c>
      <c r="CT29" s="18">
        <f t="shared" ca="1" si="22"/>
        <v>0</v>
      </c>
      <c r="CU29" s="18">
        <f t="shared" ca="1" si="22"/>
        <v>0</v>
      </c>
      <c r="CV29" s="19">
        <f t="shared" ca="1" si="14"/>
        <v>21025675178.292511</v>
      </c>
    </row>
    <row r="30" spans="1:100" ht="12.75" customHeight="1">
      <c r="A30" s="55" t="s">
        <v>193</v>
      </c>
      <c r="B30" s="17">
        <v>1034</v>
      </c>
      <c r="C30" s="56" t="s">
        <v>147</v>
      </c>
      <c r="D30" s="19">
        <f t="shared" ca="1" si="23"/>
        <v>20715153.020000108</v>
      </c>
      <c r="E30" s="18">
        <f t="shared" ca="1" si="17"/>
        <v>7039524.064835595</v>
      </c>
      <c r="F30" s="18">
        <f t="shared" ca="1" si="17"/>
        <v>7433532.8867289182</v>
      </c>
      <c r="G30" s="18">
        <f t="shared" ca="1" si="17"/>
        <v>6242096.0684355954</v>
      </c>
      <c r="H30" s="18">
        <f t="shared" ca="1" si="17"/>
        <v>2219965.92</v>
      </c>
      <c r="I30" s="18">
        <f t="shared" ca="1" si="17"/>
        <v>29442287.169999857</v>
      </c>
      <c r="J30" s="18">
        <f t="shared" ca="1" si="17"/>
        <v>0</v>
      </c>
      <c r="K30" s="18">
        <f t="shared" ca="1" si="17"/>
        <v>0</v>
      </c>
      <c r="L30" s="18">
        <f t="shared" ca="1" si="17"/>
        <v>0</v>
      </c>
      <c r="M30" s="18">
        <f t="shared" ca="1" si="17"/>
        <v>0</v>
      </c>
      <c r="N30" s="18">
        <f t="shared" ca="1" si="17"/>
        <v>0</v>
      </c>
      <c r="O30" s="18">
        <f t="shared" ca="1" si="17"/>
        <v>76836386.169999972</v>
      </c>
      <c r="P30" s="18">
        <f t="shared" ca="1" si="17"/>
        <v>0</v>
      </c>
      <c r="Q30" s="18">
        <f t="shared" ca="1" si="17"/>
        <v>670529.99</v>
      </c>
      <c r="R30" s="18">
        <f t="shared" ca="1" si="17"/>
        <v>0</v>
      </c>
      <c r="S30" s="18">
        <f t="shared" ca="1" si="17"/>
        <v>0</v>
      </c>
      <c r="T30" s="18">
        <f t="shared" ca="1" si="1"/>
        <v>1611239797.1823425</v>
      </c>
      <c r="U30" s="18">
        <f t="shared" ca="1" si="18"/>
        <v>2270794.8300000019</v>
      </c>
      <c r="V30" s="18">
        <f t="shared" ca="1" si="18"/>
        <v>88268848.840000197</v>
      </c>
      <c r="W30" s="18">
        <f t="shared" ca="1" si="18"/>
        <v>86513118.699999958</v>
      </c>
      <c r="X30" s="18">
        <f t="shared" ca="1" si="18"/>
        <v>0</v>
      </c>
      <c r="Y30" s="18">
        <f t="shared" ca="1" si="18"/>
        <v>7412779.2200000305</v>
      </c>
      <c r="Z30" s="18">
        <f t="shared" ca="1" si="18"/>
        <v>12206620.049999859</v>
      </c>
      <c r="AA30" s="18">
        <f t="shared" ca="1" si="18"/>
        <v>0</v>
      </c>
      <c r="AB30" s="18">
        <f t="shared" ca="1" si="18"/>
        <v>0</v>
      </c>
      <c r="AC30" s="18">
        <f t="shared" ca="1" si="18"/>
        <v>1005429.2200000009</v>
      </c>
      <c r="AD30" s="18">
        <f t="shared" ca="1" si="18"/>
        <v>4031814.6299998006</v>
      </c>
      <c r="AE30" s="18">
        <f t="shared" ca="1" si="15"/>
        <v>0</v>
      </c>
      <c r="AF30" s="18">
        <f t="shared" ca="1" si="15"/>
        <v>137783.32</v>
      </c>
      <c r="AG30" s="18">
        <f t="shared" ca="1" si="15"/>
        <v>0</v>
      </c>
      <c r="AH30" s="18">
        <f t="shared" ca="1" si="15"/>
        <v>0</v>
      </c>
      <c r="AI30" s="18">
        <f t="shared" ca="1" si="15"/>
        <v>0</v>
      </c>
      <c r="AJ30" s="18">
        <f t="shared" ca="1" si="15"/>
        <v>1372234.74</v>
      </c>
      <c r="AK30" s="18">
        <f t="shared" ca="1" si="15"/>
        <v>233846.36999999991</v>
      </c>
      <c r="AL30" s="18">
        <f t="shared" ca="1" si="15"/>
        <v>0</v>
      </c>
      <c r="AM30" s="18">
        <f t="shared" ca="1" si="15"/>
        <v>32226.17</v>
      </c>
      <c r="AN30" s="18">
        <f t="shared" ca="1" si="15"/>
        <v>0</v>
      </c>
      <c r="AO30" s="18">
        <f t="shared" ca="1" si="15"/>
        <v>0</v>
      </c>
      <c r="AP30" s="18">
        <f t="shared" ca="1" si="15"/>
        <v>7895709.0999995107</v>
      </c>
      <c r="AQ30" s="18">
        <f t="shared" ca="1" si="15"/>
        <v>0</v>
      </c>
      <c r="AR30" s="18">
        <f t="shared" ca="1" si="15"/>
        <v>0</v>
      </c>
      <c r="AS30" s="18">
        <f t="shared" ca="1" si="15"/>
        <v>0</v>
      </c>
      <c r="AT30" s="18">
        <f t="shared" ca="1" si="15"/>
        <v>69104113.720000014</v>
      </c>
      <c r="AU30" s="18">
        <f t="shared" ca="1" si="19"/>
        <v>2689672.5799999945</v>
      </c>
      <c r="AV30" s="18">
        <f t="shared" ca="1" si="19"/>
        <v>4562057.1499999855</v>
      </c>
      <c r="AW30" s="18">
        <f t="shared" ca="1" si="19"/>
        <v>0</v>
      </c>
      <c r="AX30" s="18">
        <f t="shared" ca="1" si="19"/>
        <v>2010992.93</v>
      </c>
      <c r="AY30" s="18">
        <f t="shared" ca="1" si="19"/>
        <v>0</v>
      </c>
      <c r="AZ30" s="18">
        <f t="shared" ca="1" si="19"/>
        <v>0</v>
      </c>
      <c r="BA30" s="18">
        <f t="shared" ca="1" si="19"/>
        <v>0</v>
      </c>
      <c r="BB30" s="18">
        <f t="shared" ca="1" si="19"/>
        <v>0</v>
      </c>
      <c r="BC30" s="18">
        <f t="shared" ca="1" si="19"/>
        <v>0</v>
      </c>
      <c r="BD30" s="18">
        <f t="shared" ca="1" si="19"/>
        <v>145820611.28999856</v>
      </c>
      <c r="BE30" s="18">
        <f t="shared" ca="1" si="19"/>
        <v>0</v>
      </c>
      <c r="BF30" s="18">
        <f t="shared" ca="1" si="19"/>
        <v>0</v>
      </c>
      <c r="BG30" s="18">
        <f t="shared" ca="1" si="19"/>
        <v>0</v>
      </c>
      <c r="BH30" s="18">
        <f t="shared" ca="1" si="19"/>
        <v>0</v>
      </c>
      <c r="BI30" s="18">
        <f t="shared" ca="1" si="19"/>
        <v>0</v>
      </c>
      <c r="BJ30" s="18">
        <f t="shared" ca="1" si="19"/>
        <v>0</v>
      </c>
      <c r="BK30" s="18">
        <f t="shared" ca="1" si="20"/>
        <v>0</v>
      </c>
      <c r="BL30" s="18">
        <f t="shared" ca="1" si="20"/>
        <v>0</v>
      </c>
      <c r="BM30" s="18">
        <f t="shared" ca="1" si="20"/>
        <v>0</v>
      </c>
      <c r="BN30" s="18">
        <f t="shared" ca="1" si="20"/>
        <v>9594804.3200001605</v>
      </c>
      <c r="BO30" s="18">
        <f t="shared" ca="1" si="20"/>
        <v>0</v>
      </c>
      <c r="BP30" s="18">
        <f t="shared" ca="1" si="20"/>
        <v>6984030.879999999</v>
      </c>
      <c r="BQ30" s="18">
        <f t="shared" ca="1" si="20"/>
        <v>649914.86</v>
      </c>
      <c r="BR30" s="18">
        <f t="shared" ca="1" si="20"/>
        <v>20237655.130000003</v>
      </c>
      <c r="BS30" s="18">
        <f t="shared" ca="1" si="20"/>
        <v>7114911.4399999576</v>
      </c>
      <c r="BT30" s="18">
        <f t="shared" ca="1" si="20"/>
        <v>0</v>
      </c>
      <c r="BU30" s="18">
        <f t="shared" ca="1" si="20"/>
        <v>0</v>
      </c>
      <c r="BV30" s="18">
        <f t="shared" ca="1" si="20"/>
        <v>0</v>
      </c>
      <c r="BW30" s="18">
        <f t="shared" ca="1" si="20"/>
        <v>0</v>
      </c>
      <c r="BX30" s="18">
        <f t="shared" ca="1" si="20"/>
        <v>0</v>
      </c>
      <c r="BY30" s="18">
        <f t="shared" ca="1" si="20"/>
        <v>0</v>
      </c>
      <c r="BZ30" s="18">
        <f t="shared" ca="1" si="20"/>
        <v>0</v>
      </c>
      <c r="CA30" s="18">
        <f t="shared" ca="1" si="21"/>
        <v>89968554.250000238</v>
      </c>
      <c r="CB30" s="18">
        <f t="shared" ca="1" si="21"/>
        <v>0</v>
      </c>
      <c r="CC30" s="18">
        <f t="shared" ca="1" si="21"/>
        <v>0</v>
      </c>
      <c r="CD30" s="18">
        <f t="shared" ca="1" si="21"/>
        <v>0</v>
      </c>
      <c r="CE30" s="18">
        <f t="shared" ca="1" si="21"/>
        <v>0</v>
      </c>
      <c r="CF30" s="18">
        <f t="shared" ca="1" si="21"/>
        <v>0</v>
      </c>
      <c r="CG30" s="18">
        <f t="shared" ca="1" si="21"/>
        <v>0</v>
      </c>
      <c r="CH30" s="18">
        <f t="shared" ca="1" si="21"/>
        <v>0</v>
      </c>
      <c r="CI30" s="18">
        <f t="shared" ca="1" si="21"/>
        <v>0</v>
      </c>
      <c r="CJ30" s="19">
        <f t="shared" ca="1" si="24"/>
        <v>166623347.19</v>
      </c>
      <c r="CK30" s="18">
        <f t="shared" ca="1" si="27"/>
        <v>0</v>
      </c>
      <c r="CL30" s="18">
        <f t="shared" ca="1" si="27"/>
        <v>0</v>
      </c>
      <c r="CM30" s="19">
        <f t="shared" ca="1" si="25"/>
        <v>1333753.3800000004</v>
      </c>
      <c r="CN30" s="18">
        <f t="shared" ca="1" si="28"/>
        <v>1333753.3800000004</v>
      </c>
      <c r="CO30" s="18">
        <f t="shared" ca="1" si="28"/>
        <v>0</v>
      </c>
      <c r="CP30" s="19">
        <f t="shared" ca="1" si="26"/>
        <v>165289593.81</v>
      </c>
      <c r="CQ30" s="18">
        <f t="shared" ca="1" si="22"/>
        <v>0</v>
      </c>
      <c r="CR30" s="18">
        <f t="shared" ca="1" si="22"/>
        <v>165289593.81</v>
      </c>
      <c r="CS30" s="18">
        <f t="shared" ca="1" si="22"/>
        <v>0</v>
      </c>
      <c r="CT30" s="18">
        <f t="shared" ca="1" si="22"/>
        <v>0</v>
      </c>
      <c r="CU30" s="18">
        <f t="shared" ca="1" si="22"/>
        <v>0</v>
      </c>
      <c r="CV30" s="19">
        <f t="shared" ca="1" si="14"/>
        <v>2477865990.3823414</v>
      </c>
    </row>
    <row r="31" spans="1:100" ht="12.75" customHeight="1">
      <c r="A31" s="55" t="s">
        <v>195</v>
      </c>
      <c r="B31" s="17">
        <v>1035</v>
      </c>
      <c r="C31" s="56" t="s">
        <v>147</v>
      </c>
      <c r="D31" s="19">
        <f t="shared" ca="1" si="23"/>
        <v>715617216.42080808</v>
      </c>
      <c r="E31" s="18">
        <f t="shared" ca="1" si="17"/>
        <v>59148883.526251003</v>
      </c>
      <c r="F31" s="18">
        <f t="shared" ca="1" si="17"/>
        <v>187011700.80146497</v>
      </c>
      <c r="G31" s="18">
        <f t="shared" ca="1" si="17"/>
        <v>469456632.09309208</v>
      </c>
      <c r="H31" s="18">
        <f t="shared" ca="1" si="17"/>
        <v>146820016.04757702</v>
      </c>
      <c r="I31" s="18">
        <f t="shared" ca="1" si="17"/>
        <v>180139929.26000002</v>
      </c>
      <c r="J31" s="18">
        <f t="shared" ca="1" si="17"/>
        <v>0</v>
      </c>
      <c r="K31" s="18">
        <f t="shared" ca="1" si="17"/>
        <v>36748979.809999995</v>
      </c>
      <c r="L31" s="18">
        <f t="shared" ca="1" si="17"/>
        <v>0</v>
      </c>
      <c r="M31" s="18">
        <f t="shared" ca="1" si="17"/>
        <v>0</v>
      </c>
      <c r="N31" s="18">
        <f t="shared" ca="1" si="17"/>
        <v>0</v>
      </c>
      <c r="O31" s="18">
        <f t="shared" ca="1" si="17"/>
        <v>412047158.79000008</v>
      </c>
      <c r="P31" s="18">
        <f t="shared" ca="1" si="17"/>
        <v>0</v>
      </c>
      <c r="Q31" s="18">
        <f t="shared" ca="1" si="17"/>
        <v>247338992.03999999</v>
      </c>
      <c r="R31" s="18">
        <f t="shared" ca="1" si="17"/>
        <v>0</v>
      </c>
      <c r="S31" s="18">
        <f t="shared" ca="1" si="17"/>
        <v>0</v>
      </c>
      <c r="T31" s="18">
        <f t="shared" ca="1" si="1"/>
        <v>11454190386.02338</v>
      </c>
      <c r="U31" s="18">
        <f t="shared" ca="1" si="18"/>
        <v>104092037.94557101</v>
      </c>
      <c r="V31" s="18">
        <f t="shared" ca="1" si="18"/>
        <v>905840080.57000005</v>
      </c>
      <c r="W31" s="18">
        <f t="shared" ca="1" si="18"/>
        <v>8973048604.2900009</v>
      </c>
      <c r="X31" s="18">
        <f t="shared" ca="1" si="18"/>
        <v>5850670.5700000003</v>
      </c>
      <c r="Y31" s="18">
        <f t="shared" ca="1" si="18"/>
        <v>120819311.649635</v>
      </c>
      <c r="Z31" s="18">
        <f t="shared" ca="1" si="18"/>
        <v>117650845.03958999</v>
      </c>
      <c r="AA31" s="18">
        <f t="shared" ca="1" si="18"/>
        <v>0</v>
      </c>
      <c r="AB31" s="18">
        <f t="shared" ca="1" si="18"/>
        <v>0</v>
      </c>
      <c r="AC31" s="18">
        <f t="shared" ca="1" si="18"/>
        <v>16626995.580073999</v>
      </c>
      <c r="AD31" s="18">
        <f t="shared" ca="1" si="18"/>
        <v>94300007.458914995</v>
      </c>
      <c r="AE31" s="18">
        <f t="shared" ca="1" si="15"/>
        <v>0</v>
      </c>
      <c r="AF31" s="18">
        <f t="shared" ca="1" si="15"/>
        <v>13553384.77</v>
      </c>
      <c r="AG31" s="18">
        <f t="shared" ca="1" si="15"/>
        <v>0</v>
      </c>
      <c r="AH31" s="18">
        <f t="shared" ca="1" si="15"/>
        <v>0</v>
      </c>
      <c r="AI31" s="18">
        <f t="shared" ca="1" si="15"/>
        <v>0</v>
      </c>
      <c r="AJ31" s="18">
        <f t="shared" ca="1" si="15"/>
        <v>6856378.7400000002</v>
      </c>
      <c r="AK31" s="18">
        <f t="shared" ca="1" si="15"/>
        <v>15524299.92</v>
      </c>
      <c r="AL31" s="18">
        <f t="shared" ca="1" si="15"/>
        <v>0</v>
      </c>
      <c r="AM31" s="18">
        <f t="shared" ca="1" si="15"/>
        <v>78272483.989999995</v>
      </c>
      <c r="AN31" s="18">
        <f t="shared" ca="1" si="15"/>
        <v>874309.52</v>
      </c>
      <c r="AO31" s="18">
        <f t="shared" ca="1" si="15"/>
        <v>1680368.19</v>
      </c>
      <c r="AP31" s="18">
        <f t="shared" ca="1" si="15"/>
        <v>7931895.3199999994</v>
      </c>
      <c r="AQ31" s="18">
        <f t="shared" ca="1" si="15"/>
        <v>0</v>
      </c>
      <c r="AR31" s="18">
        <f t="shared" ca="1" si="15"/>
        <v>0</v>
      </c>
      <c r="AS31" s="18">
        <f t="shared" ca="1" si="15"/>
        <v>0</v>
      </c>
      <c r="AT31" s="18">
        <f t="shared" ca="1" si="15"/>
        <v>2294899555.7753849</v>
      </c>
      <c r="AU31" s="18">
        <f t="shared" ca="1" si="19"/>
        <v>42624299.010215998</v>
      </c>
      <c r="AV31" s="18">
        <f t="shared" ca="1" si="19"/>
        <v>39654163.240216002</v>
      </c>
      <c r="AW31" s="18">
        <f t="shared" ca="1" si="19"/>
        <v>0</v>
      </c>
      <c r="AX31" s="18">
        <f t="shared" ca="1" si="19"/>
        <v>37772061.290215999</v>
      </c>
      <c r="AY31" s="18">
        <f t="shared" ca="1" si="19"/>
        <v>0</v>
      </c>
      <c r="AZ31" s="18">
        <f t="shared" ca="1" si="19"/>
        <v>0</v>
      </c>
      <c r="BA31" s="18">
        <f t="shared" ca="1" si="19"/>
        <v>0</v>
      </c>
      <c r="BB31" s="18">
        <f t="shared" ca="1" si="19"/>
        <v>0</v>
      </c>
      <c r="BC31" s="18">
        <f t="shared" ca="1" si="19"/>
        <v>0</v>
      </c>
      <c r="BD31" s="18">
        <f t="shared" ca="1" si="19"/>
        <v>108091174.56</v>
      </c>
      <c r="BE31" s="18">
        <f t="shared" ca="1" si="19"/>
        <v>0</v>
      </c>
      <c r="BF31" s="18">
        <f t="shared" ca="1" si="19"/>
        <v>0</v>
      </c>
      <c r="BG31" s="18">
        <f t="shared" ca="1" si="19"/>
        <v>0</v>
      </c>
      <c r="BH31" s="18">
        <f t="shared" ca="1" si="19"/>
        <v>0</v>
      </c>
      <c r="BI31" s="18">
        <f t="shared" ca="1" si="19"/>
        <v>0</v>
      </c>
      <c r="BJ31" s="18">
        <f t="shared" ca="1" si="19"/>
        <v>0</v>
      </c>
      <c r="BK31" s="18">
        <f t="shared" ca="1" si="20"/>
        <v>0</v>
      </c>
      <c r="BL31" s="18">
        <f t="shared" ca="1" si="20"/>
        <v>1436658.44</v>
      </c>
      <c r="BM31" s="18">
        <f t="shared" ca="1" si="20"/>
        <v>0</v>
      </c>
      <c r="BN31" s="18">
        <f t="shared" ca="1" si="20"/>
        <v>308647558.95999998</v>
      </c>
      <c r="BO31" s="18">
        <f t="shared" ca="1" si="20"/>
        <v>0</v>
      </c>
      <c r="BP31" s="18">
        <f t="shared" ca="1" si="20"/>
        <v>305847921.37</v>
      </c>
      <c r="BQ31" s="18">
        <f t="shared" ca="1" si="20"/>
        <v>111101309.98999999</v>
      </c>
      <c r="BR31" s="18">
        <f t="shared" ca="1" si="20"/>
        <v>224676828.142115</v>
      </c>
      <c r="BS31" s="18">
        <f t="shared" ca="1" si="20"/>
        <v>163944327.49017599</v>
      </c>
      <c r="BT31" s="18">
        <f t="shared" ca="1" si="20"/>
        <v>0</v>
      </c>
      <c r="BU31" s="18">
        <f t="shared" ca="1" si="20"/>
        <v>0</v>
      </c>
      <c r="BV31" s="18">
        <f t="shared" ca="1" si="20"/>
        <v>87580559.040000007</v>
      </c>
      <c r="BW31" s="18">
        <f t="shared" ca="1" si="20"/>
        <v>0</v>
      </c>
      <c r="BX31" s="18">
        <f t="shared" ca="1" si="20"/>
        <v>9849.11</v>
      </c>
      <c r="BY31" s="18">
        <f t="shared" ca="1" si="20"/>
        <v>0</v>
      </c>
      <c r="BZ31" s="18">
        <f t="shared" ca="1" si="20"/>
        <v>0</v>
      </c>
      <c r="CA31" s="18">
        <f t="shared" ca="1" si="21"/>
        <v>7332326.7800000003</v>
      </c>
      <c r="CB31" s="18">
        <f t="shared" ca="1" si="21"/>
        <v>418208764.53000003</v>
      </c>
      <c r="CC31" s="18">
        <f t="shared" ca="1" si="21"/>
        <v>0</v>
      </c>
      <c r="CD31" s="18">
        <f t="shared" ca="1" si="21"/>
        <v>18941068.259999998</v>
      </c>
      <c r="CE31" s="18">
        <f t="shared" ca="1" si="21"/>
        <v>0</v>
      </c>
      <c r="CF31" s="18">
        <f t="shared" ca="1" si="21"/>
        <v>0</v>
      </c>
      <c r="CG31" s="18">
        <f t="shared" ca="1" si="21"/>
        <v>215784</v>
      </c>
      <c r="CH31" s="18">
        <f t="shared" ca="1" si="21"/>
        <v>942161.12</v>
      </c>
      <c r="CI31" s="18">
        <f t="shared" ca="1" si="21"/>
        <v>880711.89</v>
      </c>
      <c r="CJ31" s="19">
        <f t="shared" ca="1" si="24"/>
        <v>1003200017.7399999</v>
      </c>
      <c r="CK31" s="18">
        <f t="shared" ca="1" si="27"/>
        <v>1422987.829996</v>
      </c>
      <c r="CL31" s="18">
        <f t="shared" ca="1" si="27"/>
        <v>31691628.469485972</v>
      </c>
      <c r="CM31" s="19">
        <f t="shared" ca="1" si="25"/>
        <v>969201194.43999994</v>
      </c>
      <c r="CN31" s="18">
        <f t="shared" ca="1" si="28"/>
        <v>19979191.160000004</v>
      </c>
      <c r="CO31" s="18">
        <f t="shared" ca="1" si="28"/>
        <v>949222003.27999997</v>
      </c>
      <c r="CP31" s="19">
        <f t="shared" ca="1" si="26"/>
        <v>884207.00051799999</v>
      </c>
      <c r="CQ31" s="18">
        <f t="shared" ca="1" si="22"/>
        <v>545686.75051799999</v>
      </c>
      <c r="CR31" s="18">
        <f t="shared" ca="1" si="22"/>
        <v>338520.25</v>
      </c>
      <c r="CS31" s="18">
        <f t="shared" ca="1" si="22"/>
        <v>159429140.5</v>
      </c>
      <c r="CT31" s="18">
        <f t="shared" ca="1" si="22"/>
        <v>0</v>
      </c>
      <c r="CU31" s="18">
        <f t="shared" ca="1" si="22"/>
        <v>295151.84999999998</v>
      </c>
      <c r="CV31" s="19">
        <f t="shared" ca="1" si="14"/>
        <v>28991555745.033867</v>
      </c>
    </row>
    <row r="32" spans="1:100" ht="12.75" customHeight="1">
      <c r="A32" s="55" t="s">
        <v>197</v>
      </c>
      <c r="B32" s="17">
        <v>1036</v>
      </c>
      <c r="C32" s="56" t="s">
        <v>147</v>
      </c>
      <c r="D32" s="19">
        <f t="shared" ca="1" si="23"/>
        <v>456856348.05003506</v>
      </c>
      <c r="E32" s="18">
        <f t="shared" ca="1" si="17"/>
        <v>102405991.24002041</v>
      </c>
      <c r="F32" s="18">
        <f t="shared" ca="1" si="17"/>
        <v>156709406.7699998</v>
      </c>
      <c r="G32" s="18">
        <f t="shared" ca="1" si="17"/>
        <v>197740950.04001486</v>
      </c>
      <c r="H32" s="18">
        <f t="shared" ca="1" si="17"/>
        <v>3015907.9299999997</v>
      </c>
      <c r="I32" s="18">
        <f t="shared" ca="1" si="17"/>
        <v>703091989.99011159</v>
      </c>
      <c r="J32" s="18">
        <f t="shared" ca="1" si="17"/>
        <v>1528456.030000001</v>
      </c>
      <c r="K32" s="18">
        <f t="shared" ca="1" si="17"/>
        <v>19502211.709999979</v>
      </c>
      <c r="L32" s="18">
        <f t="shared" ca="1" si="17"/>
        <v>0</v>
      </c>
      <c r="M32" s="18">
        <f t="shared" ca="1" si="17"/>
        <v>0</v>
      </c>
      <c r="N32" s="18">
        <f t="shared" ca="1" si="17"/>
        <v>0</v>
      </c>
      <c r="O32" s="18">
        <f t="shared" ca="1" si="17"/>
        <v>401431795.45000082</v>
      </c>
      <c r="P32" s="18">
        <f t="shared" ca="1" si="17"/>
        <v>0</v>
      </c>
      <c r="Q32" s="18">
        <f t="shared" ca="1" si="17"/>
        <v>97628600.300000012</v>
      </c>
      <c r="R32" s="18">
        <f t="shared" ca="1" si="17"/>
        <v>0</v>
      </c>
      <c r="S32" s="18">
        <f t="shared" ca="1" si="17"/>
        <v>0</v>
      </c>
      <c r="T32" s="18">
        <f t="shared" ca="1" si="1"/>
        <v>8991226419.7224503</v>
      </c>
      <c r="U32" s="18">
        <f t="shared" ca="1" si="18"/>
        <v>50363721.469999984</v>
      </c>
      <c r="V32" s="18">
        <f t="shared" ca="1" si="18"/>
        <v>349293365.35977972</v>
      </c>
      <c r="W32" s="18">
        <f t="shared" ca="1" si="18"/>
        <v>2604254804.1098523</v>
      </c>
      <c r="X32" s="18">
        <f t="shared" ca="1" si="18"/>
        <v>7626448.0299999965</v>
      </c>
      <c r="Y32" s="18">
        <f t="shared" ca="1" si="18"/>
        <v>41809006.109999992</v>
      </c>
      <c r="Z32" s="18">
        <f t="shared" ca="1" si="18"/>
        <v>165893453.65999958</v>
      </c>
      <c r="AA32" s="18">
        <f t="shared" ca="1" si="18"/>
        <v>441713.0799999999</v>
      </c>
      <c r="AB32" s="18">
        <f t="shared" ca="1" si="18"/>
        <v>0</v>
      </c>
      <c r="AC32" s="18">
        <f t="shared" ca="1" si="18"/>
        <v>5361927.0199997267</v>
      </c>
      <c r="AD32" s="18">
        <f t="shared" ca="1" si="18"/>
        <v>33218584.739998039</v>
      </c>
      <c r="AE32" s="18">
        <f t="shared" ca="1" si="15"/>
        <v>0</v>
      </c>
      <c r="AF32" s="18">
        <f t="shared" ca="1" si="15"/>
        <v>1884111.7400000005</v>
      </c>
      <c r="AG32" s="18">
        <f t="shared" ca="1" si="15"/>
        <v>64848054.779999986</v>
      </c>
      <c r="AH32" s="18">
        <f t="shared" ca="1" si="15"/>
        <v>8779003.3099999931</v>
      </c>
      <c r="AI32" s="18">
        <f t="shared" ca="1" si="15"/>
        <v>6581358.6299999999</v>
      </c>
      <c r="AJ32" s="18">
        <f t="shared" ca="1" si="15"/>
        <v>1839478.68</v>
      </c>
      <c r="AK32" s="18">
        <f t="shared" ca="1" si="15"/>
        <v>962176.07999999891</v>
      </c>
      <c r="AL32" s="18">
        <f t="shared" ca="1" si="15"/>
        <v>0</v>
      </c>
      <c r="AM32" s="18">
        <f t="shared" ca="1" si="15"/>
        <v>34761.869999999995</v>
      </c>
      <c r="AN32" s="18">
        <f t="shared" ca="1" si="15"/>
        <v>131455</v>
      </c>
      <c r="AO32" s="18">
        <f t="shared" ca="1" si="15"/>
        <v>0</v>
      </c>
      <c r="AP32" s="18">
        <f t="shared" ca="1" si="15"/>
        <v>3259582</v>
      </c>
      <c r="AQ32" s="18">
        <f t="shared" ca="1" si="15"/>
        <v>0</v>
      </c>
      <c r="AR32" s="18">
        <f t="shared" ca="1" si="15"/>
        <v>0</v>
      </c>
      <c r="AS32" s="18">
        <f t="shared" ca="1" si="15"/>
        <v>0</v>
      </c>
      <c r="AT32" s="18">
        <f t="shared" ca="1" si="15"/>
        <v>1357844511.9799614</v>
      </c>
      <c r="AU32" s="18">
        <f t="shared" ca="1" si="19"/>
        <v>108568649.71002196</v>
      </c>
      <c r="AV32" s="18">
        <f t="shared" ca="1" si="19"/>
        <v>43500401.219997168</v>
      </c>
      <c r="AW32" s="18">
        <f t="shared" ca="1" si="19"/>
        <v>0</v>
      </c>
      <c r="AX32" s="18">
        <f t="shared" ca="1" si="19"/>
        <v>49287190.529996894</v>
      </c>
      <c r="AY32" s="18">
        <f t="shared" ca="1" si="19"/>
        <v>0</v>
      </c>
      <c r="AZ32" s="18">
        <f t="shared" ca="1" si="19"/>
        <v>0</v>
      </c>
      <c r="BA32" s="18">
        <f t="shared" ca="1" si="19"/>
        <v>0</v>
      </c>
      <c r="BB32" s="18">
        <f t="shared" ca="1" si="19"/>
        <v>0</v>
      </c>
      <c r="BC32" s="18">
        <f t="shared" ca="1" si="19"/>
        <v>0</v>
      </c>
      <c r="BD32" s="18">
        <f t="shared" ca="1" si="19"/>
        <v>33810705.820012234</v>
      </c>
      <c r="BE32" s="18">
        <f t="shared" ca="1" si="19"/>
        <v>0</v>
      </c>
      <c r="BF32" s="18">
        <f t="shared" ca="1" si="19"/>
        <v>0</v>
      </c>
      <c r="BG32" s="18">
        <f t="shared" ca="1" si="19"/>
        <v>0</v>
      </c>
      <c r="BH32" s="18">
        <f t="shared" ca="1" si="19"/>
        <v>0</v>
      </c>
      <c r="BI32" s="18">
        <f t="shared" ca="1" si="19"/>
        <v>0</v>
      </c>
      <c r="BJ32" s="18">
        <f t="shared" ca="1" si="19"/>
        <v>0</v>
      </c>
      <c r="BK32" s="18">
        <f t="shared" ca="1" si="20"/>
        <v>0</v>
      </c>
      <c r="BL32" s="18">
        <f t="shared" ca="1" si="20"/>
        <v>0</v>
      </c>
      <c r="BM32" s="18">
        <f t="shared" ca="1" si="20"/>
        <v>0</v>
      </c>
      <c r="BN32" s="18">
        <f t="shared" ca="1" si="20"/>
        <v>25205053.520000145</v>
      </c>
      <c r="BO32" s="18">
        <f t="shared" ca="1" si="20"/>
        <v>0</v>
      </c>
      <c r="BP32" s="18">
        <f t="shared" ca="1" si="20"/>
        <v>74520921.889999852</v>
      </c>
      <c r="BQ32" s="18">
        <f t="shared" ca="1" si="20"/>
        <v>514719.43999999994</v>
      </c>
      <c r="BR32" s="18">
        <f t="shared" ca="1" si="20"/>
        <v>10739257.329999989</v>
      </c>
      <c r="BS32" s="18">
        <f t="shared" ca="1" si="20"/>
        <v>41527377.709999703</v>
      </c>
      <c r="BT32" s="18">
        <f t="shared" ca="1" si="20"/>
        <v>0</v>
      </c>
      <c r="BU32" s="18">
        <f t="shared" ca="1" si="20"/>
        <v>0</v>
      </c>
      <c r="BV32" s="18">
        <f t="shared" ca="1" si="20"/>
        <v>0</v>
      </c>
      <c r="BW32" s="18">
        <f t="shared" ca="1" si="20"/>
        <v>0</v>
      </c>
      <c r="BX32" s="18">
        <f t="shared" ca="1" si="20"/>
        <v>1146635.97</v>
      </c>
      <c r="BY32" s="18">
        <f t="shared" ca="1" si="20"/>
        <v>0</v>
      </c>
      <c r="BZ32" s="18">
        <f t="shared" ca="1" si="20"/>
        <v>0</v>
      </c>
      <c r="CA32" s="18">
        <f t="shared" ca="1" si="21"/>
        <v>28398948.379999995</v>
      </c>
      <c r="CB32" s="18">
        <f t="shared" ca="1" si="21"/>
        <v>1280891568.5100014</v>
      </c>
      <c r="CC32" s="18">
        <f t="shared" ca="1" si="21"/>
        <v>1388823.04</v>
      </c>
      <c r="CD32" s="18">
        <f t="shared" ca="1" si="21"/>
        <v>129134852.06</v>
      </c>
      <c r="CE32" s="18">
        <f t="shared" ca="1" si="21"/>
        <v>0</v>
      </c>
      <c r="CF32" s="18">
        <f t="shared" ca="1" si="21"/>
        <v>0</v>
      </c>
      <c r="CG32" s="18">
        <f t="shared" ca="1" si="21"/>
        <v>3403381.76</v>
      </c>
      <c r="CH32" s="18">
        <f t="shared" ca="1" si="21"/>
        <v>16932591.509999998</v>
      </c>
      <c r="CI32" s="18">
        <f t="shared" ca="1" si="21"/>
        <v>36358404.509812161</v>
      </c>
      <c r="CJ32" s="19">
        <f t="shared" ca="1" si="24"/>
        <v>495258110.10000139</v>
      </c>
      <c r="CK32" s="18">
        <f t="shared" ca="1" si="27"/>
        <v>21252576.510000139</v>
      </c>
      <c r="CL32" s="18">
        <f t="shared" ca="1" si="27"/>
        <v>915219.54</v>
      </c>
      <c r="CM32" s="19">
        <f t="shared" ca="1" si="25"/>
        <v>473090314.05000126</v>
      </c>
      <c r="CN32" s="18">
        <f t="shared" ca="1" si="28"/>
        <v>9393265.8800000027</v>
      </c>
      <c r="CO32" s="18">
        <f t="shared" ca="1" si="28"/>
        <v>463697048.17000127</v>
      </c>
      <c r="CP32" s="19">
        <f t="shared" ca="1" si="26"/>
        <v>0</v>
      </c>
      <c r="CQ32" s="18">
        <f t="shared" ca="1" si="22"/>
        <v>0</v>
      </c>
      <c r="CR32" s="18">
        <f t="shared" ca="1" si="22"/>
        <v>0</v>
      </c>
      <c r="CS32" s="18">
        <f t="shared" ca="1" si="22"/>
        <v>7078204.8200000543</v>
      </c>
      <c r="CT32" s="18">
        <f t="shared" ca="1" si="22"/>
        <v>0</v>
      </c>
      <c r="CU32" s="18">
        <f t="shared" ca="1" si="22"/>
        <v>0</v>
      </c>
      <c r="CV32" s="19">
        <f t="shared" ca="1" si="14"/>
        <v>17766375044.662029</v>
      </c>
    </row>
    <row r="33" spans="1:100" ht="12.75" customHeight="1">
      <c r="A33" s="55" t="s">
        <v>199</v>
      </c>
      <c r="B33" s="17">
        <v>1037</v>
      </c>
      <c r="C33" s="56" t="s">
        <v>147</v>
      </c>
      <c r="D33" s="19">
        <f t="shared" ca="1" si="23"/>
        <v>26931543.419999965</v>
      </c>
      <c r="E33" s="18">
        <f t="shared" ca="1" si="17"/>
        <v>6468340.929999969</v>
      </c>
      <c r="F33" s="18">
        <f t="shared" ca="1" si="17"/>
        <v>233243.05</v>
      </c>
      <c r="G33" s="18">
        <f t="shared" ca="1" si="17"/>
        <v>20229959.439999994</v>
      </c>
      <c r="H33" s="18">
        <f t="shared" ca="1" si="17"/>
        <v>1219.25</v>
      </c>
      <c r="I33" s="18">
        <f t="shared" ca="1" si="17"/>
        <v>218051172.43999901</v>
      </c>
      <c r="J33" s="18">
        <f t="shared" ca="1" si="17"/>
        <v>0</v>
      </c>
      <c r="K33" s="18">
        <f t="shared" ca="1" si="17"/>
        <v>5568183.5299999919</v>
      </c>
      <c r="L33" s="18">
        <f t="shared" ca="1" si="17"/>
        <v>0</v>
      </c>
      <c r="M33" s="18">
        <f t="shared" ca="1" si="17"/>
        <v>0</v>
      </c>
      <c r="N33" s="18">
        <f t="shared" ca="1" si="17"/>
        <v>0</v>
      </c>
      <c r="O33" s="18">
        <f t="shared" ca="1" si="17"/>
        <v>13012180.039999936</v>
      </c>
      <c r="P33" s="18">
        <f t="shared" ca="1" si="17"/>
        <v>11644392.32</v>
      </c>
      <c r="Q33" s="18">
        <f t="shared" ca="1" si="17"/>
        <v>16000</v>
      </c>
      <c r="R33" s="18">
        <f t="shared" ca="1" si="17"/>
        <v>0</v>
      </c>
      <c r="S33" s="18">
        <f t="shared" ca="1" si="17"/>
        <v>0</v>
      </c>
      <c r="T33" s="18">
        <f t="shared" ca="1" si="1"/>
        <v>2295322345.1301165</v>
      </c>
      <c r="U33" s="18">
        <f t="shared" ca="1" si="18"/>
        <v>6730802.7700000005</v>
      </c>
      <c r="V33" s="18">
        <f t="shared" ca="1" si="18"/>
        <v>25194167.699997716</v>
      </c>
      <c r="W33" s="18">
        <f t="shared" ca="1" si="18"/>
        <v>864393733.32008326</v>
      </c>
      <c r="X33" s="18">
        <f t="shared" ca="1" si="18"/>
        <v>0</v>
      </c>
      <c r="Y33" s="18">
        <f t="shared" ca="1" si="18"/>
        <v>609451.82000000088</v>
      </c>
      <c r="Z33" s="18">
        <f t="shared" ca="1" si="18"/>
        <v>65791006.840009406</v>
      </c>
      <c r="AA33" s="18">
        <f t="shared" ca="1" si="18"/>
        <v>560</v>
      </c>
      <c r="AB33" s="18">
        <f t="shared" ca="1" si="18"/>
        <v>0</v>
      </c>
      <c r="AC33" s="18">
        <f t="shared" ca="1" si="18"/>
        <v>71357.749999999971</v>
      </c>
      <c r="AD33" s="18">
        <f t="shared" ca="1" si="18"/>
        <v>293462.8899999999</v>
      </c>
      <c r="AE33" s="18">
        <f t="shared" ca="1" si="15"/>
        <v>0</v>
      </c>
      <c r="AF33" s="18">
        <f t="shared" ca="1" si="15"/>
        <v>0</v>
      </c>
      <c r="AG33" s="18">
        <f t="shared" ca="1" si="15"/>
        <v>0</v>
      </c>
      <c r="AH33" s="18">
        <f t="shared" ca="1" si="15"/>
        <v>0</v>
      </c>
      <c r="AI33" s="18">
        <f t="shared" ca="1" si="15"/>
        <v>0</v>
      </c>
      <c r="AJ33" s="18">
        <f t="shared" ca="1" si="15"/>
        <v>2033284.1</v>
      </c>
      <c r="AK33" s="18">
        <f t="shared" ca="1" si="15"/>
        <v>55753.039999999994</v>
      </c>
      <c r="AL33" s="18">
        <f t="shared" ca="1" si="15"/>
        <v>0</v>
      </c>
      <c r="AM33" s="18">
        <f t="shared" ca="1" si="15"/>
        <v>-16458684.430000024</v>
      </c>
      <c r="AN33" s="18">
        <f t="shared" ca="1" si="15"/>
        <v>0</v>
      </c>
      <c r="AO33" s="18">
        <f t="shared" ca="1" si="15"/>
        <v>0</v>
      </c>
      <c r="AP33" s="18">
        <f t="shared" ca="1" si="15"/>
        <v>5213.75</v>
      </c>
      <c r="AQ33" s="18">
        <f t="shared" ca="1" si="15"/>
        <v>0</v>
      </c>
      <c r="AR33" s="18">
        <f t="shared" ca="1" si="15"/>
        <v>0</v>
      </c>
      <c r="AS33" s="18">
        <f t="shared" ca="1" si="15"/>
        <v>0</v>
      </c>
      <c r="AT33" s="18">
        <f t="shared" ca="1" si="15"/>
        <v>34272815.370000705</v>
      </c>
      <c r="AU33" s="18">
        <f t="shared" ca="1" si="19"/>
        <v>385397.95000000024</v>
      </c>
      <c r="AV33" s="18">
        <f t="shared" ca="1" si="19"/>
        <v>476420.23999999987</v>
      </c>
      <c r="AW33" s="18">
        <f t="shared" ca="1" si="19"/>
        <v>0</v>
      </c>
      <c r="AX33" s="18">
        <f t="shared" ca="1" si="19"/>
        <v>1684467.3399999936</v>
      </c>
      <c r="AY33" s="18">
        <f t="shared" ca="1" si="19"/>
        <v>0</v>
      </c>
      <c r="AZ33" s="18">
        <f t="shared" ca="1" si="19"/>
        <v>0</v>
      </c>
      <c r="BA33" s="18">
        <f t="shared" ca="1" si="19"/>
        <v>0</v>
      </c>
      <c r="BB33" s="18">
        <f t="shared" ca="1" si="19"/>
        <v>0</v>
      </c>
      <c r="BC33" s="18">
        <f t="shared" ca="1" si="19"/>
        <v>0</v>
      </c>
      <c r="BD33" s="18">
        <f t="shared" ca="1" si="19"/>
        <v>3586138.590000195</v>
      </c>
      <c r="BE33" s="18">
        <f t="shared" ca="1" si="19"/>
        <v>0</v>
      </c>
      <c r="BF33" s="18">
        <f t="shared" ca="1" si="19"/>
        <v>0</v>
      </c>
      <c r="BG33" s="18">
        <f t="shared" ca="1" si="19"/>
        <v>0</v>
      </c>
      <c r="BH33" s="18">
        <f t="shared" ca="1" si="19"/>
        <v>0</v>
      </c>
      <c r="BI33" s="18">
        <f t="shared" ca="1" si="19"/>
        <v>0</v>
      </c>
      <c r="BJ33" s="18">
        <f t="shared" ca="1" si="19"/>
        <v>0</v>
      </c>
      <c r="BK33" s="18">
        <f t="shared" ca="1" si="20"/>
        <v>0</v>
      </c>
      <c r="BL33" s="18">
        <f t="shared" ca="1" si="20"/>
        <v>0</v>
      </c>
      <c r="BM33" s="18">
        <f t="shared" ca="1" si="20"/>
        <v>66407.809999999969</v>
      </c>
      <c r="BN33" s="18">
        <f t="shared" ca="1" si="20"/>
        <v>6041032.5000005933</v>
      </c>
      <c r="BO33" s="18">
        <f t="shared" ca="1" si="20"/>
        <v>0</v>
      </c>
      <c r="BP33" s="18">
        <f t="shared" ca="1" si="20"/>
        <v>654972.67999999982</v>
      </c>
      <c r="BQ33" s="18">
        <f t="shared" ca="1" si="20"/>
        <v>0</v>
      </c>
      <c r="BR33" s="18">
        <f t="shared" ca="1" si="20"/>
        <v>61914.020000000019</v>
      </c>
      <c r="BS33" s="18">
        <f t="shared" ca="1" si="20"/>
        <v>240391.86000000019</v>
      </c>
      <c r="BT33" s="18">
        <f t="shared" ca="1" si="20"/>
        <v>0</v>
      </c>
      <c r="BU33" s="18">
        <f t="shared" ca="1" si="20"/>
        <v>0</v>
      </c>
      <c r="BV33" s="18">
        <f t="shared" ca="1" si="20"/>
        <v>0</v>
      </c>
      <c r="BW33" s="18">
        <f t="shared" ca="1" si="20"/>
        <v>0</v>
      </c>
      <c r="BX33" s="18">
        <f t="shared" ca="1" si="20"/>
        <v>18548.75</v>
      </c>
      <c r="BY33" s="18">
        <f t="shared" ca="1" si="20"/>
        <v>0</v>
      </c>
      <c r="BZ33" s="18">
        <f t="shared" ca="1" si="20"/>
        <v>0</v>
      </c>
      <c r="CA33" s="18">
        <f t="shared" ca="1" si="21"/>
        <v>-10625.329999999994</v>
      </c>
      <c r="CB33" s="18">
        <f t="shared" ca="1" si="21"/>
        <v>220565693.48000023</v>
      </c>
      <c r="CC33" s="18">
        <f t="shared" ca="1" si="21"/>
        <v>0</v>
      </c>
      <c r="CD33" s="18">
        <f t="shared" ca="1" si="21"/>
        <v>2949626.9599999958</v>
      </c>
      <c r="CE33" s="18">
        <f t="shared" ca="1" si="21"/>
        <v>0</v>
      </c>
      <c r="CF33" s="18">
        <f t="shared" ca="1" si="21"/>
        <v>0</v>
      </c>
      <c r="CG33" s="18">
        <f t="shared" ca="1" si="21"/>
        <v>90000</v>
      </c>
      <c r="CH33" s="18">
        <f t="shared" ca="1" si="21"/>
        <v>8789.58</v>
      </c>
      <c r="CI33" s="18">
        <f t="shared" ca="1" si="21"/>
        <v>0</v>
      </c>
      <c r="CJ33" s="19">
        <f t="shared" ca="1" si="24"/>
        <v>0</v>
      </c>
      <c r="CK33" s="18">
        <f t="shared" ca="1" si="27"/>
        <v>0</v>
      </c>
      <c r="CL33" s="18">
        <f t="shared" ca="1" si="27"/>
        <v>0</v>
      </c>
      <c r="CM33" s="19">
        <f t="shared" ca="1" si="25"/>
        <v>0</v>
      </c>
      <c r="CN33" s="18">
        <f t="shared" ca="1" si="28"/>
        <v>0</v>
      </c>
      <c r="CO33" s="18">
        <f t="shared" ca="1" si="28"/>
        <v>0</v>
      </c>
      <c r="CP33" s="19">
        <f t="shared" ca="1" si="26"/>
        <v>0</v>
      </c>
      <c r="CQ33" s="18">
        <f t="shared" ca="1" si="22"/>
        <v>0</v>
      </c>
      <c r="CR33" s="18">
        <f t="shared" ca="1" si="22"/>
        <v>0</v>
      </c>
      <c r="CS33" s="18">
        <f t="shared" ca="1" si="22"/>
        <v>23827723.419999804</v>
      </c>
      <c r="CT33" s="18">
        <f t="shared" ca="1" si="22"/>
        <v>0</v>
      </c>
      <c r="CU33" s="18">
        <f t="shared" ca="1" si="22"/>
        <v>0</v>
      </c>
      <c r="CV33" s="19">
        <f t="shared" ca="1" si="14"/>
        <v>3814186860.9002066</v>
      </c>
    </row>
    <row r="34" spans="1:100" ht="12.75" customHeight="1">
      <c r="A34" s="55" t="s">
        <v>201</v>
      </c>
      <c r="B34" s="17">
        <v>1038</v>
      </c>
      <c r="C34" s="56" t="s">
        <v>147</v>
      </c>
      <c r="D34" s="19">
        <f t="shared" ca="1" si="23"/>
        <v>152693856.99000001</v>
      </c>
      <c r="E34" s="18">
        <f t="shared" ca="1" si="17"/>
        <v>27529629.849999998</v>
      </c>
      <c r="F34" s="18">
        <f t="shared" ca="1" si="17"/>
        <v>125164227.14000002</v>
      </c>
      <c r="G34" s="18">
        <f t="shared" ca="1" si="17"/>
        <v>0</v>
      </c>
      <c r="H34" s="18">
        <f t="shared" ca="1" si="17"/>
        <v>377289682.07000005</v>
      </c>
      <c r="I34" s="18">
        <f t="shared" ca="1" si="17"/>
        <v>39981446.359999999</v>
      </c>
      <c r="J34" s="18">
        <f t="shared" ca="1" si="17"/>
        <v>0</v>
      </c>
      <c r="K34" s="18">
        <f t="shared" ca="1" si="17"/>
        <v>0</v>
      </c>
      <c r="L34" s="18">
        <f t="shared" ca="1" si="17"/>
        <v>0</v>
      </c>
      <c r="M34" s="18">
        <f t="shared" ca="1" si="17"/>
        <v>0</v>
      </c>
      <c r="N34" s="18">
        <f t="shared" ca="1" si="17"/>
        <v>0</v>
      </c>
      <c r="O34" s="18">
        <f t="shared" ca="1" si="17"/>
        <v>247402200.81</v>
      </c>
      <c r="P34" s="18">
        <f t="shared" ca="1" si="17"/>
        <v>0</v>
      </c>
      <c r="Q34" s="18">
        <f t="shared" ca="1" si="17"/>
        <v>34382752.659999996</v>
      </c>
      <c r="R34" s="18">
        <f t="shared" ca="1" si="17"/>
        <v>0</v>
      </c>
      <c r="S34" s="18">
        <f t="shared" ca="1" si="17"/>
        <v>0</v>
      </c>
      <c r="T34" s="18">
        <f t="shared" ca="1" si="1"/>
        <v>444614.72</v>
      </c>
      <c r="U34" s="18">
        <f t="shared" ca="1" si="18"/>
        <v>0</v>
      </c>
      <c r="V34" s="18">
        <f t="shared" ca="1" si="18"/>
        <v>16472950.51</v>
      </c>
      <c r="W34" s="18">
        <f t="shared" ca="1" si="18"/>
        <v>160042622.30000001</v>
      </c>
      <c r="X34" s="18">
        <f t="shared" ca="1" si="18"/>
        <v>0</v>
      </c>
      <c r="Y34" s="18">
        <f t="shared" ca="1" si="18"/>
        <v>139754684.09000003</v>
      </c>
      <c r="Z34" s="18">
        <f t="shared" ca="1" si="18"/>
        <v>24460161.970000006</v>
      </c>
      <c r="AA34" s="18">
        <f t="shared" ca="1" si="18"/>
        <v>0</v>
      </c>
      <c r="AB34" s="18">
        <f t="shared" ca="1" si="18"/>
        <v>0</v>
      </c>
      <c r="AC34" s="18">
        <f t="shared" ca="1" si="18"/>
        <v>8392674.459999999</v>
      </c>
      <c r="AD34" s="18">
        <f t="shared" ca="1" si="18"/>
        <v>27630186.350000005</v>
      </c>
      <c r="AE34" s="18">
        <f t="shared" ca="1" si="15"/>
        <v>0</v>
      </c>
      <c r="AF34" s="18">
        <f t="shared" ca="1" si="15"/>
        <v>-391074.08</v>
      </c>
      <c r="AG34" s="18">
        <f t="shared" ca="1" si="15"/>
        <v>0</v>
      </c>
      <c r="AH34" s="18">
        <f t="shared" ca="1" si="15"/>
        <v>27954849.199999999</v>
      </c>
      <c r="AI34" s="18">
        <f t="shared" ca="1" si="15"/>
        <v>0</v>
      </c>
      <c r="AJ34" s="18">
        <f t="shared" ca="1" si="15"/>
        <v>1861166.21</v>
      </c>
      <c r="AK34" s="18">
        <f t="shared" ca="1" si="15"/>
        <v>8900.51</v>
      </c>
      <c r="AL34" s="18">
        <f t="shared" ca="1" si="15"/>
        <v>0</v>
      </c>
      <c r="AM34" s="18">
        <f t="shared" ca="1" si="15"/>
        <v>249213503.50000006</v>
      </c>
      <c r="AN34" s="18">
        <f t="shared" ca="1" si="15"/>
        <v>10327634.17</v>
      </c>
      <c r="AO34" s="18">
        <f t="shared" ca="1" si="15"/>
        <v>14020.08</v>
      </c>
      <c r="AP34" s="18">
        <f t="shared" ca="1" si="15"/>
        <v>20942004.920000002</v>
      </c>
      <c r="AQ34" s="18">
        <f t="shared" ca="1" si="15"/>
        <v>0</v>
      </c>
      <c r="AR34" s="18">
        <f t="shared" ca="1" si="15"/>
        <v>0</v>
      </c>
      <c r="AS34" s="18">
        <f t="shared" ca="1" si="15"/>
        <v>0</v>
      </c>
      <c r="AT34" s="18">
        <f t="shared" ca="1" si="15"/>
        <v>671372019.16000009</v>
      </c>
      <c r="AU34" s="18">
        <f t="shared" ca="1" si="19"/>
        <v>19115453.09</v>
      </c>
      <c r="AV34" s="18">
        <f t="shared" ca="1" si="19"/>
        <v>17299587.920000002</v>
      </c>
      <c r="AW34" s="18">
        <f t="shared" ca="1" si="19"/>
        <v>0</v>
      </c>
      <c r="AX34" s="18">
        <f t="shared" ca="1" si="19"/>
        <v>5247563.76</v>
      </c>
      <c r="AY34" s="18">
        <f t="shared" ca="1" si="19"/>
        <v>0</v>
      </c>
      <c r="AZ34" s="18">
        <f t="shared" ca="1" si="19"/>
        <v>0</v>
      </c>
      <c r="BA34" s="18">
        <f t="shared" ca="1" si="19"/>
        <v>0</v>
      </c>
      <c r="BB34" s="18">
        <f t="shared" ca="1" si="19"/>
        <v>0</v>
      </c>
      <c r="BC34" s="18">
        <f t="shared" ca="1" si="19"/>
        <v>0</v>
      </c>
      <c r="BD34" s="18">
        <f t="shared" ca="1" si="19"/>
        <v>95542983.900000006</v>
      </c>
      <c r="BE34" s="18">
        <f t="shared" ca="1" si="19"/>
        <v>0</v>
      </c>
      <c r="BF34" s="18">
        <f t="shared" ca="1" si="19"/>
        <v>0</v>
      </c>
      <c r="BG34" s="18">
        <f t="shared" ca="1" si="19"/>
        <v>0</v>
      </c>
      <c r="BH34" s="18">
        <f t="shared" ca="1" si="19"/>
        <v>0</v>
      </c>
      <c r="BI34" s="18">
        <f t="shared" ca="1" si="19"/>
        <v>6062519.7599999998</v>
      </c>
      <c r="BJ34" s="18">
        <f t="shared" ca="1" si="19"/>
        <v>0</v>
      </c>
      <c r="BK34" s="18">
        <f t="shared" ca="1" si="20"/>
        <v>0</v>
      </c>
      <c r="BL34" s="18">
        <f t="shared" ca="1" si="20"/>
        <v>0</v>
      </c>
      <c r="BM34" s="18">
        <f t="shared" ca="1" si="20"/>
        <v>0</v>
      </c>
      <c r="BN34" s="18">
        <f t="shared" ca="1" si="20"/>
        <v>5391293.7799999993</v>
      </c>
      <c r="BO34" s="18">
        <f t="shared" ca="1" si="20"/>
        <v>0</v>
      </c>
      <c r="BP34" s="18">
        <f t="shared" ca="1" si="20"/>
        <v>17308354.560000002</v>
      </c>
      <c r="BQ34" s="18">
        <f t="shared" ca="1" si="20"/>
        <v>2939271.55</v>
      </c>
      <c r="BR34" s="18">
        <f t="shared" ca="1" si="20"/>
        <v>3023266.3600000003</v>
      </c>
      <c r="BS34" s="18">
        <f t="shared" ca="1" si="20"/>
        <v>1653922167.0600002</v>
      </c>
      <c r="BT34" s="18">
        <f t="shared" ca="1" si="20"/>
        <v>0</v>
      </c>
      <c r="BU34" s="18">
        <f t="shared" ca="1" si="20"/>
        <v>0</v>
      </c>
      <c r="BV34" s="18">
        <f t="shared" ca="1" si="20"/>
        <v>66211969.549999997</v>
      </c>
      <c r="BW34" s="18">
        <f t="shared" ca="1" si="20"/>
        <v>0</v>
      </c>
      <c r="BX34" s="18">
        <f t="shared" ca="1" si="20"/>
        <v>0</v>
      </c>
      <c r="BY34" s="18">
        <f t="shared" ca="1" si="20"/>
        <v>0</v>
      </c>
      <c r="BZ34" s="18">
        <f t="shared" ca="1" si="20"/>
        <v>0</v>
      </c>
      <c r="CA34" s="18">
        <f t="shared" ca="1" si="21"/>
        <v>0</v>
      </c>
      <c r="CB34" s="18">
        <f t="shared" ca="1" si="21"/>
        <v>0</v>
      </c>
      <c r="CC34" s="18">
        <f t="shared" ca="1" si="21"/>
        <v>0</v>
      </c>
      <c r="CD34" s="18">
        <f t="shared" ca="1" si="21"/>
        <v>0</v>
      </c>
      <c r="CE34" s="18">
        <f t="shared" ca="1" si="21"/>
        <v>0</v>
      </c>
      <c r="CF34" s="18">
        <f t="shared" ca="1" si="21"/>
        <v>0</v>
      </c>
      <c r="CG34" s="18">
        <f t="shared" ca="1" si="21"/>
        <v>0</v>
      </c>
      <c r="CH34" s="18">
        <f t="shared" ca="1" si="21"/>
        <v>0</v>
      </c>
      <c r="CI34" s="18">
        <f t="shared" ca="1" si="21"/>
        <v>495209.84</v>
      </c>
      <c r="CJ34" s="19">
        <f t="shared" ca="1" si="24"/>
        <v>25327325.390000001</v>
      </c>
      <c r="CK34" s="18">
        <f t="shared" ca="1" si="27"/>
        <v>881581.78000000119</v>
      </c>
      <c r="CL34" s="18">
        <f t="shared" ca="1" si="27"/>
        <v>24445743.609999999</v>
      </c>
      <c r="CM34" s="19">
        <f t="shared" ca="1" si="25"/>
        <v>0</v>
      </c>
      <c r="CN34" s="18">
        <f t="shared" ca="1" si="28"/>
        <v>0</v>
      </c>
      <c r="CO34" s="18">
        <f t="shared" ca="1" si="28"/>
        <v>0</v>
      </c>
      <c r="CP34" s="19">
        <f t="shared" ca="1" si="26"/>
        <v>0</v>
      </c>
      <c r="CQ34" s="18">
        <f t="shared" ca="1" si="22"/>
        <v>0</v>
      </c>
      <c r="CR34" s="18">
        <f t="shared" ca="1" si="22"/>
        <v>0</v>
      </c>
      <c r="CS34" s="18">
        <f t="shared" ca="1" si="22"/>
        <v>146408892.53</v>
      </c>
      <c r="CT34" s="18">
        <f t="shared" ca="1" si="22"/>
        <v>0</v>
      </c>
      <c r="CU34" s="18">
        <f t="shared" ca="1" si="22"/>
        <v>0</v>
      </c>
      <c r="CV34" s="19">
        <f t="shared" ca="1" si="14"/>
        <v>4274546716.0100017</v>
      </c>
    </row>
    <row r="35" spans="1:100" ht="12.75" customHeight="1">
      <c r="A35" s="55" t="s">
        <v>203</v>
      </c>
      <c r="B35" s="17">
        <v>1039</v>
      </c>
      <c r="C35" s="56" t="s">
        <v>147</v>
      </c>
      <c r="D35" s="19">
        <f t="shared" ca="1" si="23"/>
        <v>38555176.920000002</v>
      </c>
      <c r="E35" s="18">
        <f t="shared" ca="1" si="17"/>
        <v>10064688.92</v>
      </c>
      <c r="F35" s="18">
        <f t="shared" ca="1" si="17"/>
        <v>10955639</v>
      </c>
      <c r="G35" s="18">
        <f t="shared" ca="1" si="17"/>
        <v>17534849</v>
      </c>
      <c r="H35" s="18">
        <f t="shared" ca="1" si="17"/>
        <v>0</v>
      </c>
      <c r="I35" s="18">
        <f t="shared" ca="1" si="17"/>
        <v>36924676.25</v>
      </c>
      <c r="J35" s="18">
        <f t="shared" ca="1" si="17"/>
        <v>45001153.010000005</v>
      </c>
      <c r="K35" s="18">
        <f t="shared" ca="1" si="17"/>
        <v>0</v>
      </c>
      <c r="L35" s="18">
        <f t="shared" ca="1" si="17"/>
        <v>0</v>
      </c>
      <c r="M35" s="18">
        <f t="shared" ca="1" si="17"/>
        <v>0</v>
      </c>
      <c r="N35" s="18">
        <f t="shared" ca="1" si="17"/>
        <v>0</v>
      </c>
      <c r="O35" s="18">
        <f t="shared" ca="1" si="17"/>
        <v>45932123.019999996</v>
      </c>
      <c r="P35" s="18">
        <f t="shared" ca="1" si="17"/>
        <v>0</v>
      </c>
      <c r="Q35" s="18">
        <f t="shared" ca="1" si="17"/>
        <v>649262.19000000006</v>
      </c>
      <c r="R35" s="18">
        <f t="shared" ca="1" si="17"/>
        <v>0</v>
      </c>
      <c r="S35" s="18">
        <f t="shared" ca="1" si="17"/>
        <v>0</v>
      </c>
      <c r="T35" s="18">
        <f t="shared" ca="1" si="1"/>
        <v>724919464.26000011</v>
      </c>
      <c r="U35" s="18">
        <f t="shared" ca="1" si="18"/>
        <v>8230387.0999999996</v>
      </c>
      <c r="V35" s="18">
        <f t="shared" ca="1" si="18"/>
        <v>51934827.370000005</v>
      </c>
      <c r="W35" s="18">
        <f t="shared" ca="1" si="18"/>
        <v>367960828.65999979</v>
      </c>
      <c r="X35" s="18">
        <f t="shared" ca="1" si="18"/>
        <v>7967522.540000001</v>
      </c>
      <c r="Y35" s="18">
        <f t="shared" ca="1" si="18"/>
        <v>21230041.129999999</v>
      </c>
      <c r="Z35" s="18">
        <f t="shared" ca="1" si="18"/>
        <v>13663830.74</v>
      </c>
      <c r="AA35" s="18">
        <f t="shared" ca="1" si="18"/>
        <v>0</v>
      </c>
      <c r="AB35" s="18">
        <f t="shared" ca="1" si="18"/>
        <v>0</v>
      </c>
      <c r="AC35" s="18">
        <f t="shared" ca="1" si="18"/>
        <v>800596.93</v>
      </c>
      <c r="AD35" s="18">
        <f t="shared" ca="1" si="18"/>
        <v>3048674.8400000003</v>
      </c>
      <c r="AE35" s="18">
        <f t="shared" ca="1" si="15"/>
        <v>0</v>
      </c>
      <c r="AF35" s="18">
        <f t="shared" ca="1" si="15"/>
        <v>105001.85</v>
      </c>
      <c r="AG35" s="18">
        <f t="shared" ca="1" si="15"/>
        <v>0</v>
      </c>
      <c r="AH35" s="18">
        <f t="shared" ca="1" si="15"/>
        <v>0</v>
      </c>
      <c r="AI35" s="18">
        <f t="shared" ca="1" si="15"/>
        <v>0</v>
      </c>
      <c r="AJ35" s="18">
        <f t="shared" ca="1" si="15"/>
        <v>2920242.34</v>
      </c>
      <c r="AK35" s="18">
        <f t="shared" ca="1" si="15"/>
        <v>207464</v>
      </c>
      <c r="AL35" s="18">
        <f t="shared" ca="1" si="15"/>
        <v>0</v>
      </c>
      <c r="AM35" s="18">
        <f t="shared" ca="1" si="15"/>
        <v>8032205.1399999997</v>
      </c>
      <c r="AN35" s="18">
        <f t="shared" ca="1" si="15"/>
        <v>0</v>
      </c>
      <c r="AO35" s="18">
        <f t="shared" ca="1" si="15"/>
        <v>0</v>
      </c>
      <c r="AP35" s="18">
        <f t="shared" ca="1" si="15"/>
        <v>68656.740000000005</v>
      </c>
      <c r="AQ35" s="18">
        <f t="shared" ca="1" si="15"/>
        <v>0</v>
      </c>
      <c r="AR35" s="18">
        <f t="shared" ca="1" si="15"/>
        <v>0</v>
      </c>
      <c r="AS35" s="18">
        <f t="shared" ca="1" si="15"/>
        <v>0</v>
      </c>
      <c r="AT35" s="18">
        <f t="shared" ca="1" si="15"/>
        <v>70895773.629999995</v>
      </c>
      <c r="AU35" s="18">
        <f t="shared" ca="1" si="19"/>
        <v>4211959.09</v>
      </c>
      <c r="AV35" s="18">
        <f t="shared" ca="1" si="19"/>
        <v>0</v>
      </c>
      <c r="AW35" s="18">
        <f t="shared" ca="1" si="19"/>
        <v>0</v>
      </c>
      <c r="AX35" s="18">
        <f t="shared" ca="1" si="19"/>
        <v>0</v>
      </c>
      <c r="AY35" s="18">
        <f t="shared" ca="1" si="19"/>
        <v>0</v>
      </c>
      <c r="AZ35" s="18">
        <f t="shared" ca="1" si="19"/>
        <v>0</v>
      </c>
      <c r="BA35" s="18">
        <f t="shared" ca="1" si="19"/>
        <v>0</v>
      </c>
      <c r="BB35" s="18">
        <f t="shared" ca="1" si="19"/>
        <v>0</v>
      </c>
      <c r="BC35" s="18">
        <f t="shared" ca="1" si="19"/>
        <v>0</v>
      </c>
      <c r="BD35" s="18">
        <f t="shared" ca="1" si="19"/>
        <v>9277017.5</v>
      </c>
      <c r="BE35" s="18">
        <f t="shared" ca="1" si="19"/>
        <v>0</v>
      </c>
      <c r="BF35" s="18">
        <f t="shared" ca="1" si="19"/>
        <v>0</v>
      </c>
      <c r="BG35" s="18">
        <f t="shared" ca="1" si="19"/>
        <v>0</v>
      </c>
      <c r="BH35" s="18">
        <f t="shared" ca="1" si="19"/>
        <v>0</v>
      </c>
      <c r="BI35" s="18">
        <f t="shared" ca="1" si="19"/>
        <v>0</v>
      </c>
      <c r="BJ35" s="18">
        <f t="shared" ca="1" si="19"/>
        <v>0</v>
      </c>
      <c r="BK35" s="18">
        <f t="shared" ca="1" si="20"/>
        <v>0</v>
      </c>
      <c r="BL35" s="18">
        <f t="shared" ca="1" si="20"/>
        <v>0</v>
      </c>
      <c r="BM35" s="18">
        <f t="shared" ca="1" si="20"/>
        <v>0</v>
      </c>
      <c r="BN35" s="18">
        <f t="shared" ca="1" si="20"/>
        <v>0</v>
      </c>
      <c r="BO35" s="18">
        <f t="shared" ca="1" si="20"/>
        <v>0</v>
      </c>
      <c r="BP35" s="18">
        <f t="shared" ca="1" si="20"/>
        <v>31194330.389999997</v>
      </c>
      <c r="BQ35" s="18">
        <f t="shared" ca="1" si="20"/>
        <v>15812.270000000002</v>
      </c>
      <c r="BR35" s="18">
        <f t="shared" ca="1" si="20"/>
        <v>32574696.169999998</v>
      </c>
      <c r="BS35" s="18">
        <f t="shared" ca="1" si="20"/>
        <v>5830557.8100000005</v>
      </c>
      <c r="BT35" s="18">
        <f t="shared" ca="1" si="20"/>
        <v>0</v>
      </c>
      <c r="BU35" s="18">
        <f t="shared" ca="1" si="20"/>
        <v>0</v>
      </c>
      <c r="BV35" s="18">
        <f t="shared" ca="1" si="20"/>
        <v>0</v>
      </c>
      <c r="BW35" s="18">
        <f t="shared" ca="1" si="20"/>
        <v>0</v>
      </c>
      <c r="BX35" s="18">
        <f t="shared" ca="1" si="20"/>
        <v>0</v>
      </c>
      <c r="BY35" s="18">
        <f t="shared" ca="1" si="20"/>
        <v>0</v>
      </c>
      <c r="BZ35" s="18">
        <f t="shared" ca="1" si="20"/>
        <v>0</v>
      </c>
      <c r="CA35" s="18">
        <f t="shared" ca="1" si="21"/>
        <v>0</v>
      </c>
      <c r="CB35" s="18">
        <f t="shared" ca="1" si="21"/>
        <v>0</v>
      </c>
      <c r="CC35" s="18">
        <f t="shared" ca="1" si="21"/>
        <v>0</v>
      </c>
      <c r="CD35" s="18">
        <f t="shared" ca="1" si="21"/>
        <v>0</v>
      </c>
      <c r="CE35" s="18">
        <f t="shared" ca="1" si="21"/>
        <v>0</v>
      </c>
      <c r="CF35" s="18">
        <f t="shared" ca="1" si="21"/>
        <v>0</v>
      </c>
      <c r="CG35" s="18">
        <f t="shared" ca="1" si="21"/>
        <v>0</v>
      </c>
      <c r="CH35" s="18">
        <f t="shared" ca="1" si="21"/>
        <v>0</v>
      </c>
      <c r="CI35" s="18">
        <f t="shared" ca="1" si="21"/>
        <v>0</v>
      </c>
      <c r="CJ35" s="19">
        <f t="shared" ca="1" si="24"/>
        <v>376837969.18999994</v>
      </c>
      <c r="CK35" s="18">
        <f t="shared" ca="1" si="27"/>
        <v>0</v>
      </c>
      <c r="CL35" s="18">
        <f t="shared" ca="1" si="27"/>
        <v>9356573.6999999993</v>
      </c>
      <c r="CM35" s="19">
        <f t="shared" ca="1" si="25"/>
        <v>367481395.48999995</v>
      </c>
      <c r="CN35" s="18">
        <f t="shared" ca="1" si="28"/>
        <v>0</v>
      </c>
      <c r="CO35" s="18">
        <f t="shared" ca="1" si="28"/>
        <v>367481395.48999995</v>
      </c>
      <c r="CP35" s="19">
        <f t="shared" ca="1" si="26"/>
        <v>0</v>
      </c>
      <c r="CQ35" s="18">
        <f t="shared" ca="1" si="22"/>
        <v>0</v>
      </c>
      <c r="CR35" s="18">
        <f t="shared" ca="1" si="22"/>
        <v>0</v>
      </c>
      <c r="CS35" s="18">
        <f t="shared" ca="1" si="22"/>
        <v>31089427.350000001</v>
      </c>
      <c r="CT35" s="18">
        <f t="shared" ca="1" si="22"/>
        <v>0</v>
      </c>
      <c r="CU35" s="18">
        <f t="shared" ca="1" si="22"/>
        <v>0</v>
      </c>
      <c r="CV35" s="19">
        <f t="shared" ca="1" si="14"/>
        <v>1940079678.4299998</v>
      </c>
    </row>
    <row r="36" spans="1:100" ht="12.75" customHeight="1">
      <c r="A36" s="55" t="s">
        <v>205</v>
      </c>
      <c r="B36" s="17">
        <v>1040</v>
      </c>
      <c r="C36" s="56" t="s">
        <v>147</v>
      </c>
      <c r="D36" s="19">
        <f t="shared" ca="1" si="23"/>
        <v>0</v>
      </c>
      <c r="E36" s="18">
        <f t="shared" ca="1" si="17"/>
        <v>0</v>
      </c>
      <c r="F36" s="18">
        <f t="shared" ca="1" si="17"/>
        <v>0</v>
      </c>
      <c r="G36" s="18">
        <f t="shared" ca="1" si="17"/>
        <v>0</v>
      </c>
      <c r="H36" s="18">
        <f t="shared" ca="1" si="17"/>
        <v>0</v>
      </c>
      <c r="I36" s="18">
        <f t="shared" ca="1" si="17"/>
        <v>0</v>
      </c>
      <c r="J36" s="18">
        <f t="shared" ca="1" si="17"/>
        <v>0</v>
      </c>
      <c r="K36" s="18">
        <f t="shared" ca="1" si="17"/>
        <v>0</v>
      </c>
      <c r="L36" s="18">
        <f t="shared" ca="1" si="17"/>
        <v>0</v>
      </c>
      <c r="M36" s="18">
        <f t="shared" ca="1" si="17"/>
        <v>0</v>
      </c>
      <c r="N36" s="18">
        <f t="shared" ca="1" si="17"/>
        <v>0</v>
      </c>
      <c r="O36" s="18">
        <f t="shared" ca="1" si="17"/>
        <v>0</v>
      </c>
      <c r="P36" s="18">
        <f t="shared" ca="1" si="17"/>
        <v>0</v>
      </c>
      <c r="Q36" s="18">
        <f t="shared" ca="1" si="17"/>
        <v>825724704.6500001</v>
      </c>
      <c r="R36" s="18">
        <f t="shared" ca="1" si="17"/>
        <v>0</v>
      </c>
      <c r="S36" s="18">
        <f t="shared" ca="1" si="17"/>
        <v>0</v>
      </c>
      <c r="T36" s="18">
        <f t="shared" ca="1" si="1"/>
        <v>0</v>
      </c>
      <c r="U36" s="18">
        <f t="shared" ca="1" si="18"/>
        <v>0</v>
      </c>
      <c r="V36" s="18">
        <f t="shared" ca="1" si="18"/>
        <v>0</v>
      </c>
      <c r="W36" s="18">
        <f t="shared" ca="1" si="18"/>
        <v>0</v>
      </c>
      <c r="X36" s="18">
        <f t="shared" ca="1" si="18"/>
        <v>0</v>
      </c>
      <c r="Y36" s="18">
        <f t="shared" ca="1" si="18"/>
        <v>0</v>
      </c>
      <c r="Z36" s="18">
        <f t="shared" ca="1" si="18"/>
        <v>0</v>
      </c>
      <c r="AA36" s="18">
        <f t="shared" ca="1" si="18"/>
        <v>0</v>
      </c>
      <c r="AB36" s="18">
        <f t="shared" ca="1" si="18"/>
        <v>0</v>
      </c>
      <c r="AC36" s="18">
        <f t="shared" ca="1" si="18"/>
        <v>0</v>
      </c>
      <c r="AD36" s="18">
        <f t="shared" ca="1" si="18"/>
        <v>0</v>
      </c>
      <c r="AE36" s="18">
        <f t="shared" ca="1" si="15"/>
        <v>0</v>
      </c>
      <c r="AF36" s="18">
        <f t="shared" ca="1" si="15"/>
        <v>0</v>
      </c>
      <c r="AG36" s="18">
        <f t="shared" ca="1" si="15"/>
        <v>0</v>
      </c>
      <c r="AH36" s="18">
        <f t="shared" ca="1" si="15"/>
        <v>0</v>
      </c>
      <c r="AI36" s="18">
        <f t="shared" ca="1" si="15"/>
        <v>0</v>
      </c>
      <c r="AJ36" s="18">
        <f t="shared" ca="1" si="15"/>
        <v>682782.13</v>
      </c>
      <c r="AK36" s="18">
        <f t="shared" ca="1" si="15"/>
        <v>0</v>
      </c>
      <c r="AL36" s="18">
        <f t="shared" ca="1" si="15"/>
        <v>0</v>
      </c>
      <c r="AM36" s="18">
        <f t="shared" ca="1" si="15"/>
        <v>0</v>
      </c>
      <c r="AN36" s="18">
        <f t="shared" ca="1" si="15"/>
        <v>0</v>
      </c>
      <c r="AO36" s="18">
        <f t="shared" ca="1" si="15"/>
        <v>1190540809.52</v>
      </c>
      <c r="AP36" s="18">
        <f t="shared" ca="1" si="15"/>
        <v>0</v>
      </c>
      <c r="AQ36" s="18">
        <f t="shared" ca="1" si="15"/>
        <v>0</v>
      </c>
      <c r="AR36" s="18">
        <f t="shared" ca="1" si="15"/>
        <v>0</v>
      </c>
      <c r="AS36" s="18">
        <f t="shared" ca="1" si="15"/>
        <v>0</v>
      </c>
      <c r="AT36" s="18">
        <f t="shared" ca="1" si="15"/>
        <v>0</v>
      </c>
      <c r="AU36" s="18">
        <f t="shared" ca="1" si="19"/>
        <v>0</v>
      </c>
      <c r="AV36" s="18">
        <f t="shared" ca="1" si="19"/>
        <v>0</v>
      </c>
      <c r="AW36" s="18">
        <f t="shared" ca="1" si="19"/>
        <v>0</v>
      </c>
      <c r="AX36" s="18">
        <f t="shared" ca="1" si="19"/>
        <v>0</v>
      </c>
      <c r="AY36" s="18">
        <f t="shared" ca="1" si="19"/>
        <v>0</v>
      </c>
      <c r="AZ36" s="18">
        <f t="shared" ca="1" si="19"/>
        <v>0</v>
      </c>
      <c r="BA36" s="18">
        <f t="shared" ca="1" si="19"/>
        <v>0</v>
      </c>
      <c r="BB36" s="18">
        <f t="shared" ca="1" si="19"/>
        <v>0</v>
      </c>
      <c r="BC36" s="18">
        <f t="shared" ca="1" si="19"/>
        <v>0</v>
      </c>
      <c r="BD36" s="18">
        <f t="shared" ca="1" si="19"/>
        <v>0</v>
      </c>
      <c r="BE36" s="18">
        <f t="shared" ca="1" si="19"/>
        <v>0</v>
      </c>
      <c r="BF36" s="18">
        <f t="shared" ca="1" si="19"/>
        <v>0</v>
      </c>
      <c r="BG36" s="18">
        <f t="shared" ca="1" si="19"/>
        <v>0</v>
      </c>
      <c r="BH36" s="18">
        <f t="shared" ca="1" si="19"/>
        <v>0</v>
      </c>
      <c r="BI36" s="18">
        <f t="shared" ca="1" si="19"/>
        <v>0</v>
      </c>
      <c r="BJ36" s="18">
        <f t="shared" ca="1" si="19"/>
        <v>0</v>
      </c>
      <c r="BK36" s="18">
        <f t="shared" ca="1" si="20"/>
        <v>0</v>
      </c>
      <c r="BL36" s="18">
        <f t="shared" ca="1" si="20"/>
        <v>0</v>
      </c>
      <c r="BM36" s="18">
        <f t="shared" ca="1" si="20"/>
        <v>0</v>
      </c>
      <c r="BN36" s="18">
        <f t="shared" ca="1" si="20"/>
        <v>0</v>
      </c>
      <c r="BO36" s="18">
        <f t="shared" ca="1" si="20"/>
        <v>0</v>
      </c>
      <c r="BP36" s="18">
        <f t="shared" ca="1" si="20"/>
        <v>0</v>
      </c>
      <c r="BQ36" s="18">
        <f t="shared" ca="1" si="20"/>
        <v>0</v>
      </c>
      <c r="BR36" s="18">
        <f t="shared" ca="1" si="20"/>
        <v>0</v>
      </c>
      <c r="BS36" s="18">
        <f t="shared" ca="1" si="20"/>
        <v>0</v>
      </c>
      <c r="BT36" s="18">
        <f t="shared" ca="1" si="20"/>
        <v>0</v>
      </c>
      <c r="BU36" s="18">
        <f t="shared" ca="1" si="20"/>
        <v>0</v>
      </c>
      <c r="BV36" s="18">
        <f t="shared" ca="1" si="20"/>
        <v>0</v>
      </c>
      <c r="BW36" s="18">
        <f t="shared" ca="1" si="20"/>
        <v>0</v>
      </c>
      <c r="BX36" s="18">
        <f t="shared" ca="1" si="20"/>
        <v>0</v>
      </c>
      <c r="BY36" s="18">
        <f t="shared" ca="1" si="20"/>
        <v>0</v>
      </c>
      <c r="BZ36" s="18">
        <f t="shared" ca="1" si="20"/>
        <v>0</v>
      </c>
      <c r="CA36" s="18">
        <f t="shared" ca="1" si="21"/>
        <v>0</v>
      </c>
      <c r="CB36" s="18">
        <f t="shared" ca="1" si="21"/>
        <v>0</v>
      </c>
      <c r="CC36" s="18">
        <f t="shared" ca="1" si="21"/>
        <v>0</v>
      </c>
      <c r="CD36" s="18">
        <f t="shared" ca="1" si="21"/>
        <v>0</v>
      </c>
      <c r="CE36" s="18">
        <f t="shared" ca="1" si="21"/>
        <v>0</v>
      </c>
      <c r="CF36" s="18">
        <f t="shared" ca="1" si="21"/>
        <v>0</v>
      </c>
      <c r="CG36" s="18">
        <f t="shared" ca="1" si="21"/>
        <v>0</v>
      </c>
      <c r="CH36" s="18">
        <f t="shared" ca="1" si="21"/>
        <v>0</v>
      </c>
      <c r="CI36" s="18">
        <f t="shared" ca="1" si="21"/>
        <v>0</v>
      </c>
      <c r="CJ36" s="19">
        <f t="shared" ca="1" si="24"/>
        <v>0</v>
      </c>
      <c r="CK36" s="18">
        <f t="shared" ca="1" si="27"/>
        <v>0</v>
      </c>
      <c r="CL36" s="18">
        <f t="shared" ca="1" si="27"/>
        <v>0</v>
      </c>
      <c r="CM36" s="19">
        <f t="shared" ca="1" si="25"/>
        <v>0</v>
      </c>
      <c r="CN36" s="18">
        <f t="shared" ca="1" si="28"/>
        <v>0</v>
      </c>
      <c r="CO36" s="18">
        <f t="shared" ca="1" si="28"/>
        <v>0</v>
      </c>
      <c r="CP36" s="19">
        <f t="shared" ca="1" si="26"/>
        <v>0</v>
      </c>
      <c r="CQ36" s="18">
        <f t="shared" ca="1" si="22"/>
        <v>0</v>
      </c>
      <c r="CR36" s="18">
        <f t="shared" ca="1" si="22"/>
        <v>0</v>
      </c>
      <c r="CS36" s="18">
        <f t="shared" ca="1" si="22"/>
        <v>0</v>
      </c>
      <c r="CT36" s="18">
        <f t="shared" ca="1" si="22"/>
        <v>0</v>
      </c>
      <c r="CU36" s="18">
        <f t="shared" ca="1" si="22"/>
        <v>0</v>
      </c>
      <c r="CV36" s="19">
        <f t="shared" ca="1" si="14"/>
        <v>2016948296.3000002</v>
      </c>
    </row>
    <row r="37" spans="1:100" ht="12.75" customHeight="1">
      <c r="A37" s="55" t="s">
        <v>207</v>
      </c>
      <c r="B37" s="17">
        <v>1043</v>
      </c>
      <c r="C37" s="56" t="s">
        <v>147</v>
      </c>
      <c r="D37" s="19">
        <f t="shared" ca="1" si="23"/>
        <v>2244613206.1999607</v>
      </c>
      <c r="E37" s="18">
        <f t="shared" ca="1" si="17"/>
        <v>158259042.17996997</v>
      </c>
      <c r="F37" s="18">
        <f t="shared" ca="1" si="17"/>
        <v>1500277159.8399899</v>
      </c>
      <c r="G37" s="18">
        <f t="shared" ca="1" si="17"/>
        <v>586077004.18000102</v>
      </c>
      <c r="H37" s="18">
        <f t="shared" ca="1" si="17"/>
        <v>5309841.67</v>
      </c>
      <c r="I37" s="18">
        <f t="shared" ca="1" si="17"/>
        <v>55741827.049999997</v>
      </c>
      <c r="J37" s="18">
        <f t="shared" ca="1" si="17"/>
        <v>0</v>
      </c>
      <c r="K37" s="18">
        <f t="shared" ca="1" si="17"/>
        <v>0</v>
      </c>
      <c r="L37" s="18">
        <f t="shared" ca="1" si="17"/>
        <v>0</v>
      </c>
      <c r="M37" s="18">
        <f t="shared" ca="1" si="17"/>
        <v>0</v>
      </c>
      <c r="N37" s="18">
        <f t="shared" ca="1" si="17"/>
        <v>0</v>
      </c>
      <c r="O37" s="18">
        <f t="shared" ca="1" si="17"/>
        <v>190878657.47999999</v>
      </c>
      <c r="P37" s="18">
        <f t="shared" ca="1" si="17"/>
        <v>965507.84</v>
      </c>
      <c r="Q37" s="18">
        <f t="shared" ca="1" si="17"/>
        <v>17946501.789999999</v>
      </c>
      <c r="R37" s="18">
        <f t="shared" ca="1" si="17"/>
        <v>0</v>
      </c>
      <c r="S37" s="18">
        <f t="shared" ca="1" si="17"/>
        <v>0</v>
      </c>
      <c r="T37" s="18">
        <f t="shared" ca="1" si="1"/>
        <v>7160423828.8200006</v>
      </c>
      <c r="U37" s="18">
        <f t="shared" ca="1" si="18"/>
        <v>0</v>
      </c>
      <c r="V37" s="18">
        <f t="shared" ca="1" si="18"/>
        <v>281923785.02999997</v>
      </c>
      <c r="W37" s="18">
        <f t="shared" ca="1" si="18"/>
        <v>2449296568.2799997</v>
      </c>
      <c r="X37" s="18">
        <f t="shared" ca="1" si="18"/>
        <v>10800</v>
      </c>
      <c r="Y37" s="18">
        <f t="shared" ca="1" si="18"/>
        <v>76359433.140000001</v>
      </c>
      <c r="Z37" s="18">
        <f t="shared" ca="1" si="18"/>
        <v>244933450.57999998</v>
      </c>
      <c r="AA37" s="18">
        <f t="shared" ca="1" si="18"/>
        <v>0</v>
      </c>
      <c r="AB37" s="18">
        <f t="shared" ca="1" si="18"/>
        <v>0</v>
      </c>
      <c r="AC37" s="18">
        <f t="shared" ca="1" si="18"/>
        <v>8999106.9600000009</v>
      </c>
      <c r="AD37" s="18">
        <f t="shared" ca="1" si="18"/>
        <v>33412172.34</v>
      </c>
      <c r="AE37" s="18">
        <f t="shared" ca="1" si="15"/>
        <v>6584040</v>
      </c>
      <c r="AF37" s="18">
        <f t="shared" ca="1" si="15"/>
        <v>8721194.1699999999</v>
      </c>
      <c r="AG37" s="18">
        <f t="shared" ca="1" si="15"/>
        <v>0</v>
      </c>
      <c r="AH37" s="18">
        <f t="shared" ca="1" si="15"/>
        <v>0</v>
      </c>
      <c r="AI37" s="18">
        <f t="shared" ca="1" si="15"/>
        <v>0</v>
      </c>
      <c r="AJ37" s="18">
        <f t="shared" ca="1" si="15"/>
        <v>2148578.5499999998</v>
      </c>
      <c r="AK37" s="18">
        <f t="shared" ca="1" si="15"/>
        <v>912546.5</v>
      </c>
      <c r="AL37" s="18">
        <f t="shared" ca="1" si="15"/>
        <v>0</v>
      </c>
      <c r="AM37" s="18">
        <f t="shared" ca="1" si="15"/>
        <v>144515660.41</v>
      </c>
      <c r="AN37" s="18">
        <f t="shared" ca="1" si="15"/>
        <v>0</v>
      </c>
      <c r="AO37" s="18">
        <f t="shared" ca="1" si="15"/>
        <v>0</v>
      </c>
      <c r="AP37" s="18">
        <f t="shared" ca="1" si="15"/>
        <v>13090182.919999998</v>
      </c>
      <c r="AQ37" s="18">
        <f t="shared" ca="1" si="15"/>
        <v>0</v>
      </c>
      <c r="AR37" s="18">
        <f t="shared" ca="1" si="15"/>
        <v>0</v>
      </c>
      <c r="AS37" s="18">
        <f t="shared" ca="1" si="15"/>
        <v>0</v>
      </c>
      <c r="AT37" s="18">
        <f t="shared" ca="1" si="15"/>
        <v>0</v>
      </c>
      <c r="AU37" s="18">
        <f t="shared" ca="1" si="19"/>
        <v>0</v>
      </c>
      <c r="AV37" s="18">
        <f t="shared" ca="1" si="19"/>
        <v>0</v>
      </c>
      <c r="AW37" s="18">
        <f t="shared" ca="1" si="19"/>
        <v>0</v>
      </c>
      <c r="AX37" s="18">
        <f t="shared" ca="1" si="19"/>
        <v>0</v>
      </c>
      <c r="AY37" s="18">
        <f t="shared" ca="1" si="19"/>
        <v>0</v>
      </c>
      <c r="AZ37" s="18">
        <f t="shared" ca="1" si="19"/>
        <v>0</v>
      </c>
      <c r="BA37" s="18">
        <f t="shared" ca="1" si="19"/>
        <v>0</v>
      </c>
      <c r="BB37" s="18">
        <f t="shared" ca="1" si="19"/>
        <v>0</v>
      </c>
      <c r="BC37" s="18">
        <f t="shared" ca="1" si="19"/>
        <v>0</v>
      </c>
      <c r="BD37" s="18">
        <f t="shared" ca="1" si="19"/>
        <v>364120575.16999996</v>
      </c>
      <c r="BE37" s="18">
        <f t="shared" ca="1" si="19"/>
        <v>-3002.8</v>
      </c>
      <c r="BF37" s="18">
        <f t="shared" ca="1" si="19"/>
        <v>0</v>
      </c>
      <c r="BG37" s="18">
        <f t="shared" ca="1" si="19"/>
        <v>0</v>
      </c>
      <c r="BH37" s="18">
        <f t="shared" ca="1" si="19"/>
        <v>0</v>
      </c>
      <c r="BI37" s="18">
        <f t="shared" ca="1" si="19"/>
        <v>0</v>
      </c>
      <c r="BJ37" s="18">
        <f t="shared" ca="1" si="19"/>
        <v>0</v>
      </c>
      <c r="BK37" s="18">
        <f t="shared" ca="1" si="20"/>
        <v>940224.72</v>
      </c>
      <c r="BL37" s="18">
        <f t="shared" ca="1" si="20"/>
        <v>0</v>
      </c>
      <c r="BM37" s="18">
        <f t="shared" ca="1" si="20"/>
        <v>0</v>
      </c>
      <c r="BN37" s="18">
        <f t="shared" ca="1" si="20"/>
        <v>18497143.540000003</v>
      </c>
      <c r="BO37" s="18">
        <f t="shared" ca="1" si="20"/>
        <v>0</v>
      </c>
      <c r="BP37" s="18">
        <f t="shared" ca="1" si="20"/>
        <v>648750234.00999999</v>
      </c>
      <c r="BQ37" s="18">
        <f t="shared" ca="1" si="20"/>
        <v>13000089.43</v>
      </c>
      <c r="BR37" s="18">
        <f t="shared" ca="1" si="20"/>
        <v>21012414.420000002</v>
      </c>
      <c r="BS37" s="18">
        <f t="shared" ca="1" si="20"/>
        <v>113870359.2</v>
      </c>
      <c r="BT37" s="18">
        <f t="shared" ca="1" si="20"/>
        <v>0</v>
      </c>
      <c r="BU37" s="18">
        <f t="shared" ca="1" si="20"/>
        <v>0</v>
      </c>
      <c r="BV37" s="18">
        <f t="shared" ca="1" si="20"/>
        <v>105916654.22999999</v>
      </c>
      <c r="BW37" s="18">
        <f t="shared" ca="1" si="20"/>
        <v>0</v>
      </c>
      <c r="BX37" s="18">
        <f t="shared" ca="1" si="20"/>
        <v>0</v>
      </c>
      <c r="BY37" s="18">
        <f t="shared" ca="1" si="20"/>
        <v>0</v>
      </c>
      <c r="BZ37" s="18">
        <f t="shared" ca="1" si="20"/>
        <v>0</v>
      </c>
      <c r="CA37" s="18">
        <f t="shared" ca="1" si="21"/>
        <v>440312.78</v>
      </c>
      <c r="CB37" s="18">
        <f t="shared" ca="1" si="21"/>
        <v>90928570.530000001</v>
      </c>
      <c r="CC37" s="18">
        <f t="shared" ca="1" si="21"/>
        <v>0</v>
      </c>
      <c r="CD37" s="18">
        <f t="shared" ca="1" si="21"/>
        <v>167773.16</v>
      </c>
      <c r="CE37" s="18">
        <f t="shared" ca="1" si="21"/>
        <v>5281998.21</v>
      </c>
      <c r="CF37" s="18">
        <f t="shared" ca="1" si="21"/>
        <v>0</v>
      </c>
      <c r="CG37" s="18">
        <f t="shared" ca="1" si="21"/>
        <v>0</v>
      </c>
      <c r="CH37" s="18">
        <f t="shared" ca="1" si="21"/>
        <v>0</v>
      </c>
      <c r="CI37" s="18">
        <f t="shared" ca="1" si="21"/>
        <v>0</v>
      </c>
      <c r="CJ37" s="19">
        <f t="shared" ca="1" si="24"/>
        <v>659514516.22011101</v>
      </c>
      <c r="CK37" s="18">
        <f t="shared" ca="1" si="27"/>
        <v>2500</v>
      </c>
      <c r="CL37" s="18">
        <f t="shared" ca="1" si="27"/>
        <v>0</v>
      </c>
      <c r="CM37" s="19">
        <f t="shared" ca="1" si="25"/>
        <v>139282653.13999999</v>
      </c>
      <c r="CN37" s="18">
        <f t="shared" ca="1" si="28"/>
        <v>10760521.119999999</v>
      </c>
      <c r="CO37" s="18">
        <f t="shared" ca="1" si="28"/>
        <v>128522132.02</v>
      </c>
      <c r="CP37" s="19">
        <f t="shared" ca="1" si="26"/>
        <v>520229363.08011103</v>
      </c>
      <c r="CQ37" s="18">
        <f t="shared" ca="1" si="22"/>
        <v>0</v>
      </c>
      <c r="CR37" s="18">
        <f t="shared" ca="1" si="22"/>
        <v>520229363.08011103</v>
      </c>
      <c r="CS37" s="18">
        <f t="shared" ca="1" si="22"/>
        <v>9790837.1300000008</v>
      </c>
      <c r="CT37" s="18">
        <f t="shared" ca="1" si="22"/>
        <v>0</v>
      </c>
      <c r="CU37" s="18">
        <f t="shared" ca="1" si="22"/>
        <v>0</v>
      </c>
      <c r="CV37" s="19">
        <f t="shared" ca="1" si="14"/>
        <v>14999015589.680071</v>
      </c>
    </row>
    <row r="38" spans="1:100" ht="12.75" customHeight="1">
      <c r="A38" s="55" t="s">
        <v>209</v>
      </c>
      <c r="B38" s="17">
        <v>1044</v>
      </c>
      <c r="C38" s="56" t="s">
        <v>147</v>
      </c>
      <c r="D38" s="19">
        <f t="shared" ca="1" si="23"/>
        <v>204813697.87</v>
      </c>
      <c r="E38" s="18">
        <f t="shared" ca="1" si="17"/>
        <v>175670783</v>
      </c>
      <c r="F38" s="18">
        <f t="shared" ca="1" si="17"/>
        <v>29142914.870000001</v>
      </c>
      <c r="G38" s="18">
        <f t="shared" ca="1" si="17"/>
        <v>0</v>
      </c>
      <c r="H38" s="18">
        <f t="shared" ca="1" si="17"/>
        <v>0</v>
      </c>
      <c r="I38" s="18">
        <f t="shared" ca="1" si="17"/>
        <v>359810986.74000001</v>
      </c>
      <c r="J38" s="18">
        <f t="shared" ca="1" si="17"/>
        <v>0</v>
      </c>
      <c r="K38" s="18">
        <f t="shared" ca="1" si="17"/>
        <v>0</v>
      </c>
      <c r="L38" s="18">
        <f t="shared" ca="1" si="17"/>
        <v>0</v>
      </c>
      <c r="M38" s="18">
        <f t="shared" ca="1" si="17"/>
        <v>0</v>
      </c>
      <c r="N38" s="18">
        <f t="shared" ca="1" si="17"/>
        <v>0</v>
      </c>
      <c r="O38" s="18">
        <f t="shared" ca="1" si="17"/>
        <v>0</v>
      </c>
      <c r="P38" s="18">
        <f t="shared" ca="1" si="17"/>
        <v>0</v>
      </c>
      <c r="Q38" s="18">
        <f t="shared" ca="1" si="17"/>
        <v>0</v>
      </c>
      <c r="R38" s="18">
        <f t="shared" ca="1" si="17"/>
        <v>0</v>
      </c>
      <c r="S38" s="18">
        <f t="shared" ca="1" si="17"/>
        <v>0</v>
      </c>
      <c r="T38" s="18">
        <f t="shared" ca="1" si="1"/>
        <v>6580969490</v>
      </c>
      <c r="U38" s="18">
        <f t="shared" ca="1" si="18"/>
        <v>6499633</v>
      </c>
      <c r="V38" s="18">
        <f t="shared" ca="1" si="18"/>
        <v>206584308.72</v>
      </c>
      <c r="W38" s="18">
        <f t="shared" ca="1" si="18"/>
        <v>1268972378.6900001</v>
      </c>
      <c r="X38" s="18">
        <f t="shared" ca="1" si="18"/>
        <v>0</v>
      </c>
      <c r="Y38" s="18">
        <f t="shared" ca="1" si="18"/>
        <v>509480.81</v>
      </c>
      <c r="Z38" s="18">
        <f t="shared" ca="1" si="18"/>
        <v>1214712.1499999999</v>
      </c>
      <c r="AA38" s="18">
        <f t="shared" ca="1" si="18"/>
        <v>0</v>
      </c>
      <c r="AB38" s="18">
        <f t="shared" ca="1" si="18"/>
        <v>0</v>
      </c>
      <c r="AC38" s="18">
        <f t="shared" ca="1" si="18"/>
        <v>6863901.1299999999</v>
      </c>
      <c r="AD38" s="18">
        <f t="shared" ca="1" si="18"/>
        <v>8136140.75</v>
      </c>
      <c r="AE38" s="18">
        <f t="shared" ca="1" si="18"/>
        <v>0</v>
      </c>
      <c r="AF38" s="18">
        <f t="shared" ca="1" si="18"/>
        <v>0</v>
      </c>
      <c r="AG38" s="18">
        <f t="shared" ca="1" si="18"/>
        <v>0</v>
      </c>
      <c r="AH38" s="18">
        <f t="shared" ca="1" si="18"/>
        <v>0</v>
      </c>
      <c r="AI38" s="18">
        <f t="shared" ca="1" si="18"/>
        <v>0</v>
      </c>
      <c r="AJ38" s="18">
        <f t="shared" ca="1" si="18"/>
        <v>1732223</v>
      </c>
      <c r="AK38" s="18">
        <f t="shared" ref="AK38:AZ53" ca="1" si="29">IFERROR(IF($C$2="Yurtiçi",INDIRECT("'"&amp;$B$2&amp;"'!"&amp;ADDRESS(MATCH($B38,INDIRECT("'"&amp;$B$2&amp;"'!$B$1:$B$1095"),0),MATCH(AK$5,INDIRECT("'"&amp;$B$2&amp;"'!5:5"),0))),IF($C$2="Yurtdışı",INDIRECT("'"&amp;$B$2&amp;"'!"&amp;ADDRESS(MATCH($B38,INDIRECT("'"&amp;$B$2&amp;"'!$B$1:$B$1095"),0),MATCH(AK$5,INDIRECT("'"&amp;$B$2&amp;"'!5:5"),0)+1)),INDIRECT("'"&amp;$B$2&amp;"'!"&amp;ADDRESS(MATCH($B38,INDIRECT("'"&amp;$B$2&amp;"'!$B$1:$B$1095"),0),MATCH(AK$5,INDIRECT("'"&amp;$B$2&amp;"'!5:5"),0)))+INDIRECT("'"&amp;$B$2&amp;"'!"&amp;ADDRESS(MATCH($B38,INDIRECT("'"&amp;$B$2&amp;"'!$B$1:$B$1095"),0),MATCH(AK$5,INDIRECT("'"&amp;$B$2&amp;"'!5:5"),0)+1)))),0)</f>
        <v>0</v>
      </c>
      <c r="AL38" s="18">
        <f t="shared" ca="1" si="29"/>
        <v>0</v>
      </c>
      <c r="AM38" s="18">
        <f t="shared" ca="1" si="29"/>
        <v>0</v>
      </c>
      <c r="AN38" s="18">
        <f t="shared" ca="1" si="29"/>
        <v>0</v>
      </c>
      <c r="AO38" s="18">
        <f t="shared" ca="1" si="29"/>
        <v>0</v>
      </c>
      <c r="AP38" s="18">
        <f t="shared" ca="1" si="29"/>
        <v>232018.88</v>
      </c>
      <c r="AQ38" s="18">
        <f t="shared" ca="1" si="29"/>
        <v>0</v>
      </c>
      <c r="AR38" s="18">
        <f t="shared" ca="1" si="29"/>
        <v>0</v>
      </c>
      <c r="AS38" s="18">
        <f t="shared" ca="1" si="29"/>
        <v>0</v>
      </c>
      <c r="AT38" s="18">
        <f t="shared" ca="1" si="29"/>
        <v>0</v>
      </c>
      <c r="AU38" s="18">
        <f t="shared" ca="1" si="29"/>
        <v>0</v>
      </c>
      <c r="AV38" s="18">
        <f t="shared" ca="1" si="29"/>
        <v>0</v>
      </c>
      <c r="AW38" s="18">
        <f t="shared" ca="1" si="29"/>
        <v>0</v>
      </c>
      <c r="AX38" s="18">
        <f t="shared" ca="1" si="29"/>
        <v>0</v>
      </c>
      <c r="AY38" s="18">
        <f t="shared" ca="1" si="19"/>
        <v>0</v>
      </c>
      <c r="AZ38" s="18">
        <f t="shared" ca="1" si="19"/>
        <v>0</v>
      </c>
      <c r="BA38" s="18">
        <f t="shared" ca="1" si="19"/>
        <v>0</v>
      </c>
      <c r="BB38" s="18">
        <f t="shared" ca="1" si="19"/>
        <v>0</v>
      </c>
      <c r="BC38" s="18">
        <f t="shared" ca="1" si="19"/>
        <v>0</v>
      </c>
      <c r="BD38" s="18">
        <f t="shared" ca="1" si="19"/>
        <v>143168931.84</v>
      </c>
      <c r="BE38" s="18">
        <f t="shared" ca="1" si="19"/>
        <v>0</v>
      </c>
      <c r="BF38" s="18">
        <f t="shared" ca="1" si="19"/>
        <v>0</v>
      </c>
      <c r="BG38" s="18">
        <f t="shared" ca="1" si="19"/>
        <v>0</v>
      </c>
      <c r="BH38" s="18">
        <f t="shared" ca="1" si="19"/>
        <v>0</v>
      </c>
      <c r="BI38" s="18">
        <f t="shared" ca="1" si="19"/>
        <v>0</v>
      </c>
      <c r="BJ38" s="18">
        <f t="shared" ca="1" si="19"/>
        <v>0</v>
      </c>
      <c r="BK38" s="18">
        <f t="shared" ca="1" si="20"/>
        <v>0</v>
      </c>
      <c r="BL38" s="18">
        <f t="shared" ca="1" si="20"/>
        <v>0</v>
      </c>
      <c r="BM38" s="18">
        <f t="shared" ca="1" si="20"/>
        <v>0</v>
      </c>
      <c r="BN38" s="18">
        <f t="shared" ca="1" si="20"/>
        <v>11102412.34</v>
      </c>
      <c r="BO38" s="18">
        <f t="shared" ca="1" si="20"/>
        <v>0</v>
      </c>
      <c r="BP38" s="18">
        <f t="shared" ca="1" si="20"/>
        <v>529381.86</v>
      </c>
      <c r="BQ38" s="18">
        <f t="shared" ca="1" si="20"/>
        <v>0</v>
      </c>
      <c r="BR38" s="18">
        <f t="shared" ca="1" si="20"/>
        <v>0</v>
      </c>
      <c r="BS38" s="18">
        <f t="shared" ca="1" si="20"/>
        <v>3826284.67</v>
      </c>
      <c r="BT38" s="18">
        <f t="shared" ca="1" si="20"/>
        <v>0</v>
      </c>
      <c r="BU38" s="18">
        <f t="shared" ca="1" si="20"/>
        <v>0</v>
      </c>
      <c r="BV38" s="18">
        <f t="shared" ca="1" si="20"/>
        <v>0</v>
      </c>
      <c r="BW38" s="18">
        <f t="shared" ca="1" si="20"/>
        <v>0</v>
      </c>
      <c r="BX38" s="18">
        <f t="shared" ca="1" si="20"/>
        <v>0</v>
      </c>
      <c r="BY38" s="18">
        <f t="shared" ca="1" si="20"/>
        <v>0</v>
      </c>
      <c r="BZ38" s="18">
        <f t="shared" ref="BZ38:CC38" ca="1" si="30">IFERROR(IF($C$2="Yurtiçi",INDIRECT("'"&amp;$B$2&amp;"'!"&amp;ADDRESS(MATCH($B38,INDIRECT("'"&amp;$B$2&amp;"'!$B$1:$B$1095"),0),MATCH(BZ$5,INDIRECT("'"&amp;$B$2&amp;"'!5:5"),0))),IF($C$2="Yurtdışı",INDIRECT("'"&amp;$B$2&amp;"'!"&amp;ADDRESS(MATCH($B38,INDIRECT("'"&amp;$B$2&amp;"'!$B$1:$B$1095"),0),MATCH(BZ$5,INDIRECT("'"&amp;$B$2&amp;"'!5:5"),0)+1)),INDIRECT("'"&amp;$B$2&amp;"'!"&amp;ADDRESS(MATCH($B38,INDIRECT("'"&amp;$B$2&amp;"'!$B$1:$B$1095"),0),MATCH(BZ$5,INDIRECT("'"&amp;$B$2&amp;"'!5:5"),0)))+INDIRECT("'"&amp;$B$2&amp;"'!"&amp;ADDRESS(MATCH($B38,INDIRECT("'"&amp;$B$2&amp;"'!$B$1:$B$1095"),0),MATCH(BZ$5,INDIRECT("'"&amp;$B$2&amp;"'!5:5"),0)+1)))),0)</f>
        <v>0</v>
      </c>
      <c r="CA38" s="18">
        <f t="shared" ca="1" si="30"/>
        <v>0</v>
      </c>
      <c r="CB38" s="18">
        <f t="shared" ca="1" si="30"/>
        <v>0</v>
      </c>
      <c r="CC38" s="18">
        <f t="shared" ca="1" si="30"/>
        <v>0</v>
      </c>
      <c r="CD38" s="18">
        <f t="shared" ca="1" si="21"/>
        <v>0</v>
      </c>
      <c r="CE38" s="18">
        <f t="shared" ca="1" si="21"/>
        <v>0</v>
      </c>
      <c r="CF38" s="18">
        <f t="shared" ca="1" si="21"/>
        <v>0</v>
      </c>
      <c r="CG38" s="18">
        <f t="shared" ca="1" si="21"/>
        <v>0</v>
      </c>
      <c r="CH38" s="18">
        <f t="shared" ca="1" si="21"/>
        <v>0</v>
      </c>
      <c r="CI38" s="18">
        <f t="shared" ca="1" si="21"/>
        <v>0</v>
      </c>
      <c r="CJ38" s="19">
        <f t="shared" ca="1" si="24"/>
        <v>264843864.00999999</v>
      </c>
      <c r="CK38" s="18">
        <f t="shared" ca="1" si="27"/>
        <v>0</v>
      </c>
      <c r="CL38" s="18">
        <f t="shared" ca="1" si="27"/>
        <v>0</v>
      </c>
      <c r="CM38" s="19">
        <f t="shared" ca="1" si="25"/>
        <v>264843864.00999999</v>
      </c>
      <c r="CN38" s="18">
        <f t="shared" ca="1" si="28"/>
        <v>3877681.29</v>
      </c>
      <c r="CO38" s="18">
        <f t="shared" ca="1" si="28"/>
        <v>260966182.72</v>
      </c>
      <c r="CP38" s="19">
        <f t="shared" ca="1" si="26"/>
        <v>0</v>
      </c>
      <c r="CQ38" s="18">
        <f t="shared" ca="1" si="22"/>
        <v>0</v>
      </c>
      <c r="CR38" s="18">
        <f t="shared" ca="1" si="22"/>
        <v>0</v>
      </c>
      <c r="CS38" s="18">
        <f t="shared" ca="1" si="22"/>
        <v>1932860.05</v>
      </c>
      <c r="CT38" s="18">
        <f t="shared" ca="1" si="22"/>
        <v>0</v>
      </c>
      <c r="CU38" s="18">
        <f t="shared" ca="1" si="22"/>
        <v>0</v>
      </c>
      <c r="CV38" s="19">
        <f t="shared" ca="1" si="14"/>
        <v>9071742706.5100002</v>
      </c>
    </row>
    <row r="39" spans="1:100" ht="12.75" customHeight="1">
      <c r="A39" s="55" t="s">
        <v>211</v>
      </c>
      <c r="B39" s="17">
        <v>1045</v>
      </c>
      <c r="C39" s="56" t="s">
        <v>147</v>
      </c>
      <c r="D39" s="19">
        <f t="shared" ca="1" si="23"/>
        <v>42252173.230000004</v>
      </c>
      <c r="E39" s="18">
        <f t="shared" ref="E39:S54" ca="1" si="31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4326289.6800000006</v>
      </c>
      <c r="F39" s="18">
        <f t="shared" ca="1" si="31"/>
        <v>26153746.530000001</v>
      </c>
      <c r="G39" s="18">
        <f t="shared" ca="1" si="31"/>
        <v>11772137.020000001</v>
      </c>
      <c r="H39" s="18">
        <f t="shared" ca="1" si="31"/>
        <v>6790529.0899999999</v>
      </c>
      <c r="I39" s="18">
        <f t="shared" ca="1" si="31"/>
        <v>119171678.67</v>
      </c>
      <c r="J39" s="18">
        <f t="shared" ca="1" si="31"/>
        <v>0</v>
      </c>
      <c r="K39" s="18">
        <f t="shared" ca="1" si="31"/>
        <v>44580862.350000001</v>
      </c>
      <c r="L39" s="18">
        <f t="shared" ca="1" si="31"/>
        <v>0</v>
      </c>
      <c r="M39" s="18">
        <f t="shared" ca="1" si="31"/>
        <v>5079976.91</v>
      </c>
      <c r="N39" s="18">
        <f t="shared" ca="1" si="31"/>
        <v>11235841.879999999</v>
      </c>
      <c r="O39" s="18">
        <f t="shared" ca="1" si="31"/>
        <v>22875512.109999999</v>
      </c>
      <c r="P39" s="18">
        <f t="shared" ca="1" si="31"/>
        <v>0</v>
      </c>
      <c r="Q39" s="18">
        <f t="shared" ca="1" si="31"/>
        <v>10281749.609999999</v>
      </c>
      <c r="R39" s="18">
        <f t="shared" ca="1" si="31"/>
        <v>0</v>
      </c>
      <c r="S39" s="18">
        <f t="shared" ca="1" si="31"/>
        <v>0</v>
      </c>
      <c r="T39" s="18">
        <f t="shared" ca="1" si="1"/>
        <v>11915278682.510002</v>
      </c>
      <c r="U39" s="18">
        <f t="shared" ref="U39:AJ54" ca="1" si="32">IFERROR(IF($C$2="Yurtiçi",INDIRECT("'"&amp;$B$2&amp;"'!"&amp;ADDRESS(MATCH($B39,INDIRECT("'"&amp;$B$2&amp;"'!$B$1:$B$1095"),0),MATCH(U$5,INDIRECT("'"&amp;$B$2&amp;"'!5:5"),0))),IF($C$2="Yurtdışı",INDIRECT("'"&amp;$B$2&amp;"'!"&amp;ADDRESS(MATCH($B39,INDIRECT("'"&amp;$B$2&amp;"'!$B$1:$B$1095"),0),MATCH(U$5,INDIRECT("'"&amp;$B$2&amp;"'!5:5"),0)+1)),INDIRECT("'"&amp;$B$2&amp;"'!"&amp;ADDRESS(MATCH($B39,INDIRECT("'"&amp;$B$2&amp;"'!$B$1:$B$1095"),0),MATCH(U$5,INDIRECT("'"&amp;$B$2&amp;"'!5:5"),0)))+INDIRECT("'"&amp;$B$2&amp;"'!"&amp;ADDRESS(MATCH($B39,INDIRECT("'"&amp;$B$2&amp;"'!$B$1:$B$1095"),0),MATCH(U$5,INDIRECT("'"&amp;$B$2&amp;"'!5:5"),0)+1)))),0)</f>
        <v>7271397.5899999999</v>
      </c>
      <c r="V39" s="18">
        <f t="shared" ca="1" si="32"/>
        <v>475571025.50999999</v>
      </c>
      <c r="W39" s="18">
        <f t="shared" ca="1" si="32"/>
        <v>1613812607.24</v>
      </c>
      <c r="X39" s="18">
        <f t="shared" ca="1" si="32"/>
        <v>0</v>
      </c>
      <c r="Y39" s="18">
        <f t="shared" ca="1" si="32"/>
        <v>34431182.620000005</v>
      </c>
      <c r="Z39" s="18">
        <f t="shared" ca="1" si="32"/>
        <v>16046892.77</v>
      </c>
      <c r="AA39" s="18">
        <f t="shared" ca="1" si="32"/>
        <v>0</v>
      </c>
      <c r="AB39" s="18">
        <f t="shared" ca="1" si="32"/>
        <v>0</v>
      </c>
      <c r="AC39" s="18">
        <f t="shared" ca="1" si="32"/>
        <v>607902.5</v>
      </c>
      <c r="AD39" s="18">
        <f t="shared" ca="1" si="32"/>
        <v>1804228.0599999998</v>
      </c>
      <c r="AE39" s="18">
        <f t="shared" ca="1" si="32"/>
        <v>0</v>
      </c>
      <c r="AF39" s="18">
        <f t="shared" ca="1" si="32"/>
        <v>1309582.97</v>
      </c>
      <c r="AG39" s="18">
        <f t="shared" ca="1" si="32"/>
        <v>188597.9700000002</v>
      </c>
      <c r="AH39" s="18">
        <f t="shared" ca="1" si="32"/>
        <v>1014831.0300000003</v>
      </c>
      <c r="AI39" s="18">
        <f t="shared" ca="1" si="32"/>
        <v>0</v>
      </c>
      <c r="AJ39" s="18">
        <f t="shared" ca="1" si="32"/>
        <v>6392752.7599999998</v>
      </c>
      <c r="AK39" s="18">
        <f t="shared" ca="1" si="29"/>
        <v>99251.5</v>
      </c>
      <c r="AL39" s="18">
        <f t="shared" ca="1" si="29"/>
        <v>0</v>
      </c>
      <c r="AM39" s="18">
        <f t="shared" ca="1" si="29"/>
        <v>910873.21</v>
      </c>
      <c r="AN39" s="18">
        <f t="shared" ca="1" si="29"/>
        <v>0</v>
      </c>
      <c r="AO39" s="18">
        <f t="shared" ca="1" si="29"/>
        <v>0</v>
      </c>
      <c r="AP39" s="18">
        <f t="shared" ca="1" si="29"/>
        <v>7875</v>
      </c>
      <c r="AQ39" s="18">
        <f t="shared" ca="1" si="29"/>
        <v>0</v>
      </c>
      <c r="AR39" s="18">
        <f t="shared" ca="1" si="29"/>
        <v>0</v>
      </c>
      <c r="AS39" s="18">
        <f t="shared" ca="1" si="29"/>
        <v>0</v>
      </c>
      <c r="AT39" s="18">
        <f t="shared" ca="1" si="29"/>
        <v>143946153.34000003</v>
      </c>
      <c r="AU39" s="18">
        <f t="shared" ca="1" si="29"/>
        <v>2532366.7200000007</v>
      </c>
      <c r="AV39" s="18">
        <f t="shared" ca="1" si="29"/>
        <v>0</v>
      </c>
      <c r="AW39" s="18">
        <f t="shared" ca="1" si="29"/>
        <v>0</v>
      </c>
      <c r="AX39" s="18">
        <f t="shared" ca="1" si="29"/>
        <v>2687155.46</v>
      </c>
      <c r="AY39" s="18">
        <f t="shared" ca="1" si="29"/>
        <v>0</v>
      </c>
      <c r="AZ39" s="18">
        <f t="shared" ca="1" si="29"/>
        <v>0</v>
      </c>
      <c r="BA39" s="18">
        <f t="shared" ref="BA39:BP54" ca="1" si="33">IFERROR(IF($C$2="Yurtiçi",INDIRECT("'"&amp;$B$2&amp;"'!"&amp;ADDRESS(MATCH($B39,INDIRECT("'"&amp;$B$2&amp;"'!$B$1:$B$1095"),0),MATCH(BA$5,INDIRECT("'"&amp;$B$2&amp;"'!5:5"),0))),IF($C$2="Yurtdışı",INDIRECT("'"&amp;$B$2&amp;"'!"&amp;ADDRESS(MATCH($B39,INDIRECT("'"&amp;$B$2&amp;"'!$B$1:$B$1095"),0),MATCH(BA$5,INDIRECT("'"&amp;$B$2&amp;"'!5:5"),0)+1)),INDIRECT("'"&amp;$B$2&amp;"'!"&amp;ADDRESS(MATCH($B39,INDIRECT("'"&amp;$B$2&amp;"'!$B$1:$B$1095"),0),MATCH(BA$5,INDIRECT("'"&amp;$B$2&amp;"'!5:5"),0)))+INDIRECT("'"&amp;$B$2&amp;"'!"&amp;ADDRESS(MATCH($B39,INDIRECT("'"&amp;$B$2&amp;"'!$B$1:$B$1095"),0),MATCH(BA$5,INDIRECT("'"&amp;$B$2&amp;"'!5:5"),0)+1)))),0)</f>
        <v>0</v>
      </c>
      <c r="BB39" s="18">
        <f t="shared" ca="1" si="33"/>
        <v>0</v>
      </c>
      <c r="BC39" s="18">
        <f t="shared" ca="1" si="33"/>
        <v>0</v>
      </c>
      <c r="BD39" s="18">
        <f t="shared" ca="1" si="33"/>
        <v>27544336</v>
      </c>
      <c r="BE39" s="18">
        <f t="shared" ca="1" si="33"/>
        <v>0</v>
      </c>
      <c r="BF39" s="18">
        <f t="shared" ca="1" si="33"/>
        <v>0</v>
      </c>
      <c r="BG39" s="18">
        <f t="shared" ca="1" si="33"/>
        <v>0</v>
      </c>
      <c r="BH39" s="18">
        <f t="shared" ca="1" si="33"/>
        <v>0</v>
      </c>
      <c r="BI39" s="18">
        <f t="shared" ca="1" si="33"/>
        <v>0</v>
      </c>
      <c r="BJ39" s="18">
        <f t="shared" ca="1" si="33"/>
        <v>0</v>
      </c>
      <c r="BK39" s="18">
        <f t="shared" ca="1" si="33"/>
        <v>0</v>
      </c>
      <c r="BL39" s="18">
        <f t="shared" ca="1" si="33"/>
        <v>0</v>
      </c>
      <c r="BM39" s="18">
        <f t="shared" ca="1" si="33"/>
        <v>153729.47999999998</v>
      </c>
      <c r="BN39" s="18">
        <f t="shared" ca="1" si="33"/>
        <v>31148577.909999996</v>
      </c>
      <c r="BO39" s="18">
        <f t="shared" ca="1" si="33"/>
        <v>0</v>
      </c>
      <c r="BP39" s="18">
        <f t="shared" ca="1" si="33"/>
        <v>109421625.98999999</v>
      </c>
      <c r="BQ39" s="18">
        <f t="shared" ref="BQ39:CF54" ca="1" si="34">IFERROR(IF($C$2="Yurtiçi",INDIRECT("'"&amp;$B$2&amp;"'!"&amp;ADDRESS(MATCH($B39,INDIRECT("'"&amp;$B$2&amp;"'!$B$1:$B$1095"),0),MATCH(BQ$5,INDIRECT("'"&amp;$B$2&amp;"'!5:5"),0))),IF($C$2="Yurtdışı",INDIRECT("'"&amp;$B$2&amp;"'!"&amp;ADDRESS(MATCH($B39,INDIRECT("'"&amp;$B$2&amp;"'!$B$1:$B$1095"),0),MATCH(BQ$5,INDIRECT("'"&amp;$B$2&amp;"'!5:5"),0)+1)),INDIRECT("'"&amp;$B$2&amp;"'!"&amp;ADDRESS(MATCH($B39,INDIRECT("'"&amp;$B$2&amp;"'!$B$1:$B$1095"),0),MATCH(BQ$5,INDIRECT("'"&amp;$B$2&amp;"'!5:5"),0)))+INDIRECT("'"&amp;$B$2&amp;"'!"&amp;ADDRESS(MATCH($B39,INDIRECT("'"&amp;$B$2&amp;"'!$B$1:$B$1095"),0),MATCH(BQ$5,INDIRECT("'"&amp;$B$2&amp;"'!5:5"),0)+1)))),0)</f>
        <v>17138625.939999998</v>
      </c>
      <c r="BR39" s="18">
        <f t="shared" ca="1" si="34"/>
        <v>100212017.38000001</v>
      </c>
      <c r="BS39" s="18">
        <f t="shared" ca="1" si="34"/>
        <v>10757005.460000001</v>
      </c>
      <c r="BT39" s="18">
        <f t="shared" ca="1" si="34"/>
        <v>0</v>
      </c>
      <c r="BU39" s="18">
        <f t="shared" ca="1" si="34"/>
        <v>0</v>
      </c>
      <c r="BV39" s="18">
        <f t="shared" ca="1" si="34"/>
        <v>0</v>
      </c>
      <c r="BW39" s="18">
        <f t="shared" ca="1" si="34"/>
        <v>0</v>
      </c>
      <c r="BX39" s="18">
        <f t="shared" ca="1" si="34"/>
        <v>26125</v>
      </c>
      <c r="BY39" s="18">
        <f t="shared" ca="1" si="34"/>
        <v>0</v>
      </c>
      <c r="BZ39" s="18">
        <f t="shared" ca="1" si="34"/>
        <v>0</v>
      </c>
      <c r="CA39" s="18">
        <f t="shared" ca="1" si="34"/>
        <v>19572.320000000007</v>
      </c>
      <c r="CB39" s="18">
        <f t="shared" ca="1" si="34"/>
        <v>35476440.700000003</v>
      </c>
      <c r="CC39" s="18">
        <f t="shared" ca="1" si="34"/>
        <v>0</v>
      </c>
      <c r="CD39" s="18">
        <f t="shared" ca="1" si="34"/>
        <v>7864901.8700000001</v>
      </c>
      <c r="CE39" s="18">
        <f t="shared" ca="1" si="34"/>
        <v>0</v>
      </c>
      <c r="CF39" s="18">
        <f t="shared" ca="1" si="34"/>
        <v>0</v>
      </c>
      <c r="CG39" s="18">
        <f t="shared" ref="CD39:CI54" ca="1" si="35">IFERROR(IF($C$2="Yurtiçi",INDIRECT("'"&amp;$B$2&amp;"'!"&amp;ADDRESS(MATCH($B39,INDIRECT("'"&amp;$B$2&amp;"'!$B$1:$B$1095"),0),MATCH(CG$5,INDIRECT("'"&amp;$B$2&amp;"'!5:5"),0))),IF($C$2="Yurtdışı",INDIRECT("'"&amp;$B$2&amp;"'!"&amp;ADDRESS(MATCH($B39,INDIRECT("'"&amp;$B$2&amp;"'!$B$1:$B$1095"),0),MATCH(CG$5,INDIRECT("'"&amp;$B$2&amp;"'!5:5"),0)+1)),INDIRECT("'"&amp;$B$2&amp;"'!"&amp;ADDRESS(MATCH($B39,INDIRECT("'"&amp;$B$2&amp;"'!$B$1:$B$1095"),0),MATCH(CG$5,INDIRECT("'"&amp;$B$2&amp;"'!5:5"),0)))+INDIRECT("'"&amp;$B$2&amp;"'!"&amp;ADDRESS(MATCH($B39,INDIRECT("'"&amp;$B$2&amp;"'!$B$1:$B$1095"),0),MATCH(CG$5,INDIRECT("'"&amp;$B$2&amp;"'!5:5"),0)+1)))),0)</f>
        <v>0</v>
      </c>
      <c r="CH39" s="18">
        <f t="shared" ca="1" si="35"/>
        <v>-5506.2</v>
      </c>
      <c r="CI39" s="18">
        <f t="shared" ca="1" si="35"/>
        <v>0</v>
      </c>
      <c r="CJ39" s="19">
        <f t="shared" ca="1" si="24"/>
        <v>22300502.759999998</v>
      </c>
      <c r="CK39" s="18">
        <f t="shared" ca="1" si="27"/>
        <v>0</v>
      </c>
      <c r="CL39" s="18">
        <f t="shared" ca="1" si="27"/>
        <v>0</v>
      </c>
      <c r="CM39" s="19">
        <f t="shared" ca="1" si="25"/>
        <v>22300502.759999998</v>
      </c>
      <c r="CN39" s="18">
        <f t="shared" ca="1" si="28"/>
        <v>0</v>
      </c>
      <c r="CO39" s="18">
        <f t="shared" ca="1" si="28"/>
        <v>22300502.759999998</v>
      </c>
      <c r="CP39" s="19">
        <f t="shared" ca="1" si="26"/>
        <v>0</v>
      </c>
      <c r="CQ39" s="18">
        <f t="shared" ref="CQ39:CU54" ca="1" si="36">IFERROR(IF($C$2="Yurtiçi",INDIRECT("'"&amp;$B$2&amp;"'!"&amp;ADDRESS(MATCH($B39,INDIRECT("'"&amp;$B$2&amp;"'!$B$1:$B$1095"),0),MATCH(CQ$5,INDIRECT("'"&amp;$B$2&amp;"'!5:5"),0))),IF($C$2="Yurtdışı",INDIRECT("'"&amp;$B$2&amp;"'!"&amp;ADDRESS(MATCH($B39,INDIRECT("'"&amp;$B$2&amp;"'!$B$1:$B$1095"),0),MATCH(CQ$5,INDIRECT("'"&amp;$B$2&amp;"'!5:5"),0)+1)),INDIRECT("'"&amp;$B$2&amp;"'!"&amp;ADDRESS(MATCH($B39,INDIRECT("'"&amp;$B$2&amp;"'!$B$1:$B$1095"),0),MATCH(CQ$5,INDIRECT("'"&amp;$B$2&amp;"'!5:5"),0)))+INDIRECT("'"&amp;$B$2&amp;"'!"&amp;ADDRESS(MATCH($B39,INDIRECT("'"&amp;$B$2&amp;"'!$B$1:$B$1095"),0),MATCH(CQ$5,INDIRECT("'"&amp;$B$2&amp;"'!5:5"),0)+1)))),0)</f>
        <v>0</v>
      </c>
      <c r="CR39" s="18">
        <f t="shared" ca="1" si="36"/>
        <v>0</v>
      </c>
      <c r="CS39" s="18">
        <f t="shared" ca="1" si="36"/>
        <v>54674471.610000007</v>
      </c>
      <c r="CT39" s="18">
        <f t="shared" ca="1" si="36"/>
        <v>977212766.03000009</v>
      </c>
      <c r="CU39" s="18">
        <f t="shared" ca="1" si="36"/>
        <v>0</v>
      </c>
      <c r="CV39" s="19">
        <f t="shared" ca="1" si="14"/>
        <v>15880126874.859999</v>
      </c>
    </row>
    <row r="40" spans="1:100" ht="12.75" customHeight="1">
      <c r="A40" s="55" t="s">
        <v>213</v>
      </c>
      <c r="B40" s="17">
        <v>1046</v>
      </c>
      <c r="C40" s="56" t="s">
        <v>147</v>
      </c>
      <c r="D40" s="19">
        <f t="shared" ca="1" si="23"/>
        <v>17114079.579999998</v>
      </c>
      <c r="E40" s="18">
        <f t="shared" ca="1" si="31"/>
        <v>1752522.9</v>
      </c>
      <c r="F40" s="18">
        <f t="shared" ca="1" si="31"/>
        <v>7905964.6399999997</v>
      </c>
      <c r="G40" s="18">
        <f t="shared" ca="1" si="31"/>
        <v>7455592.04</v>
      </c>
      <c r="H40" s="18">
        <f t="shared" ca="1" si="31"/>
        <v>330628.59999999998</v>
      </c>
      <c r="I40" s="18">
        <f t="shared" ca="1" si="31"/>
        <v>21893646.300000001</v>
      </c>
      <c r="J40" s="18">
        <f t="shared" ca="1" si="31"/>
        <v>0</v>
      </c>
      <c r="K40" s="18">
        <f t="shared" ca="1" si="31"/>
        <v>0</v>
      </c>
      <c r="L40" s="18">
        <f t="shared" ca="1" si="31"/>
        <v>0</v>
      </c>
      <c r="M40" s="18">
        <f t="shared" ca="1" si="31"/>
        <v>0</v>
      </c>
      <c r="N40" s="18">
        <f t="shared" ca="1" si="31"/>
        <v>0</v>
      </c>
      <c r="O40" s="18">
        <f t="shared" ca="1" si="31"/>
        <v>47534861.5</v>
      </c>
      <c r="P40" s="18">
        <f t="shared" ca="1" si="31"/>
        <v>0</v>
      </c>
      <c r="Q40" s="18">
        <f t="shared" ca="1" si="31"/>
        <v>0</v>
      </c>
      <c r="R40" s="18">
        <f t="shared" ca="1" si="31"/>
        <v>0</v>
      </c>
      <c r="S40" s="18">
        <f t="shared" ca="1" si="31"/>
        <v>0</v>
      </c>
      <c r="T40" s="18">
        <f t="shared" ca="1" si="1"/>
        <v>0</v>
      </c>
      <c r="U40" s="18">
        <f t="shared" ca="1" si="32"/>
        <v>0</v>
      </c>
      <c r="V40" s="18">
        <f t="shared" ca="1" si="32"/>
        <v>86822520.640000001</v>
      </c>
      <c r="W40" s="18">
        <f t="shared" ca="1" si="32"/>
        <v>428441711.77999997</v>
      </c>
      <c r="X40" s="18">
        <f t="shared" ca="1" si="32"/>
        <v>24158426.949999999</v>
      </c>
      <c r="Y40" s="18">
        <f t="shared" ca="1" si="32"/>
        <v>0</v>
      </c>
      <c r="Z40" s="18">
        <f t="shared" ca="1" si="32"/>
        <v>0</v>
      </c>
      <c r="AA40" s="18">
        <f t="shared" ca="1" si="32"/>
        <v>0</v>
      </c>
      <c r="AB40" s="18">
        <f t="shared" ca="1" si="32"/>
        <v>0</v>
      </c>
      <c r="AC40" s="18">
        <f t="shared" ca="1" si="32"/>
        <v>250495.47</v>
      </c>
      <c r="AD40" s="18">
        <f t="shared" ca="1" si="32"/>
        <v>315227.63</v>
      </c>
      <c r="AE40" s="18">
        <f t="shared" ca="1" si="32"/>
        <v>0</v>
      </c>
      <c r="AF40" s="18">
        <f t="shared" ca="1" si="32"/>
        <v>0</v>
      </c>
      <c r="AG40" s="18">
        <f t="shared" ca="1" si="32"/>
        <v>0</v>
      </c>
      <c r="AH40" s="18">
        <f t="shared" ca="1" si="32"/>
        <v>0</v>
      </c>
      <c r="AI40" s="18">
        <f t="shared" ca="1" si="32"/>
        <v>0</v>
      </c>
      <c r="AJ40" s="18">
        <f t="shared" ca="1" si="32"/>
        <v>0</v>
      </c>
      <c r="AK40" s="18">
        <f t="shared" ca="1" si="29"/>
        <v>0</v>
      </c>
      <c r="AL40" s="18">
        <f t="shared" ca="1" si="29"/>
        <v>0</v>
      </c>
      <c r="AM40" s="18">
        <f t="shared" ca="1" si="29"/>
        <v>0</v>
      </c>
      <c r="AN40" s="18">
        <f t="shared" ca="1" si="29"/>
        <v>0</v>
      </c>
      <c r="AO40" s="18">
        <f t="shared" ca="1" si="29"/>
        <v>0</v>
      </c>
      <c r="AP40" s="18">
        <f t="shared" ca="1" si="29"/>
        <v>0</v>
      </c>
      <c r="AQ40" s="18">
        <f t="shared" ca="1" si="29"/>
        <v>0</v>
      </c>
      <c r="AR40" s="18">
        <f t="shared" ca="1" si="29"/>
        <v>0</v>
      </c>
      <c r="AS40" s="18">
        <f t="shared" ca="1" si="29"/>
        <v>0</v>
      </c>
      <c r="AT40" s="18">
        <f t="shared" ca="1" si="29"/>
        <v>103571429.25</v>
      </c>
      <c r="AU40" s="18">
        <f t="shared" ca="1" si="29"/>
        <v>2069642.21</v>
      </c>
      <c r="AV40" s="18">
        <f t="shared" ca="1" si="29"/>
        <v>0</v>
      </c>
      <c r="AW40" s="18">
        <f t="shared" ca="1" si="29"/>
        <v>0</v>
      </c>
      <c r="AX40" s="18">
        <f t="shared" ca="1" si="29"/>
        <v>0</v>
      </c>
      <c r="AY40" s="18">
        <f t="shared" ca="1" si="29"/>
        <v>0</v>
      </c>
      <c r="AZ40" s="18">
        <f t="shared" ca="1" si="29"/>
        <v>0</v>
      </c>
      <c r="BA40" s="18">
        <f t="shared" ca="1" si="33"/>
        <v>0</v>
      </c>
      <c r="BB40" s="18">
        <f t="shared" ca="1" si="33"/>
        <v>0</v>
      </c>
      <c r="BC40" s="18">
        <f t="shared" ca="1" si="33"/>
        <v>0</v>
      </c>
      <c r="BD40" s="18">
        <f t="shared" ca="1" si="33"/>
        <v>10342972.949999999</v>
      </c>
      <c r="BE40" s="18">
        <f t="shared" ca="1" si="33"/>
        <v>0</v>
      </c>
      <c r="BF40" s="18">
        <f t="shared" ca="1" si="33"/>
        <v>0</v>
      </c>
      <c r="BG40" s="18">
        <f t="shared" ca="1" si="33"/>
        <v>0</v>
      </c>
      <c r="BH40" s="18">
        <f t="shared" ca="1" si="33"/>
        <v>0</v>
      </c>
      <c r="BI40" s="18">
        <f t="shared" ca="1" si="33"/>
        <v>0</v>
      </c>
      <c r="BJ40" s="18">
        <f t="shared" ca="1" si="33"/>
        <v>0</v>
      </c>
      <c r="BK40" s="18">
        <f t="shared" ca="1" si="33"/>
        <v>0</v>
      </c>
      <c r="BL40" s="18">
        <f t="shared" ca="1" si="33"/>
        <v>0</v>
      </c>
      <c r="BM40" s="18">
        <f t="shared" ca="1" si="33"/>
        <v>0</v>
      </c>
      <c r="BN40" s="18">
        <f t="shared" ca="1" si="33"/>
        <v>27142941.620000001</v>
      </c>
      <c r="BO40" s="18">
        <f t="shared" ca="1" si="33"/>
        <v>0</v>
      </c>
      <c r="BP40" s="18">
        <f t="shared" ca="1" si="33"/>
        <v>1209012.01</v>
      </c>
      <c r="BQ40" s="18">
        <f t="shared" ca="1" si="34"/>
        <v>0</v>
      </c>
      <c r="BR40" s="18">
        <f t="shared" ca="1" si="34"/>
        <v>2798827.03</v>
      </c>
      <c r="BS40" s="18">
        <f t="shared" ca="1" si="34"/>
        <v>835372.31</v>
      </c>
      <c r="BT40" s="18">
        <f t="shared" ca="1" si="34"/>
        <v>0</v>
      </c>
      <c r="BU40" s="18">
        <f t="shared" ca="1" si="34"/>
        <v>0</v>
      </c>
      <c r="BV40" s="18">
        <f t="shared" ca="1" si="34"/>
        <v>0</v>
      </c>
      <c r="BW40" s="18">
        <f t="shared" ca="1" si="34"/>
        <v>0</v>
      </c>
      <c r="BX40" s="18">
        <f t="shared" ca="1" si="34"/>
        <v>0</v>
      </c>
      <c r="BY40" s="18">
        <f t="shared" ca="1" si="34"/>
        <v>0</v>
      </c>
      <c r="BZ40" s="18">
        <f t="shared" ca="1" si="34"/>
        <v>0</v>
      </c>
      <c r="CA40" s="18">
        <f t="shared" ca="1" si="34"/>
        <v>0</v>
      </c>
      <c r="CB40" s="18">
        <f t="shared" ca="1" si="34"/>
        <v>0</v>
      </c>
      <c r="CC40" s="18">
        <f t="shared" ca="1" si="34"/>
        <v>0</v>
      </c>
      <c r="CD40" s="18">
        <f t="shared" ca="1" si="35"/>
        <v>0</v>
      </c>
      <c r="CE40" s="18">
        <f t="shared" ca="1" si="35"/>
        <v>0</v>
      </c>
      <c r="CF40" s="18">
        <f t="shared" ca="1" si="35"/>
        <v>0</v>
      </c>
      <c r="CG40" s="18">
        <f t="shared" ca="1" si="35"/>
        <v>0</v>
      </c>
      <c r="CH40" s="18">
        <f t="shared" ca="1" si="35"/>
        <v>0</v>
      </c>
      <c r="CI40" s="18">
        <f t="shared" ca="1" si="35"/>
        <v>0</v>
      </c>
      <c r="CJ40" s="19">
        <f t="shared" ca="1" si="24"/>
        <v>0</v>
      </c>
      <c r="CK40" s="18">
        <f t="shared" ca="1" si="27"/>
        <v>0</v>
      </c>
      <c r="CL40" s="18">
        <f t="shared" ca="1" si="27"/>
        <v>0</v>
      </c>
      <c r="CM40" s="19">
        <f t="shared" ca="1" si="25"/>
        <v>0</v>
      </c>
      <c r="CN40" s="18">
        <f t="shared" ca="1" si="28"/>
        <v>0</v>
      </c>
      <c r="CO40" s="18">
        <f t="shared" ca="1" si="28"/>
        <v>0</v>
      </c>
      <c r="CP40" s="19">
        <f t="shared" ca="1" si="26"/>
        <v>0</v>
      </c>
      <c r="CQ40" s="18">
        <f t="shared" ca="1" si="36"/>
        <v>0</v>
      </c>
      <c r="CR40" s="18">
        <f t="shared" ca="1" si="36"/>
        <v>0</v>
      </c>
      <c r="CS40" s="18">
        <f t="shared" ca="1" si="36"/>
        <v>3261745.68</v>
      </c>
      <c r="CT40" s="18">
        <f t="shared" ca="1" si="36"/>
        <v>45199.14</v>
      </c>
      <c r="CU40" s="18">
        <f t="shared" ca="1" si="36"/>
        <v>0</v>
      </c>
      <c r="CV40" s="19">
        <f t="shared" ca="1" si="14"/>
        <v>778138740.6500001</v>
      </c>
    </row>
    <row r="41" spans="1:100" ht="12.75" customHeight="1">
      <c r="A41" s="55" t="s">
        <v>215</v>
      </c>
      <c r="B41" s="17">
        <v>1048</v>
      </c>
      <c r="C41" s="56" t="s">
        <v>147</v>
      </c>
      <c r="D41" s="19">
        <f t="shared" ca="1" si="23"/>
        <v>128703671.72000277</v>
      </c>
      <c r="E41" s="18">
        <f t="shared" ca="1" si="31"/>
        <v>59328288.290002301</v>
      </c>
      <c r="F41" s="18">
        <f t="shared" ca="1" si="31"/>
        <v>25426701.800000086</v>
      </c>
      <c r="G41" s="18">
        <f t="shared" ca="1" si="31"/>
        <v>43948681.630000383</v>
      </c>
      <c r="H41" s="18">
        <f t="shared" ca="1" si="31"/>
        <v>0</v>
      </c>
      <c r="I41" s="18">
        <f t="shared" ca="1" si="31"/>
        <v>129962727.90999945</v>
      </c>
      <c r="J41" s="18">
        <f t="shared" ca="1" si="31"/>
        <v>0</v>
      </c>
      <c r="K41" s="18">
        <f t="shared" ca="1" si="31"/>
        <v>0</v>
      </c>
      <c r="L41" s="18">
        <f t="shared" ca="1" si="31"/>
        <v>0</v>
      </c>
      <c r="M41" s="18">
        <f t="shared" ca="1" si="31"/>
        <v>0</v>
      </c>
      <c r="N41" s="18">
        <f t="shared" ca="1" si="31"/>
        <v>0</v>
      </c>
      <c r="O41" s="18">
        <f t="shared" ca="1" si="31"/>
        <v>5342929.0599999987</v>
      </c>
      <c r="P41" s="18">
        <f t="shared" ca="1" si="31"/>
        <v>0</v>
      </c>
      <c r="Q41" s="18">
        <f t="shared" ca="1" si="31"/>
        <v>1097856.93</v>
      </c>
      <c r="R41" s="18">
        <f t="shared" ca="1" si="31"/>
        <v>0</v>
      </c>
      <c r="S41" s="18">
        <f t="shared" ca="1" si="31"/>
        <v>0</v>
      </c>
      <c r="T41" s="18">
        <f t="shared" ca="1" si="1"/>
        <v>3285142487.8902445</v>
      </c>
      <c r="U41" s="18">
        <f t="shared" ca="1" si="32"/>
        <v>40666398.159999996</v>
      </c>
      <c r="V41" s="18">
        <f t="shared" ca="1" si="32"/>
        <v>236430308.63999844</v>
      </c>
      <c r="W41" s="18">
        <f t="shared" ca="1" si="32"/>
        <v>2084069278.1999681</v>
      </c>
      <c r="X41" s="18">
        <f t="shared" ca="1" si="32"/>
        <v>0</v>
      </c>
      <c r="Y41" s="18">
        <f t="shared" ca="1" si="32"/>
        <v>8502128.0999999959</v>
      </c>
      <c r="Z41" s="18">
        <f t="shared" ca="1" si="32"/>
        <v>6548527.7099951906</v>
      </c>
      <c r="AA41" s="18">
        <f t="shared" ca="1" si="32"/>
        <v>0</v>
      </c>
      <c r="AB41" s="18">
        <f t="shared" ca="1" si="32"/>
        <v>0</v>
      </c>
      <c r="AC41" s="18">
        <f t="shared" ca="1" si="32"/>
        <v>4088871.4100000146</v>
      </c>
      <c r="AD41" s="18">
        <f t="shared" ca="1" si="32"/>
        <v>7125982.290000164</v>
      </c>
      <c r="AE41" s="18">
        <f t="shared" ca="1" si="32"/>
        <v>0</v>
      </c>
      <c r="AF41" s="18">
        <f t="shared" ca="1" si="32"/>
        <v>0</v>
      </c>
      <c r="AG41" s="18">
        <f t="shared" ca="1" si="32"/>
        <v>3642595.87</v>
      </c>
      <c r="AH41" s="18">
        <f t="shared" ca="1" si="32"/>
        <v>10183516.870000001</v>
      </c>
      <c r="AI41" s="18">
        <f t="shared" ca="1" si="32"/>
        <v>47670.04</v>
      </c>
      <c r="AJ41" s="18">
        <f t="shared" ca="1" si="32"/>
        <v>1546721.67</v>
      </c>
      <c r="AK41" s="18">
        <f t="shared" ca="1" si="29"/>
        <v>0</v>
      </c>
      <c r="AL41" s="18">
        <f t="shared" ca="1" si="29"/>
        <v>0</v>
      </c>
      <c r="AM41" s="18">
        <f t="shared" ca="1" si="29"/>
        <v>39340.739999999962</v>
      </c>
      <c r="AN41" s="18">
        <f t="shared" ca="1" si="29"/>
        <v>0</v>
      </c>
      <c r="AO41" s="18">
        <f t="shared" ca="1" si="29"/>
        <v>0</v>
      </c>
      <c r="AP41" s="18">
        <f t="shared" ca="1" si="29"/>
        <v>383729.2699999999</v>
      </c>
      <c r="AQ41" s="18">
        <f t="shared" ca="1" si="29"/>
        <v>0</v>
      </c>
      <c r="AR41" s="18">
        <f t="shared" ca="1" si="29"/>
        <v>0</v>
      </c>
      <c r="AS41" s="18">
        <f t="shared" ca="1" si="29"/>
        <v>0</v>
      </c>
      <c r="AT41" s="18">
        <f t="shared" ca="1" si="29"/>
        <v>954390910.369964</v>
      </c>
      <c r="AU41" s="18">
        <f t="shared" ca="1" si="29"/>
        <v>49138206.509998947</v>
      </c>
      <c r="AV41" s="18">
        <f t="shared" ca="1" si="29"/>
        <v>18601357.170001306</v>
      </c>
      <c r="AW41" s="18">
        <f t="shared" ca="1" si="29"/>
        <v>0</v>
      </c>
      <c r="AX41" s="18">
        <f t="shared" ca="1" si="29"/>
        <v>391529386.22999519</v>
      </c>
      <c r="AY41" s="18">
        <f t="shared" ca="1" si="29"/>
        <v>0</v>
      </c>
      <c r="AZ41" s="18">
        <f t="shared" ca="1" si="29"/>
        <v>0</v>
      </c>
      <c r="BA41" s="18">
        <f t="shared" ca="1" si="33"/>
        <v>0</v>
      </c>
      <c r="BB41" s="18">
        <f t="shared" ca="1" si="33"/>
        <v>0</v>
      </c>
      <c r="BC41" s="18">
        <f t="shared" ca="1" si="33"/>
        <v>0</v>
      </c>
      <c r="BD41" s="18">
        <f t="shared" ca="1" si="33"/>
        <v>951677853.27996087</v>
      </c>
      <c r="BE41" s="18">
        <f t="shared" ca="1" si="33"/>
        <v>0</v>
      </c>
      <c r="BF41" s="18">
        <f t="shared" ca="1" si="33"/>
        <v>0</v>
      </c>
      <c r="BG41" s="18">
        <f t="shared" ca="1" si="33"/>
        <v>0</v>
      </c>
      <c r="BH41" s="18">
        <f t="shared" ca="1" si="33"/>
        <v>0</v>
      </c>
      <c r="BI41" s="18">
        <f t="shared" ca="1" si="33"/>
        <v>0</v>
      </c>
      <c r="BJ41" s="18">
        <f t="shared" ca="1" si="33"/>
        <v>0</v>
      </c>
      <c r="BK41" s="18">
        <f t="shared" ca="1" si="33"/>
        <v>0</v>
      </c>
      <c r="BL41" s="18">
        <f t="shared" ca="1" si="33"/>
        <v>8496.2599999993745</v>
      </c>
      <c r="BM41" s="18">
        <f t="shared" ca="1" si="33"/>
        <v>0</v>
      </c>
      <c r="BN41" s="18">
        <f t="shared" ca="1" si="33"/>
        <v>317238512.36977106</v>
      </c>
      <c r="BO41" s="18">
        <f t="shared" ca="1" si="33"/>
        <v>0</v>
      </c>
      <c r="BP41" s="18">
        <f t="shared" ca="1" si="33"/>
        <v>90797228.279999852</v>
      </c>
      <c r="BQ41" s="18">
        <f t="shared" ca="1" si="34"/>
        <v>0</v>
      </c>
      <c r="BR41" s="18">
        <f t="shared" ca="1" si="34"/>
        <v>877725.4700000002</v>
      </c>
      <c r="BS41" s="18">
        <f t="shared" ca="1" si="34"/>
        <v>75966203.059999809</v>
      </c>
      <c r="BT41" s="18">
        <f t="shared" ca="1" si="34"/>
        <v>0</v>
      </c>
      <c r="BU41" s="18">
        <f t="shared" ca="1" si="34"/>
        <v>0</v>
      </c>
      <c r="BV41" s="18">
        <f t="shared" ca="1" si="34"/>
        <v>39340.739999999962</v>
      </c>
      <c r="BW41" s="18">
        <f t="shared" ca="1" si="34"/>
        <v>0</v>
      </c>
      <c r="BX41" s="18">
        <f t="shared" ca="1" si="34"/>
        <v>2180751.56</v>
      </c>
      <c r="BY41" s="18">
        <f t="shared" ca="1" si="34"/>
        <v>0</v>
      </c>
      <c r="BZ41" s="18">
        <f t="shared" ca="1" si="34"/>
        <v>0</v>
      </c>
      <c r="CA41" s="18">
        <f t="shared" ca="1" si="34"/>
        <v>41725125.590000004</v>
      </c>
      <c r="CB41" s="18">
        <f t="shared" ca="1" si="34"/>
        <v>1365645737.4300029</v>
      </c>
      <c r="CC41" s="18">
        <f t="shared" ca="1" si="34"/>
        <v>4053870.89</v>
      </c>
      <c r="CD41" s="18">
        <f t="shared" ca="1" si="35"/>
        <v>315675409.06999993</v>
      </c>
      <c r="CE41" s="18">
        <f t="shared" ca="1" si="35"/>
        <v>0</v>
      </c>
      <c r="CF41" s="18">
        <f t="shared" ca="1" si="35"/>
        <v>0</v>
      </c>
      <c r="CG41" s="18">
        <f t="shared" ca="1" si="35"/>
        <v>6723207.0199999996</v>
      </c>
      <c r="CH41" s="18">
        <f t="shared" ca="1" si="35"/>
        <v>102609173.30999997</v>
      </c>
      <c r="CI41" s="18">
        <f t="shared" ca="1" si="35"/>
        <v>0</v>
      </c>
      <c r="CJ41" s="19">
        <f t="shared" ca="1" si="24"/>
        <v>287542335.06</v>
      </c>
      <c r="CK41" s="18">
        <f t="shared" ca="1" si="27"/>
        <v>0</v>
      </c>
      <c r="CL41" s="18">
        <f t="shared" ca="1" si="27"/>
        <v>0</v>
      </c>
      <c r="CM41" s="19">
        <f t="shared" ca="1" si="25"/>
        <v>281643994.94</v>
      </c>
      <c r="CN41" s="18">
        <f t="shared" ca="1" si="28"/>
        <v>0</v>
      </c>
      <c r="CO41" s="18">
        <f t="shared" ca="1" si="28"/>
        <v>281643994.94</v>
      </c>
      <c r="CP41" s="19">
        <f t="shared" ca="1" si="26"/>
        <v>5898340.1200000001</v>
      </c>
      <c r="CQ41" s="18">
        <f t="shared" ca="1" si="36"/>
        <v>0</v>
      </c>
      <c r="CR41" s="18">
        <f t="shared" ca="1" si="36"/>
        <v>5898340.1200000001</v>
      </c>
      <c r="CS41" s="18">
        <f t="shared" ca="1" si="36"/>
        <v>226393.94</v>
      </c>
      <c r="CT41" s="18">
        <f t="shared" ca="1" si="36"/>
        <v>0</v>
      </c>
      <c r="CU41" s="18">
        <f t="shared" ca="1" si="36"/>
        <v>0</v>
      </c>
      <c r="CV41" s="19">
        <f t="shared" ca="1" si="14"/>
        <v>10930171966.089899</v>
      </c>
    </row>
    <row r="42" spans="1:100" ht="12.75" customHeight="1">
      <c r="A42" s="55" t="s">
        <v>217</v>
      </c>
      <c r="B42" s="17">
        <v>1049</v>
      </c>
      <c r="C42" s="56" t="s">
        <v>147</v>
      </c>
      <c r="D42" s="19">
        <f t="shared" ca="1" si="23"/>
        <v>10243623.869999941</v>
      </c>
      <c r="E42" s="18">
        <f t="shared" ca="1" si="31"/>
        <v>5747968.1299999533</v>
      </c>
      <c r="F42" s="18">
        <f t="shared" ca="1" si="31"/>
        <v>0</v>
      </c>
      <c r="G42" s="18">
        <f t="shared" ca="1" si="31"/>
        <v>4495655.7399999872</v>
      </c>
      <c r="H42" s="18">
        <f t="shared" ca="1" si="31"/>
        <v>86.02</v>
      </c>
      <c r="I42" s="18">
        <f t="shared" ca="1" si="31"/>
        <v>54002746.06999889</v>
      </c>
      <c r="J42" s="18">
        <f t="shared" ca="1" si="31"/>
        <v>0</v>
      </c>
      <c r="K42" s="18">
        <f t="shared" ca="1" si="31"/>
        <v>0</v>
      </c>
      <c r="L42" s="18">
        <f t="shared" ca="1" si="31"/>
        <v>0</v>
      </c>
      <c r="M42" s="18">
        <f t="shared" ca="1" si="31"/>
        <v>0</v>
      </c>
      <c r="N42" s="18">
        <f t="shared" ca="1" si="31"/>
        <v>0</v>
      </c>
      <c r="O42" s="18">
        <f t="shared" ca="1" si="31"/>
        <v>16694901.969999999</v>
      </c>
      <c r="P42" s="18">
        <f t="shared" ca="1" si="31"/>
        <v>0</v>
      </c>
      <c r="Q42" s="18">
        <f t="shared" ca="1" si="31"/>
        <v>0</v>
      </c>
      <c r="R42" s="18">
        <f t="shared" ca="1" si="31"/>
        <v>0</v>
      </c>
      <c r="S42" s="18">
        <f t="shared" ca="1" si="31"/>
        <v>0</v>
      </c>
      <c r="T42" s="18">
        <f t="shared" ca="1" si="1"/>
        <v>1280905656.1670887</v>
      </c>
      <c r="U42" s="18">
        <f t="shared" ca="1" si="32"/>
        <v>58670437.989999846</v>
      </c>
      <c r="V42" s="18">
        <f t="shared" ca="1" si="32"/>
        <v>270021723.60019314</v>
      </c>
      <c r="W42" s="18">
        <f t="shared" ca="1" si="32"/>
        <v>883165416.14997208</v>
      </c>
      <c r="X42" s="18">
        <f t="shared" ca="1" si="32"/>
        <v>0</v>
      </c>
      <c r="Y42" s="18">
        <f t="shared" ca="1" si="32"/>
        <v>534251.53</v>
      </c>
      <c r="Z42" s="18">
        <f t="shared" ca="1" si="32"/>
        <v>1947507.2399999991</v>
      </c>
      <c r="AA42" s="18">
        <f t="shared" ca="1" si="32"/>
        <v>0</v>
      </c>
      <c r="AB42" s="18">
        <f t="shared" ca="1" si="32"/>
        <v>0</v>
      </c>
      <c r="AC42" s="18">
        <f t="shared" ca="1" si="32"/>
        <v>1263406.279999997</v>
      </c>
      <c r="AD42" s="18">
        <f t="shared" ca="1" si="32"/>
        <v>1346171.6100000029</v>
      </c>
      <c r="AE42" s="18">
        <f t="shared" ca="1" si="32"/>
        <v>0</v>
      </c>
      <c r="AF42" s="18">
        <f t="shared" ca="1" si="32"/>
        <v>0</v>
      </c>
      <c r="AG42" s="18">
        <f t="shared" ca="1" si="32"/>
        <v>0</v>
      </c>
      <c r="AH42" s="18">
        <f t="shared" ca="1" si="32"/>
        <v>0</v>
      </c>
      <c r="AI42" s="18">
        <f t="shared" ca="1" si="32"/>
        <v>0</v>
      </c>
      <c r="AJ42" s="18">
        <f t="shared" ca="1" si="32"/>
        <v>1570380.1900000002</v>
      </c>
      <c r="AK42" s="18">
        <f t="shared" ca="1" si="29"/>
        <v>0</v>
      </c>
      <c r="AL42" s="18">
        <f t="shared" ca="1" si="29"/>
        <v>0</v>
      </c>
      <c r="AM42" s="18">
        <f t="shared" ca="1" si="29"/>
        <v>0</v>
      </c>
      <c r="AN42" s="18">
        <f t="shared" ca="1" si="29"/>
        <v>0</v>
      </c>
      <c r="AO42" s="18">
        <f t="shared" ca="1" si="29"/>
        <v>0</v>
      </c>
      <c r="AP42" s="18">
        <f t="shared" ca="1" si="29"/>
        <v>46141.77</v>
      </c>
      <c r="AQ42" s="18">
        <f t="shared" ca="1" si="29"/>
        <v>0</v>
      </c>
      <c r="AR42" s="18">
        <f t="shared" ca="1" si="29"/>
        <v>0</v>
      </c>
      <c r="AS42" s="18">
        <f t="shared" ca="1" si="29"/>
        <v>0</v>
      </c>
      <c r="AT42" s="18">
        <f t="shared" ca="1" si="29"/>
        <v>49150938.760000341</v>
      </c>
      <c r="AU42" s="18">
        <f t="shared" ca="1" si="29"/>
        <v>838897.01000000292</v>
      </c>
      <c r="AV42" s="18">
        <f t="shared" ca="1" si="29"/>
        <v>728879.47000000346</v>
      </c>
      <c r="AW42" s="18">
        <f t="shared" ca="1" si="29"/>
        <v>0</v>
      </c>
      <c r="AX42" s="18">
        <f t="shared" ca="1" si="29"/>
        <v>729768.36000000336</v>
      </c>
      <c r="AY42" s="18">
        <f t="shared" ca="1" si="29"/>
        <v>0</v>
      </c>
      <c r="AZ42" s="18">
        <f t="shared" ca="1" si="29"/>
        <v>0</v>
      </c>
      <c r="BA42" s="18">
        <f t="shared" ca="1" si="33"/>
        <v>0</v>
      </c>
      <c r="BB42" s="18">
        <f t="shared" ca="1" si="33"/>
        <v>0</v>
      </c>
      <c r="BC42" s="18">
        <f t="shared" ca="1" si="33"/>
        <v>0</v>
      </c>
      <c r="BD42" s="18">
        <f t="shared" ca="1" si="33"/>
        <v>21185444.689993188</v>
      </c>
      <c r="BE42" s="18">
        <f t="shared" ca="1" si="33"/>
        <v>0</v>
      </c>
      <c r="BF42" s="18">
        <f t="shared" ca="1" si="33"/>
        <v>0</v>
      </c>
      <c r="BG42" s="18">
        <f t="shared" ca="1" si="33"/>
        <v>0</v>
      </c>
      <c r="BH42" s="18">
        <f t="shared" ca="1" si="33"/>
        <v>0</v>
      </c>
      <c r="BI42" s="18">
        <f t="shared" ca="1" si="33"/>
        <v>0</v>
      </c>
      <c r="BJ42" s="18">
        <f t="shared" ca="1" si="33"/>
        <v>0</v>
      </c>
      <c r="BK42" s="18">
        <f t="shared" ca="1" si="33"/>
        <v>0</v>
      </c>
      <c r="BL42" s="18">
        <f t="shared" ca="1" si="33"/>
        <v>0</v>
      </c>
      <c r="BM42" s="18">
        <f t="shared" ca="1" si="33"/>
        <v>0</v>
      </c>
      <c r="BN42" s="18">
        <f t="shared" ca="1" si="33"/>
        <v>83627599.270003945</v>
      </c>
      <c r="BO42" s="18">
        <f t="shared" ca="1" si="33"/>
        <v>0</v>
      </c>
      <c r="BP42" s="18">
        <f t="shared" ca="1" si="33"/>
        <v>880010.35000000137</v>
      </c>
      <c r="BQ42" s="18">
        <f t="shared" ca="1" si="34"/>
        <v>0</v>
      </c>
      <c r="BR42" s="18">
        <f t="shared" ca="1" si="34"/>
        <v>313.37</v>
      </c>
      <c r="BS42" s="18">
        <f t="shared" ca="1" si="34"/>
        <v>849783.2400000015</v>
      </c>
      <c r="BT42" s="18">
        <f t="shared" ca="1" si="34"/>
        <v>0</v>
      </c>
      <c r="BU42" s="18">
        <f t="shared" ca="1" si="34"/>
        <v>0</v>
      </c>
      <c r="BV42" s="18">
        <f t="shared" ca="1" si="34"/>
        <v>0</v>
      </c>
      <c r="BW42" s="18">
        <f t="shared" ca="1" si="34"/>
        <v>0</v>
      </c>
      <c r="BX42" s="18">
        <f t="shared" ca="1" si="34"/>
        <v>-269.29000000000002</v>
      </c>
      <c r="BY42" s="18">
        <f t="shared" ca="1" si="34"/>
        <v>0</v>
      </c>
      <c r="BZ42" s="18">
        <f t="shared" ca="1" si="34"/>
        <v>0</v>
      </c>
      <c r="CA42" s="18">
        <f t="shared" ca="1" si="34"/>
        <v>966474.63000000012</v>
      </c>
      <c r="CB42" s="18">
        <f t="shared" ca="1" si="34"/>
        <v>161622956.03999996</v>
      </c>
      <c r="CC42" s="18">
        <f t="shared" ca="1" si="34"/>
        <v>0</v>
      </c>
      <c r="CD42" s="18">
        <f t="shared" ca="1" si="35"/>
        <v>6870897.0600000033</v>
      </c>
      <c r="CE42" s="18">
        <f t="shared" ca="1" si="35"/>
        <v>0</v>
      </c>
      <c r="CF42" s="18">
        <f t="shared" ca="1" si="35"/>
        <v>0</v>
      </c>
      <c r="CG42" s="18">
        <f t="shared" ca="1" si="35"/>
        <v>0</v>
      </c>
      <c r="CH42" s="18">
        <f t="shared" ca="1" si="35"/>
        <v>116050.02</v>
      </c>
      <c r="CI42" s="18">
        <f t="shared" ca="1" si="35"/>
        <v>0</v>
      </c>
      <c r="CJ42" s="19">
        <f t="shared" ca="1" si="24"/>
        <v>91669999.370000094</v>
      </c>
      <c r="CK42" s="18">
        <f t="shared" ca="1" si="27"/>
        <v>0</v>
      </c>
      <c r="CL42" s="18">
        <f t="shared" ca="1" si="27"/>
        <v>3674023</v>
      </c>
      <c r="CM42" s="19">
        <f t="shared" ca="1" si="25"/>
        <v>87995976.370000094</v>
      </c>
      <c r="CN42" s="18">
        <f t="shared" ca="1" si="28"/>
        <v>1117376.6300000004</v>
      </c>
      <c r="CO42" s="18">
        <f t="shared" ca="1" si="28"/>
        <v>86878599.740000099</v>
      </c>
      <c r="CP42" s="19">
        <f t="shared" ca="1" si="26"/>
        <v>0</v>
      </c>
      <c r="CQ42" s="18">
        <f t="shared" ca="1" si="36"/>
        <v>0</v>
      </c>
      <c r="CR42" s="18">
        <f t="shared" ca="1" si="36"/>
        <v>0</v>
      </c>
      <c r="CS42" s="18">
        <f t="shared" ca="1" si="36"/>
        <v>6727888.7499999823</v>
      </c>
      <c r="CT42" s="18">
        <f t="shared" ca="1" si="36"/>
        <v>0</v>
      </c>
      <c r="CU42" s="18">
        <f t="shared" ca="1" si="36"/>
        <v>0</v>
      </c>
      <c r="CV42" s="19">
        <f t="shared" ref="CV42:CV56" ca="1" si="37">+D42+SUM(H42:CJ42)+SUM(CS42:CU42)</f>
        <v>3006378081.55725</v>
      </c>
    </row>
    <row r="43" spans="1:100" ht="12.75" customHeight="1">
      <c r="A43" s="55" t="s">
        <v>219</v>
      </c>
      <c r="B43" s="17">
        <v>1051</v>
      </c>
      <c r="C43" s="56" t="s">
        <v>147</v>
      </c>
      <c r="D43" s="19">
        <f t="shared" ca="1" si="23"/>
        <v>-1509612.84</v>
      </c>
      <c r="E43" s="18">
        <f t="shared" ca="1" si="31"/>
        <v>-60323.61</v>
      </c>
      <c r="F43" s="18">
        <f t="shared" ca="1" si="31"/>
        <v>-1449289.23</v>
      </c>
      <c r="G43" s="18">
        <f t="shared" ca="1" si="31"/>
        <v>0</v>
      </c>
      <c r="H43" s="18">
        <f t="shared" ca="1" si="31"/>
        <v>-171.39</v>
      </c>
      <c r="I43" s="18">
        <f t="shared" ca="1" si="31"/>
        <v>0</v>
      </c>
      <c r="J43" s="18">
        <f t="shared" ca="1" si="31"/>
        <v>0</v>
      </c>
      <c r="K43" s="18">
        <f t="shared" ca="1" si="31"/>
        <v>-1006276.71</v>
      </c>
      <c r="L43" s="18">
        <f t="shared" ca="1" si="31"/>
        <v>0</v>
      </c>
      <c r="M43" s="18">
        <f t="shared" ca="1" si="31"/>
        <v>0</v>
      </c>
      <c r="N43" s="18">
        <f t="shared" ca="1" si="31"/>
        <v>0</v>
      </c>
      <c r="O43" s="18">
        <f t="shared" ca="1" si="31"/>
        <v>-153964.91</v>
      </c>
      <c r="P43" s="18">
        <f t="shared" ca="1" si="31"/>
        <v>0</v>
      </c>
      <c r="Q43" s="18">
        <f t="shared" ca="1" si="31"/>
        <v>0</v>
      </c>
      <c r="R43" s="18">
        <f t="shared" ca="1" si="31"/>
        <v>0</v>
      </c>
      <c r="S43" s="18">
        <f t="shared" ca="1" si="31"/>
        <v>0</v>
      </c>
      <c r="T43" s="18">
        <f t="shared" ca="1" si="1"/>
        <v>0</v>
      </c>
      <c r="U43" s="18">
        <f t="shared" ca="1" si="32"/>
        <v>0</v>
      </c>
      <c r="V43" s="18">
        <f t="shared" ca="1" si="32"/>
        <v>-3901.2599999999998</v>
      </c>
      <c r="W43" s="18">
        <f t="shared" ca="1" si="32"/>
        <v>-139272.04</v>
      </c>
      <c r="X43" s="18">
        <f t="shared" ca="1" si="32"/>
        <v>-170.95</v>
      </c>
      <c r="Y43" s="18">
        <f t="shared" ca="1" si="32"/>
        <v>-63297.789999999994</v>
      </c>
      <c r="Z43" s="18">
        <f t="shared" ca="1" si="32"/>
        <v>-201958.57</v>
      </c>
      <c r="AA43" s="18">
        <f t="shared" ca="1" si="32"/>
        <v>0</v>
      </c>
      <c r="AB43" s="18">
        <f t="shared" ca="1" si="32"/>
        <v>0</v>
      </c>
      <c r="AC43" s="18">
        <f t="shared" ca="1" si="32"/>
        <v>-204.24</v>
      </c>
      <c r="AD43" s="18">
        <f t="shared" ca="1" si="32"/>
        <v>-371897.05</v>
      </c>
      <c r="AE43" s="18">
        <f t="shared" ca="1" si="32"/>
        <v>0</v>
      </c>
      <c r="AF43" s="18">
        <f t="shared" ca="1" si="32"/>
        <v>0</v>
      </c>
      <c r="AG43" s="18">
        <f t="shared" ca="1" si="32"/>
        <v>0</v>
      </c>
      <c r="AH43" s="18">
        <f t="shared" ca="1" si="32"/>
        <v>0</v>
      </c>
      <c r="AI43" s="18">
        <f t="shared" ca="1" si="32"/>
        <v>0</v>
      </c>
      <c r="AJ43" s="18">
        <f t="shared" ca="1" si="32"/>
        <v>-3025067.72</v>
      </c>
      <c r="AK43" s="18">
        <f t="shared" ca="1" si="29"/>
        <v>0</v>
      </c>
      <c r="AL43" s="18">
        <f t="shared" ca="1" si="29"/>
        <v>0</v>
      </c>
      <c r="AM43" s="18">
        <f t="shared" ca="1" si="29"/>
        <v>-47367.08</v>
      </c>
      <c r="AN43" s="18">
        <f t="shared" ca="1" si="29"/>
        <v>0</v>
      </c>
      <c r="AO43" s="18">
        <f t="shared" ca="1" si="29"/>
        <v>0</v>
      </c>
      <c r="AP43" s="18">
        <f t="shared" ca="1" si="29"/>
        <v>-3947.4</v>
      </c>
      <c r="AQ43" s="18">
        <f t="shared" ca="1" si="29"/>
        <v>0</v>
      </c>
      <c r="AR43" s="18">
        <f t="shared" ca="1" si="29"/>
        <v>0</v>
      </c>
      <c r="AS43" s="18">
        <f t="shared" ca="1" si="29"/>
        <v>0</v>
      </c>
      <c r="AT43" s="18">
        <f t="shared" ca="1" si="29"/>
        <v>-1692073.8</v>
      </c>
      <c r="AU43" s="18">
        <f t="shared" ca="1" si="29"/>
        <v>-346243.39999999997</v>
      </c>
      <c r="AV43" s="18">
        <f t="shared" ca="1" si="29"/>
        <v>-942.71</v>
      </c>
      <c r="AW43" s="18">
        <f t="shared" ca="1" si="29"/>
        <v>0</v>
      </c>
      <c r="AX43" s="18">
        <f t="shared" ca="1" si="29"/>
        <v>-942.71</v>
      </c>
      <c r="AY43" s="18">
        <f t="shared" ca="1" si="29"/>
        <v>0</v>
      </c>
      <c r="AZ43" s="18">
        <f t="shared" ca="1" si="29"/>
        <v>0</v>
      </c>
      <c r="BA43" s="18">
        <f t="shared" ca="1" si="33"/>
        <v>139458.06</v>
      </c>
      <c r="BB43" s="18">
        <f t="shared" ca="1" si="33"/>
        <v>0</v>
      </c>
      <c r="BC43" s="18">
        <f t="shared" ca="1" si="33"/>
        <v>0</v>
      </c>
      <c r="BD43" s="18">
        <f t="shared" ca="1" si="33"/>
        <v>-1499.57</v>
      </c>
      <c r="BE43" s="18">
        <f t="shared" ca="1" si="33"/>
        <v>0</v>
      </c>
      <c r="BF43" s="18">
        <f t="shared" ca="1" si="33"/>
        <v>0</v>
      </c>
      <c r="BG43" s="18">
        <f t="shared" ca="1" si="33"/>
        <v>0</v>
      </c>
      <c r="BH43" s="18">
        <f t="shared" ca="1" si="33"/>
        <v>0</v>
      </c>
      <c r="BI43" s="18">
        <f t="shared" ca="1" si="33"/>
        <v>0</v>
      </c>
      <c r="BJ43" s="18">
        <f t="shared" ca="1" si="33"/>
        <v>0</v>
      </c>
      <c r="BK43" s="18">
        <f t="shared" ca="1" si="33"/>
        <v>0</v>
      </c>
      <c r="BL43" s="18">
        <f t="shared" ca="1" si="33"/>
        <v>-28.240000000000002</v>
      </c>
      <c r="BM43" s="18">
        <f t="shared" ca="1" si="33"/>
        <v>0</v>
      </c>
      <c r="BN43" s="18">
        <f t="shared" ca="1" si="33"/>
        <v>-105.88999999999999</v>
      </c>
      <c r="BO43" s="18">
        <f t="shared" ca="1" si="33"/>
        <v>0</v>
      </c>
      <c r="BP43" s="18">
        <f t="shared" ca="1" si="33"/>
        <v>-1204483.49</v>
      </c>
      <c r="BQ43" s="18">
        <f t="shared" ca="1" si="34"/>
        <v>0</v>
      </c>
      <c r="BR43" s="18">
        <f t="shared" ca="1" si="34"/>
        <v>-161541.48000000001</v>
      </c>
      <c r="BS43" s="18">
        <f t="shared" ca="1" si="34"/>
        <v>-5191.84</v>
      </c>
      <c r="BT43" s="18">
        <f t="shared" ca="1" si="34"/>
        <v>0</v>
      </c>
      <c r="BU43" s="18">
        <f t="shared" ca="1" si="34"/>
        <v>0</v>
      </c>
      <c r="BV43" s="18">
        <f t="shared" ca="1" si="34"/>
        <v>0</v>
      </c>
      <c r="BW43" s="18">
        <f t="shared" ca="1" si="34"/>
        <v>0</v>
      </c>
      <c r="BX43" s="18">
        <f t="shared" ca="1" si="34"/>
        <v>0</v>
      </c>
      <c r="BY43" s="18">
        <f t="shared" ca="1" si="34"/>
        <v>0</v>
      </c>
      <c r="BZ43" s="18">
        <f t="shared" ca="1" si="34"/>
        <v>0</v>
      </c>
      <c r="CA43" s="18">
        <f t="shared" ca="1" si="34"/>
        <v>0</v>
      </c>
      <c r="CB43" s="18">
        <f t="shared" ca="1" si="34"/>
        <v>0</v>
      </c>
      <c r="CC43" s="18">
        <f t="shared" ca="1" si="34"/>
        <v>0</v>
      </c>
      <c r="CD43" s="18">
        <f t="shared" ca="1" si="35"/>
        <v>0</v>
      </c>
      <c r="CE43" s="18">
        <f t="shared" ca="1" si="35"/>
        <v>0</v>
      </c>
      <c r="CF43" s="18">
        <f t="shared" ca="1" si="35"/>
        <v>0</v>
      </c>
      <c r="CG43" s="18">
        <f t="shared" ca="1" si="35"/>
        <v>0</v>
      </c>
      <c r="CH43" s="18">
        <f t="shared" ca="1" si="35"/>
        <v>0</v>
      </c>
      <c r="CI43" s="18">
        <f t="shared" ca="1" si="35"/>
        <v>0</v>
      </c>
      <c r="CJ43" s="19">
        <f t="shared" ca="1" si="24"/>
        <v>0</v>
      </c>
      <c r="CK43" s="18">
        <f t="shared" ca="1" si="27"/>
        <v>0</v>
      </c>
      <c r="CL43" s="18">
        <f t="shared" ca="1" si="27"/>
        <v>0</v>
      </c>
      <c r="CM43" s="19">
        <f t="shared" ca="1" si="25"/>
        <v>0</v>
      </c>
      <c r="CN43" s="18">
        <f t="shared" ca="1" si="28"/>
        <v>0</v>
      </c>
      <c r="CO43" s="18">
        <f t="shared" ca="1" si="28"/>
        <v>0</v>
      </c>
      <c r="CP43" s="19">
        <f t="shared" ca="1" si="26"/>
        <v>0</v>
      </c>
      <c r="CQ43" s="18">
        <f t="shared" ca="1" si="36"/>
        <v>0</v>
      </c>
      <c r="CR43" s="18">
        <f t="shared" ca="1" si="36"/>
        <v>0</v>
      </c>
      <c r="CS43" s="18">
        <f t="shared" ca="1" si="36"/>
        <v>0</v>
      </c>
      <c r="CT43" s="18">
        <f t="shared" ca="1" si="36"/>
        <v>0</v>
      </c>
      <c r="CU43" s="18">
        <f t="shared" ca="1" si="36"/>
        <v>0</v>
      </c>
      <c r="CV43" s="19">
        <f t="shared" ca="1" si="37"/>
        <v>-9800705.0200000033</v>
      </c>
    </row>
    <row r="44" spans="1:100" ht="12.75" customHeight="1">
      <c r="A44" s="55" t="s">
        <v>221</v>
      </c>
      <c r="B44" s="17">
        <v>1052</v>
      </c>
      <c r="C44" s="56" t="s">
        <v>147</v>
      </c>
      <c r="D44" s="19">
        <f t="shared" ca="1" si="23"/>
        <v>912702.00999999978</v>
      </c>
      <c r="E44" s="18">
        <f t="shared" ca="1" si="31"/>
        <v>79363.049999999974</v>
      </c>
      <c r="F44" s="18">
        <f t="shared" ca="1" si="31"/>
        <v>0</v>
      </c>
      <c r="G44" s="18">
        <f t="shared" ca="1" si="31"/>
        <v>833338.95999999985</v>
      </c>
      <c r="H44" s="18">
        <f t="shared" ca="1" si="31"/>
        <v>38509.479999999996</v>
      </c>
      <c r="I44" s="18">
        <f t="shared" ca="1" si="31"/>
        <v>1678208.3000000012</v>
      </c>
      <c r="J44" s="18">
        <f t="shared" ca="1" si="31"/>
        <v>0</v>
      </c>
      <c r="K44" s="18">
        <f t="shared" ca="1" si="31"/>
        <v>8538490.0799999982</v>
      </c>
      <c r="L44" s="18">
        <f t="shared" ca="1" si="31"/>
        <v>0</v>
      </c>
      <c r="M44" s="18">
        <f t="shared" ca="1" si="31"/>
        <v>0</v>
      </c>
      <c r="N44" s="18">
        <f t="shared" ca="1" si="31"/>
        <v>0</v>
      </c>
      <c r="O44" s="18">
        <f t="shared" ca="1" si="31"/>
        <v>5112211.0899999989</v>
      </c>
      <c r="P44" s="18">
        <f t="shared" ca="1" si="31"/>
        <v>0</v>
      </c>
      <c r="Q44" s="18">
        <f t="shared" ca="1" si="31"/>
        <v>276073.5</v>
      </c>
      <c r="R44" s="18">
        <f t="shared" ca="1" si="31"/>
        <v>0</v>
      </c>
      <c r="S44" s="18">
        <f t="shared" ca="1" si="31"/>
        <v>0</v>
      </c>
      <c r="T44" s="18">
        <f t="shared" ca="1" si="1"/>
        <v>0</v>
      </c>
      <c r="U44" s="18">
        <f t="shared" ca="1" si="32"/>
        <v>0</v>
      </c>
      <c r="V44" s="18">
        <f t="shared" ca="1" si="32"/>
        <v>3709123.2799999942</v>
      </c>
      <c r="W44" s="18">
        <f t="shared" ca="1" si="32"/>
        <v>16607193.530000269</v>
      </c>
      <c r="X44" s="18">
        <f t="shared" ca="1" si="32"/>
        <v>0</v>
      </c>
      <c r="Y44" s="18">
        <f t="shared" ca="1" si="32"/>
        <v>1894797.02</v>
      </c>
      <c r="Z44" s="18">
        <f t="shared" ca="1" si="32"/>
        <v>1753898.12</v>
      </c>
      <c r="AA44" s="18">
        <f t="shared" ca="1" si="32"/>
        <v>0</v>
      </c>
      <c r="AB44" s="18">
        <f t="shared" ca="1" si="32"/>
        <v>0</v>
      </c>
      <c r="AC44" s="18">
        <f t="shared" ca="1" si="32"/>
        <v>14000.980000000005</v>
      </c>
      <c r="AD44" s="18">
        <f t="shared" ca="1" si="32"/>
        <v>262646.14000000007</v>
      </c>
      <c r="AE44" s="18">
        <f t="shared" ca="1" si="32"/>
        <v>0</v>
      </c>
      <c r="AF44" s="18">
        <f t="shared" ca="1" si="32"/>
        <v>0</v>
      </c>
      <c r="AG44" s="18">
        <f t="shared" ca="1" si="32"/>
        <v>0</v>
      </c>
      <c r="AH44" s="18">
        <f t="shared" ca="1" si="32"/>
        <v>1996783.76</v>
      </c>
      <c r="AI44" s="18">
        <f t="shared" ca="1" si="32"/>
        <v>0</v>
      </c>
      <c r="AJ44" s="18">
        <f t="shared" ca="1" si="32"/>
        <v>937298.25</v>
      </c>
      <c r="AK44" s="18">
        <f t="shared" ca="1" si="29"/>
        <v>0</v>
      </c>
      <c r="AL44" s="18">
        <f t="shared" ca="1" si="29"/>
        <v>0</v>
      </c>
      <c r="AM44" s="18">
        <f t="shared" ca="1" si="29"/>
        <v>1180205.5599999998</v>
      </c>
      <c r="AN44" s="18">
        <f t="shared" ca="1" si="29"/>
        <v>0</v>
      </c>
      <c r="AO44" s="18">
        <f t="shared" ca="1" si="29"/>
        <v>0</v>
      </c>
      <c r="AP44" s="18">
        <f t="shared" ca="1" si="29"/>
        <v>2371.1300000000006</v>
      </c>
      <c r="AQ44" s="18">
        <f t="shared" ca="1" si="29"/>
        <v>0</v>
      </c>
      <c r="AR44" s="18">
        <f t="shared" ca="1" si="29"/>
        <v>0</v>
      </c>
      <c r="AS44" s="18">
        <f t="shared" ca="1" si="29"/>
        <v>0</v>
      </c>
      <c r="AT44" s="18">
        <f t="shared" ca="1" si="29"/>
        <v>15895923.560000006</v>
      </c>
      <c r="AU44" s="18">
        <f t="shared" ca="1" si="29"/>
        <v>248447.28999999992</v>
      </c>
      <c r="AV44" s="18">
        <f t="shared" ca="1" si="29"/>
        <v>112655.49000000002</v>
      </c>
      <c r="AW44" s="18">
        <f t="shared" ca="1" si="29"/>
        <v>0</v>
      </c>
      <c r="AX44" s="18">
        <f t="shared" ca="1" si="29"/>
        <v>42742.140000000021</v>
      </c>
      <c r="AY44" s="18">
        <f t="shared" ca="1" si="29"/>
        <v>0</v>
      </c>
      <c r="AZ44" s="18">
        <f t="shared" ca="1" si="29"/>
        <v>0</v>
      </c>
      <c r="BA44" s="18">
        <f t="shared" ca="1" si="33"/>
        <v>0</v>
      </c>
      <c r="BB44" s="18">
        <f t="shared" ca="1" si="33"/>
        <v>0</v>
      </c>
      <c r="BC44" s="18">
        <f t="shared" ca="1" si="33"/>
        <v>0</v>
      </c>
      <c r="BD44" s="18">
        <f t="shared" ca="1" si="33"/>
        <v>564644.13999999629</v>
      </c>
      <c r="BE44" s="18">
        <f t="shared" ca="1" si="33"/>
        <v>0</v>
      </c>
      <c r="BF44" s="18">
        <f t="shared" ca="1" si="33"/>
        <v>0</v>
      </c>
      <c r="BG44" s="18">
        <f t="shared" ca="1" si="33"/>
        <v>0</v>
      </c>
      <c r="BH44" s="18">
        <f t="shared" ca="1" si="33"/>
        <v>0</v>
      </c>
      <c r="BI44" s="18">
        <f t="shared" ca="1" si="33"/>
        <v>0</v>
      </c>
      <c r="BJ44" s="18">
        <f t="shared" ca="1" si="33"/>
        <v>0</v>
      </c>
      <c r="BK44" s="18">
        <f t="shared" ca="1" si="33"/>
        <v>0</v>
      </c>
      <c r="BL44" s="18">
        <f t="shared" ca="1" si="33"/>
        <v>360.29999999999995</v>
      </c>
      <c r="BM44" s="18">
        <f t="shared" ca="1" si="33"/>
        <v>0</v>
      </c>
      <c r="BN44" s="18">
        <f t="shared" ca="1" si="33"/>
        <v>782413.85000000091</v>
      </c>
      <c r="BO44" s="18">
        <f t="shared" ca="1" si="33"/>
        <v>0</v>
      </c>
      <c r="BP44" s="18">
        <f t="shared" ca="1" si="33"/>
        <v>6091820.4100000001</v>
      </c>
      <c r="BQ44" s="18">
        <f t="shared" ca="1" si="34"/>
        <v>152126.26999999999</v>
      </c>
      <c r="BR44" s="18">
        <f t="shared" ca="1" si="34"/>
        <v>1167563.56</v>
      </c>
      <c r="BS44" s="18">
        <f t="shared" ca="1" si="34"/>
        <v>59638.67</v>
      </c>
      <c r="BT44" s="18">
        <f t="shared" ca="1" si="34"/>
        <v>0</v>
      </c>
      <c r="BU44" s="18">
        <f t="shared" ca="1" si="34"/>
        <v>0</v>
      </c>
      <c r="BV44" s="18">
        <f t="shared" ca="1" si="34"/>
        <v>0</v>
      </c>
      <c r="BW44" s="18">
        <f t="shared" ca="1" si="34"/>
        <v>0</v>
      </c>
      <c r="BX44" s="18">
        <f t="shared" ca="1" si="34"/>
        <v>0</v>
      </c>
      <c r="BY44" s="18">
        <f t="shared" ca="1" si="34"/>
        <v>0</v>
      </c>
      <c r="BZ44" s="18">
        <f t="shared" ca="1" si="34"/>
        <v>0</v>
      </c>
      <c r="CA44" s="18">
        <f t="shared" ca="1" si="34"/>
        <v>0</v>
      </c>
      <c r="CB44" s="18">
        <f t="shared" ca="1" si="34"/>
        <v>0</v>
      </c>
      <c r="CC44" s="18">
        <f t="shared" ca="1" si="34"/>
        <v>0</v>
      </c>
      <c r="CD44" s="18">
        <f t="shared" ca="1" si="35"/>
        <v>0</v>
      </c>
      <c r="CE44" s="18">
        <f t="shared" ca="1" si="35"/>
        <v>0</v>
      </c>
      <c r="CF44" s="18">
        <f t="shared" ca="1" si="35"/>
        <v>0</v>
      </c>
      <c r="CG44" s="18">
        <f t="shared" ca="1" si="35"/>
        <v>0</v>
      </c>
      <c r="CH44" s="18">
        <f t="shared" ca="1" si="35"/>
        <v>0</v>
      </c>
      <c r="CI44" s="18">
        <f t="shared" ca="1" si="35"/>
        <v>0</v>
      </c>
      <c r="CJ44" s="19">
        <f t="shared" ca="1" si="24"/>
        <v>1182062.1300000001</v>
      </c>
      <c r="CK44" s="18">
        <f t="shared" ca="1" si="27"/>
        <v>0</v>
      </c>
      <c r="CL44" s="18">
        <f t="shared" ca="1" si="27"/>
        <v>0</v>
      </c>
      <c r="CM44" s="19">
        <f t="shared" ca="1" si="25"/>
        <v>1182062.1300000001</v>
      </c>
      <c r="CN44" s="18">
        <f t="shared" ca="1" si="28"/>
        <v>91103.2</v>
      </c>
      <c r="CO44" s="18">
        <f t="shared" ca="1" si="28"/>
        <v>1090958.9300000002</v>
      </c>
      <c r="CP44" s="19">
        <f t="shared" ca="1" si="26"/>
        <v>0</v>
      </c>
      <c r="CQ44" s="18">
        <f t="shared" ca="1" si="36"/>
        <v>0</v>
      </c>
      <c r="CR44" s="18">
        <f t="shared" ca="1" si="36"/>
        <v>0</v>
      </c>
      <c r="CS44" s="18">
        <f t="shared" ca="1" si="36"/>
        <v>1132852.2100000058</v>
      </c>
      <c r="CT44" s="18">
        <f t="shared" ca="1" si="36"/>
        <v>0</v>
      </c>
      <c r="CU44" s="18">
        <f t="shared" ca="1" si="36"/>
        <v>0</v>
      </c>
      <c r="CV44" s="19">
        <f t="shared" ca="1" si="37"/>
        <v>72347762.250000268</v>
      </c>
    </row>
    <row r="45" spans="1:100" ht="12.75" customHeight="1">
      <c r="A45" s="55" t="s">
        <v>223</v>
      </c>
      <c r="B45" s="17">
        <v>1053</v>
      </c>
      <c r="C45" s="56" t="s">
        <v>147</v>
      </c>
      <c r="D45" s="19">
        <f t="shared" ca="1" si="23"/>
        <v>10864485.75</v>
      </c>
      <c r="E45" s="18">
        <f t="shared" ca="1" si="31"/>
        <v>10864485.75</v>
      </c>
      <c r="F45" s="18">
        <f t="shared" ca="1" si="31"/>
        <v>0</v>
      </c>
      <c r="G45" s="18">
        <f t="shared" ca="1" si="31"/>
        <v>0</v>
      </c>
      <c r="H45" s="18">
        <f t="shared" ca="1" si="31"/>
        <v>0</v>
      </c>
      <c r="I45" s="18">
        <f t="shared" ca="1" si="31"/>
        <v>238182249.56999999</v>
      </c>
      <c r="J45" s="18">
        <f t="shared" ca="1" si="31"/>
        <v>0</v>
      </c>
      <c r="K45" s="18">
        <f t="shared" ca="1" si="31"/>
        <v>0</v>
      </c>
      <c r="L45" s="18">
        <f t="shared" ca="1" si="31"/>
        <v>0</v>
      </c>
      <c r="M45" s="18">
        <f t="shared" ca="1" si="31"/>
        <v>0</v>
      </c>
      <c r="N45" s="18">
        <f t="shared" ca="1" si="31"/>
        <v>0</v>
      </c>
      <c r="O45" s="18">
        <f t="shared" ca="1" si="31"/>
        <v>0</v>
      </c>
      <c r="P45" s="18">
        <f t="shared" ca="1" si="31"/>
        <v>0</v>
      </c>
      <c r="Q45" s="18">
        <f t="shared" ca="1" si="31"/>
        <v>0</v>
      </c>
      <c r="R45" s="18">
        <f t="shared" ca="1" si="31"/>
        <v>0</v>
      </c>
      <c r="S45" s="18">
        <f t="shared" ca="1" si="31"/>
        <v>0</v>
      </c>
      <c r="T45" s="18">
        <f t="shared" ca="1" si="1"/>
        <v>10271003943.200001</v>
      </c>
      <c r="U45" s="18">
        <f t="shared" ca="1" si="32"/>
        <v>4457316.6700010002</v>
      </c>
      <c r="V45" s="18">
        <f t="shared" ca="1" si="32"/>
        <v>203802262.19999999</v>
      </c>
      <c r="W45" s="18">
        <f t="shared" ca="1" si="32"/>
        <v>3505207435.1900001</v>
      </c>
      <c r="X45" s="18">
        <f t="shared" ca="1" si="32"/>
        <v>0</v>
      </c>
      <c r="Y45" s="18">
        <f t="shared" ca="1" si="32"/>
        <v>0</v>
      </c>
      <c r="Z45" s="18">
        <f t="shared" ca="1" si="32"/>
        <v>7987195.9450000003</v>
      </c>
      <c r="AA45" s="18">
        <f t="shared" ca="1" si="32"/>
        <v>0</v>
      </c>
      <c r="AB45" s="18">
        <f t="shared" ca="1" si="32"/>
        <v>0</v>
      </c>
      <c r="AC45" s="18">
        <f t="shared" ca="1" si="32"/>
        <v>92693.87</v>
      </c>
      <c r="AD45" s="18">
        <f t="shared" ca="1" si="32"/>
        <v>1430545.3900000001</v>
      </c>
      <c r="AE45" s="18">
        <f t="shared" ca="1" si="32"/>
        <v>0</v>
      </c>
      <c r="AF45" s="18">
        <f t="shared" ca="1" si="32"/>
        <v>0</v>
      </c>
      <c r="AG45" s="18">
        <f t="shared" ca="1" si="32"/>
        <v>0</v>
      </c>
      <c r="AH45" s="18">
        <f t="shared" ca="1" si="32"/>
        <v>0</v>
      </c>
      <c r="AI45" s="18">
        <f t="shared" ca="1" si="32"/>
        <v>0</v>
      </c>
      <c r="AJ45" s="18">
        <f t="shared" ca="1" si="32"/>
        <v>1662103.3200030001</v>
      </c>
      <c r="AK45" s="18">
        <f t="shared" ca="1" si="29"/>
        <v>0</v>
      </c>
      <c r="AL45" s="18">
        <f t="shared" ca="1" si="29"/>
        <v>0</v>
      </c>
      <c r="AM45" s="18">
        <f t="shared" ca="1" si="29"/>
        <v>0</v>
      </c>
      <c r="AN45" s="18">
        <f t="shared" ca="1" si="29"/>
        <v>0</v>
      </c>
      <c r="AO45" s="18">
        <f t="shared" ca="1" si="29"/>
        <v>0</v>
      </c>
      <c r="AP45" s="18">
        <f t="shared" ca="1" si="29"/>
        <v>0</v>
      </c>
      <c r="AQ45" s="18">
        <f t="shared" ca="1" si="29"/>
        <v>0</v>
      </c>
      <c r="AR45" s="18">
        <f t="shared" ca="1" si="29"/>
        <v>0</v>
      </c>
      <c r="AS45" s="18">
        <f t="shared" ca="1" si="29"/>
        <v>0</v>
      </c>
      <c r="AT45" s="18">
        <f t="shared" ca="1" si="29"/>
        <v>83304895.669999987</v>
      </c>
      <c r="AU45" s="18">
        <f t="shared" ca="1" si="29"/>
        <v>435500.37000000005</v>
      </c>
      <c r="AV45" s="18">
        <f t="shared" ca="1" si="29"/>
        <v>1302972.8099999998</v>
      </c>
      <c r="AW45" s="18">
        <f t="shared" ca="1" si="29"/>
        <v>0</v>
      </c>
      <c r="AX45" s="18">
        <f t="shared" ca="1" si="29"/>
        <v>618861.66999999993</v>
      </c>
      <c r="AY45" s="18">
        <f t="shared" ca="1" si="29"/>
        <v>0</v>
      </c>
      <c r="AZ45" s="18">
        <f t="shared" ca="1" si="29"/>
        <v>0</v>
      </c>
      <c r="BA45" s="18">
        <f t="shared" ca="1" si="33"/>
        <v>0</v>
      </c>
      <c r="BB45" s="18">
        <f t="shared" ca="1" si="33"/>
        <v>0</v>
      </c>
      <c r="BC45" s="18">
        <f t="shared" ca="1" si="33"/>
        <v>0</v>
      </c>
      <c r="BD45" s="18">
        <f t="shared" ca="1" si="33"/>
        <v>510752330.9799999</v>
      </c>
      <c r="BE45" s="18">
        <f t="shared" ca="1" si="33"/>
        <v>0</v>
      </c>
      <c r="BF45" s="18">
        <f t="shared" ca="1" si="33"/>
        <v>0</v>
      </c>
      <c r="BG45" s="18">
        <f t="shared" ca="1" si="33"/>
        <v>0</v>
      </c>
      <c r="BH45" s="18">
        <f t="shared" ca="1" si="33"/>
        <v>0</v>
      </c>
      <c r="BI45" s="18">
        <f t="shared" ca="1" si="33"/>
        <v>0</v>
      </c>
      <c r="BJ45" s="18">
        <f t="shared" ca="1" si="33"/>
        <v>0</v>
      </c>
      <c r="BK45" s="18">
        <f t="shared" ca="1" si="33"/>
        <v>0</v>
      </c>
      <c r="BL45" s="18">
        <f t="shared" ca="1" si="33"/>
        <v>435500.37</v>
      </c>
      <c r="BM45" s="18">
        <f t="shared" ca="1" si="33"/>
        <v>0</v>
      </c>
      <c r="BN45" s="18">
        <f t="shared" ca="1" si="33"/>
        <v>507121481.41000003</v>
      </c>
      <c r="BO45" s="18">
        <f t="shared" ca="1" si="33"/>
        <v>0</v>
      </c>
      <c r="BP45" s="18">
        <f t="shared" ca="1" si="33"/>
        <v>42240.05</v>
      </c>
      <c r="BQ45" s="18">
        <f t="shared" ca="1" si="34"/>
        <v>0</v>
      </c>
      <c r="BR45" s="18">
        <f t="shared" ca="1" si="34"/>
        <v>0</v>
      </c>
      <c r="BS45" s="18">
        <f t="shared" ca="1" si="34"/>
        <v>8474.8299999999981</v>
      </c>
      <c r="BT45" s="18">
        <f t="shared" ca="1" si="34"/>
        <v>0</v>
      </c>
      <c r="BU45" s="18">
        <f t="shared" ca="1" si="34"/>
        <v>0</v>
      </c>
      <c r="BV45" s="18">
        <f t="shared" ca="1" si="34"/>
        <v>0</v>
      </c>
      <c r="BW45" s="18">
        <f t="shared" ca="1" si="34"/>
        <v>0</v>
      </c>
      <c r="BX45" s="18">
        <f t="shared" ca="1" si="34"/>
        <v>0</v>
      </c>
      <c r="BY45" s="18">
        <f t="shared" ca="1" si="34"/>
        <v>0</v>
      </c>
      <c r="BZ45" s="18">
        <f t="shared" ca="1" si="34"/>
        <v>0</v>
      </c>
      <c r="CA45" s="18">
        <f t="shared" ca="1" si="34"/>
        <v>0</v>
      </c>
      <c r="CB45" s="18">
        <f t="shared" ca="1" si="34"/>
        <v>0</v>
      </c>
      <c r="CC45" s="18">
        <f t="shared" ca="1" si="34"/>
        <v>0</v>
      </c>
      <c r="CD45" s="18">
        <f t="shared" ca="1" si="35"/>
        <v>0</v>
      </c>
      <c r="CE45" s="18">
        <f t="shared" ca="1" si="35"/>
        <v>0</v>
      </c>
      <c r="CF45" s="18">
        <f t="shared" ca="1" si="35"/>
        <v>0</v>
      </c>
      <c r="CG45" s="18">
        <f t="shared" ca="1" si="35"/>
        <v>0</v>
      </c>
      <c r="CH45" s="18">
        <f t="shared" ca="1" si="35"/>
        <v>0</v>
      </c>
      <c r="CI45" s="18">
        <f t="shared" ca="1" si="35"/>
        <v>0</v>
      </c>
      <c r="CJ45" s="19">
        <f t="shared" ca="1" si="24"/>
        <v>352544787.99000001</v>
      </c>
      <c r="CK45" s="18">
        <f t="shared" ref="CK45:CL63" ca="1" si="38">IFERROR(IF($C$2="Yurtiçi",INDIRECT("'"&amp;$B$2&amp;"'!"&amp;ADDRESS(MATCH($B45,INDIRECT("'"&amp;$B$2&amp;"'!$B$1:$B$1095"),0),MATCH(CK$5,INDIRECT("'"&amp;$B$2&amp;"'!5:5"),0))),IF($C$2="Yurtdışı",INDIRECT("'"&amp;$B$2&amp;"'!"&amp;ADDRESS(MATCH($B45,INDIRECT("'"&amp;$B$2&amp;"'!$B$1:$B$1095"),0),MATCH(CK$5,INDIRECT("'"&amp;$B$2&amp;"'!5:5"),0)+1)),INDIRECT("'"&amp;$B$2&amp;"'!"&amp;ADDRESS(MATCH($B45,INDIRECT("'"&amp;$B$2&amp;"'!$B$1:$B$1095"),0),MATCH(CK$5,INDIRECT("'"&amp;$B$2&amp;"'!5:5"),0)))+INDIRECT("'"&amp;$B$2&amp;"'!"&amp;ADDRESS(MATCH($B45,INDIRECT("'"&amp;$B$2&amp;"'!$B$1:$B$1095"),0),MATCH(CK$5,INDIRECT("'"&amp;$B$2&amp;"'!5:5"),0)+1)))),0)</f>
        <v>0</v>
      </c>
      <c r="CL45" s="18">
        <f t="shared" ca="1" si="38"/>
        <v>44656818.25</v>
      </c>
      <c r="CM45" s="19">
        <f t="shared" ca="1" si="25"/>
        <v>307887969.74000001</v>
      </c>
      <c r="CN45" s="18">
        <f t="shared" ref="CN45:CO63" ca="1" si="39">IFERROR(IF($C$2="Yurtiçi",INDIRECT("'"&amp;$B$2&amp;"'!"&amp;ADDRESS(MATCH($B45,INDIRECT("'"&amp;$B$2&amp;"'!$B$1:$B$1095"),0),MATCH(CN$5,INDIRECT("'"&amp;$B$2&amp;"'!5:5"),0))),IF($C$2="Yurtdışı",INDIRECT("'"&amp;$B$2&amp;"'!"&amp;ADDRESS(MATCH($B45,INDIRECT("'"&amp;$B$2&amp;"'!$B$1:$B$1095"),0),MATCH(CN$5,INDIRECT("'"&amp;$B$2&amp;"'!5:5"),0)+1)),INDIRECT("'"&amp;$B$2&amp;"'!"&amp;ADDRESS(MATCH($B45,INDIRECT("'"&amp;$B$2&amp;"'!$B$1:$B$1095"),0),MATCH(CN$5,INDIRECT("'"&amp;$B$2&amp;"'!5:5"),0)))+INDIRECT("'"&amp;$B$2&amp;"'!"&amp;ADDRESS(MATCH($B45,INDIRECT("'"&amp;$B$2&amp;"'!$B$1:$B$1095"),0),MATCH(CN$5,INDIRECT("'"&amp;$B$2&amp;"'!5:5"),0)+1)))),0)</f>
        <v>644848.82000000007</v>
      </c>
      <c r="CO45" s="18">
        <f t="shared" ca="1" si="39"/>
        <v>307243120.92000002</v>
      </c>
      <c r="CP45" s="19">
        <f t="shared" ca="1" si="26"/>
        <v>0</v>
      </c>
      <c r="CQ45" s="18">
        <f t="shared" ca="1" si="36"/>
        <v>0</v>
      </c>
      <c r="CR45" s="18">
        <f t="shared" ca="1" si="36"/>
        <v>0</v>
      </c>
      <c r="CS45" s="18">
        <f t="shared" ca="1" si="36"/>
        <v>141307888.23499998</v>
      </c>
      <c r="CT45" s="18">
        <f t="shared" ca="1" si="36"/>
        <v>0</v>
      </c>
      <c r="CU45" s="18">
        <f t="shared" ca="1" si="36"/>
        <v>140290.11000000002</v>
      </c>
      <c r="CV45" s="19">
        <f t="shared" ca="1" si="37"/>
        <v>15842705455.600004</v>
      </c>
    </row>
    <row r="46" spans="1:100" ht="12.75" customHeight="1">
      <c r="A46" s="55" t="s">
        <v>225</v>
      </c>
      <c r="B46" s="17">
        <v>1055</v>
      </c>
      <c r="C46" s="56" t="s">
        <v>147</v>
      </c>
      <c r="D46" s="19">
        <f t="shared" ca="1" si="23"/>
        <v>-40954.04</v>
      </c>
      <c r="E46" s="18">
        <f t="shared" ca="1" si="31"/>
        <v>-15079.24</v>
      </c>
      <c r="F46" s="18">
        <f t="shared" ca="1" si="31"/>
        <v>-25874.799999999999</v>
      </c>
      <c r="G46" s="18">
        <f t="shared" ca="1" si="31"/>
        <v>0</v>
      </c>
      <c r="H46" s="18">
        <f t="shared" ca="1" si="31"/>
        <v>0</v>
      </c>
      <c r="I46" s="18">
        <f t="shared" ca="1" si="31"/>
        <v>194.18</v>
      </c>
      <c r="J46" s="18">
        <f t="shared" ca="1" si="31"/>
        <v>0</v>
      </c>
      <c r="K46" s="18">
        <f t="shared" ca="1" si="31"/>
        <v>0</v>
      </c>
      <c r="L46" s="18">
        <f t="shared" ca="1" si="31"/>
        <v>0</v>
      </c>
      <c r="M46" s="18">
        <f t="shared" ca="1" si="31"/>
        <v>0</v>
      </c>
      <c r="N46" s="18">
        <f t="shared" ca="1" si="31"/>
        <v>0</v>
      </c>
      <c r="O46" s="18">
        <f t="shared" ca="1" si="31"/>
        <v>-374109.28</v>
      </c>
      <c r="P46" s="18">
        <f t="shared" ca="1" si="31"/>
        <v>0</v>
      </c>
      <c r="Q46" s="18">
        <f t="shared" ca="1" si="31"/>
        <v>0</v>
      </c>
      <c r="R46" s="18">
        <f t="shared" ca="1" si="31"/>
        <v>0</v>
      </c>
      <c r="S46" s="18">
        <f t="shared" ca="1" si="31"/>
        <v>0</v>
      </c>
      <c r="T46" s="18">
        <f t="shared" ca="1" si="1"/>
        <v>0</v>
      </c>
      <c r="U46" s="18">
        <f t="shared" ca="1" si="32"/>
        <v>0</v>
      </c>
      <c r="V46" s="18">
        <f t="shared" ca="1" si="32"/>
        <v>-574648.03</v>
      </c>
      <c r="W46" s="18">
        <f t="shared" ca="1" si="32"/>
        <v>-3524843.51</v>
      </c>
      <c r="X46" s="18">
        <f t="shared" ca="1" si="32"/>
        <v>0</v>
      </c>
      <c r="Y46" s="18">
        <f t="shared" ca="1" si="32"/>
        <v>-30818.51</v>
      </c>
      <c r="Z46" s="18">
        <f t="shared" ca="1" si="32"/>
        <v>-50358.63</v>
      </c>
      <c r="AA46" s="18">
        <f t="shared" ca="1" si="32"/>
        <v>-158.19</v>
      </c>
      <c r="AB46" s="18">
        <f t="shared" ca="1" si="32"/>
        <v>-1370.24</v>
      </c>
      <c r="AC46" s="18">
        <f t="shared" ca="1" si="32"/>
        <v>-8613.7900000000009</v>
      </c>
      <c r="AD46" s="18">
        <f t="shared" ca="1" si="32"/>
        <v>-18418.509999999998</v>
      </c>
      <c r="AE46" s="18">
        <f t="shared" ca="1" si="32"/>
        <v>0</v>
      </c>
      <c r="AF46" s="18">
        <f t="shared" ca="1" si="32"/>
        <v>0</v>
      </c>
      <c r="AG46" s="18">
        <f t="shared" ca="1" si="32"/>
        <v>0</v>
      </c>
      <c r="AH46" s="18">
        <f t="shared" ca="1" si="32"/>
        <v>0</v>
      </c>
      <c r="AI46" s="18">
        <f t="shared" ca="1" si="32"/>
        <v>0</v>
      </c>
      <c r="AJ46" s="18">
        <f t="shared" ca="1" si="32"/>
        <v>-3703639.16</v>
      </c>
      <c r="AK46" s="18">
        <f t="shared" ca="1" si="29"/>
        <v>0</v>
      </c>
      <c r="AL46" s="18">
        <f t="shared" ca="1" si="29"/>
        <v>0</v>
      </c>
      <c r="AM46" s="18">
        <f t="shared" ca="1" si="29"/>
        <v>-781.6</v>
      </c>
      <c r="AN46" s="18">
        <f t="shared" ca="1" si="29"/>
        <v>0</v>
      </c>
      <c r="AO46" s="18">
        <f t="shared" ca="1" si="29"/>
        <v>0</v>
      </c>
      <c r="AP46" s="18">
        <f t="shared" ca="1" si="29"/>
        <v>0</v>
      </c>
      <c r="AQ46" s="18">
        <f t="shared" ca="1" si="29"/>
        <v>0</v>
      </c>
      <c r="AR46" s="18">
        <f t="shared" ca="1" si="29"/>
        <v>0</v>
      </c>
      <c r="AS46" s="18">
        <f t="shared" ca="1" si="29"/>
        <v>0</v>
      </c>
      <c r="AT46" s="18">
        <f t="shared" ca="1" si="29"/>
        <v>-349825.93</v>
      </c>
      <c r="AU46" s="18">
        <f t="shared" ca="1" si="29"/>
        <v>-5965.6</v>
      </c>
      <c r="AV46" s="18">
        <f t="shared" ca="1" si="29"/>
        <v>-16267.77</v>
      </c>
      <c r="AW46" s="18">
        <f t="shared" ca="1" si="29"/>
        <v>0</v>
      </c>
      <c r="AX46" s="18">
        <f t="shared" ca="1" si="29"/>
        <v>-5422.59</v>
      </c>
      <c r="AY46" s="18">
        <f t="shared" ca="1" si="29"/>
        <v>0</v>
      </c>
      <c r="AZ46" s="18">
        <f t="shared" ca="1" si="29"/>
        <v>0</v>
      </c>
      <c r="BA46" s="18">
        <f t="shared" ca="1" si="33"/>
        <v>0</v>
      </c>
      <c r="BB46" s="18">
        <f t="shared" ca="1" si="33"/>
        <v>0</v>
      </c>
      <c r="BC46" s="18">
        <f t="shared" ca="1" si="33"/>
        <v>0</v>
      </c>
      <c r="BD46" s="18">
        <f t="shared" ca="1" si="33"/>
        <v>-23660.45</v>
      </c>
      <c r="BE46" s="18">
        <f t="shared" ca="1" si="33"/>
        <v>0</v>
      </c>
      <c r="BF46" s="18">
        <f t="shared" ca="1" si="33"/>
        <v>0</v>
      </c>
      <c r="BG46" s="18">
        <f t="shared" ca="1" si="33"/>
        <v>0</v>
      </c>
      <c r="BH46" s="18">
        <f t="shared" ca="1" si="33"/>
        <v>0</v>
      </c>
      <c r="BI46" s="18">
        <f t="shared" ca="1" si="33"/>
        <v>0</v>
      </c>
      <c r="BJ46" s="18">
        <f t="shared" ca="1" si="33"/>
        <v>0</v>
      </c>
      <c r="BK46" s="18">
        <f t="shared" ca="1" si="33"/>
        <v>0</v>
      </c>
      <c r="BL46" s="18">
        <f t="shared" ca="1" si="33"/>
        <v>0</v>
      </c>
      <c r="BM46" s="18">
        <f t="shared" ca="1" si="33"/>
        <v>0</v>
      </c>
      <c r="BN46" s="18">
        <f t="shared" ca="1" si="33"/>
        <v>-63043.32</v>
      </c>
      <c r="BO46" s="18">
        <f t="shared" ca="1" si="33"/>
        <v>0</v>
      </c>
      <c r="BP46" s="18">
        <f t="shared" ca="1" si="33"/>
        <v>-4635.87</v>
      </c>
      <c r="BQ46" s="18">
        <f t="shared" ca="1" si="34"/>
        <v>0</v>
      </c>
      <c r="BR46" s="18">
        <f t="shared" ca="1" si="34"/>
        <v>-263829.74</v>
      </c>
      <c r="BS46" s="18">
        <f t="shared" ca="1" si="34"/>
        <v>-53383</v>
      </c>
      <c r="BT46" s="18">
        <f t="shared" ca="1" si="34"/>
        <v>0</v>
      </c>
      <c r="BU46" s="18">
        <f t="shared" ca="1" si="34"/>
        <v>0</v>
      </c>
      <c r="BV46" s="18">
        <f t="shared" ca="1" si="34"/>
        <v>0</v>
      </c>
      <c r="BW46" s="18">
        <f t="shared" ca="1" si="34"/>
        <v>0</v>
      </c>
      <c r="BX46" s="18">
        <f t="shared" ca="1" si="34"/>
        <v>0</v>
      </c>
      <c r="BY46" s="18">
        <f t="shared" ca="1" si="34"/>
        <v>0</v>
      </c>
      <c r="BZ46" s="18">
        <f t="shared" ca="1" si="34"/>
        <v>0</v>
      </c>
      <c r="CA46" s="18">
        <f t="shared" ca="1" si="34"/>
        <v>0</v>
      </c>
      <c r="CB46" s="18">
        <f t="shared" ca="1" si="34"/>
        <v>-51522.69</v>
      </c>
      <c r="CC46" s="18">
        <f t="shared" ca="1" si="34"/>
        <v>0</v>
      </c>
      <c r="CD46" s="18">
        <f t="shared" ca="1" si="35"/>
        <v>-565.19000000000005</v>
      </c>
      <c r="CE46" s="18">
        <f t="shared" ca="1" si="35"/>
        <v>0</v>
      </c>
      <c r="CF46" s="18">
        <f t="shared" ca="1" si="35"/>
        <v>0</v>
      </c>
      <c r="CG46" s="18">
        <f t="shared" ca="1" si="35"/>
        <v>0</v>
      </c>
      <c r="CH46" s="18">
        <f t="shared" ca="1" si="35"/>
        <v>0</v>
      </c>
      <c r="CI46" s="18">
        <f t="shared" ca="1" si="35"/>
        <v>0</v>
      </c>
      <c r="CJ46" s="19">
        <f t="shared" ca="1" si="24"/>
        <v>-1357075.640000002</v>
      </c>
      <c r="CK46" s="18">
        <f t="shared" ca="1" si="38"/>
        <v>-32032.79</v>
      </c>
      <c r="CL46" s="18">
        <f t="shared" ca="1" si="38"/>
        <v>0</v>
      </c>
      <c r="CM46" s="19">
        <f t="shared" ca="1" si="25"/>
        <v>-1079239.850000001</v>
      </c>
      <c r="CN46" s="18">
        <f t="shared" ca="1" si="39"/>
        <v>-12278.0000000009</v>
      </c>
      <c r="CO46" s="18">
        <f t="shared" ca="1" si="39"/>
        <v>-1066961.8500000001</v>
      </c>
      <c r="CP46" s="19">
        <f t="shared" ca="1" si="26"/>
        <v>-245803.00000000099</v>
      </c>
      <c r="CQ46" s="18">
        <f t="shared" ca="1" si="36"/>
        <v>0</v>
      </c>
      <c r="CR46" s="18">
        <f t="shared" ca="1" si="36"/>
        <v>-245803.00000000099</v>
      </c>
      <c r="CS46" s="18">
        <f t="shared" ca="1" si="36"/>
        <v>-508.98</v>
      </c>
      <c r="CT46" s="18">
        <f t="shared" ca="1" si="36"/>
        <v>0</v>
      </c>
      <c r="CU46" s="18">
        <f t="shared" ca="1" si="36"/>
        <v>0</v>
      </c>
      <c r="CV46" s="19">
        <f t="shared" ca="1" si="37"/>
        <v>-10524226.079999998</v>
      </c>
    </row>
    <row r="47" spans="1:100" ht="12.75" customHeight="1">
      <c r="A47" s="55" t="s">
        <v>227</v>
      </c>
      <c r="B47" s="17">
        <v>1056</v>
      </c>
      <c r="C47" s="56" t="s">
        <v>147</v>
      </c>
      <c r="D47" s="19">
        <f t="shared" ca="1" si="23"/>
        <v>106874.75999999969</v>
      </c>
      <c r="E47" s="18">
        <f t="shared" ca="1" si="31"/>
        <v>0</v>
      </c>
      <c r="F47" s="18">
        <f t="shared" ca="1" si="31"/>
        <v>68407.759999999689</v>
      </c>
      <c r="G47" s="18">
        <f t="shared" ca="1" si="31"/>
        <v>38467</v>
      </c>
      <c r="H47" s="18">
        <f t="shared" ca="1" si="31"/>
        <v>0</v>
      </c>
      <c r="I47" s="18">
        <f t="shared" ca="1" si="31"/>
        <v>5741685.1400000006</v>
      </c>
      <c r="J47" s="18">
        <f t="shared" ca="1" si="31"/>
        <v>0</v>
      </c>
      <c r="K47" s="18">
        <f t="shared" ca="1" si="31"/>
        <v>0</v>
      </c>
      <c r="L47" s="18">
        <f t="shared" ca="1" si="31"/>
        <v>0</v>
      </c>
      <c r="M47" s="18">
        <f t="shared" ca="1" si="31"/>
        <v>0</v>
      </c>
      <c r="N47" s="18">
        <f t="shared" ca="1" si="31"/>
        <v>0</v>
      </c>
      <c r="O47" s="18">
        <f t="shared" ca="1" si="31"/>
        <v>0</v>
      </c>
      <c r="P47" s="18">
        <f t="shared" ca="1" si="31"/>
        <v>0</v>
      </c>
      <c r="Q47" s="18">
        <f t="shared" ca="1" si="31"/>
        <v>0</v>
      </c>
      <c r="R47" s="18">
        <f t="shared" ca="1" si="31"/>
        <v>0</v>
      </c>
      <c r="S47" s="18">
        <f t="shared" ca="1" si="31"/>
        <v>0</v>
      </c>
      <c r="T47" s="18">
        <f t="shared" ca="1" si="1"/>
        <v>2654955255.6898656</v>
      </c>
      <c r="U47" s="18">
        <f t="shared" ca="1" si="32"/>
        <v>5433645.0300000003</v>
      </c>
      <c r="V47" s="18">
        <f t="shared" ca="1" si="32"/>
        <v>4360675.2100000614</v>
      </c>
      <c r="W47" s="18">
        <f t="shared" ca="1" si="32"/>
        <v>3265700.4699999988</v>
      </c>
      <c r="X47" s="18">
        <f t="shared" ca="1" si="32"/>
        <v>0</v>
      </c>
      <c r="Y47" s="18">
        <f t="shared" ca="1" si="32"/>
        <v>0</v>
      </c>
      <c r="Z47" s="18">
        <f t="shared" ca="1" si="32"/>
        <v>0</v>
      </c>
      <c r="AA47" s="18">
        <f t="shared" ca="1" si="32"/>
        <v>0</v>
      </c>
      <c r="AB47" s="18">
        <f t="shared" ca="1" si="32"/>
        <v>0</v>
      </c>
      <c r="AC47" s="18">
        <f t="shared" ca="1" si="32"/>
        <v>7897.76</v>
      </c>
      <c r="AD47" s="18">
        <f t="shared" ca="1" si="32"/>
        <v>15707.199999999997</v>
      </c>
      <c r="AE47" s="18">
        <f t="shared" ca="1" si="32"/>
        <v>0</v>
      </c>
      <c r="AF47" s="18">
        <f t="shared" ca="1" si="32"/>
        <v>0</v>
      </c>
      <c r="AG47" s="18">
        <f t="shared" ca="1" si="32"/>
        <v>0</v>
      </c>
      <c r="AH47" s="18">
        <f t="shared" ca="1" si="32"/>
        <v>0</v>
      </c>
      <c r="AI47" s="18">
        <f t="shared" ca="1" si="32"/>
        <v>0</v>
      </c>
      <c r="AJ47" s="18">
        <f t="shared" ca="1" si="32"/>
        <v>1319965.0900000001</v>
      </c>
      <c r="AK47" s="18">
        <f t="shared" ca="1" si="29"/>
        <v>0</v>
      </c>
      <c r="AL47" s="18">
        <f t="shared" ca="1" si="29"/>
        <v>0</v>
      </c>
      <c r="AM47" s="18">
        <f t="shared" ca="1" si="29"/>
        <v>0</v>
      </c>
      <c r="AN47" s="18">
        <f t="shared" ca="1" si="29"/>
        <v>0</v>
      </c>
      <c r="AO47" s="18">
        <f t="shared" ca="1" si="29"/>
        <v>0</v>
      </c>
      <c r="AP47" s="18">
        <f t="shared" ca="1" si="29"/>
        <v>0</v>
      </c>
      <c r="AQ47" s="18">
        <f t="shared" ca="1" si="29"/>
        <v>0</v>
      </c>
      <c r="AR47" s="18">
        <f t="shared" ca="1" si="29"/>
        <v>0</v>
      </c>
      <c r="AS47" s="18">
        <f t="shared" ca="1" si="29"/>
        <v>0</v>
      </c>
      <c r="AT47" s="18">
        <f t="shared" ca="1" si="29"/>
        <v>95850</v>
      </c>
      <c r="AU47" s="18">
        <f t="shared" ca="1" si="29"/>
        <v>8052.5299999999888</v>
      </c>
      <c r="AV47" s="18">
        <f t="shared" ca="1" si="29"/>
        <v>0</v>
      </c>
      <c r="AW47" s="18">
        <f t="shared" ca="1" si="29"/>
        <v>0</v>
      </c>
      <c r="AX47" s="18">
        <f t="shared" ca="1" si="29"/>
        <v>3102.530000000002</v>
      </c>
      <c r="AY47" s="18">
        <f t="shared" ca="1" si="29"/>
        <v>0</v>
      </c>
      <c r="AZ47" s="18">
        <f t="shared" ca="1" si="29"/>
        <v>0</v>
      </c>
      <c r="BA47" s="18">
        <f t="shared" ca="1" si="33"/>
        <v>0</v>
      </c>
      <c r="BB47" s="18">
        <f t="shared" ca="1" si="33"/>
        <v>0</v>
      </c>
      <c r="BC47" s="18">
        <f t="shared" ca="1" si="33"/>
        <v>0</v>
      </c>
      <c r="BD47" s="18">
        <f t="shared" ca="1" si="33"/>
        <v>4243491.7299999995</v>
      </c>
      <c r="BE47" s="18">
        <f t="shared" ca="1" si="33"/>
        <v>0</v>
      </c>
      <c r="BF47" s="18">
        <f t="shared" ca="1" si="33"/>
        <v>0</v>
      </c>
      <c r="BG47" s="18">
        <f t="shared" ca="1" si="33"/>
        <v>0</v>
      </c>
      <c r="BH47" s="18">
        <f t="shared" ca="1" si="33"/>
        <v>0</v>
      </c>
      <c r="BI47" s="18">
        <f t="shared" ca="1" si="33"/>
        <v>0</v>
      </c>
      <c r="BJ47" s="18">
        <f t="shared" ca="1" si="33"/>
        <v>0</v>
      </c>
      <c r="BK47" s="18">
        <f t="shared" ca="1" si="33"/>
        <v>0</v>
      </c>
      <c r="BL47" s="18">
        <f t="shared" ca="1" si="33"/>
        <v>0</v>
      </c>
      <c r="BM47" s="18">
        <f t="shared" ca="1" si="33"/>
        <v>0</v>
      </c>
      <c r="BN47" s="18">
        <f t="shared" ca="1" si="33"/>
        <v>40527786.239998281</v>
      </c>
      <c r="BO47" s="18">
        <f t="shared" ca="1" si="33"/>
        <v>0</v>
      </c>
      <c r="BP47" s="18">
        <f t="shared" ca="1" si="33"/>
        <v>0</v>
      </c>
      <c r="BQ47" s="18">
        <f t="shared" ca="1" si="34"/>
        <v>0</v>
      </c>
      <c r="BR47" s="18">
        <f t="shared" ca="1" si="34"/>
        <v>0</v>
      </c>
      <c r="BS47" s="18">
        <f t="shared" ca="1" si="34"/>
        <v>0</v>
      </c>
      <c r="BT47" s="18">
        <f t="shared" ca="1" si="34"/>
        <v>0</v>
      </c>
      <c r="BU47" s="18">
        <f t="shared" ca="1" si="34"/>
        <v>0</v>
      </c>
      <c r="BV47" s="18">
        <f t="shared" ca="1" si="34"/>
        <v>0</v>
      </c>
      <c r="BW47" s="18">
        <f t="shared" ca="1" si="34"/>
        <v>0</v>
      </c>
      <c r="BX47" s="18">
        <f t="shared" ca="1" si="34"/>
        <v>0</v>
      </c>
      <c r="BY47" s="18">
        <f t="shared" ca="1" si="34"/>
        <v>0</v>
      </c>
      <c r="BZ47" s="18">
        <f t="shared" ca="1" si="34"/>
        <v>0</v>
      </c>
      <c r="CA47" s="18">
        <f t="shared" ca="1" si="34"/>
        <v>0</v>
      </c>
      <c r="CB47" s="18">
        <f t="shared" ca="1" si="34"/>
        <v>0</v>
      </c>
      <c r="CC47" s="18">
        <f t="shared" ca="1" si="34"/>
        <v>0</v>
      </c>
      <c r="CD47" s="18">
        <f t="shared" ca="1" si="35"/>
        <v>0</v>
      </c>
      <c r="CE47" s="18">
        <f t="shared" ca="1" si="35"/>
        <v>0</v>
      </c>
      <c r="CF47" s="18">
        <f t="shared" ca="1" si="35"/>
        <v>0</v>
      </c>
      <c r="CG47" s="18">
        <f t="shared" ca="1" si="35"/>
        <v>0</v>
      </c>
      <c r="CH47" s="18">
        <f t="shared" ca="1" si="35"/>
        <v>0</v>
      </c>
      <c r="CI47" s="18">
        <f t="shared" ca="1" si="35"/>
        <v>154671.77999999991</v>
      </c>
      <c r="CJ47" s="19">
        <f t="shared" ca="1" si="24"/>
        <v>-100866.16999999993</v>
      </c>
      <c r="CK47" s="18">
        <f t="shared" ca="1" si="38"/>
        <v>0</v>
      </c>
      <c r="CL47" s="18">
        <f t="shared" ca="1" si="38"/>
        <v>378272</v>
      </c>
      <c r="CM47" s="19">
        <f t="shared" ca="1" si="25"/>
        <v>0</v>
      </c>
      <c r="CN47" s="18">
        <f t="shared" ca="1" si="39"/>
        <v>0</v>
      </c>
      <c r="CO47" s="18">
        <f t="shared" ca="1" si="39"/>
        <v>0</v>
      </c>
      <c r="CP47" s="19">
        <f t="shared" ca="1" si="26"/>
        <v>-479138.16999999993</v>
      </c>
      <c r="CQ47" s="18">
        <f t="shared" ca="1" si="36"/>
        <v>0</v>
      </c>
      <c r="CR47" s="18">
        <f t="shared" ca="1" si="36"/>
        <v>-479138.16999999993</v>
      </c>
      <c r="CS47" s="18">
        <f t="shared" ca="1" si="36"/>
        <v>48766983.709995948</v>
      </c>
      <c r="CT47" s="18">
        <f t="shared" ca="1" si="36"/>
        <v>1934015.8400000371</v>
      </c>
      <c r="CU47" s="18">
        <f t="shared" ca="1" si="36"/>
        <v>27304.39</v>
      </c>
      <c r="CV47" s="19">
        <f t="shared" ca="1" si="37"/>
        <v>2770867798.9298606</v>
      </c>
    </row>
    <row r="48" spans="1:100" ht="12.75" customHeight="1">
      <c r="A48" s="55" t="s">
        <v>229</v>
      </c>
      <c r="B48" s="17">
        <v>1057</v>
      </c>
      <c r="C48" s="56" t="s">
        <v>147</v>
      </c>
      <c r="D48" s="19">
        <f t="shared" ca="1" si="23"/>
        <v>27469827.920000054</v>
      </c>
      <c r="E48" s="18">
        <f t="shared" ca="1" si="31"/>
        <v>16969059.070000056</v>
      </c>
      <c r="F48" s="18">
        <f t="shared" ca="1" si="31"/>
        <v>6664745.5999999931</v>
      </c>
      <c r="G48" s="18">
        <f t="shared" ca="1" si="31"/>
        <v>3836023.2500000051</v>
      </c>
      <c r="H48" s="18">
        <f t="shared" ca="1" si="31"/>
        <v>93640.710000000152</v>
      </c>
      <c r="I48" s="18">
        <f t="shared" ca="1" si="31"/>
        <v>19348731.299999978</v>
      </c>
      <c r="J48" s="18">
        <f t="shared" ca="1" si="31"/>
        <v>0</v>
      </c>
      <c r="K48" s="18">
        <f t="shared" ca="1" si="31"/>
        <v>0</v>
      </c>
      <c r="L48" s="18">
        <f t="shared" ca="1" si="31"/>
        <v>0</v>
      </c>
      <c r="M48" s="18">
        <f t="shared" ca="1" si="31"/>
        <v>0</v>
      </c>
      <c r="N48" s="18">
        <f t="shared" ca="1" si="31"/>
        <v>0</v>
      </c>
      <c r="O48" s="18">
        <f t="shared" ca="1" si="31"/>
        <v>1072961.9999999995</v>
      </c>
      <c r="P48" s="18">
        <f t="shared" ca="1" si="31"/>
        <v>0</v>
      </c>
      <c r="Q48" s="18">
        <f t="shared" ca="1" si="31"/>
        <v>0</v>
      </c>
      <c r="R48" s="18">
        <f t="shared" ca="1" si="31"/>
        <v>0</v>
      </c>
      <c r="S48" s="18">
        <f t="shared" ca="1" si="31"/>
        <v>0</v>
      </c>
      <c r="T48" s="18">
        <f t="shared" ca="1" si="1"/>
        <v>0</v>
      </c>
      <c r="U48" s="18">
        <f t="shared" ca="1" si="32"/>
        <v>0</v>
      </c>
      <c r="V48" s="18">
        <f t="shared" ca="1" si="32"/>
        <v>11446973.869999999</v>
      </c>
      <c r="W48" s="18">
        <f t="shared" ca="1" si="32"/>
        <v>138626333.76000002</v>
      </c>
      <c r="X48" s="18">
        <f t="shared" ca="1" si="32"/>
        <v>0</v>
      </c>
      <c r="Y48" s="18">
        <f t="shared" ca="1" si="32"/>
        <v>30655211.369999811</v>
      </c>
      <c r="Z48" s="18">
        <f t="shared" ca="1" si="32"/>
        <v>6438331.0099999923</v>
      </c>
      <c r="AA48" s="18">
        <f t="shared" ca="1" si="32"/>
        <v>0</v>
      </c>
      <c r="AB48" s="18">
        <f t="shared" ca="1" si="32"/>
        <v>0</v>
      </c>
      <c r="AC48" s="18">
        <f t="shared" ca="1" si="32"/>
        <v>722592.75000004226</v>
      </c>
      <c r="AD48" s="18">
        <f t="shared" ca="1" si="32"/>
        <v>2673552.5400000028</v>
      </c>
      <c r="AE48" s="18">
        <f t="shared" ca="1" si="32"/>
        <v>0</v>
      </c>
      <c r="AF48" s="18">
        <f t="shared" ca="1" si="32"/>
        <v>5951.25</v>
      </c>
      <c r="AG48" s="18">
        <f t="shared" ca="1" si="32"/>
        <v>0</v>
      </c>
      <c r="AH48" s="18">
        <f t="shared" ca="1" si="32"/>
        <v>0</v>
      </c>
      <c r="AI48" s="18">
        <f t="shared" ca="1" si="32"/>
        <v>0</v>
      </c>
      <c r="AJ48" s="18">
        <f t="shared" ca="1" si="32"/>
        <v>1549116.75</v>
      </c>
      <c r="AK48" s="18">
        <f t="shared" ca="1" si="29"/>
        <v>0</v>
      </c>
      <c r="AL48" s="18">
        <f t="shared" ca="1" si="29"/>
        <v>0</v>
      </c>
      <c r="AM48" s="18">
        <f t="shared" ca="1" si="29"/>
        <v>3000</v>
      </c>
      <c r="AN48" s="18">
        <f t="shared" ca="1" si="29"/>
        <v>0</v>
      </c>
      <c r="AO48" s="18">
        <f t="shared" ca="1" si="29"/>
        <v>0</v>
      </c>
      <c r="AP48" s="18">
        <f t="shared" ca="1" si="29"/>
        <v>2557322.1100000045</v>
      </c>
      <c r="AQ48" s="18">
        <f t="shared" ca="1" si="29"/>
        <v>0</v>
      </c>
      <c r="AR48" s="18">
        <f t="shared" ca="1" si="29"/>
        <v>0</v>
      </c>
      <c r="AS48" s="18">
        <f t="shared" ca="1" si="29"/>
        <v>0</v>
      </c>
      <c r="AT48" s="18">
        <f t="shared" ca="1" si="29"/>
        <v>75563881.859999925</v>
      </c>
      <c r="AU48" s="18">
        <f t="shared" ca="1" si="29"/>
        <v>1186031.2600000007</v>
      </c>
      <c r="AV48" s="18">
        <f t="shared" ca="1" si="29"/>
        <v>4371142.3900000136</v>
      </c>
      <c r="AW48" s="18">
        <f t="shared" ca="1" si="29"/>
        <v>0</v>
      </c>
      <c r="AX48" s="18">
        <f t="shared" ca="1" si="29"/>
        <v>667564.46000000054</v>
      </c>
      <c r="AY48" s="18">
        <f t="shared" ca="1" si="29"/>
        <v>0</v>
      </c>
      <c r="AZ48" s="18">
        <f t="shared" ca="1" si="29"/>
        <v>0</v>
      </c>
      <c r="BA48" s="18">
        <f t="shared" ca="1" si="33"/>
        <v>0</v>
      </c>
      <c r="BB48" s="18">
        <f t="shared" ca="1" si="33"/>
        <v>0</v>
      </c>
      <c r="BC48" s="18">
        <f t="shared" ca="1" si="33"/>
        <v>0</v>
      </c>
      <c r="BD48" s="18">
        <f t="shared" ca="1" si="33"/>
        <v>16514034.450000005</v>
      </c>
      <c r="BE48" s="18">
        <f t="shared" ca="1" si="33"/>
        <v>124912.48999999999</v>
      </c>
      <c r="BF48" s="18">
        <f t="shared" ca="1" si="33"/>
        <v>0</v>
      </c>
      <c r="BG48" s="18">
        <f t="shared" ca="1" si="33"/>
        <v>0</v>
      </c>
      <c r="BH48" s="18">
        <f t="shared" ca="1" si="33"/>
        <v>0</v>
      </c>
      <c r="BI48" s="18">
        <f t="shared" ca="1" si="33"/>
        <v>0</v>
      </c>
      <c r="BJ48" s="18">
        <f t="shared" ca="1" si="33"/>
        <v>0</v>
      </c>
      <c r="BK48" s="18">
        <f t="shared" ca="1" si="33"/>
        <v>0</v>
      </c>
      <c r="BL48" s="18">
        <f t="shared" ca="1" si="33"/>
        <v>0</v>
      </c>
      <c r="BM48" s="18">
        <f t="shared" ca="1" si="33"/>
        <v>0</v>
      </c>
      <c r="BN48" s="18">
        <f t="shared" ca="1" si="33"/>
        <v>75362813.439999938</v>
      </c>
      <c r="BO48" s="18">
        <f t="shared" ca="1" si="33"/>
        <v>0</v>
      </c>
      <c r="BP48" s="18">
        <f t="shared" ca="1" si="33"/>
        <v>83099921.779999942</v>
      </c>
      <c r="BQ48" s="18">
        <f t="shared" ca="1" si="34"/>
        <v>75360.009999999995</v>
      </c>
      <c r="BR48" s="18">
        <f t="shared" ca="1" si="34"/>
        <v>796776.63</v>
      </c>
      <c r="BS48" s="18">
        <f t="shared" ca="1" si="34"/>
        <v>18940414.550000083</v>
      </c>
      <c r="BT48" s="18">
        <f t="shared" ca="1" si="34"/>
        <v>0</v>
      </c>
      <c r="BU48" s="18">
        <f t="shared" ca="1" si="34"/>
        <v>0</v>
      </c>
      <c r="BV48" s="18">
        <f t="shared" ca="1" si="34"/>
        <v>0</v>
      </c>
      <c r="BW48" s="18">
        <f t="shared" ca="1" si="34"/>
        <v>0</v>
      </c>
      <c r="BX48" s="18">
        <f t="shared" ca="1" si="34"/>
        <v>0</v>
      </c>
      <c r="BY48" s="18">
        <f t="shared" ca="1" si="34"/>
        <v>0</v>
      </c>
      <c r="BZ48" s="18">
        <f t="shared" ca="1" si="34"/>
        <v>0</v>
      </c>
      <c r="CA48" s="18">
        <f t="shared" ca="1" si="34"/>
        <v>0</v>
      </c>
      <c r="CB48" s="18">
        <f t="shared" ca="1" si="34"/>
        <v>0</v>
      </c>
      <c r="CC48" s="18">
        <f t="shared" ca="1" si="34"/>
        <v>0</v>
      </c>
      <c r="CD48" s="18">
        <f t="shared" ca="1" si="35"/>
        <v>0</v>
      </c>
      <c r="CE48" s="18">
        <f t="shared" ca="1" si="35"/>
        <v>0</v>
      </c>
      <c r="CF48" s="18">
        <f t="shared" ca="1" si="35"/>
        <v>0</v>
      </c>
      <c r="CG48" s="18">
        <f t="shared" ca="1" si="35"/>
        <v>0</v>
      </c>
      <c r="CH48" s="18">
        <f t="shared" ca="1" si="35"/>
        <v>0</v>
      </c>
      <c r="CI48" s="18">
        <f t="shared" ca="1" si="35"/>
        <v>0</v>
      </c>
      <c r="CJ48" s="19">
        <f t="shared" ca="1" si="24"/>
        <v>0</v>
      </c>
      <c r="CK48" s="18">
        <f t="shared" ca="1" si="38"/>
        <v>0</v>
      </c>
      <c r="CL48" s="18">
        <f t="shared" ca="1" si="38"/>
        <v>0</v>
      </c>
      <c r="CM48" s="19">
        <f t="shared" ca="1" si="25"/>
        <v>0</v>
      </c>
      <c r="CN48" s="18">
        <f t="shared" ca="1" si="39"/>
        <v>0</v>
      </c>
      <c r="CO48" s="18">
        <f t="shared" ca="1" si="39"/>
        <v>0</v>
      </c>
      <c r="CP48" s="19">
        <f t="shared" ca="1" si="26"/>
        <v>0</v>
      </c>
      <c r="CQ48" s="18">
        <f t="shared" ca="1" si="36"/>
        <v>0</v>
      </c>
      <c r="CR48" s="18">
        <f t="shared" ca="1" si="36"/>
        <v>0</v>
      </c>
      <c r="CS48" s="18">
        <f t="shared" ca="1" si="36"/>
        <v>210226.71000000002</v>
      </c>
      <c r="CT48" s="18">
        <f t="shared" ca="1" si="36"/>
        <v>0</v>
      </c>
      <c r="CU48" s="18">
        <f t="shared" ca="1" si="36"/>
        <v>0</v>
      </c>
      <c r="CV48" s="19">
        <f t="shared" ca="1" si="37"/>
        <v>519576627.36999971</v>
      </c>
    </row>
    <row r="49" spans="1:100" ht="12.75" customHeight="1">
      <c r="A49" s="55" t="s">
        <v>231</v>
      </c>
      <c r="B49" s="17">
        <v>1058</v>
      </c>
      <c r="C49" s="56" t="s">
        <v>147</v>
      </c>
      <c r="D49" s="19">
        <f t="shared" ca="1" si="23"/>
        <v>7400334.7300000004</v>
      </c>
      <c r="E49" s="18">
        <f t="shared" ca="1" si="31"/>
        <v>800503.24</v>
      </c>
      <c r="F49" s="18">
        <f t="shared" ca="1" si="31"/>
        <v>6599831.4900000002</v>
      </c>
      <c r="G49" s="18">
        <f t="shared" ca="1" si="31"/>
        <v>0</v>
      </c>
      <c r="H49" s="18">
        <f t="shared" ca="1" si="31"/>
        <v>0</v>
      </c>
      <c r="I49" s="18">
        <f t="shared" ca="1" si="31"/>
        <v>42371741.090000004</v>
      </c>
      <c r="J49" s="18">
        <f t="shared" ca="1" si="31"/>
        <v>0</v>
      </c>
      <c r="K49" s="18">
        <f t="shared" ca="1" si="31"/>
        <v>23695670.199999999</v>
      </c>
      <c r="L49" s="18">
        <f t="shared" ca="1" si="31"/>
        <v>0</v>
      </c>
      <c r="M49" s="18">
        <f t="shared" ca="1" si="31"/>
        <v>0</v>
      </c>
      <c r="N49" s="18">
        <f t="shared" ca="1" si="31"/>
        <v>0</v>
      </c>
      <c r="O49" s="18">
        <f t="shared" ca="1" si="31"/>
        <v>1205963.73</v>
      </c>
      <c r="P49" s="18">
        <f t="shared" ca="1" si="31"/>
        <v>0</v>
      </c>
      <c r="Q49" s="18">
        <f t="shared" ca="1" si="31"/>
        <v>0</v>
      </c>
      <c r="R49" s="18">
        <f t="shared" ca="1" si="31"/>
        <v>0</v>
      </c>
      <c r="S49" s="18">
        <f t="shared" ca="1" si="31"/>
        <v>0</v>
      </c>
      <c r="T49" s="18">
        <f t="shared" ca="1" si="1"/>
        <v>0</v>
      </c>
      <c r="U49" s="18">
        <f t="shared" ca="1" si="32"/>
        <v>0</v>
      </c>
      <c r="V49" s="18">
        <f t="shared" ca="1" si="32"/>
        <v>0</v>
      </c>
      <c r="W49" s="18">
        <f t="shared" ca="1" si="32"/>
        <v>94660870.469999999</v>
      </c>
      <c r="X49" s="18">
        <f t="shared" ca="1" si="32"/>
        <v>0</v>
      </c>
      <c r="Y49" s="18">
        <f t="shared" ca="1" si="32"/>
        <v>5245150.37</v>
      </c>
      <c r="Z49" s="18">
        <f t="shared" ca="1" si="32"/>
        <v>7143537.8600000003</v>
      </c>
      <c r="AA49" s="18">
        <f t="shared" ca="1" si="32"/>
        <v>0</v>
      </c>
      <c r="AB49" s="18">
        <f t="shared" ca="1" si="32"/>
        <v>0</v>
      </c>
      <c r="AC49" s="18">
        <f t="shared" ca="1" si="32"/>
        <v>51917498.75</v>
      </c>
      <c r="AD49" s="18">
        <f t="shared" ca="1" si="32"/>
        <v>5431870.1700000009</v>
      </c>
      <c r="AE49" s="18">
        <f t="shared" ca="1" si="32"/>
        <v>0</v>
      </c>
      <c r="AF49" s="18">
        <f t="shared" ca="1" si="32"/>
        <v>0</v>
      </c>
      <c r="AG49" s="18">
        <f t="shared" ca="1" si="32"/>
        <v>0</v>
      </c>
      <c r="AH49" s="18">
        <f t="shared" ca="1" si="32"/>
        <v>0</v>
      </c>
      <c r="AI49" s="18">
        <f t="shared" ca="1" si="32"/>
        <v>0</v>
      </c>
      <c r="AJ49" s="18">
        <f t="shared" ca="1" si="32"/>
        <v>1663853</v>
      </c>
      <c r="AK49" s="18">
        <f t="shared" ca="1" si="29"/>
        <v>0</v>
      </c>
      <c r="AL49" s="18">
        <f t="shared" ca="1" si="29"/>
        <v>0</v>
      </c>
      <c r="AM49" s="18">
        <f t="shared" ca="1" si="29"/>
        <v>54497189.619999997</v>
      </c>
      <c r="AN49" s="18">
        <f t="shared" ca="1" si="29"/>
        <v>0</v>
      </c>
      <c r="AO49" s="18">
        <f t="shared" ca="1" si="29"/>
        <v>0</v>
      </c>
      <c r="AP49" s="18">
        <f t="shared" ca="1" si="29"/>
        <v>4467638.2300000004</v>
      </c>
      <c r="AQ49" s="18">
        <f t="shared" ca="1" si="29"/>
        <v>0</v>
      </c>
      <c r="AR49" s="18">
        <f t="shared" ca="1" si="29"/>
        <v>0</v>
      </c>
      <c r="AS49" s="18">
        <f t="shared" ca="1" si="29"/>
        <v>0</v>
      </c>
      <c r="AT49" s="18">
        <f t="shared" ca="1" si="29"/>
        <v>5091660.46</v>
      </c>
      <c r="AU49" s="18">
        <f t="shared" ca="1" si="29"/>
        <v>939579</v>
      </c>
      <c r="AV49" s="18">
        <f t="shared" ca="1" si="29"/>
        <v>700670.11</v>
      </c>
      <c r="AW49" s="18">
        <f t="shared" ca="1" si="29"/>
        <v>0</v>
      </c>
      <c r="AX49" s="18">
        <f t="shared" ca="1" si="29"/>
        <v>632280.6100000001</v>
      </c>
      <c r="AY49" s="18">
        <f t="shared" ca="1" si="29"/>
        <v>0</v>
      </c>
      <c r="AZ49" s="18">
        <f t="shared" ca="1" si="29"/>
        <v>0</v>
      </c>
      <c r="BA49" s="18">
        <f t="shared" ca="1" si="33"/>
        <v>0</v>
      </c>
      <c r="BB49" s="18">
        <f t="shared" ca="1" si="33"/>
        <v>0</v>
      </c>
      <c r="BC49" s="18">
        <f t="shared" ca="1" si="33"/>
        <v>0</v>
      </c>
      <c r="BD49" s="18">
        <f t="shared" ca="1" si="33"/>
        <v>160933746.58000001</v>
      </c>
      <c r="BE49" s="18">
        <f t="shared" ca="1" si="33"/>
        <v>0</v>
      </c>
      <c r="BF49" s="18">
        <f t="shared" ca="1" si="33"/>
        <v>0</v>
      </c>
      <c r="BG49" s="18">
        <f t="shared" ca="1" si="33"/>
        <v>0</v>
      </c>
      <c r="BH49" s="18">
        <f t="shared" ca="1" si="33"/>
        <v>0</v>
      </c>
      <c r="BI49" s="18">
        <f t="shared" ca="1" si="33"/>
        <v>0</v>
      </c>
      <c r="BJ49" s="18">
        <f t="shared" ca="1" si="33"/>
        <v>0</v>
      </c>
      <c r="BK49" s="18">
        <f t="shared" ca="1" si="33"/>
        <v>0</v>
      </c>
      <c r="BL49" s="18">
        <f t="shared" ca="1" si="33"/>
        <v>262.97000000000003</v>
      </c>
      <c r="BM49" s="18">
        <f t="shared" ca="1" si="33"/>
        <v>50540916.460000001</v>
      </c>
      <c r="BN49" s="18">
        <f t="shared" ca="1" si="33"/>
        <v>107993470.92</v>
      </c>
      <c r="BO49" s="18">
        <f t="shared" ca="1" si="33"/>
        <v>0</v>
      </c>
      <c r="BP49" s="18">
        <f t="shared" ca="1" si="33"/>
        <v>763510.12999999989</v>
      </c>
      <c r="BQ49" s="18">
        <f t="shared" ca="1" si="34"/>
        <v>0</v>
      </c>
      <c r="BR49" s="18">
        <f t="shared" ca="1" si="34"/>
        <v>17370</v>
      </c>
      <c r="BS49" s="18">
        <f t="shared" ca="1" si="34"/>
        <v>431975716.57999998</v>
      </c>
      <c r="BT49" s="18">
        <f t="shared" ca="1" si="34"/>
        <v>0</v>
      </c>
      <c r="BU49" s="18">
        <f t="shared" ca="1" si="34"/>
        <v>0</v>
      </c>
      <c r="BV49" s="18">
        <f t="shared" ca="1" si="34"/>
        <v>0</v>
      </c>
      <c r="BW49" s="18">
        <f t="shared" ca="1" si="34"/>
        <v>0</v>
      </c>
      <c r="BX49" s="18">
        <f t="shared" ca="1" si="34"/>
        <v>0</v>
      </c>
      <c r="BY49" s="18">
        <f t="shared" ca="1" si="34"/>
        <v>0</v>
      </c>
      <c r="BZ49" s="18">
        <f t="shared" ca="1" si="34"/>
        <v>0</v>
      </c>
      <c r="CA49" s="18">
        <f t="shared" ca="1" si="34"/>
        <v>0</v>
      </c>
      <c r="CB49" s="18">
        <f t="shared" ca="1" si="34"/>
        <v>0</v>
      </c>
      <c r="CC49" s="18">
        <f t="shared" ca="1" si="34"/>
        <v>0</v>
      </c>
      <c r="CD49" s="18">
        <f t="shared" ca="1" si="35"/>
        <v>0</v>
      </c>
      <c r="CE49" s="18">
        <f t="shared" ca="1" si="35"/>
        <v>1115261.6299999999</v>
      </c>
      <c r="CF49" s="18">
        <f t="shared" ca="1" si="35"/>
        <v>0</v>
      </c>
      <c r="CG49" s="18">
        <f t="shared" ca="1" si="35"/>
        <v>0</v>
      </c>
      <c r="CH49" s="18">
        <f t="shared" ca="1" si="35"/>
        <v>0</v>
      </c>
      <c r="CI49" s="18">
        <f t="shared" ca="1" si="35"/>
        <v>6642168.75</v>
      </c>
      <c r="CJ49" s="19">
        <f t="shared" ca="1" si="24"/>
        <v>262519475.81999999</v>
      </c>
      <c r="CK49" s="18">
        <f t="shared" ca="1" si="38"/>
        <v>0</v>
      </c>
      <c r="CL49" s="18">
        <f t="shared" ca="1" si="38"/>
        <v>0</v>
      </c>
      <c r="CM49" s="19">
        <f t="shared" ca="1" si="25"/>
        <v>262519475.81999999</v>
      </c>
      <c r="CN49" s="18">
        <f t="shared" ca="1" si="39"/>
        <v>262519475.81999999</v>
      </c>
      <c r="CO49" s="18">
        <f t="shared" ca="1" si="39"/>
        <v>0</v>
      </c>
      <c r="CP49" s="19">
        <f t="shared" ca="1" si="26"/>
        <v>0</v>
      </c>
      <c r="CQ49" s="18">
        <f t="shared" ca="1" si="36"/>
        <v>0</v>
      </c>
      <c r="CR49" s="18">
        <f t="shared" ca="1" si="36"/>
        <v>0</v>
      </c>
      <c r="CS49" s="18">
        <f t="shared" ca="1" si="36"/>
        <v>151334.41</v>
      </c>
      <c r="CT49" s="18">
        <f t="shared" ca="1" si="36"/>
        <v>0</v>
      </c>
      <c r="CU49" s="18">
        <f t="shared" ca="1" si="36"/>
        <v>0</v>
      </c>
      <c r="CV49" s="19">
        <f t="shared" ref="CV49" ca="1" si="40">+D49+SUM(H49:CJ49)+SUM(CS49:CU49)</f>
        <v>1329718742.6500001</v>
      </c>
    </row>
    <row r="50" spans="1:100" ht="12.75" customHeight="1">
      <c r="A50" s="55" t="s">
        <v>233</v>
      </c>
      <c r="B50" s="17">
        <v>1059</v>
      </c>
      <c r="C50" s="56" t="s">
        <v>147</v>
      </c>
      <c r="D50" s="19">
        <f t="shared" ca="1" si="23"/>
        <v>0</v>
      </c>
      <c r="E50" s="18">
        <f t="shared" ca="1" si="31"/>
        <v>0</v>
      </c>
      <c r="F50" s="18">
        <f t="shared" ca="1" si="31"/>
        <v>0</v>
      </c>
      <c r="G50" s="18">
        <f t="shared" ca="1" si="31"/>
        <v>0</v>
      </c>
      <c r="H50" s="18">
        <f t="shared" ca="1" si="31"/>
        <v>0</v>
      </c>
      <c r="I50" s="18">
        <f t="shared" ca="1" si="31"/>
        <v>67556.53</v>
      </c>
      <c r="J50" s="18">
        <f t="shared" ca="1" si="31"/>
        <v>0</v>
      </c>
      <c r="K50" s="18">
        <f t="shared" ca="1" si="31"/>
        <v>0</v>
      </c>
      <c r="L50" s="18">
        <f t="shared" ca="1" si="31"/>
        <v>0</v>
      </c>
      <c r="M50" s="18">
        <f t="shared" ca="1" si="31"/>
        <v>0</v>
      </c>
      <c r="N50" s="18">
        <f t="shared" ca="1" si="31"/>
        <v>0</v>
      </c>
      <c r="O50" s="18">
        <f t="shared" ca="1" si="31"/>
        <v>0</v>
      </c>
      <c r="P50" s="18">
        <f t="shared" ca="1" si="31"/>
        <v>0</v>
      </c>
      <c r="Q50" s="18">
        <f t="shared" ca="1" si="31"/>
        <v>0</v>
      </c>
      <c r="R50" s="18">
        <f t="shared" ca="1" si="31"/>
        <v>0</v>
      </c>
      <c r="S50" s="18">
        <f t="shared" ca="1" si="31"/>
        <v>0</v>
      </c>
      <c r="T50" s="18">
        <f t="shared" ca="1" si="1"/>
        <v>0</v>
      </c>
      <c r="U50" s="18">
        <f t="shared" ca="1" si="32"/>
        <v>0</v>
      </c>
      <c r="V50" s="18">
        <f t="shared" ca="1" si="32"/>
        <v>0</v>
      </c>
      <c r="W50" s="18">
        <f t="shared" ca="1" si="32"/>
        <v>0</v>
      </c>
      <c r="X50" s="18">
        <f t="shared" ca="1" si="32"/>
        <v>0</v>
      </c>
      <c r="Y50" s="18">
        <f t="shared" ca="1" si="32"/>
        <v>0</v>
      </c>
      <c r="Z50" s="18">
        <f t="shared" ca="1" si="32"/>
        <v>0</v>
      </c>
      <c r="AA50" s="18">
        <f t="shared" ca="1" si="32"/>
        <v>0</v>
      </c>
      <c r="AB50" s="18">
        <f t="shared" ca="1" si="32"/>
        <v>0</v>
      </c>
      <c r="AC50" s="18">
        <f t="shared" ca="1" si="32"/>
        <v>0</v>
      </c>
      <c r="AD50" s="18">
        <f t="shared" ca="1" si="32"/>
        <v>0</v>
      </c>
      <c r="AE50" s="18">
        <f t="shared" ca="1" si="32"/>
        <v>0</v>
      </c>
      <c r="AF50" s="18">
        <f t="shared" ca="1" si="32"/>
        <v>0</v>
      </c>
      <c r="AG50" s="18">
        <f t="shared" ca="1" si="32"/>
        <v>0</v>
      </c>
      <c r="AH50" s="18">
        <f t="shared" ca="1" si="32"/>
        <v>0</v>
      </c>
      <c r="AI50" s="18">
        <f t="shared" ca="1" si="32"/>
        <v>0</v>
      </c>
      <c r="AJ50" s="18">
        <f t="shared" ca="1" si="32"/>
        <v>1459534.9710794047</v>
      </c>
      <c r="AK50" s="18">
        <f t="shared" ca="1" si="29"/>
        <v>0</v>
      </c>
      <c r="AL50" s="18">
        <f t="shared" ca="1" si="29"/>
        <v>0</v>
      </c>
      <c r="AM50" s="18">
        <f t="shared" ca="1" si="29"/>
        <v>0</v>
      </c>
      <c r="AN50" s="18">
        <f t="shared" ca="1" si="29"/>
        <v>0</v>
      </c>
      <c r="AO50" s="18">
        <f t="shared" ca="1" si="29"/>
        <v>0</v>
      </c>
      <c r="AP50" s="18">
        <f t="shared" ca="1" si="29"/>
        <v>0</v>
      </c>
      <c r="AQ50" s="18">
        <f t="shared" ca="1" si="29"/>
        <v>0</v>
      </c>
      <c r="AR50" s="18">
        <f t="shared" ca="1" si="29"/>
        <v>0</v>
      </c>
      <c r="AS50" s="18">
        <f t="shared" ca="1" si="29"/>
        <v>0</v>
      </c>
      <c r="AT50" s="18">
        <f t="shared" ca="1" si="29"/>
        <v>0</v>
      </c>
      <c r="AU50" s="18">
        <f t="shared" ca="1" si="29"/>
        <v>0</v>
      </c>
      <c r="AV50" s="18">
        <f t="shared" ca="1" si="29"/>
        <v>0</v>
      </c>
      <c r="AW50" s="18">
        <f t="shared" ca="1" si="29"/>
        <v>0</v>
      </c>
      <c r="AX50" s="18">
        <f t="shared" ca="1" si="29"/>
        <v>0</v>
      </c>
      <c r="AY50" s="18">
        <f t="shared" ca="1" si="29"/>
        <v>0</v>
      </c>
      <c r="AZ50" s="18">
        <f t="shared" ca="1" si="29"/>
        <v>0</v>
      </c>
      <c r="BA50" s="18">
        <f t="shared" ca="1" si="33"/>
        <v>0</v>
      </c>
      <c r="BB50" s="18">
        <f t="shared" ca="1" si="33"/>
        <v>0</v>
      </c>
      <c r="BC50" s="18">
        <f t="shared" ca="1" si="33"/>
        <v>0</v>
      </c>
      <c r="BD50" s="18">
        <f t="shared" ca="1" si="33"/>
        <v>38347480.710000008</v>
      </c>
      <c r="BE50" s="18">
        <f t="shared" ca="1" si="33"/>
        <v>8836771.9900000002</v>
      </c>
      <c r="BF50" s="18">
        <f t="shared" ca="1" si="33"/>
        <v>0</v>
      </c>
      <c r="BG50" s="18">
        <f t="shared" ca="1" si="33"/>
        <v>0</v>
      </c>
      <c r="BH50" s="18">
        <f t="shared" ca="1" si="33"/>
        <v>0</v>
      </c>
      <c r="BI50" s="18">
        <f t="shared" ca="1" si="33"/>
        <v>0</v>
      </c>
      <c r="BJ50" s="18">
        <f t="shared" ca="1" si="33"/>
        <v>0</v>
      </c>
      <c r="BK50" s="18">
        <f t="shared" ca="1" si="33"/>
        <v>0</v>
      </c>
      <c r="BL50" s="18">
        <f t="shared" ca="1" si="33"/>
        <v>0</v>
      </c>
      <c r="BM50" s="18">
        <f t="shared" ca="1" si="33"/>
        <v>73689712.5</v>
      </c>
      <c r="BN50" s="18">
        <f t="shared" ca="1" si="33"/>
        <v>76100.09</v>
      </c>
      <c r="BO50" s="18">
        <f t="shared" ca="1" si="33"/>
        <v>0</v>
      </c>
      <c r="BP50" s="18">
        <f t="shared" ca="1" si="33"/>
        <v>0</v>
      </c>
      <c r="BQ50" s="18">
        <f t="shared" ca="1" si="34"/>
        <v>0</v>
      </c>
      <c r="BR50" s="18">
        <f t="shared" ca="1" si="34"/>
        <v>0</v>
      </c>
      <c r="BS50" s="18">
        <f t="shared" ca="1" si="34"/>
        <v>453146749.76000005</v>
      </c>
      <c r="BT50" s="18">
        <f t="shared" ca="1" si="34"/>
        <v>0</v>
      </c>
      <c r="BU50" s="18">
        <f t="shared" ca="1" si="34"/>
        <v>0</v>
      </c>
      <c r="BV50" s="18">
        <f t="shared" ca="1" si="34"/>
        <v>0</v>
      </c>
      <c r="BW50" s="18">
        <f t="shared" ca="1" si="34"/>
        <v>0</v>
      </c>
      <c r="BX50" s="18">
        <f t="shared" ca="1" si="34"/>
        <v>0</v>
      </c>
      <c r="BY50" s="18">
        <f t="shared" ca="1" si="34"/>
        <v>0</v>
      </c>
      <c r="BZ50" s="18">
        <f t="shared" ca="1" si="34"/>
        <v>0</v>
      </c>
      <c r="CA50" s="18">
        <f t="shared" ca="1" si="34"/>
        <v>0</v>
      </c>
      <c r="CB50" s="18">
        <f t="shared" ca="1" si="34"/>
        <v>0</v>
      </c>
      <c r="CC50" s="18">
        <f t="shared" ca="1" si="34"/>
        <v>0</v>
      </c>
      <c r="CD50" s="18">
        <f t="shared" ca="1" si="35"/>
        <v>0</v>
      </c>
      <c r="CE50" s="18">
        <f t="shared" ca="1" si="35"/>
        <v>0</v>
      </c>
      <c r="CF50" s="18">
        <f t="shared" ca="1" si="35"/>
        <v>0</v>
      </c>
      <c r="CG50" s="18">
        <f t="shared" ca="1" si="35"/>
        <v>0</v>
      </c>
      <c r="CH50" s="18">
        <f t="shared" ca="1" si="35"/>
        <v>0</v>
      </c>
      <c r="CI50" s="18">
        <f t="shared" ca="1" si="35"/>
        <v>110633011.72000001</v>
      </c>
      <c r="CJ50" s="19">
        <f t="shared" ca="1" si="24"/>
        <v>0</v>
      </c>
      <c r="CK50" s="18">
        <f t="shared" ca="1" si="38"/>
        <v>0</v>
      </c>
      <c r="CL50" s="18">
        <f t="shared" ca="1" si="38"/>
        <v>0</v>
      </c>
      <c r="CM50" s="19">
        <f t="shared" ca="1" si="25"/>
        <v>0</v>
      </c>
      <c r="CN50" s="18">
        <f t="shared" ca="1" si="39"/>
        <v>0</v>
      </c>
      <c r="CO50" s="18">
        <f t="shared" ca="1" si="39"/>
        <v>0</v>
      </c>
      <c r="CP50" s="19">
        <f t="shared" ca="1" si="26"/>
        <v>0</v>
      </c>
      <c r="CQ50" s="18">
        <f t="shared" ca="1" si="36"/>
        <v>0</v>
      </c>
      <c r="CR50" s="18">
        <f t="shared" ca="1" si="36"/>
        <v>0</v>
      </c>
      <c r="CS50" s="18">
        <f t="shared" ca="1" si="36"/>
        <v>0</v>
      </c>
      <c r="CT50" s="18">
        <f t="shared" ca="1" si="36"/>
        <v>0</v>
      </c>
      <c r="CU50" s="18">
        <f t="shared" ca="1" si="36"/>
        <v>0</v>
      </c>
      <c r="CV50" s="19">
        <f t="shared" ref="CV50:CV52" ca="1" si="41">+D50+SUM(H50:CJ50)+SUM(CS50:CU50)</f>
        <v>686256918.27107954</v>
      </c>
    </row>
    <row r="51" spans="1:100" ht="12.75" customHeight="1">
      <c r="A51" s="55" t="s">
        <v>235</v>
      </c>
      <c r="B51" s="17">
        <v>1060</v>
      </c>
      <c r="C51" s="56" t="s">
        <v>147</v>
      </c>
      <c r="D51" s="19">
        <f t="shared" ca="1" si="23"/>
        <v>0</v>
      </c>
      <c r="E51" s="18">
        <f t="shared" ca="1" si="31"/>
        <v>0</v>
      </c>
      <c r="F51" s="18">
        <f t="shared" ca="1" si="31"/>
        <v>0</v>
      </c>
      <c r="G51" s="18">
        <f t="shared" ca="1" si="31"/>
        <v>0</v>
      </c>
      <c r="H51" s="18">
        <f t="shared" ca="1" si="31"/>
        <v>0</v>
      </c>
      <c r="I51" s="18">
        <f t="shared" ca="1" si="31"/>
        <v>0</v>
      </c>
      <c r="J51" s="18">
        <f t="shared" ca="1" si="31"/>
        <v>0</v>
      </c>
      <c r="K51" s="18">
        <f t="shared" ca="1" si="31"/>
        <v>0</v>
      </c>
      <c r="L51" s="18">
        <f t="shared" ca="1" si="31"/>
        <v>0</v>
      </c>
      <c r="M51" s="18">
        <f t="shared" ca="1" si="31"/>
        <v>0</v>
      </c>
      <c r="N51" s="18">
        <f t="shared" ca="1" si="31"/>
        <v>0</v>
      </c>
      <c r="O51" s="18">
        <f t="shared" ca="1" si="31"/>
        <v>0</v>
      </c>
      <c r="P51" s="18">
        <f t="shared" ca="1" si="31"/>
        <v>0</v>
      </c>
      <c r="Q51" s="18">
        <f t="shared" ca="1" si="31"/>
        <v>0</v>
      </c>
      <c r="R51" s="18">
        <f t="shared" ca="1" si="31"/>
        <v>0</v>
      </c>
      <c r="S51" s="18">
        <f t="shared" ca="1" si="31"/>
        <v>0</v>
      </c>
      <c r="T51" s="18">
        <f t="shared" ca="1" si="1"/>
        <v>0</v>
      </c>
      <c r="U51" s="18">
        <f t="shared" ca="1" si="32"/>
        <v>0</v>
      </c>
      <c r="V51" s="18">
        <f t="shared" ca="1" si="32"/>
        <v>0</v>
      </c>
      <c r="W51" s="18">
        <f t="shared" ca="1" si="32"/>
        <v>0</v>
      </c>
      <c r="X51" s="18">
        <f t="shared" ca="1" si="32"/>
        <v>0</v>
      </c>
      <c r="Y51" s="18">
        <f t="shared" ca="1" si="32"/>
        <v>0</v>
      </c>
      <c r="Z51" s="18">
        <f t="shared" ca="1" si="32"/>
        <v>0</v>
      </c>
      <c r="AA51" s="18">
        <f t="shared" ca="1" si="32"/>
        <v>0</v>
      </c>
      <c r="AB51" s="18">
        <f t="shared" ca="1" si="32"/>
        <v>0</v>
      </c>
      <c r="AC51" s="18">
        <f t="shared" ca="1" si="32"/>
        <v>0</v>
      </c>
      <c r="AD51" s="18">
        <f t="shared" ca="1" si="32"/>
        <v>0</v>
      </c>
      <c r="AE51" s="18">
        <f t="shared" ca="1" si="32"/>
        <v>0</v>
      </c>
      <c r="AF51" s="18">
        <f t="shared" ca="1" si="32"/>
        <v>0</v>
      </c>
      <c r="AG51" s="18">
        <f t="shared" ca="1" si="32"/>
        <v>0</v>
      </c>
      <c r="AH51" s="18">
        <f t="shared" ca="1" si="32"/>
        <v>0</v>
      </c>
      <c r="AI51" s="18">
        <f t="shared" ca="1" si="32"/>
        <v>0</v>
      </c>
      <c r="AJ51" s="18">
        <f t="shared" ca="1" si="32"/>
        <v>0</v>
      </c>
      <c r="AK51" s="18">
        <f t="shared" ca="1" si="29"/>
        <v>0</v>
      </c>
      <c r="AL51" s="18">
        <f t="shared" ca="1" si="29"/>
        <v>0</v>
      </c>
      <c r="AM51" s="18">
        <f t="shared" ca="1" si="29"/>
        <v>0</v>
      </c>
      <c r="AN51" s="18">
        <f t="shared" ca="1" si="29"/>
        <v>0</v>
      </c>
      <c r="AO51" s="18">
        <f t="shared" ca="1" si="29"/>
        <v>0</v>
      </c>
      <c r="AP51" s="18">
        <f t="shared" ca="1" si="29"/>
        <v>0</v>
      </c>
      <c r="AQ51" s="18">
        <f t="shared" ca="1" si="29"/>
        <v>0</v>
      </c>
      <c r="AR51" s="18">
        <f t="shared" ca="1" si="29"/>
        <v>0</v>
      </c>
      <c r="AS51" s="18">
        <f t="shared" ca="1" si="29"/>
        <v>0</v>
      </c>
      <c r="AT51" s="18">
        <f t="shared" ca="1" si="29"/>
        <v>0</v>
      </c>
      <c r="AU51" s="18">
        <f t="shared" ca="1" si="29"/>
        <v>0</v>
      </c>
      <c r="AV51" s="18">
        <f t="shared" ca="1" si="29"/>
        <v>0</v>
      </c>
      <c r="AW51" s="18">
        <f t="shared" ca="1" si="29"/>
        <v>0</v>
      </c>
      <c r="AX51" s="18">
        <f t="shared" ca="1" si="29"/>
        <v>0</v>
      </c>
      <c r="AY51" s="18">
        <f t="shared" ca="1" si="29"/>
        <v>0</v>
      </c>
      <c r="AZ51" s="18">
        <f t="shared" ca="1" si="29"/>
        <v>0</v>
      </c>
      <c r="BA51" s="18">
        <f t="shared" ca="1" si="33"/>
        <v>0</v>
      </c>
      <c r="BB51" s="18">
        <f t="shared" ca="1" si="33"/>
        <v>0</v>
      </c>
      <c r="BC51" s="18">
        <f t="shared" ca="1" si="33"/>
        <v>0</v>
      </c>
      <c r="BD51" s="18">
        <f t="shared" ca="1" si="33"/>
        <v>0</v>
      </c>
      <c r="BE51" s="18">
        <f t="shared" ca="1" si="33"/>
        <v>0</v>
      </c>
      <c r="BF51" s="18">
        <f t="shared" ca="1" si="33"/>
        <v>0</v>
      </c>
      <c r="BG51" s="18">
        <f t="shared" ca="1" si="33"/>
        <v>0</v>
      </c>
      <c r="BH51" s="18">
        <f t="shared" ca="1" si="33"/>
        <v>0</v>
      </c>
      <c r="BI51" s="18">
        <f t="shared" ca="1" si="33"/>
        <v>0</v>
      </c>
      <c r="BJ51" s="18">
        <f t="shared" ca="1" si="33"/>
        <v>0</v>
      </c>
      <c r="BK51" s="18">
        <f t="shared" ca="1" si="33"/>
        <v>0</v>
      </c>
      <c r="BL51" s="18">
        <f t="shared" ca="1" si="33"/>
        <v>0</v>
      </c>
      <c r="BM51" s="18">
        <f t="shared" ca="1" si="33"/>
        <v>0</v>
      </c>
      <c r="BN51" s="18">
        <f t="shared" ca="1" si="33"/>
        <v>0</v>
      </c>
      <c r="BO51" s="18">
        <f t="shared" ca="1" si="33"/>
        <v>0</v>
      </c>
      <c r="BP51" s="18">
        <f t="shared" ca="1" si="33"/>
        <v>0</v>
      </c>
      <c r="BQ51" s="18">
        <f t="shared" ca="1" si="34"/>
        <v>0</v>
      </c>
      <c r="BR51" s="18">
        <f t="shared" ca="1" si="34"/>
        <v>0</v>
      </c>
      <c r="BS51" s="18">
        <f t="shared" ca="1" si="34"/>
        <v>0</v>
      </c>
      <c r="BT51" s="18">
        <f t="shared" ca="1" si="34"/>
        <v>0</v>
      </c>
      <c r="BU51" s="18">
        <f t="shared" ca="1" si="34"/>
        <v>0</v>
      </c>
      <c r="BV51" s="18">
        <f t="shared" ca="1" si="34"/>
        <v>0</v>
      </c>
      <c r="BW51" s="18">
        <f t="shared" ca="1" si="34"/>
        <v>0</v>
      </c>
      <c r="BX51" s="18">
        <f t="shared" ca="1" si="34"/>
        <v>0</v>
      </c>
      <c r="BY51" s="18">
        <f t="shared" ca="1" si="34"/>
        <v>0</v>
      </c>
      <c r="BZ51" s="18">
        <f t="shared" ca="1" si="34"/>
        <v>0</v>
      </c>
      <c r="CA51" s="18">
        <f t="shared" ca="1" si="34"/>
        <v>0</v>
      </c>
      <c r="CB51" s="18">
        <f t="shared" ca="1" si="34"/>
        <v>0</v>
      </c>
      <c r="CC51" s="18">
        <f t="shared" ca="1" si="34"/>
        <v>0</v>
      </c>
      <c r="CD51" s="18">
        <f t="shared" ca="1" si="35"/>
        <v>0</v>
      </c>
      <c r="CE51" s="18">
        <f t="shared" ca="1" si="35"/>
        <v>0</v>
      </c>
      <c r="CF51" s="18">
        <f t="shared" ca="1" si="35"/>
        <v>0</v>
      </c>
      <c r="CG51" s="18">
        <f t="shared" ca="1" si="35"/>
        <v>0</v>
      </c>
      <c r="CH51" s="18">
        <f t="shared" ca="1" si="35"/>
        <v>0</v>
      </c>
      <c r="CI51" s="18">
        <f t="shared" ca="1" si="35"/>
        <v>0</v>
      </c>
      <c r="CJ51" s="19">
        <f t="shared" ca="1" si="24"/>
        <v>0</v>
      </c>
      <c r="CK51" s="18">
        <f t="shared" ca="1" si="38"/>
        <v>0</v>
      </c>
      <c r="CL51" s="18">
        <f t="shared" ca="1" si="38"/>
        <v>0</v>
      </c>
      <c r="CM51" s="19">
        <f t="shared" ca="1" si="25"/>
        <v>0</v>
      </c>
      <c r="CN51" s="18">
        <f t="shared" ca="1" si="39"/>
        <v>0</v>
      </c>
      <c r="CO51" s="18">
        <f t="shared" ca="1" si="39"/>
        <v>0</v>
      </c>
      <c r="CP51" s="19">
        <f t="shared" ca="1" si="26"/>
        <v>0</v>
      </c>
      <c r="CQ51" s="18">
        <f t="shared" ca="1" si="36"/>
        <v>0</v>
      </c>
      <c r="CR51" s="18">
        <f t="shared" ca="1" si="36"/>
        <v>0</v>
      </c>
      <c r="CS51" s="18">
        <f t="shared" ca="1" si="36"/>
        <v>0</v>
      </c>
      <c r="CT51" s="18">
        <f t="shared" ca="1" si="36"/>
        <v>0</v>
      </c>
      <c r="CU51" s="18">
        <f t="shared" ca="1" si="36"/>
        <v>0</v>
      </c>
      <c r="CV51" s="19">
        <f t="shared" ca="1" si="41"/>
        <v>0</v>
      </c>
    </row>
    <row r="52" spans="1:100" ht="12.75" customHeight="1">
      <c r="A52" s="55" t="s">
        <v>237</v>
      </c>
      <c r="B52" s="17">
        <v>1061</v>
      </c>
      <c r="C52" s="56" t="s">
        <v>147</v>
      </c>
      <c r="D52" s="19">
        <f t="shared" ca="1" si="23"/>
        <v>0</v>
      </c>
      <c r="E52" s="18">
        <f t="shared" ca="1" si="31"/>
        <v>0</v>
      </c>
      <c r="F52" s="18">
        <f t="shared" ca="1" si="31"/>
        <v>0</v>
      </c>
      <c r="G52" s="18">
        <f t="shared" ca="1" si="31"/>
        <v>0</v>
      </c>
      <c r="H52" s="18">
        <f t="shared" ca="1" si="31"/>
        <v>0</v>
      </c>
      <c r="I52" s="18">
        <f t="shared" ca="1" si="31"/>
        <v>0</v>
      </c>
      <c r="J52" s="18">
        <f t="shared" ca="1" si="31"/>
        <v>0</v>
      </c>
      <c r="K52" s="18">
        <f t="shared" ca="1" si="31"/>
        <v>0</v>
      </c>
      <c r="L52" s="18">
        <f t="shared" ca="1" si="31"/>
        <v>0</v>
      </c>
      <c r="M52" s="18">
        <f t="shared" ca="1" si="31"/>
        <v>0</v>
      </c>
      <c r="N52" s="18">
        <f t="shared" ca="1" si="31"/>
        <v>0</v>
      </c>
      <c r="O52" s="18">
        <f t="shared" ca="1" si="31"/>
        <v>0</v>
      </c>
      <c r="P52" s="18">
        <f t="shared" ca="1" si="31"/>
        <v>0</v>
      </c>
      <c r="Q52" s="18">
        <f t="shared" ca="1" si="31"/>
        <v>0</v>
      </c>
      <c r="R52" s="18">
        <f t="shared" ca="1" si="31"/>
        <v>0</v>
      </c>
      <c r="S52" s="18">
        <f t="shared" ca="1" si="31"/>
        <v>0</v>
      </c>
      <c r="T52" s="18">
        <f t="shared" ca="1" si="1"/>
        <v>0</v>
      </c>
      <c r="U52" s="18">
        <f t="shared" ca="1" si="32"/>
        <v>0</v>
      </c>
      <c r="V52" s="18">
        <f t="shared" ca="1" si="32"/>
        <v>0</v>
      </c>
      <c r="W52" s="18">
        <f t="shared" ca="1" si="32"/>
        <v>0</v>
      </c>
      <c r="X52" s="18">
        <f t="shared" ca="1" si="32"/>
        <v>0</v>
      </c>
      <c r="Y52" s="18">
        <f t="shared" ca="1" si="32"/>
        <v>0</v>
      </c>
      <c r="Z52" s="18">
        <f t="shared" ca="1" si="32"/>
        <v>0</v>
      </c>
      <c r="AA52" s="18">
        <f t="shared" ca="1" si="32"/>
        <v>0</v>
      </c>
      <c r="AB52" s="18">
        <f t="shared" ca="1" si="32"/>
        <v>0</v>
      </c>
      <c r="AC52" s="18">
        <f t="shared" ca="1" si="32"/>
        <v>0</v>
      </c>
      <c r="AD52" s="18">
        <f t="shared" ca="1" si="32"/>
        <v>0</v>
      </c>
      <c r="AE52" s="18">
        <f t="shared" ca="1" si="32"/>
        <v>0</v>
      </c>
      <c r="AF52" s="18">
        <f t="shared" ca="1" si="32"/>
        <v>0</v>
      </c>
      <c r="AG52" s="18">
        <f t="shared" ca="1" si="32"/>
        <v>0</v>
      </c>
      <c r="AH52" s="18">
        <f t="shared" ca="1" si="32"/>
        <v>0</v>
      </c>
      <c r="AI52" s="18">
        <f t="shared" ca="1" si="32"/>
        <v>0</v>
      </c>
      <c r="AJ52" s="18">
        <f t="shared" ca="1" si="32"/>
        <v>0</v>
      </c>
      <c r="AK52" s="18">
        <f t="shared" ca="1" si="29"/>
        <v>0</v>
      </c>
      <c r="AL52" s="18">
        <f t="shared" ca="1" si="29"/>
        <v>0</v>
      </c>
      <c r="AM52" s="18">
        <f t="shared" ca="1" si="29"/>
        <v>0</v>
      </c>
      <c r="AN52" s="18">
        <f t="shared" ca="1" si="29"/>
        <v>0</v>
      </c>
      <c r="AO52" s="18">
        <f t="shared" ca="1" si="29"/>
        <v>0</v>
      </c>
      <c r="AP52" s="18">
        <f t="shared" ca="1" si="29"/>
        <v>0</v>
      </c>
      <c r="AQ52" s="18">
        <f t="shared" ca="1" si="29"/>
        <v>0</v>
      </c>
      <c r="AR52" s="18">
        <f t="shared" ca="1" si="29"/>
        <v>0</v>
      </c>
      <c r="AS52" s="18">
        <f t="shared" ca="1" si="29"/>
        <v>0</v>
      </c>
      <c r="AT52" s="18">
        <f t="shared" ca="1" si="29"/>
        <v>0</v>
      </c>
      <c r="AU52" s="18">
        <f t="shared" ca="1" si="29"/>
        <v>0</v>
      </c>
      <c r="AV52" s="18">
        <f t="shared" ca="1" si="29"/>
        <v>0</v>
      </c>
      <c r="AW52" s="18">
        <f t="shared" ca="1" si="29"/>
        <v>0</v>
      </c>
      <c r="AX52" s="18">
        <f t="shared" ca="1" si="29"/>
        <v>0</v>
      </c>
      <c r="AY52" s="18">
        <f t="shared" ca="1" si="29"/>
        <v>0</v>
      </c>
      <c r="AZ52" s="18">
        <f t="shared" ca="1" si="29"/>
        <v>0</v>
      </c>
      <c r="BA52" s="18">
        <f t="shared" ca="1" si="33"/>
        <v>0</v>
      </c>
      <c r="BB52" s="18">
        <f t="shared" ca="1" si="33"/>
        <v>0</v>
      </c>
      <c r="BC52" s="18">
        <f t="shared" ca="1" si="33"/>
        <v>0</v>
      </c>
      <c r="BD52" s="18">
        <f t="shared" ca="1" si="33"/>
        <v>0</v>
      </c>
      <c r="BE52" s="18">
        <f t="shared" ca="1" si="33"/>
        <v>0</v>
      </c>
      <c r="BF52" s="18">
        <f t="shared" ca="1" si="33"/>
        <v>0</v>
      </c>
      <c r="BG52" s="18">
        <f t="shared" ca="1" si="33"/>
        <v>0</v>
      </c>
      <c r="BH52" s="18">
        <f t="shared" ca="1" si="33"/>
        <v>0</v>
      </c>
      <c r="BI52" s="18">
        <f t="shared" ca="1" si="33"/>
        <v>0</v>
      </c>
      <c r="BJ52" s="18">
        <f t="shared" ca="1" si="33"/>
        <v>0</v>
      </c>
      <c r="BK52" s="18">
        <f t="shared" ca="1" si="33"/>
        <v>0</v>
      </c>
      <c r="BL52" s="18">
        <f t="shared" ca="1" si="33"/>
        <v>0</v>
      </c>
      <c r="BM52" s="18">
        <f t="shared" ca="1" si="33"/>
        <v>0</v>
      </c>
      <c r="BN52" s="18">
        <f t="shared" ca="1" si="33"/>
        <v>0</v>
      </c>
      <c r="BO52" s="18">
        <f t="shared" ca="1" si="33"/>
        <v>0</v>
      </c>
      <c r="BP52" s="18">
        <f t="shared" ca="1" si="33"/>
        <v>0</v>
      </c>
      <c r="BQ52" s="18">
        <f t="shared" ca="1" si="34"/>
        <v>0</v>
      </c>
      <c r="BR52" s="18">
        <f t="shared" ca="1" si="34"/>
        <v>0</v>
      </c>
      <c r="BS52" s="18">
        <f t="shared" ca="1" si="34"/>
        <v>0</v>
      </c>
      <c r="BT52" s="18">
        <f t="shared" ca="1" si="34"/>
        <v>0</v>
      </c>
      <c r="BU52" s="18">
        <f t="shared" ca="1" si="34"/>
        <v>0</v>
      </c>
      <c r="BV52" s="18">
        <f t="shared" ca="1" si="34"/>
        <v>0</v>
      </c>
      <c r="BW52" s="18">
        <f t="shared" ca="1" si="34"/>
        <v>0</v>
      </c>
      <c r="BX52" s="18">
        <f t="shared" ca="1" si="34"/>
        <v>0</v>
      </c>
      <c r="BY52" s="18">
        <f t="shared" ca="1" si="34"/>
        <v>0</v>
      </c>
      <c r="BZ52" s="18">
        <f t="shared" ca="1" si="34"/>
        <v>0</v>
      </c>
      <c r="CA52" s="18">
        <f t="shared" ca="1" si="34"/>
        <v>0</v>
      </c>
      <c r="CB52" s="18">
        <f t="shared" ca="1" si="34"/>
        <v>0</v>
      </c>
      <c r="CC52" s="18">
        <f t="shared" ca="1" si="34"/>
        <v>0</v>
      </c>
      <c r="CD52" s="18">
        <f t="shared" ca="1" si="35"/>
        <v>0</v>
      </c>
      <c r="CE52" s="18">
        <f t="shared" ca="1" si="35"/>
        <v>0</v>
      </c>
      <c r="CF52" s="18">
        <f t="shared" ca="1" si="35"/>
        <v>0</v>
      </c>
      <c r="CG52" s="18">
        <f t="shared" ca="1" si="35"/>
        <v>0</v>
      </c>
      <c r="CH52" s="18">
        <f t="shared" ca="1" si="35"/>
        <v>0</v>
      </c>
      <c r="CI52" s="18">
        <f t="shared" ca="1" si="35"/>
        <v>0</v>
      </c>
      <c r="CJ52" s="19">
        <f t="shared" ca="1" si="24"/>
        <v>4260433451.5499992</v>
      </c>
      <c r="CK52" s="18">
        <f t="shared" ca="1" si="38"/>
        <v>0</v>
      </c>
      <c r="CL52" s="18">
        <f t="shared" ca="1" si="38"/>
        <v>0</v>
      </c>
      <c r="CM52" s="19">
        <f t="shared" ca="1" si="25"/>
        <v>1464210656.9899995</v>
      </c>
      <c r="CN52" s="18">
        <f t="shared" ca="1" si="39"/>
        <v>124276585.32084878</v>
      </c>
      <c r="CO52" s="18">
        <f t="shared" ca="1" si="39"/>
        <v>1339934071.6691508</v>
      </c>
      <c r="CP52" s="19">
        <f t="shared" ca="1" si="26"/>
        <v>2796222794.5599995</v>
      </c>
      <c r="CQ52" s="18">
        <f t="shared" ca="1" si="36"/>
        <v>650783831.63994503</v>
      </c>
      <c r="CR52" s="18">
        <f t="shared" ca="1" si="36"/>
        <v>2145438962.9200544</v>
      </c>
      <c r="CS52" s="18">
        <f t="shared" ca="1" si="36"/>
        <v>0</v>
      </c>
      <c r="CT52" s="18">
        <f t="shared" ca="1" si="36"/>
        <v>0</v>
      </c>
      <c r="CU52" s="18">
        <f t="shared" ca="1" si="36"/>
        <v>0</v>
      </c>
      <c r="CV52" s="19">
        <f t="shared" ca="1" si="41"/>
        <v>4260433451.5499992</v>
      </c>
    </row>
    <row r="53" spans="1:100" ht="12.75" customHeight="1">
      <c r="A53" s="55" t="s">
        <v>239</v>
      </c>
      <c r="B53" s="17">
        <v>2001</v>
      </c>
      <c r="C53" s="56" t="s">
        <v>147</v>
      </c>
      <c r="D53" s="19">
        <f t="shared" ca="1" si="23"/>
        <v>0</v>
      </c>
      <c r="E53" s="18">
        <f t="shared" ca="1" si="31"/>
        <v>0</v>
      </c>
      <c r="F53" s="18">
        <f t="shared" ca="1" si="31"/>
        <v>0</v>
      </c>
      <c r="G53" s="18">
        <f t="shared" ca="1" si="31"/>
        <v>0</v>
      </c>
      <c r="H53" s="18">
        <f t="shared" ca="1" si="31"/>
        <v>0</v>
      </c>
      <c r="I53" s="18">
        <f t="shared" ca="1" si="31"/>
        <v>0</v>
      </c>
      <c r="J53" s="18">
        <f t="shared" ca="1" si="31"/>
        <v>0</v>
      </c>
      <c r="K53" s="18">
        <f t="shared" ca="1" si="31"/>
        <v>0</v>
      </c>
      <c r="L53" s="18">
        <f t="shared" ca="1" si="31"/>
        <v>0</v>
      </c>
      <c r="M53" s="18">
        <f t="shared" ca="1" si="31"/>
        <v>0</v>
      </c>
      <c r="N53" s="18">
        <f t="shared" ca="1" si="31"/>
        <v>0</v>
      </c>
      <c r="O53" s="18">
        <f t="shared" ca="1" si="31"/>
        <v>0</v>
      </c>
      <c r="P53" s="18">
        <f t="shared" ca="1" si="31"/>
        <v>0</v>
      </c>
      <c r="Q53" s="18">
        <f t="shared" ca="1" si="31"/>
        <v>0</v>
      </c>
      <c r="R53" s="18">
        <f t="shared" ca="1" si="31"/>
        <v>0</v>
      </c>
      <c r="S53" s="18">
        <f t="shared" ca="1" si="31"/>
        <v>0</v>
      </c>
      <c r="T53" s="18">
        <f t="shared" ca="1" si="1"/>
        <v>0</v>
      </c>
      <c r="U53" s="18">
        <f t="shared" ca="1" si="32"/>
        <v>0</v>
      </c>
      <c r="V53" s="18">
        <f t="shared" ca="1" si="32"/>
        <v>0</v>
      </c>
      <c r="W53" s="18">
        <f t="shared" ca="1" si="32"/>
        <v>0</v>
      </c>
      <c r="X53" s="18">
        <f t="shared" ca="1" si="32"/>
        <v>0</v>
      </c>
      <c r="Y53" s="18">
        <f t="shared" ca="1" si="32"/>
        <v>0</v>
      </c>
      <c r="Z53" s="18">
        <f t="shared" ca="1" si="32"/>
        <v>0</v>
      </c>
      <c r="AA53" s="18">
        <f t="shared" ca="1" si="32"/>
        <v>0</v>
      </c>
      <c r="AB53" s="18">
        <f t="shared" ca="1" si="32"/>
        <v>0</v>
      </c>
      <c r="AC53" s="18">
        <f t="shared" ca="1" si="32"/>
        <v>0</v>
      </c>
      <c r="AD53" s="18">
        <f t="shared" ca="1" si="32"/>
        <v>0</v>
      </c>
      <c r="AE53" s="18">
        <f t="shared" ca="1" si="32"/>
        <v>0</v>
      </c>
      <c r="AF53" s="18">
        <f t="shared" ca="1" si="32"/>
        <v>0</v>
      </c>
      <c r="AG53" s="18">
        <f t="shared" ca="1" si="32"/>
        <v>0</v>
      </c>
      <c r="AH53" s="18">
        <f t="shared" ca="1" si="32"/>
        <v>0</v>
      </c>
      <c r="AI53" s="18">
        <f t="shared" ca="1" si="32"/>
        <v>0</v>
      </c>
      <c r="AJ53" s="18">
        <f t="shared" ca="1" si="32"/>
        <v>0</v>
      </c>
      <c r="AK53" s="18">
        <f t="shared" ca="1" si="29"/>
        <v>0</v>
      </c>
      <c r="AL53" s="18">
        <f t="shared" ca="1" si="29"/>
        <v>0</v>
      </c>
      <c r="AM53" s="18">
        <f t="shared" ca="1" si="29"/>
        <v>0</v>
      </c>
      <c r="AN53" s="18">
        <f t="shared" ca="1" si="29"/>
        <v>0</v>
      </c>
      <c r="AO53" s="18">
        <f t="shared" ca="1" si="29"/>
        <v>0</v>
      </c>
      <c r="AP53" s="18">
        <f t="shared" ca="1" si="29"/>
        <v>0</v>
      </c>
      <c r="AQ53" s="18">
        <f t="shared" ca="1" si="29"/>
        <v>0</v>
      </c>
      <c r="AR53" s="18">
        <f t="shared" ca="1" si="29"/>
        <v>0</v>
      </c>
      <c r="AS53" s="18">
        <f t="shared" ca="1" si="29"/>
        <v>0</v>
      </c>
      <c r="AT53" s="18">
        <f t="shared" ca="1" si="29"/>
        <v>0</v>
      </c>
      <c r="AU53" s="18">
        <f t="shared" ca="1" si="29"/>
        <v>0</v>
      </c>
      <c r="AV53" s="18">
        <f t="shared" ca="1" si="29"/>
        <v>0</v>
      </c>
      <c r="AW53" s="18">
        <f t="shared" ca="1" si="29"/>
        <v>0</v>
      </c>
      <c r="AX53" s="18">
        <f t="shared" ca="1" si="29"/>
        <v>0</v>
      </c>
      <c r="AY53" s="18">
        <f t="shared" ca="1" si="29"/>
        <v>0</v>
      </c>
      <c r="AZ53" s="18">
        <f t="shared" ca="1" si="29"/>
        <v>0</v>
      </c>
      <c r="BA53" s="18">
        <f t="shared" ca="1" si="33"/>
        <v>0</v>
      </c>
      <c r="BB53" s="18">
        <f t="shared" ca="1" si="33"/>
        <v>0</v>
      </c>
      <c r="BC53" s="18">
        <f t="shared" ca="1" si="33"/>
        <v>0</v>
      </c>
      <c r="BD53" s="18">
        <f t="shared" ca="1" si="33"/>
        <v>0</v>
      </c>
      <c r="BE53" s="18">
        <f t="shared" ca="1" si="33"/>
        <v>0</v>
      </c>
      <c r="BF53" s="18">
        <f t="shared" ca="1" si="33"/>
        <v>0</v>
      </c>
      <c r="BG53" s="18">
        <f t="shared" ca="1" si="33"/>
        <v>0</v>
      </c>
      <c r="BH53" s="18">
        <f t="shared" ca="1" si="33"/>
        <v>0</v>
      </c>
      <c r="BI53" s="18">
        <f t="shared" ca="1" si="33"/>
        <v>0</v>
      </c>
      <c r="BJ53" s="18">
        <f t="shared" ca="1" si="33"/>
        <v>0</v>
      </c>
      <c r="BK53" s="18">
        <f t="shared" ca="1" si="33"/>
        <v>0</v>
      </c>
      <c r="BL53" s="18">
        <f t="shared" ca="1" si="33"/>
        <v>0</v>
      </c>
      <c r="BM53" s="18">
        <f t="shared" ca="1" si="33"/>
        <v>0</v>
      </c>
      <c r="BN53" s="18">
        <f t="shared" ca="1" si="33"/>
        <v>0</v>
      </c>
      <c r="BO53" s="18">
        <f t="shared" ca="1" si="33"/>
        <v>0</v>
      </c>
      <c r="BP53" s="18">
        <f t="shared" ca="1" si="33"/>
        <v>0</v>
      </c>
      <c r="BQ53" s="18">
        <f t="shared" ca="1" si="34"/>
        <v>0</v>
      </c>
      <c r="BR53" s="18">
        <f t="shared" ca="1" si="34"/>
        <v>0</v>
      </c>
      <c r="BS53" s="18">
        <f t="shared" ca="1" si="34"/>
        <v>0</v>
      </c>
      <c r="BT53" s="18">
        <f t="shared" ca="1" si="34"/>
        <v>0</v>
      </c>
      <c r="BU53" s="18">
        <f t="shared" ca="1" si="34"/>
        <v>0</v>
      </c>
      <c r="BV53" s="18">
        <f t="shared" ca="1" si="34"/>
        <v>0</v>
      </c>
      <c r="BW53" s="18">
        <f t="shared" ca="1" si="34"/>
        <v>0</v>
      </c>
      <c r="BX53" s="18">
        <f t="shared" ca="1" si="34"/>
        <v>0</v>
      </c>
      <c r="BY53" s="18">
        <f t="shared" ca="1" si="34"/>
        <v>0</v>
      </c>
      <c r="BZ53" s="18">
        <f t="shared" ca="1" si="34"/>
        <v>0</v>
      </c>
      <c r="CA53" s="18">
        <f t="shared" ca="1" si="34"/>
        <v>0</v>
      </c>
      <c r="CB53" s="18">
        <f t="shared" ca="1" si="34"/>
        <v>0</v>
      </c>
      <c r="CC53" s="18">
        <f t="shared" ca="1" si="34"/>
        <v>0</v>
      </c>
      <c r="CD53" s="18">
        <f t="shared" ca="1" si="35"/>
        <v>0</v>
      </c>
      <c r="CE53" s="18">
        <f t="shared" ca="1" si="35"/>
        <v>0</v>
      </c>
      <c r="CF53" s="18">
        <f t="shared" ca="1" si="35"/>
        <v>0</v>
      </c>
      <c r="CG53" s="18">
        <f t="shared" ca="1" si="35"/>
        <v>0</v>
      </c>
      <c r="CH53" s="18">
        <f t="shared" ca="1" si="35"/>
        <v>0</v>
      </c>
      <c r="CI53" s="18">
        <f t="shared" ca="1" si="35"/>
        <v>0</v>
      </c>
      <c r="CJ53" s="19">
        <f t="shared" ca="1" si="24"/>
        <v>26345369631.349197</v>
      </c>
      <c r="CK53" s="18">
        <f t="shared" ca="1" si="38"/>
        <v>213709.23</v>
      </c>
      <c r="CL53" s="18">
        <f t="shared" ca="1" si="38"/>
        <v>949383.92999999993</v>
      </c>
      <c r="CM53" s="19">
        <f t="shared" ca="1" si="25"/>
        <v>7248790141.7626629</v>
      </c>
      <c r="CN53" s="18">
        <f t="shared" ca="1" si="39"/>
        <v>157602564.16690999</v>
      </c>
      <c r="CO53" s="18">
        <f t="shared" ca="1" si="39"/>
        <v>7091187577.5957527</v>
      </c>
      <c r="CP53" s="19">
        <f t="shared" ca="1" si="26"/>
        <v>19095416396.426537</v>
      </c>
      <c r="CQ53" s="18">
        <f t="shared" ca="1" si="36"/>
        <v>1012122928.7939996</v>
      </c>
      <c r="CR53" s="18">
        <f t="shared" ca="1" si="36"/>
        <v>18083293467.632538</v>
      </c>
      <c r="CS53" s="18">
        <f t="shared" ca="1" si="36"/>
        <v>2923434.67</v>
      </c>
      <c r="CT53" s="18">
        <f t="shared" ca="1" si="36"/>
        <v>0</v>
      </c>
      <c r="CU53" s="18">
        <f t="shared" ca="1" si="36"/>
        <v>0</v>
      </c>
      <c r="CV53" s="19">
        <f t="shared" ca="1" si="37"/>
        <v>26348293066.019196</v>
      </c>
    </row>
    <row r="54" spans="1:100" ht="12.75" customHeight="1">
      <c r="A54" s="55" t="s">
        <v>241</v>
      </c>
      <c r="B54" s="17">
        <v>2002</v>
      </c>
      <c r="C54" s="56" t="s">
        <v>242</v>
      </c>
      <c r="D54" s="19">
        <f t="shared" ca="1" si="23"/>
        <v>0</v>
      </c>
      <c r="E54" s="18">
        <f t="shared" ca="1" si="31"/>
        <v>0</v>
      </c>
      <c r="F54" s="18">
        <f t="shared" ca="1" si="31"/>
        <v>0</v>
      </c>
      <c r="G54" s="18">
        <f t="shared" ca="1" si="31"/>
        <v>0</v>
      </c>
      <c r="H54" s="18">
        <f t="shared" ca="1" si="31"/>
        <v>0</v>
      </c>
      <c r="I54" s="18">
        <f t="shared" ca="1" si="31"/>
        <v>0</v>
      </c>
      <c r="J54" s="18">
        <f t="shared" ca="1" si="31"/>
        <v>0</v>
      </c>
      <c r="K54" s="18">
        <f t="shared" ca="1" si="31"/>
        <v>0</v>
      </c>
      <c r="L54" s="18">
        <f t="shared" ca="1" si="31"/>
        <v>0</v>
      </c>
      <c r="M54" s="18">
        <f t="shared" ca="1" si="31"/>
        <v>0</v>
      </c>
      <c r="N54" s="18">
        <f t="shared" ca="1" si="31"/>
        <v>0</v>
      </c>
      <c r="O54" s="18">
        <f t="shared" ca="1" si="31"/>
        <v>0</v>
      </c>
      <c r="P54" s="18">
        <f t="shared" ca="1" si="31"/>
        <v>0</v>
      </c>
      <c r="Q54" s="18">
        <f t="shared" ca="1" si="31"/>
        <v>0</v>
      </c>
      <c r="R54" s="18">
        <f t="shared" ca="1" si="31"/>
        <v>0</v>
      </c>
      <c r="S54" s="18">
        <f t="shared" ca="1" si="31"/>
        <v>0</v>
      </c>
      <c r="T54" s="18">
        <f t="shared" ca="1" si="1"/>
        <v>0</v>
      </c>
      <c r="U54" s="18">
        <f t="shared" ca="1" si="32"/>
        <v>0</v>
      </c>
      <c r="V54" s="18">
        <f t="shared" ca="1" si="32"/>
        <v>0</v>
      </c>
      <c r="W54" s="18">
        <f t="shared" ca="1" si="32"/>
        <v>0</v>
      </c>
      <c r="X54" s="18">
        <f t="shared" ca="1" si="32"/>
        <v>0</v>
      </c>
      <c r="Y54" s="18">
        <f t="shared" ca="1" si="32"/>
        <v>0</v>
      </c>
      <c r="Z54" s="18">
        <f t="shared" ca="1" si="32"/>
        <v>0</v>
      </c>
      <c r="AA54" s="18">
        <f t="shared" ca="1" si="32"/>
        <v>0</v>
      </c>
      <c r="AB54" s="18">
        <f t="shared" ca="1" si="32"/>
        <v>0</v>
      </c>
      <c r="AC54" s="18">
        <f t="shared" ca="1" si="32"/>
        <v>0</v>
      </c>
      <c r="AD54" s="18">
        <f t="shared" ca="1" si="32"/>
        <v>0</v>
      </c>
      <c r="AE54" s="18">
        <f t="shared" ca="1" si="32"/>
        <v>0</v>
      </c>
      <c r="AF54" s="18">
        <f t="shared" ca="1" si="32"/>
        <v>0</v>
      </c>
      <c r="AG54" s="18">
        <f t="shared" ca="1" si="32"/>
        <v>0</v>
      </c>
      <c r="AH54" s="18">
        <f t="shared" ca="1" si="32"/>
        <v>0</v>
      </c>
      <c r="AI54" s="18">
        <f t="shared" ca="1" si="32"/>
        <v>0</v>
      </c>
      <c r="AJ54" s="18">
        <f t="shared" ref="AJ54:AY69" ca="1" si="42">IFERROR(IF($C$2="Yurtiçi",INDIRECT("'"&amp;$B$2&amp;"'!"&amp;ADDRESS(MATCH($B54,INDIRECT("'"&amp;$B$2&amp;"'!$B$1:$B$1095"),0),MATCH(AJ$5,INDIRECT("'"&amp;$B$2&amp;"'!5:5"),0))),IF($C$2="Yurtdışı",INDIRECT("'"&amp;$B$2&amp;"'!"&amp;ADDRESS(MATCH($B54,INDIRECT("'"&amp;$B$2&amp;"'!$B$1:$B$1095"),0),MATCH(AJ$5,INDIRECT("'"&amp;$B$2&amp;"'!5:5"),0)+1)),INDIRECT("'"&amp;$B$2&amp;"'!"&amp;ADDRESS(MATCH($B54,INDIRECT("'"&amp;$B$2&amp;"'!$B$1:$B$1095"),0),MATCH(AJ$5,INDIRECT("'"&amp;$B$2&amp;"'!5:5"),0)))+INDIRECT("'"&amp;$B$2&amp;"'!"&amp;ADDRESS(MATCH($B54,INDIRECT("'"&amp;$B$2&amp;"'!$B$1:$B$1095"),0),MATCH(AJ$5,INDIRECT("'"&amp;$B$2&amp;"'!5:5"),0)+1)))),0)</f>
        <v>0</v>
      </c>
      <c r="AK54" s="18">
        <f t="shared" ca="1" si="42"/>
        <v>0</v>
      </c>
      <c r="AL54" s="18">
        <f t="shared" ca="1" si="42"/>
        <v>0</v>
      </c>
      <c r="AM54" s="18">
        <f t="shared" ca="1" si="42"/>
        <v>0</v>
      </c>
      <c r="AN54" s="18">
        <f t="shared" ca="1" si="42"/>
        <v>0</v>
      </c>
      <c r="AO54" s="18">
        <f t="shared" ca="1" si="42"/>
        <v>0</v>
      </c>
      <c r="AP54" s="18">
        <f t="shared" ca="1" si="42"/>
        <v>0</v>
      </c>
      <c r="AQ54" s="18">
        <f t="shared" ca="1" si="42"/>
        <v>0</v>
      </c>
      <c r="AR54" s="18">
        <f t="shared" ca="1" si="42"/>
        <v>0</v>
      </c>
      <c r="AS54" s="18">
        <f t="shared" ca="1" si="42"/>
        <v>0</v>
      </c>
      <c r="AT54" s="18">
        <f t="shared" ca="1" si="42"/>
        <v>0</v>
      </c>
      <c r="AU54" s="18">
        <f t="shared" ca="1" si="42"/>
        <v>0</v>
      </c>
      <c r="AV54" s="18">
        <f t="shared" ca="1" si="42"/>
        <v>0</v>
      </c>
      <c r="AW54" s="18">
        <f t="shared" ca="1" si="42"/>
        <v>0</v>
      </c>
      <c r="AX54" s="18">
        <f t="shared" ca="1" si="42"/>
        <v>0</v>
      </c>
      <c r="AY54" s="18">
        <f t="shared" ca="1" si="42"/>
        <v>0</v>
      </c>
      <c r="AZ54" s="18">
        <f t="shared" ref="AY54:BN69" ca="1" si="43">IFERROR(IF($C$2="Yurtiçi",INDIRECT("'"&amp;$B$2&amp;"'!"&amp;ADDRESS(MATCH($B54,INDIRECT("'"&amp;$B$2&amp;"'!$B$1:$B$1095"),0),MATCH(AZ$5,INDIRECT("'"&amp;$B$2&amp;"'!5:5"),0))),IF($C$2="Yurtdışı",INDIRECT("'"&amp;$B$2&amp;"'!"&amp;ADDRESS(MATCH($B54,INDIRECT("'"&amp;$B$2&amp;"'!$B$1:$B$1095"),0),MATCH(AZ$5,INDIRECT("'"&amp;$B$2&amp;"'!5:5"),0)+1)),INDIRECT("'"&amp;$B$2&amp;"'!"&amp;ADDRESS(MATCH($B54,INDIRECT("'"&amp;$B$2&amp;"'!$B$1:$B$1095"),0),MATCH(AZ$5,INDIRECT("'"&amp;$B$2&amp;"'!5:5"),0)))+INDIRECT("'"&amp;$B$2&amp;"'!"&amp;ADDRESS(MATCH($B54,INDIRECT("'"&amp;$B$2&amp;"'!$B$1:$B$1095"),0),MATCH(AZ$5,INDIRECT("'"&amp;$B$2&amp;"'!5:5"),0)+1)))),0)</f>
        <v>0</v>
      </c>
      <c r="BA54" s="18">
        <f t="shared" ca="1" si="43"/>
        <v>0</v>
      </c>
      <c r="BB54" s="18">
        <f t="shared" ca="1" si="43"/>
        <v>0</v>
      </c>
      <c r="BC54" s="18">
        <f t="shared" ca="1" si="43"/>
        <v>0</v>
      </c>
      <c r="BD54" s="18">
        <f t="shared" ca="1" si="43"/>
        <v>2599639.0299999714</v>
      </c>
      <c r="BE54" s="18">
        <f t="shared" ca="1" si="43"/>
        <v>0</v>
      </c>
      <c r="BF54" s="18">
        <f t="shared" ca="1" si="43"/>
        <v>0</v>
      </c>
      <c r="BG54" s="18">
        <f t="shared" ca="1" si="43"/>
        <v>0</v>
      </c>
      <c r="BH54" s="18">
        <f t="shared" ca="1" si="43"/>
        <v>0</v>
      </c>
      <c r="BI54" s="18">
        <f t="shared" ca="1" si="33"/>
        <v>0</v>
      </c>
      <c r="BJ54" s="18">
        <f t="shared" ca="1" si="33"/>
        <v>0</v>
      </c>
      <c r="BK54" s="18">
        <f t="shared" ca="1" si="33"/>
        <v>0</v>
      </c>
      <c r="BL54" s="18">
        <f t="shared" ca="1" si="33"/>
        <v>0</v>
      </c>
      <c r="BM54" s="18">
        <f t="shared" ca="1" si="33"/>
        <v>0</v>
      </c>
      <c r="BN54" s="18">
        <f t="shared" ca="1" si="33"/>
        <v>0</v>
      </c>
      <c r="BO54" s="18">
        <f t="shared" ca="1" si="33"/>
        <v>0</v>
      </c>
      <c r="BP54" s="18">
        <f t="shared" ca="1" si="33"/>
        <v>0</v>
      </c>
      <c r="BQ54" s="18">
        <f t="shared" ca="1" si="34"/>
        <v>0</v>
      </c>
      <c r="BR54" s="18">
        <f t="shared" ca="1" si="34"/>
        <v>0</v>
      </c>
      <c r="BS54" s="18">
        <f t="shared" ca="1" si="34"/>
        <v>0</v>
      </c>
      <c r="BT54" s="18">
        <f t="shared" ca="1" si="34"/>
        <v>0</v>
      </c>
      <c r="BU54" s="18">
        <f t="shared" ca="1" si="34"/>
        <v>0</v>
      </c>
      <c r="BV54" s="18">
        <f t="shared" ca="1" si="34"/>
        <v>0</v>
      </c>
      <c r="BW54" s="18">
        <f t="shared" ca="1" si="34"/>
        <v>0</v>
      </c>
      <c r="BX54" s="18">
        <f t="shared" ca="1" si="34"/>
        <v>0</v>
      </c>
      <c r="BY54" s="18">
        <f t="shared" ca="1" si="34"/>
        <v>0</v>
      </c>
      <c r="BZ54" s="18">
        <f t="shared" ca="1" si="34"/>
        <v>0</v>
      </c>
      <c r="CA54" s="18">
        <f t="shared" ca="1" si="34"/>
        <v>0</v>
      </c>
      <c r="CB54" s="18">
        <f t="shared" ca="1" si="34"/>
        <v>0</v>
      </c>
      <c r="CC54" s="18">
        <f t="shared" ca="1" si="34"/>
        <v>0</v>
      </c>
      <c r="CD54" s="18">
        <f t="shared" ca="1" si="35"/>
        <v>0</v>
      </c>
      <c r="CE54" s="18">
        <f t="shared" ca="1" si="35"/>
        <v>0</v>
      </c>
      <c r="CF54" s="18">
        <f t="shared" ca="1" si="35"/>
        <v>0</v>
      </c>
      <c r="CG54" s="18">
        <f t="shared" ca="1" si="35"/>
        <v>0</v>
      </c>
      <c r="CH54" s="18">
        <f t="shared" ca="1" si="35"/>
        <v>0</v>
      </c>
      <c r="CI54" s="18">
        <f t="shared" ca="1" si="35"/>
        <v>363.48571428571427</v>
      </c>
      <c r="CJ54" s="19">
        <f t="shared" ca="1" si="24"/>
        <v>0</v>
      </c>
      <c r="CK54" s="18">
        <f t="shared" ca="1" si="38"/>
        <v>0</v>
      </c>
      <c r="CL54" s="18">
        <f t="shared" ca="1" si="38"/>
        <v>0</v>
      </c>
      <c r="CM54" s="19">
        <f t="shared" ca="1" si="25"/>
        <v>0</v>
      </c>
      <c r="CN54" s="18">
        <f t="shared" ca="1" si="39"/>
        <v>0</v>
      </c>
      <c r="CO54" s="18">
        <f t="shared" ca="1" si="39"/>
        <v>0</v>
      </c>
      <c r="CP54" s="19">
        <f t="shared" ca="1" si="26"/>
        <v>0</v>
      </c>
      <c r="CQ54" s="18">
        <f t="shared" ca="1" si="36"/>
        <v>0</v>
      </c>
      <c r="CR54" s="18">
        <f t="shared" ca="1" si="36"/>
        <v>0</v>
      </c>
      <c r="CS54" s="18">
        <f t="shared" ca="1" si="36"/>
        <v>0</v>
      </c>
      <c r="CT54" s="18">
        <f t="shared" ca="1" si="36"/>
        <v>0</v>
      </c>
      <c r="CU54" s="18">
        <f t="shared" ca="1" si="36"/>
        <v>0</v>
      </c>
      <c r="CV54" s="19">
        <f t="shared" ca="1" si="37"/>
        <v>2600002.515714257</v>
      </c>
    </row>
    <row r="55" spans="1:100" ht="12.75" customHeight="1">
      <c r="A55" s="55" t="s">
        <v>244</v>
      </c>
      <c r="B55" s="17">
        <v>2005</v>
      </c>
      <c r="C55" s="56" t="s">
        <v>242</v>
      </c>
      <c r="D55" s="19">
        <f t="shared" ca="1" si="23"/>
        <v>0</v>
      </c>
      <c r="E55" s="18">
        <f t="shared" ref="E55:S70" ca="1" si="44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44"/>
        <v>0</v>
      </c>
      <c r="G55" s="18">
        <f t="shared" ca="1" si="44"/>
        <v>0</v>
      </c>
      <c r="H55" s="18">
        <f t="shared" ca="1" si="44"/>
        <v>0</v>
      </c>
      <c r="I55" s="18">
        <f t="shared" ca="1" si="44"/>
        <v>0</v>
      </c>
      <c r="J55" s="18">
        <f t="shared" ca="1" si="44"/>
        <v>0</v>
      </c>
      <c r="K55" s="18">
        <f t="shared" ca="1" si="44"/>
        <v>0</v>
      </c>
      <c r="L55" s="18">
        <f t="shared" ca="1" si="44"/>
        <v>0</v>
      </c>
      <c r="M55" s="18">
        <f t="shared" ca="1" si="44"/>
        <v>0</v>
      </c>
      <c r="N55" s="18">
        <f t="shared" ca="1" si="44"/>
        <v>0</v>
      </c>
      <c r="O55" s="18">
        <f t="shared" ca="1" si="44"/>
        <v>0</v>
      </c>
      <c r="P55" s="18">
        <f t="shared" ca="1" si="44"/>
        <v>0</v>
      </c>
      <c r="Q55" s="18">
        <f t="shared" ca="1" si="44"/>
        <v>0</v>
      </c>
      <c r="R55" s="18">
        <f t="shared" ca="1" si="44"/>
        <v>0</v>
      </c>
      <c r="S55" s="18">
        <f t="shared" ca="1" si="44"/>
        <v>0</v>
      </c>
      <c r="T55" s="18">
        <f t="shared" ca="1" si="1"/>
        <v>0</v>
      </c>
      <c r="U55" s="18">
        <f t="shared" ref="U55:AJ70" ca="1" si="45">IFERROR(IF($C$2="Yurtiçi",INDIRECT("'"&amp;$B$2&amp;"'!"&amp;ADDRESS(MATCH($B55,INDIRECT("'"&amp;$B$2&amp;"'!$B$1:$B$1095"),0),MATCH(U$5,INDIRECT("'"&amp;$B$2&amp;"'!5:5"),0))),IF($C$2="Yurtdışı",INDIRECT("'"&amp;$B$2&amp;"'!"&amp;ADDRESS(MATCH($B55,INDIRECT("'"&amp;$B$2&amp;"'!$B$1:$B$1095"),0),MATCH(U$5,INDIRECT("'"&amp;$B$2&amp;"'!5:5"),0)+1)),INDIRECT("'"&amp;$B$2&amp;"'!"&amp;ADDRESS(MATCH($B55,INDIRECT("'"&amp;$B$2&amp;"'!$B$1:$B$1095"),0),MATCH(U$5,INDIRECT("'"&amp;$B$2&amp;"'!5:5"),0)))+INDIRECT("'"&amp;$B$2&amp;"'!"&amp;ADDRESS(MATCH($B55,INDIRECT("'"&amp;$B$2&amp;"'!$B$1:$B$1095"),0),MATCH(U$5,INDIRECT("'"&amp;$B$2&amp;"'!5:5"),0)+1)))),0)</f>
        <v>0</v>
      </c>
      <c r="V55" s="18">
        <f t="shared" ca="1" si="45"/>
        <v>0</v>
      </c>
      <c r="W55" s="18">
        <f t="shared" ca="1" si="45"/>
        <v>0</v>
      </c>
      <c r="X55" s="18">
        <f t="shared" ca="1" si="45"/>
        <v>0</v>
      </c>
      <c r="Y55" s="18">
        <f t="shared" ca="1" si="45"/>
        <v>0</v>
      </c>
      <c r="Z55" s="18">
        <f t="shared" ca="1" si="45"/>
        <v>0</v>
      </c>
      <c r="AA55" s="18">
        <f t="shared" ca="1" si="45"/>
        <v>0</v>
      </c>
      <c r="AB55" s="18">
        <f t="shared" ca="1" si="45"/>
        <v>0</v>
      </c>
      <c r="AC55" s="18">
        <f t="shared" ca="1" si="45"/>
        <v>0</v>
      </c>
      <c r="AD55" s="18">
        <f t="shared" ca="1" si="45"/>
        <v>0</v>
      </c>
      <c r="AE55" s="18">
        <f t="shared" ca="1" si="45"/>
        <v>0</v>
      </c>
      <c r="AF55" s="18">
        <f t="shared" ca="1" si="45"/>
        <v>0</v>
      </c>
      <c r="AG55" s="18">
        <f t="shared" ca="1" si="45"/>
        <v>0</v>
      </c>
      <c r="AH55" s="18">
        <f t="shared" ca="1" si="45"/>
        <v>0</v>
      </c>
      <c r="AI55" s="18">
        <f t="shared" ca="1" si="45"/>
        <v>0</v>
      </c>
      <c r="AJ55" s="18">
        <f t="shared" ca="1" si="45"/>
        <v>0</v>
      </c>
      <c r="AK55" s="18">
        <f t="shared" ca="1" si="42"/>
        <v>0</v>
      </c>
      <c r="AL55" s="18">
        <f t="shared" ca="1" si="42"/>
        <v>0</v>
      </c>
      <c r="AM55" s="18">
        <f t="shared" ca="1" si="42"/>
        <v>0</v>
      </c>
      <c r="AN55" s="18">
        <f t="shared" ca="1" si="42"/>
        <v>0</v>
      </c>
      <c r="AO55" s="18">
        <f t="shared" ca="1" si="42"/>
        <v>0</v>
      </c>
      <c r="AP55" s="18">
        <f t="shared" ca="1" si="42"/>
        <v>0</v>
      </c>
      <c r="AQ55" s="18">
        <f t="shared" ca="1" si="42"/>
        <v>0</v>
      </c>
      <c r="AR55" s="18">
        <f t="shared" ca="1" si="42"/>
        <v>0</v>
      </c>
      <c r="AS55" s="18">
        <f t="shared" ca="1" si="42"/>
        <v>0</v>
      </c>
      <c r="AT55" s="18">
        <f t="shared" ca="1" si="42"/>
        <v>0</v>
      </c>
      <c r="AU55" s="18">
        <f t="shared" ca="1" si="42"/>
        <v>0</v>
      </c>
      <c r="AV55" s="18">
        <f t="shared" ca="1" si="42"/>
        <v>0</v>
      </c>
      <c r="AW55" s="18">
        <f t="shared" ca="1" si="42"/>
        <v>0</v>
      </c>
      <c r="AX55" s="18">
        <f t="shared" ca="1" si="42"/>
        <v>0</v>
      </c>
      <c r="AY55" s="18">
        <f t="shared" ca="1" si="43"/>
        <v>0</v>
      </c>
      <c r="AZ55" s="18">
        <f t="shared" ca="1" si="43"/>
        <v>0</v>
      </c>
      <c r="BA55" s="18">
        <f t="shared" ca="1" si="43"/>
        <v>0</v>
      </c>
      <c r="BB55" s="18">
        <f t="shared" ca="1" si="43"/>
        <v>0</v>
      </c>
      <c r="BC55" s="18">
        <f t="shared" ca="1" si="43"/>
        <v>0</v>
      </c>
      <c r="BD55" s="18">
        <f t="shared" ca="1" si="43"/>
        <v>7378713.8499999698</v>
      </c>
      <c r="BE55" s="18">
        <f t="shared" ca="1" si="43"/>
        <v>0</v>
      </c>
      <c r="BF55" s="18">
        <f t="shared" ca="1" si="43"/>
        <v>0</v>
      </c>
      <c r="BG55" s="18">
        <f t="shared" ca="1" si="43"/>
        <v>0</v>
      </c>
      <c r="BH55" s="18">
        <f t="shared" ca="1" si="43"/>
        <v>0</v>
      </c>
      <c r="BI55" s="18">
        <f t="shared" ca="1" si="43"/>
        <v>0</v>
      </c>
      <c r="BJ55" s="18">
        <f t="shared" ca="1" si="43"/>
        <v>0</v>
      </c>
      <c r="BK55" s="18">
        <f t="shared" ca="1" si="43"/>
        <v>0</v>
      </c>
      <c r="BL55" s="18">
        <f t="shared" ca="1" si="43"/>
        <v>0</v>
      </c>
      <c r="BM55" s="18">
        <f t="shared" ca="1" si="43"/>
        <v>0</v>
      </c>
      <c r="BN55" s="18">
        <f t="shared" ca="1" si="43"/>
        <v>0</v>
      </c>
      <c r="BO55" s="18">
        <f t="shared" ref="BO55:CD70" ca="1" si="46">IFERROR(IF($C$2="Yurtiçi",INDIRECT("'"&amp;$B$2&amp;"'!"&amp;ADDRESS(MATCH($B55,INDIRECT("'"&amp;$B$2&amp;"'!$B$1:$B$1095"),0),MATCH(BO$5,INDIRECT("'"&amp;$B$2&amp;"'!5:5"),0))),IF($C$2="Yurtdışı",INDIRECT("'"&amp;$B$2&amp;"'!"&amp;ADDRESS(MATCH($B55,INDIRECT("'"&amp;$B$2&amp;"'!$B$1:$B$1095"),0),MATCH(BO$5,INDIRECT("'"&amp;$B$2&amp;"'!5:5"),0)+1)),INDIRECT("'"&amp;$B$2&amp;"'!"&amp;ADDRESS(MATCH($B55,INDIRECT("'"&amp;$B$2&amp;"'!$B$1:$B$1095"),0),MATCH(BO$5,INDIRECT("'"&amp;$B$2&amp;"'!5:5"),0)))+INDIRECT("'"&amp;$B$2&amp;"'!"&amp;ADDRESS(MATCH($B55,INDIRECT("'"&amp;$B$2&amp;"'!$B$1:$B$1095"),0),MATCH(BO$5,INDIRECT("'"&amp;$B$2&amp;"'!5:5"),0)+1)))),0)</f>
        <v>0</v>
      </c>
      <c r="BP55" s="18">
        <f t="shared" ca="1" si="46"/>
        <v>0</v>
      </c>
      <c r="BQ55" s="18">
        <f t="shared" ca="1" si="46"/>
        <v>0</v>
      </c>
      <c r="BR55" s="18">
        <f t="shared" ca="1" si="46"/>
        <v>0</v>
      </c>
      <c r="BS55" s="18">
        <f t="shared" ca="1" si="46"/>
        <v>0</v>
      </c>
      <c r="BT55" s="18">
        <f t="shared" ca="1" si="46"/>
        <v>0</v>
      </c>
      <c r="BU55" s="18">
        <f t="shared" ca="1" si="46"/>
        <v>0</v>
      </c>
      <c r="BV55" s="18">
        <f t="shared" ca="1" si="46"/>
        <v>0</v>
      </c>
      <c r="BW55" s="18">
        <f t="shared" ca="1" si="46"/>
        <v>0</v>
      </c>
      <c r="BX55" s="18">
        <f t="shared" ca="1" si="46"/>
        <v>0</v>
      </c>
      <c r="BY55" s="18">
        <f t="shared" ca="1" si="46"/>
        <v>0</v>
      </c>
      <c r="BZ55" s="18">
        <f t="shared" ca="1" si="46"/>
        <v>0</v>
      </c>
      <c r="CA55" s="18">
        <f t="shared" ca="1" si="46"/>
        <v>0</v>
      </c>
      <c r="CB55" s="18">
        <f t="shared" ca="1" si="46"/>
        <v>0</v>
      </c>
      <c r="CC55" s="18">
        <f t="shared" ca="1" si="46"/>
        <v>0</v>
      </c>
      <c r="CD55" s="18">
        <f t="shared" ca="1" si="46"/>
        <v>0</v>
      </c>
      <c r="CE55" s="18">
        <f t="shared" ref="CD55:CI70" ca="1" si="47">IFERROR(IF($C$2="Yurtiçi",INDIRECT("'"&amp;$B$2&amp;"'!"&amp;ADDRESS(MATCH($B55,INDIRECT("'"&amp;$B$2&amp;"'!$B$1:$B$1095"),0),MATCH(CE$5,INDIRECT("'"&amp;$B$2&amp;"'!5:5"),0))),IF($C$2="Yurtdışı",INDIRECT("'"&amp;$B$2&amp;"'!"&amp;ADDRESS(MATCH($B55,INDIRECT("'"&amp;$B$2&amp;"'!$B$1:$B$1095"),0),MATCH(CE$5,INDIRECT("'"&amp;$B$2&amp;"'!5:5"),0)+1)),INDIRECT("'"&amp;$B$2&amp;"'!"&amp;ADDRESS(MATCH($B55,INDIRECT("'"&amp;$B$2&amp;"'!$B$1:$B$1095"),0),MATCH(CE$5,INDIRECT("'"&amp;$B$2&amp;"'!5:5"),0)))+INDIRECT("'"&amp;$B$2&amp;"'!"&amp;ADDRESS(MATCH($B55,INDIRECT("'"&amp;$B$2&amp;"'!$B$1:$B$1095"),0),MATCH(CE$5,INDIRECT("'"&amp;$B$2&amp;"'!5:5"),0)+1)))),0)</f>
        <v>0</v>
      </c>
      <c r="CF55" s="18">
        <f t="shared" ca="1" si="47"/>
        <v>0</v>
      </c>
      <c r="CG55" s="18">
        <f t="shared" ca="1" si="47"/>
        <v>0</v>
      </c>
      <c r="CH55" s="18">
        <f t="shared" ca="1" si="47"/>
        <v>0</v>
      </c>
      <c r="CI55" s="18">
        <f t="shared" ca="1" si="47"/>
        <v>0</v>
      </c>
      <c r="CJ55" s="19">
        <f t="shared" ca="1" si="24"/>
        <v>972412596.32999992</v>
      </c>
      <c r="CK55" s="18">
        <f t="shared" ca="1" si="38"/>
        <v>123700.41</v>
      </c>
      <c r="CL55" s="18">
        <f t="shared" ca="1" si="38"/>
        <v>46589033.160000004</v>
      </c>
      <c r="CM55" s="19">
        <f t="shared" ca="1" si="25"/>
        <v>476127035.19999999</v>
      </c>
      <c r="CN55" s="18">
        <f t="shared" ca="1" si="39"/>
        <v>1783706.95</v>
      </c>
      <c r="CO55" s="18">
        <f t="shared" ca="1" si="39"/>
        <v>474343328.25</v>
      </c>
      <c r="CP55" s="19">
        <f t="shared" ca="1" si="26"/>
        <v>449572827.55999994</v>
      </c>
      <c r="CQ55" s="18">
        <f t="shared" ref="CQ55:CU70" ca="1" si="48">IFERROR(IF($C$2="Yurtiçi",INDIRECT("'"&amp;$B$2&amp;"'!"&amp;ADDRESS(MATCH($B55,INDIRECT("'"&amp;$B$2&amp;"'!$B$1:$B$1095"),0),MATCH(CQ$5,INDIRECT("'"&amp;$B$2&amp;"'!5:5"),0))),IF($C$2="Yurtdışı",INDIRECT("'"&amp;$B$2&amp;"'!"&amp;ADDRESS(MATCH($B55,INDIRECT("'"&amp;$B$2&amp;"'!$B$1:$B$1095"),0),MATCH(CQ$5,INDIRECT("'"&amp;$B$2&amp;"'!5:5"),0)+1)),INDIRECT("'"&amp;$B$2&amp;"'!"&amp;ADDRESS(MATCH($B55,INDIRECT("'"&amp;$B$2&amp;"'!$B$1:$B$1095"),0),MATCH(CQ$5,INDIRECT("'"&amp;$B$2&amp;"'!5:5"),0)))+INDIRECT("'"&amp;$B$2&amp;"'!"&amp;ADDRESS(MATCH($B55,INDIRECT("'"&amp;$B$2&amp;"'!$B$1:$B$1095"),0),MATCH(CQ$5,INDIRECT("'"&amp;$B$2&amp;"'!5:5"),0)+1)))),0)</f>
        <v>62373803.840000004</v>
      </c>
      <c r="CR55" s="18">
        <f t="shared" ca="1" si="48"/>
        <v>387199023.71999997</v>
      </c>
      <c r="CS55" s="18">
        <f t="shared" ca="1" si="48"/>
        <v>187242099.55232</v>
      </c>
      <c r="CT55" s="18">
        <f t="shared" ca="1" si="48"/>
        <v>0</v>
      </c>
      <c r="CU55" s="18">
        <f t="shared" ca="1" si="48"/>
        <v>0</v>
      </c>
      <c r="CV55" s="19">
        <f t="shared" ca="1" si="37"/>
        <v>1167033409.7323198</v>
      </c>
    </row>
    <row r="56" spans="1:100" ht="12.75" customHeight="1">
      <c r="A56" s="55" t="s">
        <v>246</v>
      </c>
      <c r="B56" s="17">
        <v>2006</v>
      </c>
      <c r="C56" s="56" t="s">
        <v>247</v>
      </c>
      <c r="D56" s="19">
        <f t="shared" ca="1" si="23"/>
        <v>0</v>
      </c>
      <c r="E56" s="18">
        <f t="shared" ca="1" si="44"/>
        <v>0</v>
      </c>
      <c r="F56" s="18">
        <f t="shared" ca="1" si="44"/>
        <v>0</v>
      </c>
      <c r="G56" s="18">
        <f t="shared" ca="1" si="44"/>
        <v>0</v>
      </c>
      <c r="H56" s="18">
        <f t="shared" ca="1" si="44"/>
        <v>0</v>
      </c>
      <c r="I56" s="18">
        <f t="shared" ca="1" si="44"/>
        <v>0</v>
      </c>
      <c r="J56" s="18">
        <f t="shared" ca="1" si="44"/>
        <v>0</v>
      </c>
      <c r="K56" s="18">
        <f t="shared" ca="1" si="44"/>
        <v>0</v>
      </c>
      <c r="L56" s="18">
        <f t="shared" ca="1" si="44"/>
        <v>0</v>
      </c>
      <c r="M56" s="18">
        <f t="shared" ca="1" si="44"/>
        <v>0</v>
      </c>
      <c r="N56" s="18">
        <f t="shared" ca="1" si="44"/>
        <v>0</v>
      </c>
      <c r="O56" s="18">
        <f t="shared" ca="1" si="44"/>
        <v>0</v>
      </c>
      <c r="P56" s="18">
        <f t="shared" ca="1" si="44"/>
        <v>0</v>
      </c>
      <c r="Q56" s="18">
        <f t="shared" ca="1" si="44"/>
        <v>0</v>
      </c>
      <c r="R56" s="18">
        <f t="shared" ca="1" si="44"/>
        <v>0</v>
      </c>
      <c r="S56" s="18">
        <f t="shared" ca="1" si="44"/>
        <v>0</v>
      </c>
      <c r="T56" s="18">
        <f t="shared" ca="1" si="1"/>
        <v>0</v>
      </c>
      <c r="U56" s="18">
        <f t="shared" ca="1" si="45"/>
        <v>0</v>
      </c>
      <c r="V56" s="18">
        <f t="shared" ca="1" si="45"/>
        <v>0</v>
      </c>
      <c r="W56" s="18">
        <f t="shared" ca="1" si="45"/>
        <v>0</v>
      </c>
      <c r="X56" s="18">
        <f t="shared" ca="1" si="45"/>
        <v>0</v>
      </c>
      <c r="Y56" s="18">
        <f t="shared" ca="1" si="45"/>
        <v>0</v>
      </c>
      <c r="Z56" s="18">
        <f t="shared" ca="1" si="45"/>
        <v>0</v>
      </c>
      <c r="AA56" s="18">
        <f t="shared" ca="1" si="45"/>
        <v>0</v>
      </c>
      <c r="AB56" s="18">
        <f t="shared" ca="1" si="45"/>
        <v>0</v>
      </c>
      <c r="AC56" s="18">
        <f t="shared" ca="1" si="45"/>
        <v>0</v>
      </c>
      <c r="AD56" s="18">
        <f t="shared" ca="1" si="45"/>
        <v>0</v>
      </c>
      <c r="AE56" s="18">
        <f t="shared" ca="1" si="45"/>
        <v>0</v>
      </c>
      <c r="AF56" s="18">
        <f t="shared" ca="1" si="45"/>
        <v>0</v>
      </c>
      <c r="AG56" s="18">
        <f t="shared" ca="1" si="45"/>
        <v>0</v>
      </c>
      <c r="AH56" s="18">
        <f t="shared" ca="1" si="45"/>
        <v>0</v>
      </c>
      <c r="AI56" s="18">
        <f t="shared" ca="1" si="45"/>
        <v>0</v>
      </c>
      <c r="AJ56" s="18">
        <f t="shared" ca="1" si="45"/>
        <v>0</v>
      </c>
      <c r="AK56" s="18">
        <f t="shared" ca="1" si="42"/>
        <v>0</v>
      </c>
      <c r="AL56" s="18">
        <f t="shared" ca="1" si="42"/>
        <v>0</v>
      </c>
      <c r="AM56" s="18">
        <f t="shared" ca="1" si="42"/>
        <v>0</v>
      </c>
      <c r="AN56" s="18">
        <f t="shared" ca="1" si="42"/>
        <v>0</v>
      </c>
      <c r="AO56" s="18">
        <f t="shared" ca="1" si="42"/>
        <v>0</v>
      </c>
      <c r="AP56" s="18">
        <f t="shared" ca="1" si="42"/>
        <v>0</v>
      </c>
      <c r="AQ56" s="18">
        <f t="shared" ca="1" si="42"/>
        <v>0</v>
      </c>
      <c r="AR56" s="18">
        <f t="shared" ca="1" si="42"/>
        <v>0</v>
      </c>
      <c r="AS56" s="18">
        <f t="shared" ca="1" si="42"/>
        <v>0</v>
      </c>
      <c r="AT56" s="18">
        <f t="shared" ca="1" si="42"/>
        <v>0</v>
      </c>
      <c r="AU56" s="18">
        <f t="shared" ca="1" si="42"/>
        <v>0</v>
      </c>
      <c r="AV56" s="18">
        <f t="shared" ca="1" si="42"/>
        <v>0</v>
      </c>
      <c r="AW56" s="18">
        <f t="shared" ca="1" si="42"/>
        <v>0</v>
      </c>
      <c r="AX56" s="18">
        <f t="shared" ca="1" si="42"/>
        <v>0</v>
      </c>
      <c r="AY56" s="18">
        <f t="shared" ca="1" si="43"/>
        <v>0</v>
      </c>
      <c r="AZ56" s="18">
        <f t="shared" ca="1" si="43"/>
        <v>0</v>
      </c>
      <c r="BA56" s="18">
        <f t="shared" ca="1" si="43"/>
        <v>0</v>
      </c>
      <c r="BB56" s="18">
        <f t="shared" ca="1" si="43"/>
        <v>0</v>
      </c>
      <c r="BC56" s="18">
        <f t="shared" ca="1" si="43"/>
        <v>0</v>
      </c>
      <c r="BD56" s="18">
        <f t="shared" ca="1" si="43"/>
        <v>2132247.21</v>
      </c>
      <c r="BE56" s="18">
        <f t="shared" ca="1" si="43"/>
        <v>174025.02000000002</v>
      </c>
      <c r="BF56" s="18">
        <f t="shared" ca="1" si="43"/>
        <v>0</v>
      </c>
      <c r="BG56" s="18">
        <f t="shared" ca="1" si="43"/>
        <v>0</v>
      </c>
      <c r="BH56" s="18">
        <f t="shared" ca="1" si="43"/>
        <v>0</v>
      </c>
      <c r="BI56" s="18">
        <f t="shared" ca="1" si="43"/>
        <v>0</v>
      </c>
      <c r="BJ56" s="18">
        <f t="shared" ca="1" si="43"/>
        <v>0</v>
      </c>
      <c r="BK56" s="18">
        <f t="shared" ca="1" si="43"/>
        <v>0</v>
      </c>
      <c r="BL56" s="18">
        <f t="shared" ca="1" si="43"/>
        <v>0</v>
      </c>
      <c r="BM56" s="18">
        <f t="shared" ca="1" si="43"/>
        <v>0</v>
      </c>
      <c r="BN56" s="18">
        <f t="shared" ca="1" si="43"/>
        <v>0</v>
      </c>
      <c r="BO56" s="18">
        <f t="shared" ca="1" si="46"/>
        <v>0</v>
      </c>
      <c r="BP56" s="18">
        <f t="shared" ca="1" si="46"/>
        <v>0</v>
      </c>
      <c r="BQ56" s="18">
        <f t="shared" ca="1" si="46"/>
        <v>0</v>
      </c>
      <c r="BR56" s="18">
        <f t="shared" ca="1" si="46"/>
        <v>0</v>
      </c>
      <c r="BS56" s="18">
        <f t="shared" ca="1" si="46"/>
        <v>0</v>
      </c>
      <c r="BT56" s="18">
        <f t="shared" ca="1" si="46"/>
        <v>0</v>
      </c>
      <c r="BU56" s="18">
        <f t="shared" ca="1" si="46"/>
        <v>0</v>
      </c>
      <c r="BV56" s="18">
        <f t="shared" ca="1" si="46"/>
        <v>0</v>
      </c>
      <c r="BW56" s="18">
        <f t="shared" ca="1" si="46"/>
        <v>0</v>
      </c>
      <c r="BX56" s="18">
        <f t="shared" ca="1" si="46"/>
        <v>0</v>
      </c>
      <c r="BY56" s="18">
        <f t="shared" ca="1" si="46"/>
        <v>0</v>
      </c>
      <c r="BZ56" s="18">
        <f t="shared" ca="1" si="46"/>
        <v>0</v>
      </c>
      <c r="CA56" s="18">
        <f t="shared" ca="1" si="46"/>
        <v>0</v>
      </c>
      <c r="CB56" s="18">
        <f t="shared" ca="1" si="46"/>
        <v>0</v>
      </c>
      <c r="CC56" s="18">
        <f t="shared" ca="1" si="46"/>
        <v>0</v>
      </c>
      <c r="CD56" s="18">
        <f t="shared" ca="1" si="47"/>
        <v>0</v>
      </c>
      <c r="CE56" s="18">
        <f t="shared" ca="1" si="47"/>
        <v>0</v>
      </c>
      <c r="CF56" s="18">
        <f t="shared" ca="1" si="47"/>
        <v>0</v>
      </c>
      <c r="CG56" s="18">
        <f t="shared" ca="1" si="47"/>
        <v>0</v>
      </c>
      <c r="CH56" s="18">
        <f t="shared" ca="1" si="47"/>
        <v>0</v>
      </c>
      <c r="CI56" s="18">
        <f t="shared" ca="1" si="47"/>
        <v>0</v>
      </c>
      <c r="CJ56" s="19">
        <f t="shared" ca="1" si="24"/>
        <v>53338278.389999993</v>
      </c>
      <c r="CK56" s="18">
        <f t="shared" ca="1" si="38"/>
        <v>0</v>
      </c>
      <c r="CL56" s="18">
        <f t="shared" ca="1" si="38"/>
        <v>0</v>
      </c>
      <c r="CM56" s="19">
        <f t="shared" ca="1" si="25"/>
        <v>53338278.389999993</v>
      </c>
      <c r="CN56" s="18">
        <f t="shared" ca="1" si="39"/>
        <v>0</v>
      </c>
      <c r="CO56" s="18">
        <f t="shared" ca="1" si="39"/>
        <v>53338278.389999993</v>
      </c>
      <c r="CP56" s="19">
        <f t="shared" ca="1" si="26"/>
        <v>0</v>
      </c>
      <c r="CQ56" s="18">
        <f t="shared" ca="1" si="48"/>
        <v>0</v>
      </c>
      <c r="CR56" s="18">
        <f t="shared" ca="1" si="48"/>
        <v>0</v>
      </c>
      <c r="CS56" s="18">
        <f t="shared" ca="1" si="48"/>
        <v>0</v>
      </c>
      <c r="CT56" s="18">
        <f t="shared" ca="1" si="48"/>
        <v>0</v>
      </c>
      <c r="CU56" s="18">
        <f t="shared" ca="1" si="48"/>
        <v>0</v>
      </c>
      <c r="CV56" s="19">
        <f t="shared" ca="1" si="37"/>
        <v>55644550.61999999</v>
      </c>
    </row>
    <row r="57" spans="1:100" ht="12.75" customHeight="1">
      <c r="A57" s="55" t="s">
        <v>249</v>
      </c>
      <c r="B57" s="17">
        <v>2007</v>
      </c>
      <c r="C57" s="56" t="s">
        <v>242</v>
      </c>
      <c r="D57" s="19">
        <f t="shared" ca="1" si="23"/>
        <v>0</v>
      </c>
      <c r="E57" s="18">
        <f t="shared" ca="1" si="44"/>
        <v>0</v>
      </c>
      <c r="F57" s="18">
        <f t="shared" ca="1" si="44"/>
        <v>0</v>
      </c>
      <c r="G57" s="18">
        <f t="shared" ca="1" si="44"/>
        <v>0</v>
      </c>
      <c r="H57" s="18">
        <f t="shared" ca="1" si="44"/>
        <v>0</v>
      </c>
      <c r="I57" s="18">
        <f t="shared" ca="1" si="44"/>
        <v>0</v>
      </c>
      <c r="J57" s="18">
        <f t="shared" ca="1" si="44"/>
        <v>0</v>
      </c>
      <c r="K57" s="18">
        <f t="shared" ca="1" si="44"/>
        <v>0</v>
      </c>
      <c r="L57" s="18">
        <f t="shared" ca="1" si="44"/>
        <v>0</v>
      </c>
      <c r="M57" s="18">
        <f t="shared" ca="1" si="44"/>
        <v>0</v>
      </c>
      <c r="N57" s="18">
        <f t="shared" ca="1" si="44"/>
        <v>0</v>
      </c>
      <c r="O57" s="18">
        <f t="shared" ca="1" si="44"/>
        <v>0</v>
      </c>
      <c r="P57" s="18">
        <f t="shared" ca="1" si="44"/>
        <v>0</v>
      </c>
      <c r="Q57" s="18">
        <f t="shared" ca="1" si="44"/>
        <v>0</v>
      </c>
      <c r="R57" s="18">
        <f t="shared" ca="1" si="44"/>
        <v>0</v>
      </c>
      <c r="S57" s="18">
        <f t="shared" ca="1" si="44"/>
        <v>0</v>
      </c>
      <c r="T57" s="18">
        <f t="shared" ca="1" si="1"/>
        <v>0</v>
      </c>
      <c r="U57" s="18">
        <f t="shared" ca="1" si="45"/>
        <v>0</v>
      </c>
      <c r="V57" s="18">
        <f t="shared" ca="1" si="45"/>
        <v>0</v>
      </c>
      <c r="W57" s="18">
        <f t="shared" ca="1" si="45"/>
        <v>0</v>
      </c>
      <c r="X57" s="18">
        <f t="shared" ca="1" si="45"/>
        <v>0</v>
      </c>
      <c r="Y57" s="18">
        <f t="shared" ca="1" si="45"/>
        <v>0</v>
      </c>
      <c r="Z57" s="18">
        <f t="shared" ca="1" si="45"/>
        <v>0</v>
      </c>
      <c r="AA57" s="18">
        <f t="shared" ca="1" si="45"/>
        <v>0</v>
      </c>
      <c r="AB57" s="18">
        <f t="shared" ca="1" si="45"/>
        <v>0</v>
      </c>
      <c r="AC57" s="18">
        <f t="shared" ca="1" si="45"/>
        <v>0</v>
      </c>
      <c r="AD57" s="18">
        <f t="shared" ca="1" si="45"/>
        <v>0</v>
      </c>
      <c r="AE57" s="18">
        <f t="shared" ca="1" si="45"/>
        <v>0</v>
      </c>
      <c r="AF57" s="18">
        <f t="shared" ca="1" si="45"/>
        <v>0</v>
      </c>
      <c r="AG57" s="18">
        <f t="shared" ca="1" si="45"/>
        <v>0</v>
      </c>
      <c r="AH57" s="18">
        <f t="shared" ca="1" si="45"/>
        <v>0</v>
      </c>
      <c r="AI57" s="18">
        <f t="shared" ca="1" si="45"/>
        <v>0</v>
      </c>
      <c r="AJ57" s="18">
        <f t="shared" ca="1" si="45"/>
        <v>0</v>
      </c>
      <c r="AK57" s="18">
        <f t="shared" ca="1" si="42"/>
        <v>0</v>
      </c>
      <c r="AL57" s="18">
        <f t="shared" ca="1" si="42"/>
        <v>0</v>
      </c>
      <c r="AM57" s="18">
        <f t="shared" ca="1" si="42"/>
        <v>0</v>
      </c>
      <c r="AN57" s="18">
        <f t="shared" ca="1" si="42"/>
        <v>0</v>
      </c>
      <c r="AO57" s="18">
        <f t="shared" ca="1" si="42"/>
        <v>0</v>
      </c>
      <c r="AP57" s="18">
        <f t="shared" ca="1" si="42"/>
        <v>0</v>
      </c>
      <c r="AQ57" s="18">
        <f t="shared" ca="1" si="42"/>
        <v>0</v>
      </c>
      <c r="AR57" s="18">
        <f t="shared" ca="1" si="42"/>
        <v>0</v>
      </c>
      <c r="AS57" s="18">
        <f t="shared" ca="1" si="42"/>
        <v>0</v>
      </c>
      <c r="AT57" s="18">
        <f t="shared" ca="1" si="42"/>
        <v>0</v>
      </c>
      <c r="AU57" s="18">
        <f t="shared" ca="1" si="42"/>
        <v>0</v>
      </c>
      <c r="AV57" s="18">
        <f t="shared" ca="1" si="42"/>
        <v>0</v>
      </c>
      <c r="AW57" s="18">
        <f t="shared" ca="1" si="42"/>
        <v>0</v>
      </c>
      <c r="AX57" s="18">
        <f t="shared" ca="1" si="42"/>
        <v>0</v>
      </c>
      <c r="AY57" s="18">
        <f t="shared" ca="1" si="43"/>
        <v>0</v>
      </c>
      <c r="AZ57" s="18">
        <f t="shared" ca="1" si="43"/>
        <v>0</v>
      </c>
      <c r="BA57" s="18">
        <f t="shared" ca="1" si="43"/>
        <v>0</v>
      </c>
      <c r="BB57" s="18">
        <f t="shared" ca="1" si="43"/>
        <v>0</v>
      </c>
      <c r="BC57" s="18">
        <f t="shared" ca="1" si="43"/>
        <v>0</v>
      </c>
      <c r="BD57" s="18">
        <f t="shared" ca="1" si="43"/>
        <v>1112578.47</v>
      </c>
      <c r="BE57" s="18">
        <f t="shared" ca="1" si="43"/>
        <v>261344.75000000009</v>
      </c>
      <c r="BF57" s="18">
        <f t="shared" ca="1" si="43"/>
        <v>0</v>
      </c>
      <c r="BG57" s="18">
        <f t="shared" ca="1" si="43"/>
        <v>0</v>
      </c>
      <c r="BH57" s="18">
        <f t="shared" ca="1" si="43"/>
        <v>0</v>
      </c>
      <c r="BI57" s="18">
        <f t="shared" ca="1" si="43"/>
        <v>0</v>
      </c>
      <c r="BJ57" s="18">
        <f t="shared" ca="1" si="43"/>
        <v>0</v>
      </c>
      <c r="BK57" s="18">
        <f t="shared" ca="1" si="43"/>
        <v>0</v>
      </c>
      <c r="BL57" s="18">
        <f t="shared" ca="1" si="43"/>
        <v>0</v>
      </c>
      <c r="BM57" s="18">
        <f t="shared" ca="1" si="43"/>
        <v>0</v>
      </c>
      <c r="BN57" s="18">
        <f t="shared" ca="1" si="43"/>
        <v>0</v>
      </c>
      <c r="BO57" s="18">
        <f t="shared" ca="1" si="46"/>
        <v>0</v>
      </c>
      <c r="BP57" s="18">
        <f t="shared" ca="1" si="46"/>
        <v>0</v>
      </c>
      <c r="BQ57" s="18">
        <f t="shared" ca="1" si="46"/>
        <v>0</v>
      </c>
      <c r="BR57" s="18">
        <f t="shared" ca="1" si="46"/>
        <v>0</v>
      </c>
      <c r="BS57" s="18">
        <f t="shared" ca="1" si="46"/>
        <v>0</v>
      </c>
      <c r="BT57" s="18">
        <f t="shared" ca="1" si="46"/>
        <v>0</v>
      </c>
      <c r="BU57" s="18">
        <f t="shared" ca="1" si="46"/>
        <v>0</v>
      </c>
      <c r="BV57" s="18">
        <f t="shared" ca="1" si="46"/>
        <v>0</v>
      </c>
      <c r="BW57" s="18">
        <f t="shared" ca="1" si="46"/>
        <v>0</v>
      </c>
      <c r="BX57" s="18">
        <f t="shared" ca="1" si="46"/>
        <v>0</v>
      </c>
      <c r="BY57" s="18">
        <f t="shared" ca="1" si="46"/>
        <v>0</v>
      </c>
      <c r="BZ57" s="18">
        <f t="shared" ca="1" si="46"/>
        <v>0</v>
      </c>
      <c r="CA57" s="18">
        <f t="shared" ca="1" si="46"/>
        <v>0</v>
      </c>
      <c r="CB57" s="18">
        <f t="shared" ca="1" si="46"/>
        <v>0</v>
      </c>
      <c r="CC57" s="18">
        <f t="shared" ca="1" si="46"/>
        <v>0</v>
      </c>
      <c r="CD57" s="18">
        <f t="shared" ca="1" si="47"/>
        <v>0</v>
      </c>
      <c r="CE57" s="18">
        <f t="shared" ca="1" si="47"/>
        <v>0</v>
      </c>
      <c r="CF57" s="18">
        <f t="shared" ca="1" si="47"/>
        <v>0</v>
      </c>
      <c r="CG57" s="18">
        <f t="shared" ca="1" si="47"/>
        <v>0</v>
      </c>
      <c r="CH57" s="18">
        <f t="shared" ca="1" si="47"/>
        <v>0</v>
      </c>
      <c r="CI57" s="18">
        <f t="shared" ca="1" si="47"/>
        <v>0</v>
      </c>
      <c r="CJ57" s="19">
        <f t="shared" ca="1" si="24"/>
        <v>0</v>
      </c>
      <c r="CK57" s="18">
        <f t="shared" ca="1" si="38"/>
        <v>0</v>
      </c>
      <c r="CL57" s="18">
        <f t="shared" ca="1" si="38"/>
        <v>0</v>
      </c>
      <c r="CM57" s="19">
        <f t="shared" ca="1" si="25"/>
        <v>0</v>
      </c>
      <c r="CN57" s="18">
        <f t="shared" ca="1" si="39"/>
        <v>0</v>
      </c>
      <c r="CO57" s="18">
        <f t="shared" ca="1" si="39"/>
        <v>0</v>
      </c>
      <c r="CP57" s="19">
        <f t="shared" ca="1" si="26"/>
        <v>0</v>
      </c>
      <c r="CQ57" s="18">
        <f t="shared" ca="1" si="48"/>
        <v>0</v>
      </c>
      <c r="CR57" s="18">
        <f t="shared" ca="1" si="48"/>
        <v>0</v>
      </c>
      <c r="CS57" s="18">
        <f t="shared" ca="1" si="48"/>
        <v>0</v>
      </c>
      <c r="CT57" s="18">
        <f t="shared" ca="1" si="48"/>
        <v>0</v>
      </c>
      <c r="CU57" s="18">
        <f t="shared" ca="1" si="48"/>
        <v>0</v>
      </c>
      <c r="CV57" s="19">
        <f t="shared" ref="CV57" ca="1" si="49">+D57+SUM(H57:CJ57)+SUM(CS57:CU57)</f>
        <v>1373923.22</v>
      </c>
    </row>
    <row r="58" spans="1:100" ht="12.75" customHeight="1">
      <c r="A58" s="55" t="s">
        <v>251</v>
      </c>
      <c r="B58" s="17">
        <v>2008</v>
      </c>
      <c r="C58" s="56" t="s">
        <v>242</v>
      </c>
      <c r="D58" s="19">
        <f t="shared" ca="1" si="23"/>
        <v>0</v>
      </c>
      <c r="E58" s="18">
        <f t="shared" ca="1" si="44"/>
        <v>0</v>
      </c>
      <c r="F58" s="18">
        <f t="shared" ca="1" si="44"/>
        <v>0</v>
      </c>
      <c r="G58" s="18">
        <f t="shared" ca="1" si="44"/>
        <v>0</v>
      </c>
      <c r="H58" s="18">
        <f t="shared" ca="1" si="44"/>
        <v>0</v>
      </c>
      <c r="I58" s="18">
        <f t="shared" ca="1" si="44"/>
        <v>0</v>
      </c>
      <c r="J58" s="18">
        <f t="shared" ca="1" si="44"/>
        <v>0</v>
      </c>
      <c r="K58" s="18">
        <f t="shared" ca="1" si="44"/>
        <v>0</v>
      </c>
      <c r="L58" s="18">
        <f t="shared" ca="1" si="44"/>
        <v>0</v>
      </c>
      <c r="M58" s="18">
        <f t="shared" ca="1" si="44"/>
        <v>0</v>
      </c>
      <c r="N58" s="18">
        <f t="shared" ca="1" si="44"/>
        <v>0</v>
      </c>
      <c r="O58" s="18">
        <f t="shared" ca="1" si="44"/>
        <v>0</v>
      </c>
      <c r="P58" s="18">
        <f t="shared" ca="1" si="44"/>
        <v>0</v>
      </c>
      <c r="Q58" s="18">
        <f t="shared" ca="1" si="44"/>
        <v>0</v>
      </c>
      <c r="R58" s="18">
        <f t="shared" ca="1" si="44"/>
        <v>0</v>
      </c>
      <c r="S58" s="18">
        <f t="shared" ca="1" si="44"/>
        <v>0</v>
      </c>
      <c r="T58" s="18">
        <f t="shared" ca="1" si="1"/>
        <v>0</v>
      </c>
      <c r="U58" s="18">
        <f t="shared" ca="1" si="45"/>
        <v>0</v>
      </c>
      <c r="V58" s="18">
        <f t="shared" ca="1" si="45"/>
        <v>0</v>
      </c>
      <c r="W58" s="18">
        <f t="shared" ca="1" si="45"/>
        <v>0</v>
      </c>
      <c r="X58" s="18">
        <f t="shared" ca="1" si="45"/>
        <v>0</v>
      </c>
      <c r="Y58" s="18">
        <f t="shared" ca="1" si="45"/>
        <v>0</v>
      </c>
      <c r="Z58" s="18">
        <f t="shared" ca="1" si="45"/>
        <v>0</v>
      </c>
      <c r="AA58" s="18">
        <f t="shared" ca="1" si="45"/>
        <v>0</v>
      </c>
      <c r="AB58" s="18">
        <f t="shared" ca="1" si="45"/>
        <v>0</v>
      </c>
      <c r="AC58" s="18">
        <f t="shared" ca="1" si="45"/>
        <v>0</v>
      </c>
      <c r="AD58" s="18">
        <f t="shared" ca="1" si="45"/>
        <v>0</v>
      </c>
      <c r="AE58" s="18">
        <f t="shared" ca="1" si="45"/>
        <v>0</v>
      </c>
      <c r="AF58" s="18">
        <f t="shared" ca="1" si="45"/>
        <v>0</v>
      </c>
      <c r="AG58" s="18">
        <f t="shared" ca="1" si="45"/>
        <v>0</v>
      </c>
      <c r="AH58" s="18">
        <f t="shared" ca="1" si="45"/>
        <v>0</v>
      </c>
      <c r="AI58" s="18">
        <f t="shared" ca="1" si="45"/>
        <v>0</v>
      </c>
      <c r="AJ58" s="18">
        <f t="shared" ca="1" si="45"/>
        <v>0</v>
      </c>
      <c r="AK58" s="18">
        <f t="shared" ca="1" si="42"/>
        <v>0</v>
      </c>
      <c r="AL58" s="18">
        <f t="shared" ca="1" si="42"/>
        <v>0</v>
      </c>
      <c r="AM58" s="18">
        <f t="shared" ca="1" si="42"/>
        <v>0</v>
      </c>
      <c r="AN58" s="18">
        <f t="shared" ca="1" si="42"/>
        <v>0</v>
      </c>
      <c r="AO58" s="18">
        <f t="shared" ca="1" si="42"/>
        <v>0</v>
      </c>
      <c r="AP58" s="18">
        <f t="shared" ca="1" si="42"/>
        <v>0</v>
      </c>
      <c r="AQ58" s="18">
        <f t="shared" ca="1" si="42"/>
        <v>0</v>
      </c>
      <c r="AR58" s="18">
        <f t="shared" ca="1" si="42"/>
        <v>0</v>
      </c>
      <c r="AS58" s="18">
        <f t="shared" ca="1" si="42"/>
        <v>0</v>
      </c>
      <c r="AT58" s="18">
        <f t="shared" ca="1" si="42"/>
        <v>0</v>
      </c>
      <c r="AU58" s="18">
        <f t="shared" ca="1" si="42"/>
        <v>0</v>
      </c>
      <c r="AV58" s="18">
        <f t="shared" ca="1" si="42"/>
        <v>0</v>
      </c>
      <c r="AW58" s="18">
        <f t="shared" ca="1" si="42"/>
        <v>0</v>
      </c>
      <c r="AX58" s="18">
        <f t="shared" ca="1" si="42"/>
        <v>0</v>
      </c>
      <c r="AY58" s="18">
        <f t="shared" ca="1" si="43"/>
        <v>0</v>
      </c>
      <c r="AZ58" s="18">
        <f t="shared" ca="1" si="43"/>
        <v>0</v>
      </c>
      <c r="BA58" s="18">
        <f t="shared" ca="1" si="43"/>
        <v>0</v>
      </c>
      <c r="BB58" s="18">
        <f t="shared" ca="1" si="43"/>
        <v>0</v>
      </c>
      <c r="BC58" s="18">
        <f t="shared" ca="1" si="43"/>
        <v>0</v>
      </c>
      <c r="BD58" s="18">
        <f t="shared" ca="1" si="43"/>
        <v>0</v>
      </c>
      <c r="BE58" s="18">
        <f t="shared" ca="1" si="43"/>
        <v>0</v>
      </c>
      <c r="BF58" s="18">
        <f t="shared" ca="1" si="43"/>
        <v>0</v>
      </c>
      <c r="BG58" s="18">
        <f t="shared" ca="1" si="43"/>
        <v>0</v>
      </c>
      <c r="BH58" s="18">
        <f t="shared" ca="1" si="43"/>
        <v>0</v>
      </c>
      <c r="BI58" s="18">
        <f t="shared" ca="1" si="43"/>
        <v>0</v>
      </c>
      <c r="BJ58" s="18">
        <f t="shared" ca="1" si="43"/>
        <v>0</v>
      </c>
      <c r="BK58" s="18">
        <f t="shared" ca="1" si="43"/>
        <v>0</v>
      </c>
      <c r="BL58" s="18">
        <f t="shared" ca="1" si="43"/>
        <v>0</v>
      </c>
      <c r="BM58" s="18">
        <f t="shared" ca="1" si="43"/>
        <v>0</v>
      </c>
      <c r="BN58" s="18">
        <f t="shared" ca="1" si="43"/>
        <v>0</v>
      </c>
      <c r="BO58" s="18">
        <f t="shared" ca="1" si="46"/>
        <v>0</v>
      </c>
      <c r="BP58" s="18">
        <f t="shared" ca="1" si="46"/>
        <v>0</v>
      </c>
      <c r="BQ58" s="18">
        <f t="shared" ca="1" si="46"/>
        <v>0</v>
      </c>
      <c r="BR58" s="18">
        <f t="shared" ca="1" si="46"/>
        <v>0</v>
      </c>
      <c r="BS58" s="18">
        <f t="shared" ca="1" si="46"/>
        <v>0</v>
      </c>
      <c r="BT58" s="18">
        <f t="shared" ca="1" si="46"/>
        <v>0</v>
      </c>
      <c r="BU58" s="18">
        <f t="shared" ca="1" si="46"/>
        <v>0</v>
      </c>
      <c r="BV58" s="18">
        <f t="shared" ca="1" si="46"/>
        <v>0</v>
      </c>
      <c r="BW58" s="18">
        <f t="shared" ca="1" si="46"/>
        <v>0</v>
      </c>
      <c r="BX58" s="18">
        <f t="shared" ca="1" si="46"/>
        <v>0</v>
      </c>
      <c r="BY58" s="18">
        <f t="shared" ca="1" si="46"/>
        <v>0</v>
      </c>
      <c r="BZ58" s="18">
        <f t="shared" ca="1" si="46"/>
        <v>0</v>
      </c>
      <c r="CA58" s="18">
        <f t="shared" ca="1" si="46"/>
        <v>0</v>
      </c>
      <c r="CB58" s="18">
        <f t="shared" ca="1" si="46"/>
        <v>0</v>
      </c>
      <c r="CC58" s="18">
        <f t="shared" ca="1" si="46"/>
        <v>0</v>
      </c>
      <c r="CD58" s="18">
        <f t="shared" ca="1" si="47"/>
        <v>0</v>
      </c>
      <c r="CE58" s="18">
        <f t="shared" ca="1" si="47"/>
        <v>0</v>
      </c>
      <c r="CF58" s="18">
        <f t="shared" ca="1" si="47"/>
        <v>0</v>
      </c>
      <c r="CG58" s="18">
        <f t="shared" ca="1" si="47"/>
        <v>0</v>
      </c>
      <c r="CH58" s="18">
        <f t="shared" ca="1" si="47"/>
        <v>0</v>
      </c>
      <c r="CI58" s="18">
        <f t="shared" ca="1" si="47"/>
        <v>0</v>
      </c>
      <c r="CJ58" s="19">
        <f t="shared" ca="1" si="24"/>
        <v>0</v>
      </c>
      <c r="CK58" s="18">
        <f t="shared" ca="1" si="38"/>
        <v>0</v>
      </c>
      <c r="CL58" s="18">
        <f t="shared" ca="1" si="38"/>
        <v>0</v>
      </c>
      <c r="CM58" s="19">
        <f t="shared" ca="1" si="25"/>
        <v>0</v>
      </c>
      <c r="CN58" s="18">
        <f t="shared" ca="1" si="39"/>
        <v>0</v>
      </c>
      <c r="CO58" s="18">
        <f t="shared" ca="1" si="39"/>
        <v>0</v>
      </c>
      <c r="CP58" s="19">
        <f t="shared" ca="1" si="26"/>
        <v>0</v>
      </c>
      <c r="CQ58" s="18">
        <f t="shared" ca="1" si="48"/>
        <v>0</v>
      </c>
      <c r="CR58" s="18">
        <f t="shared" ca="1" si="48"/>
        <v>0</v>
      </c>
      <c r="CS58" s="18">
        <f t="shared" ca="1" si="48"/>
        <v>0</v>
      </c>
      <c r="CT58" s="18">
        <f t="shared" ca="1" si="48"/>
        <v>0</v>
      </c>
      <c r="CU58" s="18">
        <f t="shared" ca="1" si="48"/>
        <v>0</v>
      </c>
      <c r="CV58" s="19">
        <f t="shared" ref="CV58:CV72" ca="1" si="50">+D58+SUM(H58:CJ58)+SUM(CS58:CU58)</f>
        <v>0</v>
      </c>
    </row>
    <row r="59" spans="1:100" ht="12.75" customHeight="1">
      <c r="A59" s="55" t="s">
        <v>253</v>
      </c>
      <c r="B59" s="17">
        <v>3001</v>
      </c>
      <c r="C59" s="56" t="s">
        <v>247</v>
      </c>
      <c r="D59" s="19">
        <f t="shared" ca="1" si="23"/>
        <v>0</v>
      </c>
      <c r="E59" s="18">
        <f t="shared" ca="1" si="44"/>
        <v>0</v>
      </c>
      <c r="F59" s="18">
        <f t="shared" ca="1" si="44"/>
        <v>0</v>
      </c>
      <c r="G59" s="18">
        <f t="shared" ca="1" si="44"/>
        <v>0</v>
      </c>
      <c r="H59" s="18">
        <f t="shared" ca="1" si="44"/>
        <v>0</v>
      </c>
      <c r="I59" s="18">
        <f t="shared" ca="1" si="44"/>
        <v>0</v>
      </c>
      <c r="J59" s="18">
        <f t="shared" ca="1" si="44"/>
        <v>0</v>
      </c>
      <c r="K59" s="18">
        <f t="shared" ca="1" si="44"/>
        <v>0</v>
      </c>
      <c r="L59" s="18">
        <f t="shared" ca="1" si="44"/>
        <v>0</v>
      </c>
      <c r="M59" s="18">
        <f t="shared" ca="1" si="44"/>
        <v>0</v>
      </c>
      <c r="N59" s="18">
        <f t="shared" ca="1" si="44"/>
        <v>0</v>
      </c>
      <c r="O59" s="18">
        <f t="shared" ca="1" si="44"/>
        <v>0</v>
      </c>
      <c r="P59" s="18">
        <f t="shared" ca="1" si="44"/>
        <v>0</v>
      </c>
      <c r="Q59" s="18">
        <f t="shared" ca="1" si="44"/>
        <v>0</v>
      </c>
      <c r="R59" s="18">
        <f t="shared" ca="1" si="44"/>
        <v>0</v>
      </c>
      <c r="S59" s="18">
        <f t="shared" ca="1" si="44"/>
        <v>0</v>
      </c>
      <c r="T59" s="18">
        <f t="shared" ca="1" si="1"/>
        <v>0</v>
      </c>
      <c r="U59" s="18">
        <f t="shared" ca="1" si="45"/>
        <v>0</v>
      </c>
      <c r="V59" s="18">
        <f t="shared" ca="1" si="45"/>
        <v>0</v>
      </c>
      <c r="W59" s="18">
        <f t="shared" ca="1" si="45"/>
        <v>0</v>
      </c>
      <c r="X59" s="18">
        <f t="shared" ca="1" si="45"/>
        <v>0</v>
      </c>
      <c r="Y59" s="18">
        <f t="shared" ca="1" si="45"/>
        <v>0</v>
      </c>
      <c r="Z59" s="18">
        <f t="shared" ca="1" si="45"/>
        <v>0</v>
      </c>
      <c r="AA59" s="18">
        <f t="shared" ca="1" si="45"/>
        <v>0</v>
      </c>
      <c r="AB59" s="18">
        <f t="shared" ca="1" si="45"/>
        <v>0</v>
      </c>
      <c r="AC59" s="18">
        <f t="shared" ca="1" si="45"/>
        <v>0</v>
      </c>
      <c r="AD59" s="18">
        <f t="shared" ca="1" si="45"/>
        <v>0</v>
      </c>
      <c r="AE59" s="18">
        <f t="shared" ca="1" si="45"/>
        <v>0</v>
      </c>
      <c r="AF59" s="18">
        <f t="shared" ca="1" si="45"/>
        <v>0</v>
      </c>
      <c r="AG59" s="18">
        <f t="shared" ca="1" si="45"/>
        <v>0</v>
      </c>
      <c r="AH59" s="18">
        <f t="shared" ca="1" si="45"/>
        <v>0</v>
      </c>
      <c r="AI59" s="18">
        <f t="shared" ca="1" si="45"/>
        <v>0</v>
      </c>
      <c r="AJ59" s="18">
        <f t="shared" ca="1" si="45"/>
        <v>0</v>
      </c>
      <c r="AK59" s="18">
        <f t="shared" ca="1" si="42"/>
        <v>0</v>
      </c>
      <c r="AL59" s="18">
        <f t="shared" ca="1" si="42"/>
        <v>0</v>
      </c>
      <c r="AM59" s="18">
        <f t="shared" ca="1" si="42"/>
        <v>0</v>
      </c>
      <c r="AN59" s="18">
        <f t="shared" ca="1" si="42"/>
        <v>0</v>
      </c>
      <c r="AO59" s="18">
        <f t="shared" ca="1" si="42"/>
        <v>0</v>
      </c>
      <c r="AP59" s="18">
        <f t="shared" ca="1" si="42"/>
        <v>0</v>
      </c>
      <c r="AQ59" s="18">
        <f t="shared" ca="1" si="42"/>
        <v>0</v>
      </c>
      <c r="AR59" s="18">
        <f t="shared" ca="1" si="42"/>
        <v>0</v>
      </c>
      <c r="AS59" s="18">
        <f t="shared" ca="1" si="42"/>
        <v>0</v>
      </c>
      <c r="AT59" s="18">
        <f t="shared" ca="1" si="42"/>
        <v>0</v>
      </c>
      <c r="AU59" s="18">
        <f t="shared" ca="1" si="42"/>
        <v>0</v>
      </c>
      <c r="AV59" s="18">
        <f t="shared" ca="1" si="42"/>
        <v>0</v>
      </c>
      <c r="AW59" s="18">
        <f t="shared" ca="1" si="42"/>
        <v>0</v>
      </c>
      <c r="AX59" s="18">
        <f t="shared" ca="1" si="42"/>
        <v>0</v>
      </c>
      <c r="AY59" s="18">
        <f t="shared" ca="1" si="43"/>
        <v>0</v>
      </c>
      <c r="AZ59" s="18">
        <f t="shared" ca="1" si="43"/>
        <v>0</v>
      </c>
      <c r="BA59" s="18">
        <f t="shared" ca="1" si="43"/>
        <v>0</v>
      </c>
      <c r="BB59" s="18">
        <f t="shared" ca="1" si="43"/>
        <v>0</v>
      </c>
      <c r="BC59" s="18">
        <f t="shared" ca="1" si="43"/>
        <v>0</v>
      </c>
      <c r="BD59" s="18">
        <f t="shared" ca="1" si="43"/>
        <v>0</v>
      </c>
      <c r="BE59" s="18">
        <f t="shared" ca="1" si="43"/>
        <v>0</v>
      </c>
      <c r="BF59" s="18">
        <f t="shared" ca="1" si="43"/>
        <v>0</v>
      </c>
      <c r="BG59" s="18">
        <f t="shared" ca="1" si="43"/>
        <v>0</v>
      </c>
      <c r="BH59" s="18">
        <f t="shared" ca="1" si="43"/>
        <v>0</v>
      </c>
      <c r="BI59" s="18">
        <f t="shared" ca="1" si="43"/>
        <v>0</v>
      </c>
      <c r="BJ59" s="18">
        <f t="shared" ca="1" si="43"/>
        <v>0</v>
      </c>
      <c r="BK59" s="18">
        <f t="shared" ca="1" si="43"/>
        <v>0</v>
      </c>
      <c r="BL59" s="18">
        <f t="shared" ca="1" si="43"/>
        <v>0</v>
      </c>
      <c r="BM59" s="18">
        <f t="shared" ca="1" si="43"/>
        <v>0</v>
      </c>
      <c r="BN59" s="18">
        <f t="shared" ca="1" si="43"/>
        <v>0</v>
      </c>
      <c r="BO59" s="18">
        <f t="shared" ca="1" si="46"/>
        <v>0</v>
      </c>
      <c r="BP59" s="18">
        <f t="shared" ca="1" si="46"/>
        <v>0</v>
      </c>
      <c r="BQ59" s="18">
        <f t="shared" ca="1" si="46"/>
        <v>0</v>
      </c>
      <c r="BR59" s="18">
        <f t="shared" ca="1" si="46"/>
        <v>0</v>
      </c>
      <c r="BS59" s="18">
        <f t="shared" ca="1" si="46"/>
        <v>0</v>
      </c>
      <c r="BT59" s="18">
        <f t="shared" ca="1" si="46"/>
        <v>0</v>
      </c>
      <c r="BU59" s="18">
        <f t="shared" ca="1" si="46"/>
        <v>0</v>
      </c>
      <c r="BV59" s="18">
        <f t="shared" ca="1" si="46"/>
        <v>0</v>
      </c>
      <c r="BW59" s="18">
        <f t="shared" ca="1" si="46"/>
        <v>0</v>
      </c>
      <c r="BX59" s="18">
        <f t="shared" ca="1" si="46"/>
        <v>0</v>
      </c>
      <c r="BY59" s="18">
        <f t="shared" ca="1" si="46"/>
        <v>0</v>
      </c>
      <c r="BZ59" s="18">
        <f t="shared" ca="1" si="46"/>
        <v>0</v>
      </c>
      <c r="CA59" s="18">
        <f t="shared" ca="1" si="46"/>
        <v>0</v>
      </c>
      <c r="CB59" s="18">
        <f t="shared" ca="1" si="46"/>
        <v>0</v>
      </c>
      <c r="CC59" s="18">
        <f t="shared" ca="1" si="46"/>
        <v>0</v>
      </c>
      <c r="CD59" s="18">
        <f t="shared" ca="1" si="47"/>
        <v>0</v>
      </c>
      <c r="CE59" s="18">
        <f t="shared" ca="1" si="47"/>
        <v>0</v>
      </c>
      <c r="CF59" s="18">
        <f t="shared" ca="1" si="47"/>
        <v>0</v>
      </c>
      <c r="CG59" s="18">
        <f t="shared" ca="1" si="47"/>
        <v>0</v>
      </c>
      <c r="CH59" s="18">
        <f t="shared" ca="1" si="47"/>
        <v>0</v>
      </c>
      <c r="CI59" s="18">
        <f t="shared" ca="1" si="47"/>
        <v>0</v>
      </c>
      <c r="CJ59" s="19">
        <f t="shared" ca="1" si="24"/>
        <v>174529472.2906</v>
      </c>
      <c r="CK59" s="18">
        <f t="shared" ca="1" si="38"/>
        <v>0</v>
      </c>
      <c r="CL59" s="18">
        <f t="shared" ca="1" si="38"/>
        <v>0</v>
      </c>
      <c r="CM59" s="19">
        <f t="shared" ca="1" si="25"/>
        <v>0</v>
      </c>
      <c r="CN59" s="18">
        <f t="shared" ca="1" si="39"/>
        <v>0</v>
      </c>
      <c r="CO59" s="18">
        <f t="shared" ca="1" si="39"/>
        <v>0</v>
      </c>
      <c r="CP59" s="19">
        <f t="shared" ca="1" si="26"/>
        <v>174529472.2906</v>
      </c>
      <c r="CQ59" s="18">
        <f t="shared" ca="1" si="48"/>
        <v>0</v>
      </c>
      <c r="CR59" s="18">
        <f t="shared" ca="1" si="48"/>
        <v>174529472.2906</v>
      </c>
      <c r="CS59" s="18">
        <f t="shared" ca="1" si="48"/>
        <v>0</v>
      </c>
      <c r="CT59" s="18">
        <f t="shared" ca="1" si="48"/>
        <v>0</v>
      </c>
      <c r="CU59" s="18">
        <f t="shared" ca="1" si="48"/>
        <v>0</v>
      </c>
      <c r="CV59" s="19">
        <f t="shared" ca="1" si="50"/>
        <v>174529472.2906</v>
      </c>
    </row>
    <row r="60" spans="1:100" ht="12.75" customHeight="1">
      <c r="A60" s="55" t="s">
        <v>255</v>
      </c>
      <c r="B60" s="17">
        <v>3002</v>
      </c>
      <c r="C60" s="56" t="s">
        <v>247</v>
      </c>
      <c r="D60" s="19">
        <f t="shared" ca="1" si="23"/>
        <v>0</v>
      </c>
      <c r="E60" s="18">
        <f t="shared" ca="1" si="44"/>
        <v>0</v>
      </c>
      <c r="F60" s="18">
        <f t="shared" ca="1" si="44"/>
        <v>0</v>
      </c>
      <c r="G60" s="18">
        <f t="shared" ca="1" si="44"/>
        <v>0</v>
      </c>
      <c r="H60" s="18">
        <f t="shared" ca="1" si="44"/>
        <v>0</v>
      </c>
      <c r="I60" s="18">
        <f t="shared" ca="1" si="44"/>
        <v>0</v>
      </c>
      <c r="J60" s="18">
        <f t="shared" ca="1" si="44"/>
        <v>0</v>
      </c>
      <c r="K60" s="18">
        <f t="shared" ca="1" si="44"/>
        <v>0</v>
      </c>
      <c r="L60" s="18">
        <f t="shared" ca="1" si="44"/>
        <v>0</v>
      </c>
      <c r="M60" s="18">
        <f t="shared" ca="1" si="44"/>
        <v>0</v>
      </c>
      <c r="N60" s="18">
        <f t="shared" ca="1" si="44"/>
        <v>0</v>
      </c>
      <c r="O60" s="18">
        <f t="shared" ca="1" si="44"/>
        <v>0</v>
      </c>
      <c r="P60" s="18">
        <f t="shared" ca="1" si="44"/>
        <v>0</v>
      </c>
      <c r="Q60" s="18">
        <f t="shared" ca="1" si="44"/>
        <v>0</v>
      </c>
      <c r="R60" s="18">
        <f t="shared" ca="1" si="44"/>
        <v>0</v>
      </c>
      <c r="S60" s="18">
        <f t="shared" ca="1" si="44"/>
        <v>0</v>
      </c>
      <c r="T60" s="18">
        <f t="shared" ca="1" si="1"/>
        <v>0</v>
      </c>
      <c r="U60" s="18">
        <f t="shared" ca="1" si="45"/>
        <v>0</v>
      </c>
      <c r="V60" s="18">
        <f t="shared" ca="1" si="45"/>
        <v>0</v>
      </c>
      <c r="W60" s="18">
        <f t="shared" ca="1" si="45"/>
        <v>0</v>
      </c>
      <c r="X60" s="18">
        <f t="shared" ca="1" si="45"/>
        <v>0</v>
      </c>
      <c r="Y60" s="18">
        <f t="shared" ca="1" si="45"/>
        <v>0</v>
      </c>
      <c r="Z60" s="18">
        <f t="shared" ca="1" si="45"/>
        <v>0</v>
      </c>
      <c r="AA60" s="18">
        <f t="shared" ca="1" si="45"/>
        <v>0</v>
      </c>
      <c r="AB60" s="18">
        <f t="shared" ca="1" si="45"/>
        <v>0</v>
      </c>
      <c r="AC60" s="18">
        <f t="shared" ca="1" si="45"/>
        <v>0</v>
      </c>
      <c r="AD60" s="18">
        <f t="shared" ca="1" si="45"/>
        <v>0</v>
      </c>
      <c r="AE60" s="18">
        <f t="shared" ca="1" si="45"/>
        <v>0</v>
      </c>
      <c r="AF60" s="18">
        <f t="shared" ca="1" si="45"/>
        <v>0</v>
      </c>
      <c r="AG60" s="18">
        <f t="shared" ca="1" si="45"/>
        <v>0</v>
      </c>
      <c r="AH60" s="18">
        <f t="shared" ca="1" si="45"/>
        <v>0</v>
      </c>
      <c r="AI60" s="18">
        <f t="shared" ca="1" si="45"/>
        <v>0</v>
      </c>
      <c r="AJ60" s="18">
        <f t="shared" ca="1" si="45"/>
        <v>0</v>
      </c>
      <c r="AK60" s="18">
        <f t="shared" ca="1" si="42"/>
        <v>0</v>
      </c>
      <c r="AL60" s="18">
        <f t="shared" ca="1" si="42"/>
        <v>0</v>
      </c>
      <c r="AM60" s="18">
        <f t="shared" ca="1" si="42"/>
        <v>0</v>
      </c>
      <c r="AN60" s="18">
        <f t="shared" ca="1" si="42"/>
        <v>0</v>
      </c>
      <c r="AO60" s="18">
        <f t="shared" ca="1" si="42"/>
        <v>0</v>
      </c>
      <c r="AP60" s="18">
        <f t="shared" ca="1" si="42"/>
        <v>0</v>
      </c>
      <c r="AQ60" s="18">
        <f t="shared" ca="1" si="42"/>
        <v>0</v>
      </c>
      <c r="AR60" s="18">
        <f t="shared" ca="1" si="42"/>
        <v>0</v>
      </c>
      <c r="AS60" s="18">
        <f t="shared" ca="1" si="42"/>
        <v>0</v>
      </c>
      <c r="AT60" s="18">
        <f t="shared" ca="1" si="42"/>
        <v>0</v>
      </c>
      <c r="AU60" s="18">
        <f t="shared" ca="1" si="42"/>
        <v>0</v>
      </c>
      <c r="AV60" s="18">
        <f t="shared" ca="1" si="42"/>
        <v>0</v>
      </c>
      <c r="AW60" s="18">
        <f t="shared" ca="1" si="42"/>
        <v>0</v>
      </c>
      <c r="AX60" s="18">
        <f t="shared" ca="1" si="42"/>
        <v>0</v>
      </c>
      <c r="AY60" s="18">
        <f t="shared" ca="1" si="43"/>
        <v>0</v>
      </c>
      <c r="AZ60" s="18">
        <f t="shared" ca="1" si="43"/>
        <v>0</v>
      </c>
      <c r="BA60" s="18">
        <f t="shared" ca="1" si="43"/>
        <v>0</v>
      </c>
      <c r="BB60" s="18">
        <f t="shared" ca="1" si="43"/>
        <v>0</v>
      </c>
      <c r="BC60" s="18">
        <f t="shared" ca="1" si="43"/>
        <v>0</v>
      </c>
      <c r="BD60" s="18">
        <f t="shared" ca="1" si="43"/>
        <v>1943836.46</v>
      </c>
      <c r="BE60" s="18">
        <f t="shared" ca="1" si="43"/>
        <v>0</v>
      </c>
      <c r="BF60" s="18">
        <f t="shared" ca="1" si="43"/>
        <v>0</v>
      </c>
      <c r="BG60" s="18">
        <f t="shared" ca="1" si="43"/>
        <v>0</v>
      </c>
      <c r="BH60" s="18">
        <f t="shared" ca="1" si="43"/>
        <v>0</v>
      </c>
      <c r="BI60" s="18">
        <f t="shared" ca="1" si="43"/>
        <v>0</v>
      </c>
      <c r="BJ60" s="18">
        <f t="shared" ca="1" si="43"/>
        <v>0</v>
      </c>
      <c r="BK60" s="18">
        <f t="shared" ca="1" si="43"/>
        <v>0</v>
      </c>
      <c r="BL60" s="18">
        <f t="shared" ca="1" si="43"/>
        <v>0</v>
      </c>
      <c r="BM60" s="18">
        <f t="shared" ca="1" si="43"/>
        <v>0</v>
      </c>
      <c r="BN60" s="18">
        <f t="shared" ca="1" si="43"/>
        <v>0</v>
      </c>
      <c r="BO60" s="18">
        <f t="shared" ca="1" si="46"/>
        <v>0</v>
      </c>
      <c r="BP60" s="18">
        <f t="shared" ca="1" si="46"/>
        <v>0</v>
      </c>
      <c r="BQ60" s="18">
        <f t="shared" ca="1" si="46"/>
        <v>0</v>
      </c>
      <c r="BR60" s="18">
        <f t="shared" ca="1" si="46"/>
        <v>0</v>
      </c>
      <c r="BS60" s="18">
        <f t="shared" ca="1" si="46"/>
        <v>0</v>
      </c>
      <c r="BT60" s="18">
        <f t="shared" ca="1" si="46"/>
        <v>0</v>
      </c>
      <c r="BU60" s="18">
        <f t="shared" ca="1" si="46"/>
        <v>0</v>
      </c>
      <c r="BV60" s="18">
        <f t="shared" ca="1" si="46"/>
        <v>0</v>
      </c>
      <c r="BW60" s="18">
        <f t="shared" ca="1" si="46"/>
        <v>0</v>
      </c>
      <c r="BX60" s="18">
        <f t="shared" ca="1" si="46"/>
        <v>0</v>
      </c>
      <c r="BY60" s="18">
        <f t="shared" ca="1" si="46"/>
        <v>0</v>
      </c>
      <c r="BZ60" s="18">
        <f t="shared" ca="1" si="46"/>
        <v>0</v>
      </c>
      <c r="CA60" s="18">
        <f t="shared" ca="1" si="46"/>
        <v>0</v>
      </c>
      <c r="CB60" s="18">
        <f t="shared" ca="1" si="46"/>
        <v>0</v>
      </c>
      <c r="CC60" s="18">
        <f t="shared" ca="1" si="46"/>
        <v>0</v>
      </c>
      <c r="CD60" s="18">
        <f t="shared" ca="1" si="47"/>
        <v>0</v>
      </c>
      <c r="CE60" s="18">
        <f t="shared" ca="1" si="47"/>
        <v>0</v>
      </c>
      <c r="CF60" s="18">
        <f t="shared" ca="1" si="47"/>
        <v>0</v>
      </c>
      <c r="CG60" s="18">
        <f t="shared" ca="1" si="47"/>
        <v>0</v>
      </c>
      <c r="CH60" s="18">
        <f t="shared" ca="1" si="47"/>
        <v>0</v>
      </c>
      <c r="CI60" s="18">
        <f t="shared" ca="1" si="47"/>
        <v>0</v>
      </c>
      <c r="CJ60" s="19">
        <f t="shared" ca="1" si="24"/>
        <v>0</v>
      </c>
      <c r="CK60" s="18">
        <f t="shared" ca="1" si="38"/>
        <v>0</v>
      </c>
      <c r="CL60" s="18">
        <f t="shared" ca="1" si="38"/>
        <v>0</v>
      </c>
      <c r="CM60" s="19">
        <f t="shared" ca="1" si="25"/>
        <v>0</v>
      </c>
      <c r="CN60" s="18">
        <f t="shared" ca="1" si="39"/>
        <v>0</v>
      </c>
      <c r="CO60" s="18">
        <f t="shared" ca="1" si="39"/>
        <v>0</v>
      </c>
      <c r="CP60" s="19">
        <f t="shared" ca="1" si="26"/>
        <v>0</v>
      </c>
      <c r="CQ60" s="18">
        <f t="shared" ca="1" si="48"/>
        <v>0</v>
      </c>
      <c r="CR60" s="18">
        <f t="shared" ca="1" si="48"/>
        <v>0</v>
      </c>
      <c r="CS60" s="18">
        <f t="shared" ca="1" si="48"/>
        <v>0</v>
      </c>
      <c r="CT60" s="18">
        <f t="shared" ca="1" si="48"/>
        <v>0</v>
      </c>
      <c r="CU60" s="18">
        <f t="shared" ca="1" si="48"/>
        <v>0</v>
      </c>
      <c r="CV60" s="19">
        <f t="shared" ca="1" si="50"/>
        <v>1943836.46</v>
      </c>
    </row>
    <row r="61" spans="1:100" ht="12.75" customHeight="1">
      <c r="A61" s="55" t="s">
        <v>257</v>
      </c>
      <c r="B61" s="17">
        <v>3003</v>
      </c>
      <c r="C61" s="56" t="s">
        <v>247</v>
      </c>
      <c r="D61" s="19">
        <f t="shared" ca="1" si="23"/>
        <v>0</v>
      </c>
      <c r="E61" s="18">
        <f t="shared" ca="1" si="44"/>
        <v>0</v>
      </c>
      <c r="F61" s="18">
        <f t="shared" ca="1" si="44"/>
        <v>0</v>
      </c>
      <c r="G61" s="18">
        <f t="shared" ca="1" si="44"/>
        <v>0</v>
      </c>
      <c r="H61" s="18">
        <f t="shared" ca="1" si="44"/>
        <v>0</v>
      </c>
      <c r="I61" s="18">
        <f t="shared" ca="1" si="44"/>
        <v>0</v>
      </c>
      <c r="J61" s="18">
        <f t="shared" ca="1" si="44"/>
        <v>0</v>
      </c>
      <c r="K61" s="18">
        <f t="shared" ca="1" si="44"/>
        <v>0</v>
      </c>
      <c r="L61" s="18">
        <f t="shared" ca="1" si="44"/>
        <v>0</v>
      </c>
      <c r="M61" s="18">
        <f t="shared" ca="1" si="44"/>
        <v>0</v>
      </c>
      <c r="N61" s="18">
        <f t="shared" ca="1" si="44"/>
        <v>0</v>
      </c>
      <c r="O61" s="18">
        <f t="shared" ca="1" si="44"/>
        <v>0</v>
      </c>
      <c r="P61" s="18">
        <f t="shared" ca="1" si="44"/>
        <v>0</v>
      </c>
      <c r="Q61" s="18">
        <f t="shared" ca="1" si="44"/>
        <v>0</v>
      </c>
      <c r="R61" s="18">
        <f t="shared" ca="1" si="44"/>
        <v>0</v>
      </c>
      <c r="S61" s="18">
        <f t="shared" ca="1" si="44"/>
        <v>0</v>
      </c>
      <c r="T61" s="18">
        <f t="shared" ca="1" si="1"/>
        <v>0</v>
      </c>
      <c r="U61" s="18">
        <f t="shared" ca="1" si="45"/>
        <v>0</v>
      </c>
      <c r="V61" s="18">
        <f t="shared" ca="1" si="45"/>
        <v>0</v>
      </c>
      <c r="W61" s="18">
        <f t="shared" ca="1" si="45"/>
        <v>0</v>
      </c>
      <c r="X61" s="18">
        <f t="shared" ca="1" si="45"/>
        <v>0</v>
      </c>
      <c r="Y61" s="18">
        <f t="shared" ca="1" si="45"/>
        <v>0</v>
      </c>
      <c r="Z61" s="18">
        <f t="shared" ca="1" si="45"/>
        <v>0</v>
      </c>
      <c r="AA61" s="18">
        <f t="shared" ca="1" si="45"/>
        <v>0</v>
      </c>
      <c r="AB61" s="18">
        <f t="shared" ca="1" si="45"/>
        <v>0</v>
      </c>
      <c r="AC61" s="18">
        <f t="shared" ca="1" si="45"/>
        <v>0</v>
      </c>
      <c r="AD61" s="18">
        <f t="shared" ca="1" si="45"/>
        <v>0</v>
      </c>
      <c r="AE61" s="18">
        <f t="shared" ca="1" si="45"/>
        <v>0</v>
      </c>
      <c r="AF61" s="18">
        <f t="shared" ca="1" si="45"/>
        <v>0</v>
      </c>
      <c r="AG61" s="18">
        <f t="shared" ca="1" si="45"/>
        <v>0</v>
      </c>
      <c r="AH61" s="18">
        <f t="shared" ca="1" si="45"/>
        <v>0</v>
      </c>
      <c r="AI61" s="18">
        <f t="shared" ca="1" si="45"/>
        <v>0</v>
      </c>
      <c r="AJ61" s="18">
        <f t="shared" ca="1" si="45"/>
        <v>0</v>
      </c>
      <c r="AK61" s="18">
        <f t="shared" ca="1" si="42"/>
        <v>0</v>
      </c>
      <c r="AL61" s="18">
        <f t="shared" ca="1" si="42"/>
        <v>0</v>
      </c>
      <c r="AM61" s="18">
        <f t="shared" ca="1" si="42"/>
        <v>0</v>
      </c>
      <c r="AN61" s="18">
        <f t="shared" ca="1" si="42"/>
        <v>0</v>
      </c>
      <c r="AO61" s="18">
        <f t="shared" ca="1" si="42"/>
        <v>0</v>
      </c>
      <c r="AP61" s="18">
        <f t="shared" ca="1" si="42"/>
        <v>0</v>
      </c>
      <c r="AQ61" s="18">
        <f t="shared" ca="1" si="42"/>
        <v>0</v>
      </c>
      <c r="AR61" s="18">
        <f t="shared" ca="1" si="42"/>
        <v>0</v>
      </c>
      <c r="AS61" s="18">
        <f t="shared" ca="1" si="42"/>
        <v>0</v>
      </c>
      <c r="AT61" s="18">
        <f t="shared" ca="1" si="42"/>
        <v>0</v>
      </c>
      <c r="AU61" s="18">
        <f t="shared" ca="1" si="42"/>
        <v>0</v>
      </c>
      <c r="AV61" s="18">
        <f t="shared" ca="1" si="42"/>
        <v>0</v>
      </c>
      <c r="AW61" s="18">
        <f t="shared" ca="1" si="42"/>
        <v>0</v>
      </c>
      <c r="AX61" s="18">
        <f t="shared" ca="1" si="42"/>
        <v>0</v>
      </c>
      <c r="AY61" s="18">
        <f t="shared" ca="1" si="43"/>
        <v>0</v>
      </c>
      <c r="AZ61" s="18">
        <f t="shared" ca="1" si="43"/>
        <v>0</v>
      </c>
      <c r="BA61" s="18">
        <f t="shared" ca="1" si="43"/>
        <v>0</v>
      </c>
      <c r="BB61" s="18">
        <f t="shared" ca="1" si="43"/>
        <v>0</v>
      </c>
      <c r="BC61" s="18">
        <f t="shared" ca="1" si="43"/>
        <v>0</v>
      </c>
      <c r="BD61" s="18">
        <f t="shared" ca="1" si="43"/>
        <v>20710.800000000003</v>
      </c>
      <c r="BE61" s="18">
        <f t="shared" ca="1" si="43"/>
        <v>0</v>
      </c>
      <c r="BF61" s="18">
        <f t="shared" ca="1" si="43"/>
        <v>0</v>
      </c>
      <c r="BG61" s="18">
        <f t="shared" ca="1" si="43"/>
        <v>0</v>
      </c>
      <c r="BH61" s="18">
        <f t="shared" ca="1" si="43"/>
        <v>0</v>
      </c>
      <c r="BI61" s="18">
        <f t="shared" ca="1" si="43"/>
        <v>0</v>
      </c>
      <c r="BJ61" s="18">
        <f t="shared" ca="1" si="43"/>
        <v>0</v>
      </c>
      <c r="BK61" s="18">
        <f t="shared" ca="1" si="43"/>
        <v>0</v>
      </c>
      <c r="BL61" s="18">
        <f t="shared" ca="1" si="43"/>
        <v>0</v>
      </c>
      <c r="BM61" s="18">
        <f t="shared" ca="1" si="43"/>
        <v>0</v>
      </c>
      <c r="BN61" s="18">
        <f t="shared" ca="1" si="43"/>
        <v>0</v>
      </c>
      <c r="BO61" s="18">
        <f t="shared" ca="1" si="46"/>
        <v>0</v>
      </c>
      <c r="BP61" s="18">
        <f t="shared" ca="1" si="46"/>
        <v>0</v>
      </c>
      <c r="BQ61" s="18">
        <f t="shared" ca="1" si="46"/>
        <v>0</v>
      </c>
      <c r="BR61" s="18">
        <f t="shared" ca="1" si="46"/>
        <v>0</v>
      </c>
      <c r="BS61" s="18">
        <f t="shared" ca="1" si="46"/>
        <v>0</v>
      </c>
      <c r="BT61" s="18">
        <f t="shared" ca="1" si="46"/>
        <v>0</v>
      </c>
      <c r="BU61" s="18">
        <f t="shared" ca="1" si="46"/>
        <v>0</v>
      </c>
      <c r="BV61" s="18">
        <f t="shared" ca="1" si="46"/>
        <v>0</v>
      </c>
      <c r="BW61" s="18">
        <f t="shared" ca="1" si="46"/>
        <v>0</v>
      </c>
      <c r="BX61" s="18">
        <f t="shared" ca="1" si="46"/>
        <v>0</v>
      </c>
      <c r="BY61" s="18">
        <f t="shared" ca="1" si="46"/>
        <v>0</v>
      </c>
      <c r="BZ61" s="18">
        <f t="shared" ca="1" si="46"/>
        <v>0</v>
      </c>
      <c r="CA61" s="18">
        <f t="shared" ca="1" si="46"/>
        <v>0</v>
      </c>
      <c r="CB61" s="18">
        <f t="shared" ca="1" si="46"/>
        <v>0</v>
      </c>
      <c r="CC61" s="18">
        <f t="shared" ca="1" si="46"/>
        <v>0</v>
      </c>
      <c r="CD61" s="18">
        <f t="shared" ca="1" si="47"/>
        <v>0</v>
      </c>
      <c r="CE61" s="18">
        <f t="shared" ca="1" si="47"/>
        <v>0</v>
      </c>
      <c r="CF61" s="18">
        <f t="shared" ca="1" si="47"/>
        <v>0</v>
      </c>
      <c r="CG61" s="18">
        <f t="shared" ca="1" si="47"/>
        <v>0</v>
      </c>
      <c r="CH61" s="18">
        <f t="shared" ca="1" si="47"/>
        <v>0</v>
      </c>
      <c r="CI61" s="18">
        <f t="shared" ca="1" si="47"/>
        <v>0</v>
      </c>
      <c r="CJ61" s="19">
        <f t="shared" ca="1" si="24"/>
        <v>0</v>
      </c>
      <c r="CK61" s="18">
        <f t="shared" ca="1" si="38"/>
        <v>0</v>
      </c>
      <c r="CL61" s="18">
        <f t="shared" ca="1" si="38"/>
        <v>0</v>
      </c>
      <c r="CM61" s="19">
        <f t="shared" ca="1" si="25"/>
        <v>0</v>
      </c>
      <c r="CN61" s="18">
        <f t="shared" ca="1" si="39"/>
        <v>0</v>
      </c>
      <c r="CO61" s="18">
        <f t="shared" ca="1" si="39"/>
        <v>0</v>
      </c>
      <c r="CP61" s="19">
        <f t="shared" ca="1" si="26"/>
        <v>0</v>
      </c>
      <c r="CQ61" s="18">
        <f t="shared" ca="1" si="48"/>
        <v>0</v>
      </c>
      <c r="CR61" s="18">
        <f t="shared" ca="1" si="48"/>
        <v>0</v>
      </c>
      <c r="CS61" s="18">
        <f t="shared" ca="1" si="48"/>
        <v>0</v>
      </c>
      <c r="CT61" s="18">
        <f t="shared" ca="1" si="48"/>
        <v>0</v>
      </c>
      <c r="CU61" s="18">
        <f t="shared" ca="1" si="48"/>
        <v>0</v>
      </c>
      <c r="CV61" s="19">
        <f t="shared" ca="1" si="50"/>
        <v>20710.800000000003</v>
      </c>
    </row>
    <row r="62" spans="1:100" ht="12.75" customHeight="1">
      <c r="A62" s="55" t="s">
        <v>259</v>
      </c>
      <c r="B62" s="17">
        <v>3004</v>
      </c>
      <c r="C62" s="56" t="s">
        <v>247</v>
      </c>
      <c r="D62" s="19">
        <f t="shared" ca="1" si="23"/>
        <v>0</v>
      </c>
      <c r="E62" s="18">
        <f t="shared" ca="1" si="44"/>
        <v>0</v>
      </c>
      <c r="F62" s="18">
        <f t="shared" ca="1" si="44"/>
        <v>0</v>
      </c>
      <c r="G62" s="18">
        <f t="shared" ca="1" si="44"/>
        <v>0</v>
      </c>
      <c r="H62" s="18">
        <f t="shared" ca="1" si="44"/>
        <v>0</v>
      </c>
      <c r="I62" s="18">
        <f t="shared" ca="1" si="44"/>
        <v>0</v>
      </c>
      <c r="J62" s="18">
        <f t="shared" ca="1" si="44"/>
        <v>0</v>
      </c>
      <c r="K62" s="18">
        <f t="shared" ca="1" si="44"/>
        <v>0</v>
      </c>
      <c r="L62" s="18">
        <f t="shared" ca="1" si="44"/>
        <v>0</v>
      </c>
      <c r="M62" s="18">
        <f t="shared" ca="1" si="44"/>
        <v>0</v>
      </c>
      <c r="N62" s="18">
        <f t="shared" ca="1" si="44"/>
        <v>0</v>
      </c>
      <c r="O62" s="18">
        <f t="shared" ca="1" si="44"/>
        <v>0</v>
      </c>
      <c r="P62" s="18">
        <f t="shared" ca="1" si="44"/>
        <v>0</v>
      </c>
      <c r="Q62" s="18">
        <f t="shared" ca="1" si="44"/>
        <v>0</v>
      </c>
      <c r="R62" s="18">
        <f t="shared" ca="1" si="44"/>
        <v>0</v>
      </c>
      <c r="S62" s="18">
        <f t="shared" ca="1" si="44"/>
        <v>0</v>
      </c>
      <c r="T62" s="18">
        <f t="shared" ca="1" si="1"/>
        <v>0</v>
      </c>
      <c r="U62" s="18">
        <f t="shared" ca="1" si="45"/>
        <v>0</v>
      </c>
      <c r="V62" s="18">
        <f t="shared" ca="1" si="45"/>
        <v>0</v>
      </c>
      <c r="W62" s="18">
        <f t="shared" ca="1" si="45"/>
        <v>0</v>
      </c>
      <c r="X62" s="18">
        <f t="shared" ca="1" si="45"/>
        <v>0</v>
      </c>
      <c r="Y62" s="18">
        <f t="shared" ca="1" si="45"/>
        <v>0</v>
      </c>
      <c r="Z62" s="18">
        <f t="shared" ca="1" si="45"/>
        <v>0</v>
      </c>
      <c r="AA62" s="18">
        <f t="shared" ca="1" si="45"/>
        <v>0</v>
      </c>
      <c r="AB62" s="18">
        <f t="shared" ca="1" si="45"/>
        <v>0</v>
      </c>
      <c r="AC62" s="18">
        <f t="shared" ca="1" si="45"/>
        <v>0</v>
      </c>
      <c r="AD62" s="18">
        <f t="shared" ca="1" si="45"/>
        <v>0</v>
      </c>
      <c r="AE62" s="18">
        <f t="shared" ca="1" si="45"/>
        <v>0</v>
      </c>
      <c r="AF62" s="18">
        <f t="shared" ca="1" si="45"/>
        <v>0</v>
      </c>
      <c r="AG62" s="18">
        <f t="shared" ca="1" si="45"/>
        <v>0</v>
      </c>
      <c r="AH62" s="18">
        <f t="shared" ca="1" si="45"/>
        <v>0</v>
      </c>
      <c r="AI62" s="18">
        <f t="shared" ca="1" si="45"/>
        <v>0</v>
      </c>
      <c r="AJ62" s="18">
        <f t="shared" ca="1" si="45"/>
        <v>0</v>
      </c>
      <c r="AK62" s="18">
        <f t="shared" ca="1" si="42"/>
        <v>0</v>
      </c>
      <c r="AL62" s="18">
        <f t="shared" ca="1" si="42"/>
        <v>0</v>
      </c>
      <c r="AM62" s="18">
        <f t="shared" ca="1" si="42"/>
        <v>0</v>
      </c>
      <c r="AN62" s="18">
        <f t="shared" ca="1" si="42"/>
        <v>0</v>
      </c>
      <c r="AO62" s="18">
        <f t="shared" ca="1" si="42"/>
        <v>0</v>
      </c>
      <c r="AP62" s="18">
        <f t="shared" ca="1" si="42"/>
        <v>0</v>
      </c>
      <c r="AQ62" s="18">
        <f t="shared" ca="1" si="42"/>
        <v>0</v>
      </c>
      <c r="AR62" s="18">
        <f t="shared" ca="1" si="42"/>
        <v>0</v>
      </c>
      <c r="AS62" s="18">
        <f t="shared" ca="1" si="42"/>
        <v>0</v>
      </c>
      <c r="AT62" s="18">
        <f t="shared" ca="1" si="42"/>
        <v>0</v>
      </c>
      <c r="AU62" s="18">
        <f t="shared" ca="1" si="42"/>
        <v>0</v>
      </c>
      <c r="AV62" s="18">
        <f t="shared" ca="1" si="42"/>
        <v>0</v>
      </c>
      <c r="AW62" s="18">
        <f t="shared" ca="1" si="42"/>
        <v>0</v>
      </c>
      <c r="AX62" s="18">
        <f t="shared" ca="1" si="42"/>
        <v>0</v>
      </c>
      <c r="AY62" s="18">
        <f t="shared" ca="1" si="43"/>
        <v>0</v>
      </c>
      <c r="AZ62" s="18">
        <f t="shared" ca="1" si="43"/>
        <v>0</v>
      </c>
      <c r="BA62" s="18">
        <f t="shared" ca="1" si="43"/>
        <v>0</v>
      </c>
      <c r="BB62" s="18">
        <f t="shared" ca="1" si="43"/>
        <v>0</v>
      </c>
      <c r="BC62" s="18">
        <f t="shared" ca="1" si="43"/>
        <v>0</v>
      </c>
      <c r="BD62" s="18">
        <f t="shared" ca="1" si="43"/>
        <v>1437821.7400000005</v>
      </c>
      <c r="BE62" s="18">
        <f t="shared" ca="1" si="43"/>
        <v>0</v>
      </c>
      <c r="BF62" s="18">
        <f t="shared" ca="1" si="43"/>
        <v>0</v>
      </c>
      <c r="BG62" s="18">
        <f t="shared" ca="1" si="43"/>
        <v>0</v>
      </c>
      <c r="BH62" s="18">
        <f t="shared" ca="1" si="43"/>
        <v>0</v>
      </c>
      <c r="BI62" s="18">
        <f t="shared" ca="1" si="43"/>
        <v>0</v>
      </c>
      <c r="BJ62" s="18">
        <f t="shared" ca="1" si="43"/>
        <v>0</v>
      </c>
      <c r="BK62" s="18">
        <f t="shared" ca="1" si="43"/>
        <v>0</v>
      </c>
      <c r="BL62" s="18">
        <f t="shared" ca="1" si="43"/>
        <v>0</v>
      </c>
      <c r="BM62" s="18">
        <f t="shared" ca="1" si="43"/>
        <v>0</v>
      </c>
      <c r="BN62" s="18">
        <f t="shared" ca="1" si="43"/>
        <v>0</v>
      </c>
      <c r="BO62" s="18">
        <f t="shared" ca="1" si="46"/>
        <v>0</v>
      </c>
      <c r="BP62" s="18">
        <f t="shared" ca="1" si="46"/>
        <v>0</v>
      </c>
      <c r="BQ62" s="18">
        <f t="shared" ca="1" si="46"/>
        <v>0</v>
      </c>
      <c r="BR62" s="18">
        <f t="shared" ca="1" si="46"/>
        <v>0</v>
      </c>
      <c r="BS62" s="18">
        <f t="shared" ca="1" si="46"/>
        <v>0</v>
      </c>
      <c r="BT62" s="18">
        <f t="shared" ca="1" si="46"/>
        <v>0</v>
      </c>
      <c r="BU62" s="18">
        <f t="shared" ca="1" si="46"/>
        <v>0</v>
      </c>
      <c r="BV62" s="18">
        <f t="shared" ca="1" si="46"/>
        <v>0</v>
      </c>
      <c r="BW62" s="18">
        <f t="shared" ca="1" si="46"/>
        <v>0</v>
      </c>
      <c r="BX62" s="18">
        <f t="shared" ca="1" si="46"/>
        <v>0</v>
      </c>
      <c r="BY62" s="18">
        <f t="shared" ca="1" si="46"/>
        <v>0</v>
      </c>
      <c r="BZ62" s="18">
        <f t="shared" ca="1" si="46"/>
        <v>0</v>
      </c>
      <c r="CA62" s="18">
        <f t="shared" ca="1" si="46"/>
        <v>0</v>
      </c>
      <c r="CB62" s="18">
        <f t="shared" ca="1" si="46"/>
        <v>0</v>
      </c>
      <c r="CC62" s="18">
        <f t="shared" ca="1" si="46"/>
        <v>0</v>
      </c>
      <c r="CD62" s="18">
        <f t="shared" ca="1" si="47"/>
        <v>0</v>
      </c>
      <c r="CE62" s="18">
        <f t="shared" ca="1" si="47"/>
        <v>0</v>
      </c>
      <c r="CF62" s="18">
        <f t="shared" ca="1" si="47"/>
        <v>0</v>
      </c>
      <c r="CG62" s="18">
        <f t="shared" ca="1" si="47"/>
        <v>0</v>
      </c>
      <c r="CH62" s="18">
        <f t="shared" ca="1" si="47"/>
        <v>0</v>
      </c>
      <c r="CI62" s="18">
        <f t="shared" ca="1" si="47"/>
        <v>0</v>
      </c>
      <c r="CJ62" s="19">
        <f t="shared" ca="1" si="24"/>
        <v>0</v>
      </c>
      <c r="CK62" s="18">
        <f t="shared" ca="1" si="38"/>
        <v>0</v>
      </c>
      <c r="CL62" s="18">
        <f t="shared" ca="1" si="38"/>
        <v>0</v>
      </c>
      <c r="CM62" s="19">
        <f t="shared" ca="1" si="25"/>
        <v>0</v>
      </c>
      <c r="CN62" s="18">
        <f t="shared" ca="1" si="39"/>
        <v>0</v>
      </c>
      <c r="CO62" s="18">
        <f t="shared" ca="1" si="39"/>
        <v>0</v>
      </c>
      <c r="CP62" s="19">
        <f t="shared" ca="1" si="26"/>
        <v>0</v>
      </c>
      <c r="CQ62" s="18">
        <f t="shared" ca="1" si="48"/>
        <v>0</v>
      </c>
      <c r="CR62" s="18">
        <f t="shared" ca="1" si="48"/>
        <v>0</v>
      </c>
      <c r="CS62" s="18">
        <f t="shared" ca="1" si="48"/>
        <v>0</v>
      </c>
      <c r="CT62" s="18">
        <f t="shared" ca="1" si="48"/>
        <v>0</v>
      </c>
      <c r="CU62" s="18">
        <f t="shared" ca="1" si="48"/>
        <v>0</v>
      </c>
      <c r="CV62" s="19">
        <f t="shared" ca="1" si="50"/>
        <v>1437821.7400000005</v>
      </c>
    </row>
    <row r="63" spans="1:100" ht="12.75" customHeight="1">
      <c r="A63" s="55" t="s">
        <v>261</v>
      </c>
      <c r="B63" s="17">
        <v>3005</v>
      </c>
      <c r="C63" s="56" t="s">
        <v>247</v>
      </c>
      <c r="D63" s="19">
        <f t="shared" ca="1" si="23"/>
        <v>0</v>
      </c>
      <c r="E63" s="18">
        <f t="shared" ca="1" si="44"/>
        <v>0</v>
      </c>
      <c r="F63" s="18">
        <f t="shared" ca="1" si="44"/>
        <v>0</v>
      </c>
      <c r="G63" s="18">
        <f t="shared" ca="1" si="44"/>
        <v>0</v>
      </c>
      <c r="H63" s="18">
        <f t="shared" ca="1" si="44"/>
        <v>0</v>
      </c>
      <c r="I63" s="18">
        <f t="shared" ca="1" si="44"/>
        <v>0</v>
      </c>
      <c r="J63" s="18">
        <f t="shared" ca="1" si="44"/>
        <v>0</v>
      </c>
      <c r="K63" s="18">
        <f t="shared" ca="1" si="44"/>
        <v>0</v>
      </c>
      <c r="L63" s="18">
        <f t="shared" ca="1" si="44"/>
        <v>0</v>
      </c>
      <c r="M63" s="18">
        <f t="shared" ca="1" si="44"/>
        <v>0</v>
      </c>
      <c r="N63" s="18">
        <f t="shared" ca="1" si="44"/>
        <v>0</v>
      </c>
      <c r="O63" s="18">
        <f t="shared" ca="1" si="44"/>
        <v>0</v>
      </c>
      <c r="P63" s="18">
        <f t="shared" ca="1" si="44"/>
        <v>0</v>
      </c>
      <c r="Q63" s="18">
        <f t="shared" ca="1" si="44"/>
        <v>0</v>
      </c>
      <c r="R63" s="18">
        <f t="shared" ca="1" si="44"/>
        <v>0</v>
      </c>
      <c r="S63" s="18">
        <f t="shared" ca="1" si="44"/>
        <v>0</v>
      </c>
      <c r="T63" s="18">
        <f t="shared" ca="1" si="1"/>
        <v>0</v>
      </c>
      <c r="U63" s="18">
        <f t="shared" ca="1" si="45"/>
        <v>0</v>
      </c>
      <c r="V63" s="18">
        <f t="shared" ca="1" si="45"/>
        <v>0</v>
      </c>
      <c r="W63" s="18">
        <f t="shared" ca="1" si="45"/>
        <v>0</v>
      </c>
      <c r="X63" s="18">
        <f t="shared" ca="1" si="45"/>
        <v>0</v>
      </c>
      <c r="Y63" s="18">
        <f t="shared" ca="1" si="45"/>
        <v>0</v>
      </c>
      <c r="Z63" s="18">
        <f t="shared" ca="1" si="45"/>
        <v>0</v>
      </c>
      <c r="AA63" s="18">
        <f t="shared" ca="1" si="45"/>
        <v>0</v>
      </c>
      <c r="AB63" s="18">
        <f t="shared" ca="1" si="45"/>
        <v>0</v>
      </c>
      <c r="AC63" s="18">
        <f t="shared" ca="1" si="45"/>
        <v>0</v>
      </c>
      <c r="AD63" s="18">
        <f t="shared" ca="1" si="45"/>
        <v>0</v>
      </c>
      <c r="AE63" s="18">
        <f t="shared" ca="1" si="45"/>
        <v>0</v>
      </c>
      <c r="AF63" s="18">
        <f t="shared" ca="1" si="45"/>
        <v>0</v>
      </c>
      <c r="AG63" s="18">
        <f t="shared" ca="1" si="45"/>
        <v>0</v>
      </c>
      <c r="AH63" s="18">
        <f t="shared" ca="1" si="45"/>
        <v>0</v>
      </c>
      <c r="AI63" s="18">
        <f t="shared" ca="1" si="45"/>
        <v>0</v>
      </c>
      <c r="AJ63" s="18">
        <f t="shared" ca="1" si="45"/>
        <v>0</v>
      </c>
      <c r="AK63" s="18">
        <f t="shared" ca="1" si="42"/>
        <v>0</v>
      </c>
      <c r="AL63" s="18">
        <f t="shared" ca="1" si="42"/>
        <v>0</v>
      </c>
      <c r="AM63" s="18">
        <f t="shared" ca="1" si="42"/>
        <v>0</v>
      </c>
      <c r="AN63" s="18">
        <f t="shared" ca="1" si="42"/>
        <v>0</v>
      </c>
      <c r="AO63" s="18">
        <f t="shared" ca="1" si="42"/>
        <v>0</v>
      </c>
      <c r="AP63" s="18">
        <f t="shared" ca="1" si="42"/>
        <v>0</v>
      </c>
      <c r="AQ63" s="18">
        <f t="shared" ca="1" si="42"/>
        <v>0</v>
      </c>
      <c r="AR63" s="18">
        <f t="shared" ca="1" si="42"/>
        <v>0</v>
      </c>
      <c r="AS63" s="18">
        <f t="shared" ca="1" si="42"/>
        <v>0</v>
      </c>
      <c r="AT63" s="18">
        <f t="shared" ca="1" si="42"/>
        <v>0</v>
      </c>
      <c r="AU63" s="18">
        <f t="shared" ca="1" si="42"/>
        <v>0</v>
      </c>
      <c r="AV63" s="18">
        <f t="shared" ca="1" si="42"/>
        <v>0</v>
      </c>
      <c r="AW63" s="18">
        <f t="shared" ca="1" si="42"/>
        <v>0</v>
      </c>
      <c r="AX63" s="18">
        <f t="shared" ca="1" si="42"/>
        <v>0</v>
      </c>
      <c r="AY63" s="18">
        <f t="shared" ca="1" si="43"/>
        <v>0</v>
      </c>
      <c r="AZ63" s="18">
        <f t="shared" ca="1" si="43"/>
        <v>0</v>
      </c>
      <c r="BA63" s="18">
        <f t="shared" ca="1" si="43"/>
        <v>0</v>
      </c>
      <c r="BB63" s="18">
        <f t="shared" ca="1" si="43"/>
        <v>0</v>
      </c>
      <c r="BC63" s="18">
        <f t="shared" ca="1" si="43"/>
        <v>0</v>
      </c>
      <c r="BD63" s="18">
        <f t="shared" ca="1" si="43"/>
        <v>55602043.6499703</v>
      </c>
      <c r="BE63" s="18">
        <f t="shared" ca="1" si="43"/>
        <v>0</v>
      </c>
      <c r="BF63" s="18">
        <f t="shared" ca="1" si="43"/>
        <v>0</v>
      </c>
      <c r="BG63" s="18">
        <f t="shared" ca="1" si="43"/>
        <v>0</v>
      </c>
      <c r="BH63" s="18">
        <f t="shared" ca="1" si="43"/>
        <v>0</v>
      </c>
      <c r="BI63" s="18">
        <f t="shared" ca="1" si="43"/>
        <v>0</v>
      </c>
      <c r="BJ63" s="18">
        <f t="shared" ca="1" si="43"/>
        <v>0</v>
      </c>
      <c r="BK63" s="18">
        <f t="shared" ca="1" si="43"/>
        <v>0</v>
      </c>
      <c r="BL63" s="18">
        <f t="shared" ca="1" si="43"/>
        <v>0</v>
      </c>
      <c r="BM63" s="18">
        <f t="shared" ca="1" si="43"/>
        <v>0</v>
      </c>
      <c r="BN63" s="18">
        <f t="shared" ca="1" si="43"/>
        <v>0</v>
      </c>
      <c r="BO63" s="18">
        <f t="shared" ca="1" si="46"/>
        <v>0</v>
      </c>
      <c r="BP63" s="18">
        <f t="shared" ca="1" si="46"/>
        <v>0</v>
      </c>
      <c r="BQ63" s="18">
        <f t="shared" ca="1" si="46"/>
        <v>0</v>
      </c>
      <c r="BR63" s="18">
        <f t="shared" ca="1" si="46"/>
        <v>0</v>
      </c>
      <c r="BS63" s="18">
        <f t="shared" ca="1" si="46"/>
        <v>0</v>
      </c>
      <c r="BT63" s="18">
        <f t="shared" ca="1" si="46"/>
        <v>0</v>
      </c>
      <c r="BU63" s="18">
        <f t="shared" ca="1" si="46"/>
        <v>0</v>
      </c>
      <c r="BV63" s="18">
        <f t="shared" ca="1" si="46"/>
        <v>0</v>
      </c>
      <c r="BW63" s="18">
        <f t="shared" ca="1" si="46"/>
        <v>0</v>
      </c>
      <c r="BX63" s="18">
        <f t="shared" ca="1" si="46"/>
        <v>0</v>
      </c>
      <c r="BY63" s="18">
        <f t="shared" ca="1" si="46"/>
        <v>0</v>
      </c>
      <c r="BZ63" s="18">
        <f t="shared" ca="1" si="46"/>
        <v>0</v>
      </c>
      <c r="CA63" s="18">
        <f t="shared" ca="1" si="46"/>
        <v>0</v>
      </c>
      <c r="CB63" s="18">
        <f t="shared" ca="1" si="46"/>
        <v>0</v>
      </c>
      <c r="CC63" s="18">
        <f t="shared" ca="1" si="46"/>
        <v>0</v>
      </c>
      <c r="CD63" s="18">
        <f t="shared" ca="1" si="47"/>
        <v>0</v>
      </c>
      <c r="CE63" s="18">
        <f t="shared" ca="1" si="47"/>
        <v>0</v>
      </c>
      <c r="CF63" s="18">
        <f t="shared" ca="1" si="47"/>
        <v>0</v>
      </c>
      <c r="CG63" s="18">
        <f t="shared" ca="1" si="47"/>
        <v>0</v>
      </c>
      <c r="CH63" s="18">
        <f t="shared" ca="1" si="47"/>
        <v>0</v>
      </c>
      <c r="CI63" s="18">
        <f t="shared" ca="1" si="47"/>
        <v>0</v>
      </c>
      <c r="CJ63" s="19">
        <f t="shared" ca="1" si="24"/>
        <v>0</v>
      </c>
      <c r="CK63" s="18">
        <f t="shared" ca="1" si="38"/>
        <v>0</v>
      </c>
      <c r="CL63" s="18">
        <f t="shared" ca="1" si="38"/>
        <v>0</v>
      </c>
      <c r="CM63" s="19">
        <f t="shared" ca="1" si="25"/>
        <v>0</v>
      </c>
      <c r="CN63" s="18">
        <f t="shared" ca="1" si="39"/>
        <v>0</v>
      </c>
      <c r="CO63" s="18">
        <f t="shared" ca="1" si="39"/>
        <v>0</v>
      </c>
      <c r="CP63" s="19">
        <f t="shared" ca="1" si="26"/>
        <v>0</v>
      </c>
      <c r="CQ63" s="18">
        <f t="shared" ca="1" si="48"/>
        <v>0</v>
      </c>
      <c r="CR63" s="18">
        <f t="shared" ca="1" si="48"/>
        <v>0</v>
      </c>
      <c r="CS63" s="18">
        <f t="shared" ca="1" si="48"/>
        <v>0</v>
      </c>
      <c r="CT63" s="18">
        <f t="shared" ca="1" si="48"/>
        <v>0</v>
      </c>
      <c r="CU63" s="18">
        <f t="shared" ca="1" si="48"/>
        <v>0</v>
      </c>
      <c r="CV63" s="19">
        <f t="shared" ca="1" si="50"/>
        <v>55602043.6499703</v>
      </c>
    </row>
    <row r="64" spans="1:100" ht="12.75" customHeight="1">
      <c r="A64" s="55" t="s">
        <v>263</v>
      </c>
      <c r="B64" s="17">
        <v>3006</v>
      </c>
      <c r="C64" s="56" t="s">
        <v>247</v>
      </c>
      <c r="D64" s="19">
        <f t="shared" ca="1" si="23"/>
        <v>0</v>
      </c>
      <c r="E64" s="18">
        <f t="shared" ca="1" si="44"/>
        <v>0</v>
      </c>
      <c r="F64" s="18">
        <f t="shared" ca="1" si="44"/>
        <v>0</v>
      </c>
      <c r="G64" s="18">
        <f t="shared" ca="1" si="44"/>
        <v>0</v>
      </c>
      <c r="H64" s="18">
        <f t="shared" ca="1" si="44"/>
        <v>0</v>
      </c>
      <c r="I64" s="18">
        <f t="shared" ca="1" si="44"/>
        <v>0</v>
      </c>
      <c r="J64" s="18">
        <f t="shared" ca="1" si="44"/>
        <v>0</v>
      </c>
      <c r="K64" s="18">
        <f t="shared" ca="1" si="44"/>
        <v>0</v>
      </c>
      <c r="L64" s="18">
        <f t="shared" ca="1" si="44"/>
        <v>0</v>
      </c>
      <c r="M64" s="18">
        <f t="shared" ca="1" si="44"/>
        <v>0</v>
      </c>
      <c r="N64" s="18">
        <f t="shared" ca="1" si="44"/>
        <v>0</v>
      </c>
      <c r="O64" s="18">
        <f t="shared" ca="1" si="44"/>
        <v>0</v>
      </c>
      <c r="P64" s="18">
        <f t="shared" ca="1" si="44"/>
        <v>0</v>
      </c>
      <c r="Q64" s="18">
        <f t="shared" ca="1" si="44"/>
        <v>0</v>
      </c>
      <c r="R64" s="18">
        <f t="shared" ca="1" si="44"/>
        <v>0</v>
      </c>
      <c r="S64" s="18">
        <f t="shared" ca="1" si="44"/>
        <v>0</v>
      </c>
      <c r="T64" s="18">
        <f t="shared" ca="1" si="1"/>
        <v>0</v>
      </c>
      <c r="U64" s="18">
        <f t="shared" ca="1" si="45"/>
        <v>0</v>
      </c>
      <c r="V64" s="18">
        <f t="shared" ca="1" si="45"/>
        <v>0</v>
      </c>
      <c r="W64" s="18">
        <f t="shared" ca="1" si="45"/>
        <v>0</v>
      </c>
      <c r="X64" s="18">
        <f t="shared" ca="1" si="45"/>
        <v>0</v>
      </c>
      <c r="Y64" s="18">
        <f t="shared" ca="1" si="45"/>
        <v>0</v>
      </c>
      <c r="Z64" s="18">
        <f t="shared" ca="1" si="45"/>
        <v>0</v>
      </c>
      <c r="AA64" s="18">
        <f t="shared" ca="1" si="45"/>
        <v>0</v>
      </c>
      <c r="AB64" s="18">
        <f t="shared" ca="1" si="45"/>
        <v>0</v>
      </c>
      <c r="AC64" s="18">
        <f t="shared" ca="1" si="45"/>
        <v>0</v>
      </c>
      <c r="AD64" s="18">
        <f t="shared" ca="1" si="45"/>
        <v>0</v>
      </c>
      <c r="AE64" s="18">
        <f t="shared" ca="1" si="45"/>
        <v>0</v>
      </c>
      <c r="AF64" s="18">
        <f t="shared" ca="1" si="45"/>
        <v>0</v>
      </c>
      <c r="AG64" s="18">
        <f t="shared" ca="1" si="45"/>
        <v>0</v>
      </c>
      <c r="AH64" s="18">
        <f t="shared" ca="1" si="45"/>
        <v>0</v>
      </c>
      <c r="AI64" s="18">
        <f t="shared" ca="1" si="45"/>
        <v>0</v>
      </c>
      <c r="AJ64" s="18">
        <f t="shared" ca="1" si="45"/>
        <v>0</v>
      </c>
      <c r="AK64" s="18">
        <f t="shared" ca="1" si="42"/>
        <v>0</v>
      </c>
      <c r="AL64" s="18">
        <f t="shared" ca="1" si="42"/>
        <v>0</v>
      </c>
      <c r="AM64" s="18">
        <f t="shared" ca="1" si="42"/>
        <v>0</v>
      </c>
      <c r="AN64" s="18">
        <f t="shared" ca="1" si="42"/>
        <v>0</v>
      </c>
      <c r="AO64" s="18">
        <f t="shared" ca="1" si="42"/>
        <v>0</v>
      </c>
      <c r="AP64" s="18">
        <f t="shared" ca="1" si="42"/>
        <v>0</v>
      </c>
      <c r="AQ64" s="18">
        <f t="shared" ca="1" si="42"/>
        <v>0</v>
      </c>
      <c r="AR64" s="18">
        <f t="shared" ca="1" si="42"/>
        <v>0</v>
      </c>
      <c r="AS64" s="18">
        <f t="shared" ca="1" si="42"/>
        <v>0</v>
      </c>
      <c r="AT64" s="18">
        <f t="shared" ca="1" si="42"/>
        <v>0</v>
      </c>
      <c r="AU64" s="18">
        <f t="shared" ca="1" si="42"/>
        <v>0</v>
      </c>
      <c r="AV64" s="18">
        <f t="shared" ca="1" si="42"/>
        <v>0</v>
      </c>
      <c r="AW64" s="18">
        <f t="shared" ca="1" si="42"/>
        <v>0</v>
      </c>
      <c r="AX64" s="18">
        <f t="shared" ca="1" si="42"/>
        <v>0</v>
      </c>
      <c r="AY64" s="18">
        <f t="shared" ca="1" si="43"/>
        <v>0</v>
      </c>
      <c r="AZ64" s="18">
        <f t="shared" ca="1" si="43"/>
        <v>0</v>
      </c>
      <c r="BA64" s="18">
        <f t="shared" ca="1" si="43"/>
        <v>0</v>
      </c>
      <c r="BB64" s="18">
        <f t="shared" ca="1" si="43"/>
        <v>0</v>
      </c>
      <c r="BC64" s="18">
        <f t="shared" ca="1" si="43"/>
        <v>0</v>
      </c>
      <c r="BD64" s="18">
        <f t="shared" ca="1" si="43"/>
        <v>186768383.35999998</v>
      </c>
      <c r="BE64" s="18">
        <f t="shared" ca="1" si="43"/>
        <v>0</v>
      </c>
      <c r="BF64" s="18">
        <f t="shared" ca="1" si="43"/>
        <v>0</v>
      </c>
      <c r="BG64" s="18">
        <f t="shared" ca="1" si="43"/>
        <v>0</v>
      </c>
      <c r="BH64" s="18">
        <f t="shared" ca="1" si="43"/>
        <v>0</v>
      </c>
      <c r="BI64" s="18">
        <f t="shared" ca="1" si="43"/>
        <v>0</v>
      </c>
      <c r="BJ64" s="18">
        <f t="shared" ca="1" si="43"/>
        <v>0</v>
      </c>
      <c r="BK64" s="18">
        <f t="shared" ca="1" si="43"/>
        <v>0</v>
      </c>
      <c r="BL64" s="18">
        <f t="shared" ca="1" si="43"/>
        <v>0</v>
      </c>
      <c r="BM64" s="18">
        <f t="shared" ca="1" si="43"/>
        <v>0</v>
      </c>
      <c r="BN64" s="18">
        <f t="shared" ca="1" si="43"/>
        <v>0</v>
      </c>
      <c r="BO64" s="18">
        <f t="shared" ca="1" si="46"/>
        <v>0</v>
      </c>
      <c r="BP64" s="18">
        <f t="shared" ca="1" si="46"/>
        <v>0</v>
      </c>
      <c r="BQ64" s="18">
        <f t="shared" ca="1" si="46"/>
        <v>0</v>
      </c>
      <c r="BR64" s="18">
        <f t="shared" ca="1" si="46"/>
        <v>0</v>
      </c>
      <c r="BS64" s="18">
        <f t="shared" ca="1" si="46"/>
        <v>0</v>
      </c>
      <c r="BT64" s="18">
        <f t="shared" ca="1" si="46"/>
        <v>0</v>
      </c>
      <c r="BU64" s="18">
        <f t="shared" ca="1" si="46"/>
        <v>0</v>
      </c>
      <c r="BV64" s="18">
        <f t="shared" ca="1" si="46"/>
        <v>0</v>
      </c>
      <c r="BW64" s="18">
        <f t="shared" ca="1" si="46"/>
        <v>0</v>
      </c>
      <c r="BX64" s="18">
        <f t="shared" ca="1" si="46"/>
        <v>0</v>
      </c>
      <c r="BY64" s="18">
        <f t="shared" ca="1" si="46"/>
        <v>0</v>
      </c>
      <c r="BZ64" s="18">
        <f t="shared" ca="1" si="46"/>
        <v>0</v>
      </c>
      <c r="CA64" s="18">
        <f t="shared" ca="1" si="46"/>
        <v>0</v>
      </c>
      <c r="CB64" s="18">
        <f t="shared" ca="1" si="46"/>
        <v>0</v>
      </c>
      <c r="CC64" s="18">
        <f t="shared" ca="1" si="46"/>
        <v>0</v>
      </c>
      <c r="CD64" s="18">
        <f t="shared" ca="1" si="47"/>
        <v>0</v>
      </c>
      <c r="CE64" s="18">
        <f t="shared" ca="1" si="47"/>
        <v>0</v>
      </c>
      <c r="CF64" s="18">
        <f t="shared" ca="1" si="47"/>
        <v>0</v>
      </c>
      <c r="CG64" s="18">
        <f t="shared" ca="1" si="47"/>
        <v>0</v>
      </c>
      <c r="CH64" s="18">
        <f t="shared" ca="1" si="47"/>
        <v>0</v>
      </c>
      <c r="CI64" s="18">
        <f t="shared" ca="1" si="47"/>
        <v>0</v>
      </c>
      <c r="CJ64" s="19">
        <f t="shared" ca="1" si="24"/>
        <v>65886800.520000011</v>
      </c>
      <c r="CK64" s="18">
        <f t="shared" ref="CK64:CL72" ca="1" si="51">IFERROR(IF($C$2="Yurtiçi",INDIRECT("'"&amp;$B$2&amp;"'!"&amp;ADDRESS(MATCH($B64,INDIRECT("'"&amp;$B$2&amp;"'!$B$1:$B$1095"),0),MATCH(CK$5,INDIRECT("'"&amp;$B$2&amp;"'!5:5"),0))),IF($C$2="Yurtdışı",INDIRECT("'"&amp;$B$2&amp;"'!"&amp;ADDRESS(MATCH($B64,INDIRECT("'"&amp;$B$2&amp;"'!$B$1:$B$1095"),0),MATCH(CK$5,INDIRECT("'"&amp;$B$2&amp;"'!5:5"),0)+1)),INDIRECT("'"&amp;$B$2&amp;"'!"&amp;ADDRESS(MATCH($B64,INDIRECT("'"&amp;$B$2&amp;"'!$B$1:$B$1095"),0),MATCH(CK$5,INDIRECT("'"&amp;$B$2&amp;"'!5:5"),0)))+INDIRECT("'"&amp;$B$2&amp;"'!"&amp;ADDRESS(MATCH($B64,INDIRECT("'"&amp;$B$2&amp;"'!$B$1:$B$1095"),0),MATCH(CK$5,INDIRECT("'"&amp;$B$2&amp;"'!5:5"),0)+1)))),0)</f>
        <v>0</v>
      </c>
      <c r="CL64" s="18">
        <f t="shared" ca="1" si="51"/>
        <v>0</v>
      </c>
      <c r="CM64" s="19">
        <f t="shared" ca="1" si="25"/>
        <v>65886800.520000011</v>
      </c>
      <c r="CN64" s="18">
        <f t="shared" ref="CN64:CO72" ca="1" si="52">IFERROR(IF($C$2="Yurtiçi",INDIRECT("'"&amp;$B$2&amp;"'!"&amp;ADDRESS(MATCH($B64,INDIRECT("'"&amp;$B$2&amp;"'!$B$1:$B$1095"),0),MATCH(CN$5,INDIRECT("'"&amp;$B$2&amp;"'!5:5"),0))),IF($C$2="Yurtdışı",INDIRECT("'"&amp;$B$2&amp;"'!"&amp;ADDRESS(MATCH($B64,INDIRECT("'"&amp;$B$2&amp;"'!$B$1:$B$1095"),0),MATCH(CN$5,INDIRECT("'"&amp;$B$2&amp;"'!5:5"),0)+1)),INDIRECT("'"&amp;$B$2&amp;"'!"&amp;ADDRESS(MATCH($B64,INDIRECT("'"&amp;$B$2&amp;"'!$B$1:$B$1095"),0),MATCH(CN$5,INDIRECT("'"&amp;$B$2&amp;"'!5:5"),0)))+INDIRECT("'"&amp;$B$2&amp;"'!"&amp;ADDRESS(MATCH($B64,INDIRECT("'"&amp;$B$2&amp;"'!$B$1:$B$1095"),0),MATCH(CN$5,INDIRECT("'"&amp;$B$2&amp;"'!5:5"),0)+1)))),0)</f>
        <v>2133319.379999999</v>
      </c>
      <c r="CO64" s="18">
        <f t="shared" ca="1" si="52"/>
        <v>63753481.140000008</v>
      </c>
      <c r="CP64" s="19">
        <f t="shared" ca="1" si="26"/>
        <v>0</v>
      </c>
      <c r="CQ64" s="18">
        <f t="shared" ca="1" si="48"/>
        <v>0</v>
      </c>
      <c r="CR64" s="18">
        <f t="shared" ca="1" si="48"/>
        <v>0</v>
      </c>
      <c r="CS64" s="18">
        <f t="shared" ca="1" si="48"/>
        <v>0</v>
      </c>
      <c r="CT64" s="18">
        <f t="shared" ca="1" si="48"/>
        <v>0</v>
      </c>
      <c r="CU64" s="18">
        <f t="shared" ca="1" si="48"/>
        <v>0</v>
      </c>
      <c r="CV64" s="19">
        <f t="shared" ca="1" si="50"/>
        <v>252655183.88</v>
      </c>
    </row>
    <row r="65" spans="1:100" ht="12.75" customHeight="1">
      <c r="A65" s="55" t="s">
        <v>265</v>
      </c>
      <c r="B65" s="17">
        <v>3007</v>
      </c>
      <c r="C65" s="56" t="s">
        <v>247</v>
      </c>
      <c r="D65" s="19">
        <f t="shared" ca="1" si="23"/>
        <v>0</v>
      </c>
      <c r="E65" s="18">
        <f t="shared" ca="1" si="44"/>
        <v>0</v>
      </c>
      <c r="F65" s="18">
        <f t="shared" ca="1" si="44"/>
        <v>0</v>
      </c>
      <c r="G65" s="18">
        <f t="shared" ca="1" si="44"/>
        <v>0</v>
      </c>
      <c r="H65" s="18">
        <f t="shared" ca="1" si="44"/>
        <v>0</v>
      </c>
      <c r="I65" s="18">
        <f t="shared" ca="1" si="44"/>
        <v>0</v>
      </c>
      <c r="J65" s="18">
        <f t="shared" ca="1" si="44"/>
        <v>0</v>
      </c>
      <c r="K65" s="18">
        <f t="shared" ca="1" si="44"/>
        <v>0</v>
      </c>
      <c r="L65" s="18">
        <f t="shared" ca="1" si="44"/>
        <v>0</v>
      </c>
      <c r="M65" s="18">
        <f t="shared" ca="1" si="44"/>
        <v>0</v>
      </c>
      <c r="N65" s="18">
        <f t="shared" ca="1" si="44"/>
        <v>0</v>
      </c>
      <c r="O65" s="18">
        <f t="shared" ca="1" si="44"/>
        <v>0</v>
      </c>
      <c r="P65" s="18">
        <f t="shared" ca="1" si="44"/>
        <v>0</v>
      </c>
      <c r="Q65" s="18">
        <f t="shared" ca="1" si="44"/>
        <v>0</v>
      </c>
      <c r="R65" s="18">
        <f t="shared" ca="1" si="44"/>
        <v>0</v>
      </c>
      <c r="S65" s="18">
        <f t="shared" ca="1" si="44"/>
        <v>0</v>
      </c>
      <c r="T65" s="18">
        <f t="shared" ca="1" si="1"/>
        <v>0</v>
      </c>
      <c r="U65" s="18">
        <f t="shared" ca="1" si="45"/>
        <v>0</v>
      </c>
      <c r="V65" s="18">
        <f t="shared" ca="1" si="45"/>
        <v>0</v>
      </c>
      <c r="W65" s="18">
        <f t="shared" ca="1" si="45"/>
        <v>0</v>
      </c>
      <c r="X65" s="18">
        <f t="shared" ca="1" si="45"/>
        <v>0</v>
      </c>
      <c r="Y65" s="18">
        <f t="shared" ca="1" si="45"/>
        <v>0</v>
      </c>
      <c r="Z65" s="18">
        <f t="shared" ca="1" si="45"/>
        <v>0</v>
      </c>
      <c r="AA65" s="18">
        <f t="shared" ca="1" si="45"/>
        <v>0</v>
      </c>
      <c r="AB65" s="18">
        <f t="shared" ca="1" si="45"/>
        <v>0</v>
      </c>
      <c r="AC65" s="18">
        <f t="shared" ca="1" si="45"/>
        <v>0</v>
      </c>
      <c r="AD65" s="18">
        <f t="shared" ca="1" si="45"/>
        <v>0</v>
      </c>
      <c r="AE65" s="18">
        <f t="shared" ca="1" si="45"/>
        <v>0</v>
      </c>
      <c r="AF65" s="18">
        <f t="shared" ca="1" si="45"/>
        <v>0</v>
      </c>
      <c r="AG65" s="18">
        <f t="shared" ca="1" si="45"/>
        <v>0</v>
      </c>
      <c r="AH65" s="18">
        <f t="shared" ca="1" si="45"/>
        <v>0</v>
      </c>
      <c r="AI65" s="18">
        <f t="shared" ca="1" si="45"/>
        <v>0</v>
      </c>
      <c r="AJ65" s="18">
        <f t="shared" ca="1" si="45"/>
        <v>0</v>
      </c>
      <c r="AK65" s="18">
        <f t="shared" ca="1" si="42"/>
        <v>0</v>
      </c>
      <c r="AL65" s="18">
        <f t="shared" ca="1" si="42"/>
        <v>0</v>
      </c>
      <c r="AM65" s="18">
        <f t="shared" ca="1" si="42"/>
        <v>0</v>
      </c>
      <c r="AN65" s="18">
        <f t="shared" ca="1" si="42"/>
        <v>0</v>
      </c>
      <c r="AO65" s="18">
        <f t="shared" ca="1" si="42"/>
        <v>0</v>
      </c>
      <c r="AP65" s="18">
        <f t="shared" ca="1" si="42"/>
        <v>0</v>
      </c>
      <c r="AQ65" s="18">
        <f t="shared" ca="1" si="42"/>
        <v>0</v>
      </c>
      <c r="AR65" s="18">
        <f t="shared" ca="1" si="42"/>
        <v>0</v>
      </c>
      <c r="AS65" s="18">
        <f t="shared" ca="1" si="42"/>
        <v>0</v>
      </c>
      <c r="AT65" s="18">
        <f t="shared" ca="1" si="42"/>
        <v>0</v>
      </c>
      <c r="AU65" s="18">
        <f t="shared" ca="1" si="42"/>
        <v>0</v>
      </c>
      <c r="AV65" s="18">
        <f t="shared" ca="1" si="42"/>
        <v>0</v>
      </c>
      <c r="AW65" s="18">
        <f t="shared" ca="1" si="42"/>
        <v>0</v>
      </c>
      <c r="AX65" s="18">
        <f t="shared" ca="1" si="42"/>
        <v>0</v>
      </c>
      <c r="AY65" s="18">
        <f t="shared" ca="1" si="43"/>
        <v>0</v>
      </c>
      <c r="AZ65" s="18">
        <f t="shared" ca="1" si="43"/>
        <v>0</v>
      </c>
      <c r="BA65" s="18">
        <f t="shared" ca="1" si="43"/>
        <v>0</v>
      </c>
      <c r="BB65" s="18">
        <f t="shared" ca="1" si="43"/>
        <v>0</v>
      </c>
      <c r="BC65" s="18">
        <f t="shared" ca="1" si="43"/>
        <v>0</v>
      </c>
      <c r="BD65" s="18">
        <f t="shared" ca="1" si="43"/>
        <v>7532871.25</v>
      </c>
      <c r="BE65" s="18">
        <f t="shared" ca="1" si="43"/>
        <v>0</v>
      </c>
      <c r="BF65" s="18">
        <f t="shared" ca="1" si="43"/>
        <v>0</v>
      </c>
      <c r="BG65" s="18">
        <f t="shared" ca="1" si="43"/>
        <v>0</v>
      </c>
      <c r="BH65" s="18">
        <f t="shared" ca="1" si="43"/>
        <v>0</v>
      </c>
      <c r="BI65" s="18">
        <f t="shared" ca="1" si="43"/>
        <v>0</v>
      </c>
      <c r="BJ65" s="18">
        <f t="shared" ca="1" si="43"/>
        <v>0</v>
      </c>
      <c r="BK65" s="18">
        <f t="shared" ca="1" si="43"/>
        <v>0</v>
      </c>
      <c r="BL65" s="18">
        <f t="shared" ca="1" si="43"/>
        <v>0</v>
      </c>
      <c r="BM65" s="18">
        <f t="shared" ca="1" si="43"/>
        <v>0</v>
      </c>
      <c r="BN65" s="18">
        <f t="shared" ca="1" si="43"/>
        <v>0</v>
      </c>
      <c r="BO65" s="18">
        <f t="shared" ca="1" si="46"/>
        <v>0</v>
      </c>
      <c r="BP65" s="18">
        <f t="shared" ca="1" si="46"/>
        <v>0</v>
      </c>
      <c r="BQ65" s="18">
        <f t="shared" ca="1" si="46"/>
        <v>0</v>
      </c>
      <c r="BR65" s="18">
        <f t="shared" ca="1" si="46"/>
        <v>0</v>
      </c>
      <c r="BS65" s="18">
        <f t="shared" ca="1" si="46"/>
        <v>0</v>
      </c>
      <c r="BT65" s="18">
        <f t="shared" ca="1" si="46"/>
        <v>0</v>
      </c>
      <c r="BU65" s="18">
        <f t="shared" ca="1" si="46"/>
        <v>0</v>
      </c>
      <c r="BV65" s="18">
        <f t="shared" ca="1" si="46"/>
        <v>0</v>
      </c>
      <c r="BW65" s="18">
        <f t="shared" ca="1" si="46"/>
        <v>0</v>
      </c>
      <c r="BX65" s="18">
        <f t="shared" ca="1" si="46"/>
        <v>0</v>
      </c>
      <c r="BY65" s="18">
        <f t="shared" ca="1" si="46"/>
        <v>0</v>
      </c>
      <c r="BZ65" s="18">
        <f t="shared" ca="1" si="46"/>
        <v>0</v>
      </c>
      <c r="CA65" s="18">
        <f t="shared" ca="1" si="46"/>
        <v>0</v>
      </c>
      <c r="CB65" s="18">
        <f t="shared" ca="1" si="46"/>
        <v>0</v>
      </c>
      <c r="CC65" s="18">
        <f t="shared" ca="1" si="46"/>
        <v>0</v>
      </c>
      <c r="CD65" s="18">
        <f t="shared" ca="1" si="47"/>
        <v>0</v>
      </c>
      <c r="CE65" s="18">
        <f t="shared" ca="1" si="47"/>
        <v>0</v>
      </c>
      <c r="CF65" s="18">
        <f t="shared" ca="1" si="47"/>
        <v>0</v>
      </c>
      <c r="CG65" s="18">
        <f t="shared" ca="1" si="47"/>
        <v>0</v>
      </c>
      <c r="CH65" s="18">
        <f t="shared" ca="1" si="47"/>
        <v>0</v>
      </c>
      <c r="CI65" s="18">
        <f t="shared" ca="1" si="47"/>
        <v>0</v>
      </c>
      <c r="CJ65" s="19">
        <f t="shared" ca="1" si="24"/>
        <v>0</v>
      </c>
      <c r="CK65" s="18">
        <f t="shared" ca="1" si="51"/>
        <v>0</v>
      </c>
      <c r="CL65" s="18">
        <f t="shared" ca="1" si="51"/>
        <v>0</v>
      </c>
      <c r="CM65" s="19">
        <f t="shared" ca="1" si="25"/>
        <v>0</v>
      </c>
      <c r="CN65" s="18">
        <f t="shared" ca="1" si="52"/>
        <v>0</v>
      </c>
      <c r="CO65" s="18">
        <f t="shared" ca="1" si="52"/>
        <v>0</v>
      </c>
      <c r="CP65" s="19">
        <f t="shared" ca="1" si="26"/>
        <v>0</v>
      </c>
      <c r="CQ65" s="18">
        <f t="shared" ca="1" si="48"/>
        <v>0</v>
      </c>
      <c r="CR65" s="18">
        <f t="shared" ca="1" si="48"/>
        <v>0</v>
      </c>
      <c r="CS65" s="18">
        <f t="shared" ca="1" si="48"/>
        <v>0</v>
      </c>
      <c r="CT65" s="18">
        <f t="shared" ca="1" si="48"/>
        <v>0</v>
      </c>
      <c r="CU65" s="18">
        <f t="shared" ca="1" si="48"/>
        <v>0</v>
      </c>
      <c r="CV65" s="19">
        <f t="shared" ca="1" si="50"/>
        <v>7532871.25</v>
      </c>
    </row>
    <row r="66" spans="1:100" ht="12.75" customHeight="1">
      <c r="A66" s="55" t="s">
        <v>267</v>
      </c>
      <c r="B66" s="17">
        <v>3008</v>
      </c>
      <c r="C66" s="56" t="s">
        <v>247</v>
      </c>
      <c r="D66" s="19">
        <f t="shared" ca="1" si="23"/>
        <v>0</v>
      </c>
      <c r="E66" s="18">
        <f t="shared" ca="1" si="44"/>
        <v>0</v>
      </c>
      <c r="F66" s="18">
        <f t="shared" ca="1" si="44"/>
        <v>0</v>
      </c>
      <c r="G66" s="18">
        <f t="shared" ca="1" si="44"/>
        <v>0</v>
      </c>
      <c r="H66" s="18">
        <f t="shared" ca="1" si="44"/>
        <v>0</v>
      </c>
      <c r="I66" s="18">
        <f t="shared" ca="1" si="44"/>
        <v>0</v>
      </c>
      <c r="J66" s="18">
        <f t="shared" ca="1" si="44"/>
        <v>0</v>
      </c>
      <c r="K66" s="18">
        <f t="shared" ca="1" si="44"/>
        <v>0</v>
      </c>
      <c r="L66" s="18">
        <f t="shared" ca="1" si="44"/>
        <v>0</v>
      </c>
      <c r="M66" s="18">
        <f t="shared" ca="1" si="44"/>
        <v>0</v>
      </c>
      <c r="N66" s="18">
        <f t="shared" ca="1" si="44"/>
        <v>0</v>
      </c>
      <c r="O66" s="18">
        <f t="shared" ca="1" si="44"/>
        <v>0</v>
      </c>
      <c r="P66" s="18">
        <f t="shared" ca="1" si="44"/>
        <v>0</v>
      </c>
      <c r="Q66" s="18">
        <f t="shared" ca="1" si="44"/>
        <v>0</v>
      </c>
      <c r="R66" s="18">
        <f t="shared" ca="1" si="44"/>
        <v>0</v>
      </c>
      <c r="S66" s="18">
        <f t="shared" ca="1" si="44"/>
        <v>0</v>
      </c>
      <c r="T66" s="18">
        <f t="shared" ca="1" si="1"/>
        <v>0</v>
      </c>
      <c r="U66" s="18">
        <f t="shared" ca="1" si="45"/>
        <v>0</v>
      </c>
      <c r="V66" s="18">
        <f t="shared" ca="1" si="45"/>
        <v>0</v>
      </c>
      <c r="W66" s="18">
        <f t="shared" ca="1" si="45"/>
        <v>0</v>
      </c>
      <c r="X66" s="18">
        <f t="shared" ca="1" si="45"/>
        <v>0</v>
      </c>
      <c r="Y66" s="18">
        <f t="shared" ca="1" si="45"/>
        <v>0</v>
      </c>
      <c r="Z66" s="18">
        <f t="shared" ca="1" si="45"/>
        <v>0</v>
      </c>
      <c r="AA66" s="18">
        <f t="shared" ca="1" si="45"/>
        <v>0</v>
      </c>
      <c r="AB66" s="18">
        <f t="shared" ca="1" si="45"/>
        <v>0</v>
      </c>
      <c r="AC66" s="18">
        <f t="shared" ca="1" si="45"/>
        <v>0</v>
      </c>
      <c r="AD66" s="18">
        <f t="shared" ca="1" si="45"/>
        <v>0</v>
      </c>
      <c r="AE66" s="18">
        <f t="shared" ca="1" si="45"/>
        <v>0</v>
      </c>
      <c r="AF66" s="18">
        <f t="shared" ca="1" si="45"/>
        <v>0</v>
      </c>
      <c r="AG66" s="18">
        <f t="shared" ca="1" si="45"/>
        <v>0</v>
      </c>
      <c r="AH66" s="18">
        <f t="shared" ca="1" si="45"/>
        <v>0</v>
      </c>
      <c r="AI66" s="18">
        <f t="shared" ca="1" si="45"/>
        <v>0</v>
      </c>
      <c r="AJ66" s="18">
        <f t="shared" ca="1" si="45"/>
        <v>0</v>
      </c>
      <c r="AK66" s="18">
        <f t="shared" ca="1" si="42"/>
        <v>0</v>
      </c>
      <c r="AL66" s="18">
        <f t="shared" ca="1" si="42"/>
        <v>0</v>
      </c>
      <c r="AM66" s="18">
        <f t="shared" ca="1" si="42"/>
        <v>0</v>
      </c>
      <c r="AN66" s="18">
        <f t="shared" ca="1" si="42"/>
        <v>0</v>
      </c>
      <c r="AO66" s="18">
        <f t="shared" ca="1" si="42"/>
        <v>0</v>
      </c>
      <c r="AP66" s="18">
        <f t="shared" ca="1" si="42"/>
        <v>0</v>
      </c>
      <c r="AQ66" s="18">
        <f t="shared" ca="1" si="42"/>
        <v>0</v>
      </c>
      <c r="AR66" s="18">
        <f t="shared" ca="1" si="42"/>
        <v>0</v>
      </c>
      <c r="AS66" s="18">
        <f t="shared" ca="1" si="42"/>
        <v>0</v>
      </c>
      <c r="AT66" s="18">
        <f t="shared" ca="1" si="42"/>
        <v>0</v>
      </c>
      <c r="AU66" s="18">
        <f t="shared" ca="1" si="42"/>
        <v>0</v>
      </c>
      <c r="AV66" s="18">
        <f t="shared" ca="1" si="42"/>
        <v>0</v>
      </c>
      <c r="AW66" s="18">
        <f t="shared" ca="1" si="42"/>
        <v>0</v>
      </c>
      <c r="AX66" s="18">
        <f t="shared" ca="1" si="42"/>
        <v>0</v>
      </c>
      <c r="AY66" s="18">
        <f t="shared" ca="1" si="43"/>
        <v>0</v>
      </c>
      <c r="AZ66" s="18">
        <f t="shared" ca="1" si="43"/>
        <v>0</v>
      </c>
      <c r="BA66" s="18">
        <f t="shared" ca="1" si="43"/>
        <v>0</v>
      </c>
      <c r="BB66" s="18">
        <f t="shared" ca="1" si="43"/>
        <v>0</v>
      </c>
      <c r="BC66" s="18">
        <f t="shared" ca="1" si="43"/>
        <v>0</v>
      </c>
      <c r="BD66" s="18">
        <f t="shared" ca="1" si="43"/>
        <v>123081489.48</v>
      </c>
      <c r="BE66" s="18">
        <f t="shared" ca="1" si="43"/>
        <v>0</v>
      </c>
      <c r="BF66" s="18">
        <f t="shared" ca="1" si="43"/>
        <v>0</v>
      </c>
      <c r="BG66" s="18">
        <f t="shared" ca="1" si="43"/>
        <v>0</v>
      </c>
      <c r="BH66" s="18">
        <f t="shared" ca="1" si="43"/>
        <v>0</v>
      </c>
      <c r="BI66" s="18">
        <f t="shared" ca="1" si="43"/>
        <v>0</v>
      </c>
      <c r="BJ66" s="18">
        <f t="shared" ca="1" si="43"/>
        <v>0</v>
      </c>
      <c r="BK66" s="18">
        <f t="shared" ca="1" si="43"/>
        <v>0</v>
      </c>
      <c r="BL66" s="18">
        <f t="shared" ca="1" si="43"/>
        <v>0</v>
      </c>
      <c r="BM66" s="18">
        <f t="shared" ca="1" si="43"/>
        <v>0</v>
      </c>
      <c r="BN66" s="18">
        <f t="shared" ca="1" si="43"/>
        <v>0</v>
      </c>
      <c r="BO66" s="18">
        <f t="shared" ca="1" si="46"/>
        <v>0</v>
      </c>
      <c r="BP66" s="18">
        <f t="shared" ca="1" si="46"/>
        <v>0</v>
      </c>
      <c r="BQ66" s="18">
        <f t="shared" ca="1" si="46"/>
        <v>0</v>
      </c>
      <c r="BR66" s="18">
        <f t="shared" ca="1" si="46"/>
        <v>0</v>
      </c>
      <c r="BS66" s="18">
        <f t="shared" ca="1" si="46"/>
        <v>0</v>
      </c>
      <c r="BT66" s="18">
        <f t="shared" ca="1" si="46"/>
        <v>0</v>
      </c>
      <c r="BU66" s="18">
        <f t="shared" ca="1" si="46"/>
        <v>0</v>
      </c>
      <c r="BV66" s="18">
        <f t="shared" ca="1" si="46"/>
        <v>0</v>
      </c>
      <c r="BW66" s="18">
        <f t="shared" ca="1" si="46"/>
        <v>0</v>
      </c>
      <c r="BX66" s="18">
        <f t="shared" ca="1" si="46"/>
        <v>0</v>
      </c>
      <c r="BY66" s="18">
        <f t="shared" ca="1" si="46"/>
        <v>0</v>
      </c>
      <c r="BZ66" s="18">
        <f t="shared" ca="1" si="46"/>
        <v>0</v>
      </c>
      <c r="CA66" s="18">
        <f t="shared" ca="1" si="46"/>
        <v>0</v>
      </c>
      <c r="CB66" s="18">
        <f t="shared" ca="1" si="46"/>
        <v>0</v>
      </c>
      <c r="CC66" s="18">
        <f t="shared" ca="1" si="46"/>
        <v>0</v>
      </c>
      <c r="CD66" s="18">
        <f t="shared" ca="1" si="47"/>
        <v>0</v>
      </c>
      <c r="CE66" s="18">
        <f t="shared" ca="1" si="47"/>
        <v>0</v>
      </c>
      <c r="CF66" s="18">
        <f t="shared" ca="1" si="47"/>
        <v>0</v>
      </c>
      <c r="CG66" s="18">
        <f t="shared" ca="1" si="47"/>
        <v>0</v>
      </c>
      <c r="CH66" s="18">
        <f t="shared" ca="1" si="47"/>
        <v>0</v>
      </c>
      <c r="CI66" s="18">
        <f t="shared" ca="1" si="47"/>
        <v>0</v>
      </c>
      <c r="CJ66" s="19">
        <f t="shared" ca="1" si="24"/>
        <v>0</v>
      </c>
      <c r="CK66" s="18">
        <f t="shared" ca="1" si="51"/>
        <v>0</v>
      </c>
      <c r="CL66" s="18">
        <f t="shared" ca="1" si="51"/>
        <v>0</v>
      </c>
      <c r="CM66" s="19">
        <f t="shared" ca="1" si="25"/>
        <v>0</v>
      </c>
      <c r="CN66" s="18">
        <f t="shared" ca="1" si="52"/>
        <v>0</v>
      </c>
      <c r="CO66" s="18">
        <f t="shared" ca="1" si="52"/>
        <v>0</v>
      </c>
      <c r="CP66" s="19">
        <f t="shared" ca="1" si="26"/>
        <v>0</v>
      </c>
      <c r="CQ66" s="18">
        <f t="shared" ca="1" si="48"/>
        <v>0</v>
      </c>
      <c r="CR66" s="18">
        <f t="shared" ca="1" si="48"/>
        <v>0</v>
      </c>
      <c r="CS66" s="18">
        <f t="shared" ca="1" si="48"/>
        <v>0</v>
      </c>
      <c r="CT66" s="18">
        <f t="shared" ca="1" si="48"/>
        <v>0</v>
      </c>
      <c r="CU66" s="18">
        <f t="shared" ca="1" si="48"/>
        <v>0</v>
      </c>
      <c r="CV66" s="19">
        <f t="shared" ca="1" si="50"/>
        <v>123081489.48</v>
      </c>
    </row>
    <row r="67" spans="1:100" ht="12.75" customHeight="1">
      <c r="A67" s="55" t="s">
        <v>269</v>
      </c>
      <c r="B67" s="17">
        <v>3009</v>
      </c>
      <c r="C67" s="56" t="s">
        <v>247</v>
      </c>
      <c r="D67" s="19">
        <f t="shared" ca="1" si="23"/>
        <v>0</v>
      </c>
      <c r="E67" s="18">
        <f t="shared" ca="1" si="44"/>
        <v>0</v>
      </c>
      <c r="F67" s="18">
        <f t="shared" ca="1" si="44"/>
        <v>0</v>
      </c>
      <c r="G67" s="18">
        <f t="shared" ca="1" si="44"/>
        <v>0</v>
      </c>
      <c r="H67" s="18">
        <f t="shared" ca="1" si="44"/>
        <v>0</v>
      </c>
      <c r="I67" s="18">
        <f t="shared" ca="1" si="44"/>
        <v>0</v>
      </c>
      <c r="J67" s="18">
        <f t="shared" ca="1" si="44"/>
        <v>0</v>
      </c>
      <c r="K67" s="18">
        <f t="shared" ca="1" si="44"/>
        <v>0</v>
      </c>
      <c r="L67" s="18">
        <f t="shared" ca="1" si="44"/>
        <v>0</v>
      </c>
      <c r="M67" s="18">
        <f t="shared" ca="1" si="44"/>
        <v>0</v>
      </c>
      <c r="N67" s="18">
        <f t="shared" ca="1" si="44"/>
        <v>0</v>
      </c>
      <c r="O67" s="18">
        <f t="shared" ca="1" si="44"/>
        <v>0</v>
      </c>
      <c r="P67" s="18">
        <f t="shared" ca="1" si="44"/>
        <v>0</v>
      </c>
      <c r="Q67" s="18">
        <f t="shared" ca="1" si="44"/>
        <v>0</v>
      </c>
      <c r="R67" s="18">
        <f t="shared" ca="1" si="44"/>
        <v>0</v>
      </c>
      <c r="S67" s="18">
        <f t="shared" ca="1" si="44"/>
        <v>0</v>
      </c>
      <c r="T67" s="18">
        <f t="shared" ca="1" si="1"/>
        <v>0</v>
      </c>
      <c r="U67" s="18">
        <f t="shared" ca="1" si="45"/>
        <v>0</v>
      </c>
      <c r="V67" s="18">
        <f t="shared" ca="1" si="45"/>
        <v>0</v>
      </c>
      <c r="W67" s="18">
        <f t="shared" ca="1" si="45"/>
        <v>0</v>
      </c>
      <c r="X67" s="18">
        <f t="shared" ca="1" si="45"/>
        <v>0</v>
      </c>
      <c r="Y67" s="18">
        <f t="shared" ca="1" si="45"/>
        <v>0</v>
      </c>
      <c r="Z67" s="18">
        <f t="shared" ca="1" si="45"/>
        <v>0</v>
      </c>
      <c r="AA67" s="18">
        <f t="shared" ca="1" si="45"/>
        <v>0</v>
      </c>
      <c r="AB67" s="18">
        <f t="shared" ca="1" si="45"/>
        <v>0</v>
      </c>
      <c r="AC67" s="18">
        <f t="shared" ca="1" si="45"/>
        <v>0</v>
      </c>
      <c r="AD67" s="18">
        <f t="shared" ca="1" si="45"/>
        <v>0</v>
      </c>
      <c r="AE67" s="18">
        <f t="shared" ca="1" si="45"/>
        <v>0</v>
      </c>
      <c r="AF67" s="18">
        <f t="shared" ca="1" si="45"/>
        <v>0</v>
      </c>
      <c r="AG67" s="18">
        <f t="shared" ca="1" si="45"/>
        <v>0</v>
      </c>
      <c r="AH67" s="18">
        <f t="shared" ca="1" si="45"/>
        <v>0</v>
      </c>
      <c r="AI67" s="18">
        <f t="shared" ca="1" si="45"/>
        <v>0</v>
      </c>
      <c r="AJ67" s="18">
        <f t="shared" ca="1" si="45"/>
        <v>0</v>
      </c>
      <c r="AK67" s="18">
        <f t="shared" ca="1" si="42"/>
        <v>0</v>
      </c>
      <c r="AL67" s="18">
        <f t="shared" ca="1" si="42"/>
        <v>0</v>
      </c>
      <c r="AM67" s="18">
        <f t="shared" ca="1" si="42"/>
        <v>0</v>
      </c>
      <c r="AN67" s="18">
        <f t="shared" ca="1" si="42"/>
        <v>0</v>
      </c>
      <c r="AO67" s="18">
        <f t="shared" ca="1" si="42"/>
        <v>0</v>
      </c>
      <c r="AP67" s="18">
        <f t="shared" ca="1" si="42"/>
        <v>0</v>
      </c>
      <c r="AQ67" s="18">
        <f t="shared" ca="1" si="42"/>
        <v>0</v>
      </c>
      <c r="AR67" s="18">
        <f t="shared" ca="1" si="42"/>
        <v>0</v>
      </c>
      <c r="AS67" s="18">
        <f t="shared" ca="1" si="42"/>
        <v>0</v>
      </c>
      <c r="AT67" s="18">
        <f t="shared" ca="1" si="42"/>
        <v>0</v>
      </c>
      <c r="AU67" s="18">
        <f t="shared" ca="1" si="42"/>
        <v>0</v>
      </c>
      <c r="AV67" s="18">
        <f t="shared" ca="1" si="42"/>
        <v>0</v>
      </c>
      <c r="AW67" s="18">
        <f t="shared" ca="1" si="42"/>
        <v>0</v>
      </c>
      <c r="AX67" s="18">
        <f t="shared" ca="1" si="42"/>
        <v>0</v>
      </c>
      <c r="AY67" s="18">
        <f t="shared" ca="1" si="43"/>
        <v>0</v>
      </c>
      <c r="AZ67" s="18">
        <f t="shared" ca="1" si="43"/>
        <v>0</v>
      </c>
      <c r="BA67" s="18">
        <f t="shared" ca="1" si="43"/>
        <v>0</v>
      </c>
      <c r="BB67" s="18">
        <f t="shared" ca="1" si="43"/>
        <v>0</v>
      </c>
      <c r="BC67" s="18">
        <f t="shared" ca="1" si="43"/>
        <v>0</v>
      </c>
      <c r="BD67" s="18">
        <f t="shared" ca="1" si="43"/>
        <v>47932424.140000001</v>
      </c>
      <c r="BE67" s="18">
        <f t="shared" ca="1" si="43"/>
        <v>37022401.169999994</v>
      </c>
      <c r="BF67" s="18">
        <f t="shared" ca="1" si="43"/>
        <v>0</v>
      </c>
      <c r="BG67" s="18">
        <f t="shared" ca="1" si="43"/>
        <v>0</v>
      </c>
      <c r="BH67" s="18">
        <f t="shared" ca="1" si="43"/>
        <v>0</v>
      </c>
      <c r="BI67" s="18">
        <f t="shared" ca="1" si="43"/>
        <v>0</v>
      </c>
      <c r="BJ67" s="18">
        <f t="shared" ca="1" si="43"/>
        <v>0</v>
      </c>
      <c r="BK67" s="18">
        <f t="shared" ca="1" si="43"/>
        <v>0</v>
      </c>
      <c r="BL67" s="18">
        <f t="shared" ca="1" si="43"/>
        <v>0</v>
      </c>
      <c r="BM67" s="18">
        <f t="shared" ca="1" si="43"/>
        <v>0</v>
      </c>
      <c r="BN67" s="18">
        <f t="shared" ca="1" si="43"/>
        <v>0</v>
      </c>
      <c r="BO67" s="18">
        <f t="shared" ca="1" si="46"/>
        <v>0</v>
      </c>
      <c r="BP67" s="18">
        <f t="shared" ca="1" si="46"/>
        <v>0</v>
      </c>
      <c r="BQ67" s="18">
        <f t="shared" ca="1" si="46"/>
        <v>0</v>
      </c>
      <c r="BR67" s="18">
        <f t="shared" ca="1" si="46"/>
        <v>0</v>
      </c>
      <c r="BS67" s="18">
        <f t="shared" ca="1" si="46"/>
        <v>0</v>
      </c>
      <c r="BT67" s="18">
        <f t="shared" ca="1" si="46"/>
        <v>0</v>
      </c>
      <c r="BU67" s="18">
        <f t="shared" ca="1" si="46"/>
        <v>0</v>
      </c>
      <c r="BV67" s="18">
        <f t="shared" ca="1" si="46"/>
        <v>0</v>
      </c>
      <c r="BW67" s="18">
        <f t="shared" ca="1" si="46"/>
        <v>0</v>
      </c>
      <c r="BX67" s="18">
        <f t="shared" ca="1" si="46"/>
        <v>0</v>
      </c>
      <c r="BY67" s="18">
        <f t="shared" ca="1" si="46"/>
        <v>0</v>
      </c>
      <c r="BZ67" s="18">
        <f t="shared" ca="1" si="46"/>
        <v>0</v>
      </c>
      <c r="CA67" s="18">
        <f t="shared" ca="1" si="46"/>
        <v>0</v>
      </c>
      <c r="CB67" s="18">
        <f t="shared" ca="1" si="46"/>
        <v>0</v>
      </c>
      <c r="CC67" s="18">
        <f t="shared" ca="1" si="46"/>
        <v>0</v>
      </c>
      <c r="CD67" s="18">
        <f t="shared" ca="1" si="47"/>
        <v>0</v>
      </c>
      <c r="CE67" s="18">
        <f t="shared" ca="1" si="47"/>
        <v>0</v>
      </c>
      <c r="CF67" s="18">
        <f t="shared" ca="1" si="47"/>
        <v>0</v>
      </c>
      <c r="CG67" s="18">
        <f t="shared" ca="1" si="47"/>
        <v>0</v>
      </c>
      <c r="CH67" s="18">
        <f t="shared" ca="1" si="47"/>
        <v>0</v>
      </c>
      <c r="CI67" s="18">
        <f t="shared" ca="1" si="47"/>
        <v>0</v>
      </c>
      <c r="CJ67" s="19">
        <f t="shared" ca="1" si="24"/>
        <v>707103299.41999996</v>
      </c>
      <c r="CK67" s="18">
        <f t="shared" ca="1" si="51"/>
        <v>0</v>
      </c>
      <c r="CL67" s="18">
        <f t="shared" ca="1" si="51"/>
        <v>0</v>
      </c>
      <c r="CM67" s="19">
        <f t="shared" ca="1" si="25"/>
        <v>707103299.41999996</v>
      </c>
      <c r="CN67" s="18">
        <f t="shared" ca="1" si="52"/>
        <v>220014087.98999998</v>
      </c>
      <c r="CO67" s="18">
        <f t="shared" ca="1" si="52"/>
        <v>487089211.42999995</v>
      </c>
      <c r="CP67" s="19">
        <f t="shared" ca="1" si="26"/>
        <v>0</v>
      </c>
      <c r="CQ67" s="18">
        <f t="shared" ca="1" si="48"/>
        <v>0</v>
      </c>
      <c r="CR67" s="18">
        <f t="shared" ca="1" si="48"/>
        <v>0</v>
      </c>
      <c r="CS67" s="18">
        <f t="shared" ca="1" si="48"/>
        <v>0</v>
      </c>
      <c r="CT67" s="18">
        <f t="shared" ca="1" si="48"/>
        <v>0</v>
      </c>
      <c r="CU67" s="18">
        <f t="shared" ca="1" si="48"/>
        <v>0</v>
      </c>
      <c r="CV67" s="19">
        <f t="shared" ca="1" si="50"/>
        <v>792058124.73000002</v>
      </c>
    </row>
    <row r="68" spans="1:100" ht="12.75" customHeight="1">
      <c r="A68" s="55" t="s">
        <v>271</v>
      </c>
      <c r="B68" s="17">
        <v>3011</v>
      </c>
      <c r="C68" s="56" t="s">
        <v>247</v>
      </c>
      <c r="D68" s="19">
        <f t="shared" ca="1" si="23"/>
        <v>0</v>
      </c>
      <c r="E68" s="18">
        <f t="shared" ca="1" si="44"/>
        <v>0</v>
      </c>
      <c r="F68" s="18">
        <f t="shared" ca="1" si="44"/>
        <v>0</v>
      </c>
      <c r="G68" s="18">
        <f t="shared" ca="1" si="44"/>
        <v>0</v>
      </c>
      <c r="H68" s="18">
        <f t="shared" ca="1" si="44"/>
        <v>0</v>
      </c>
      <c r="I68" s="18">
        <f t="shared" ca="1" si="44"/>
        <v>0</v>
      </c>
      <c r="J68" s="18">
        <f t="shared" ca="1" si="44"/>
        <v>0</v>
      </c>
      <c r="K68" s="18">
        <f t="shared" ca="1" si="44"/>
        <v>0</v>
      </c>
      <c r="L68" s="18">
        <f t="shared" ca="1" si="44"/>
        <v>0</v>
      </c>
      <c r="M68" s="18">
        <f t="shared" ca="1" si="44"/>
        <v>0</v>
      </c>
      <c r="N68" s="18">
        <f t="shared" ca="1" si="44"/>
        <v>0</v>
      </c>
      <c r="O68" s="18">
        <f t="shared" ca="1" si="44"/>
        <v>0</v>
      </c>
      <c r="P68" s="18">
        <f t="shared" ca="1" si="44"/>
        <v>0</v>
      </c>
      <c r="Q68" s="18">
        <f t="shared" ca="1" si="44"/>
        <v>0</v>
      </c>
      <c r="R68" s="18">
        <f t="shared" ca="1" si="44"/>
        <v>0</v>
      </c>
      <c r="S68" s="18">
        <f t="shared" ca="1" si="44"/>
        <v>0</v>
      </c>
      <c r="T68" s="18">
        <f t="shared" ca="1" si="1"/>
        <v>0</v>
      </c>
      <c r="U68" s="18">
        <f t="shared" ca="1" si="45"/>
        <v>0</v>
      </c>
      <c r="V68" s="18">
        <f t="shared" ca="1" si="45"/>
        <v>0</v>
      </c>
      <c r="W68" s="18">
        <f t="shared" ca="1" si="45"/>
        <v>0</v>
      </c>
      <c r="X68" s="18">
        <f t="shared" ca="1" si="45"/>
        <v>0</v>
      </c>
      <c r="Y68" s="18">
        <f t="shared" ca="1" si="45"/>
        <v>0</v>
      </c>
      <c r="Z68" s="18">
        <f t="shared" ca="1" si="45"/>
        <v>0</v>
      </c>
      <c r="AA68" s="18">
        <f t="shared" ca="1" si="45"/>
        <v>0</v>
      </c>
      <c r="AB68" s="18">
        <f t="shared" ca="1" si="45"/>
        <v>0</v>
      </c>
      <c r="AC68" s="18">
        <f t="shared" ca="1" si="45"/>
        <v>0</v>
      </c>
      <c r="AD68" s="18">
        <f t="shared" ca="1" si="45"/>
        <v>0</v>
      </c>
      <c r="AE68" s="18">
        <f t="shared" ca="1" si="45"/>
        <v>0</v>
      </c>
      <c r="AF68" s="18">
        <f t="shared" ca="1" si="45"/>
        <v>0</v>
      </c>
      <c r="AG68" s="18">
        <f t="shared" ca="1" si="45"/>
        <v>0</v>
      </c>
      <c r="AH68" s="18">
        <f t="shared" ca="1" si="45"/>
        <v>0</v>
      </c>
      <c r="AI68" s="18">
        <f t="shared" ca="1" si="45"/>
        <v>0</v>
      </c>
      <c r="AJ68" s="18">
        <f t="shared" ca="1" si="45"/>
        <v>0</v>
      </c>
      <c r="AK68" s="18">
        <f t="shared" ca="1" si="42"/>
        <v>0</v>
      </c>
      <c r="AL68" s="18">
        <f t="shared" ca="1" si="42"/>
        <v>0</v>
      </c>
      <c r="AM68" s="18">
        <f t="shared" ca="1" si="42"/>
        <v>0</v>
      </c>
      <c r="AN68" s="18">
        <f t="shared" ca="1" si="42"/>
        <v>0</v>
      </c>
      <c r="AO68" s="18">
        <f t="shared" ca="1" si="42"/>
        <v>0</v>
      </c>
      <c r="AP68" s="18">
        <f t="shared" ca="1" si="42"/>
        <v>0</v>
      </c>
      <c r="AQ68" s="18">
        <f t="shared" ca="1" si="42"/>
        <v>0</v>
      </c>
      <c r="AR68" s="18">
        <f t="shared" ca="1" si="42"/>
        <v>0</v>
      </c>
      <c r="AS68" s="18">
        <f t="shared" ca="1" si="42"/>
        <v>0</v>
      </c>
      <c r="AT68" s="18">
        <f t="shared" ca="1" si="42"/>
        <v>0</v>
      </c>
      <c r="AU68" s="18">
        <f t="shared" ca="1" si="42"/>
        <v>0</v>
      </c>
      <c r="AV68" s="18">
        <f t="shared" ca="1" si="42"/>
        <v>0</v>
      </c>
      <c r="AW68" s="18">
        <f t="shared" ca="1" si="42"/>
        <v>0</v>
      </c>
      <c r="AX68" s="18">
        <f t="shared" ca="1" si="42"/>
        <v>0</v>
      </c>
      <c r="AY68" s="18">
        <f t="shared" ca="1" si="43"/>
        <v>0</v>
      </c>
      <c r="AZ68" s="18">
        <f t="shared" ca="1" si="43"/>
        <v>0</v>
      </c>
      <c r="BA68" s="18">
        <f t="shared" ca="1" si="43"/>
        <v>0</v>
      </c>
      <c r="BB68" s="18">
        <f t="shared" ca="1" si="43"/>
        <v>0</v>
      </c>
      <c r="BC68" s="18">
        <f t="shared" ca="1" si="43"/>
        <v>0</v>
      </c>
      <c r="BD68" s="18">
        <f t="shared" ca="1" si="43"/>
        <v>23017792.756617997</v>
      </c>
      <c r="BE68" s="18">
        <f t="shared" ca="1" si="43"/>
        <v>0</v>
      </c>
      <c r="BF68" s="18">
        <f t="shared" ca="1" si="43"/>
        <v>0</v>
      </c>
      <c r="BG68" s="18">
        <f t="shared" ca="1" si="43"/>
        <v>0</v>
      </c>
      <c r="BH68" s="18">
        <f t="shared" ca="1" si="43"/>
        <v>0</v>
      </c>
      <c r="BI68" s="18">
        <f t="shared" ca="1" si="43"/>
        <v>0</v>
      </c>
      <c r="BJ68" s="18">
        <f t="shared" ca="1" si="43"/>
        <v>0</v>
      </c>
      <c r="BK68" s="18">
        <f t="shared" ca="1" si="43"/>
        <v>0</v>
      </c>
      <c r="BL68" s="18">
        <f t="shared" ca="1" si="43"/>
        <v>0</v>
      </c>
      <c r="BM68" s="18">
        <f t="shared" ca="1" si="43"/>
        <v>0</v>
      </c>
      <c r="BN68" s="18">
        <f t="shared" ca="1" si="43"/>
        <v>0</v>
      </c>
      <c r="BO68" s="18">
        <f t="shared" ca="1" si="46"/>
        <v>0</v>
      </c>
      <c r="BP68" s="18">
        <f t="shared" ca="1" si="46"/>
        <v>0</v>
      </c>
      <c r="BQ68" s="18">
        <f t="shared" ca="1" si="46"/>
        <v>0</v>
      </c>
      <c r="BR68" s="18">
        <f t="shared" ca="1" si="46"/>
        <v>0</v>
      </c>
      <c r="BS68" s="18">
        <f t="shared" ca="1" si="46"/>
        <v>0</v>
      </c>
      <c r="BT68" s="18">
        <f t="shared" ca="1" si="46"/>
        <v>0</v>
      </c>
      <c r="BU68" s="18">
        <f t="shared" ca="1" si="46"/>
        <v>0</v>
      </c>
      <c r="BV68" s="18">
        <f t="shared" ca="1" si="46"/>
        <v>0</v>
      </c>
      <c r="BW68" s="18">
        <f t="shared" ca="1" si="46"/>
        <v>0</v>
      </c>
      <c r="BX68" s="18">
        <f t="shared" ca="1" si="46"/>
        <v>0</v>
      </c>
      <c r="BY68" s="18">
        <f t="shared" ca="1" si="46"/>
        <v>0</v>
      </c>
      <c r="BZ68" s="18">
        <f t="shared" ca="1" si="46"/>
        <v>0</v>
      </c>
      <c r="CA68" s="18">
        <f t="shared" ca="1" si="46"/>
        <v>0</v>
      </c>
      <c r="CB68" s="18">
        <f t="shared" ca="1" si="46"/>
        <v>0</v>
      </c>
      <c r="CC68" s="18">
        <f t="shared" ca="1" si="46"/>
        <v>0</v>
      </c>
      <c r="CD68" s="18">
        <f t="shared" ca="1" si="47"/>
        <v>0</v>
      </c>
      <c r="CE68" s="18">
        <f t="shared" ca="1" si="47"/>
        <v>0</v>
      </c>
      <c r="CF68" s="18">
        <f t="shared" ca="1" si="47"/>
        <v>0</v>
      </c>
      <c r="CG68" s="18">
        <f t="shared" ca="1" si="47"/>
        <v>0</v>
      </c>
      <c r="CH68" s="18">
        <f t="shared" ca="1" si="47"/>
        <v>0</v>
      </c>
      <c r="CI68" s="18">
        <f t="shared" ca="1" si="47"/>
        <v>0</v>
      </c>
      <c r="CJ68" s="19">
        <f t="shared" ca="1" si="24"/>
        <v>428062160</v>
      </c>
      <c r="CK68" s="18">
        <f t="shared" ca="1" si="51"/>
        <v>0</v>
      </c>
      <c r="CL68" s="18">
        <f t="shared" ca="1" si="51"/>
        <v>0</v>
      </c>
      <c r="CM68" s="19">
        <f t="shared" ca="1" si="25"/>
        <v>428062160</v>
      </c>
      <c r="CN68" s="18">
        <f t="shared" ca="1" si="52"/>
        <v>0</v>
      </c>
      <c r="CO68" s="18">
        <f t="shared" ca="1" si="52"/>
        <v>428062160</v>
      </c>
      <c r="CP68" s="19">
        <f t="shared" ca="1" si="26"/>
        <v>0</v>
      </c>
      <c r="CQ68" s="18">
        <f t="shared" ca="1" si="48"/>
        <v>0</v>
      </c>
      <c r="CR68" s="18">
        <f t="shared" ca="1" si="48"/>
        <v>0</v>
      </c>
      <c r="CS68" s="18">
        <f t="shared" ca="1" si="48"/>
        <v>0</v>
      </c>
      <c r="CT68" s="18">
        <f t="shared" ca="1" si="48"/>
        <v>0</v>
      </c>
      <c r="CU68" s="18">
        <f t="shared" ca="1" si="48"/>
        <v>0</v>
      </c>
      <c r="CV68" s="19">
        <f t="shared" ca="1" si="50"/>
        <v>451079952.75661802</v>
      </c>
    </row>
    <row r="69" spans="1:100" ht="12.75" customHeight="1">
      <c r="A69" s="55" t="s">
        <v>273</v>
      </c>
      <c r="B69" s="17">
        <v>3012</v>
      </c>
      <c r="C69" s="56" t="s">
        <v>247</v>
      </c>
      <c r="D69" s="19">
        <f t="shared" ca="1" si="23"/>
        <v>0</v>
      </c>
      <c r="E69" s="18">
        <f t="shared" ca="1" si="44"/>
        <v>0</v>
      </c>
      <c r="F69" s="18">
        <f t="shared" ca="1" si="44"/>
        <v>0</v>
      </c>
      <c r="G69" s="18">
        <f t="shared" ca="1" si="44"/>
        <v>0</v>
      </c>
      <c r="H69" s="18">
        <f t="shared" ca="1" si="44"/>
        <v>0</v>
      </c>
      <c r="I69" s="18">
        <f t="shared" ca="1" si="44"/>
        <v>0</v>
      </c>
      <c r="J69" s="18">
        <f t="shared" ca="1" si="44"/>
        <v>0</v>
      </c>
      <c r="K69" s="18">
        <f t="shared" ca="1" si="44"/>
        <v>0</v>
      </c>
      <c r="L69" s="18">
        <f t="shared" ca="1" si="44"/>
        <v>0</v>
      </c>
      <c r="M69" s="18">
        <f t="shared" ca="1" si="44"/>
        <v>0</v>
      </c>
      <c r="N69" s="18">
        <f t="shared" ca="1" si="44"/>
        <v>0</v>
      </c>
      <c r="O69" s="18">
        <f t="shared" ca="1" si="44"/>
        <v>0</v>
      </c>
      <c r="P69" s="18">
        <f t="shared" ca="1" si="44"/>
        <v>0</v>
      </c>
      <c r="Q69" s="18">
        <f t="shared" ca="1" si="44"/>
        <v>0</v>
      </c>
      <c r="R69" s="18">
        <f t="shared" ca="1" si="44"/>
        <v>0</v>
      </c>
      <c r="S69" s="18">
        <f t="shared" ca="1" si="44"/>
        <v>0</v>
      </c>
      <c r="T69" s="18">
        <f t="shared" ca="1" si="1"/>
        <v>0</v>
      </c>
      <c r="U69" s="18">
        <f t="shared" ca="1" si="45"/>
        <v>0</v>
      </c>
      <c r="V69" s="18">
        <f t="shared" ca="1" si="45"/>
        <v>0</v>
      </c>
      <c r="W69" s="18">
        <f t="shared" ca="1" si="45"/>
        <v>0</v>
      </c>
      <c r="X69" s="18">
        <f t="shared" ca="1" si="45"/>
        <v>0</v>
      </c>
      <c r="Y69" s="18">
        <f t="shared" ca="1" si="45"/>
        <v>0</v>
      </c>
      <c r="Z69" s="18">
        <f t="shared" ca="1" si="45"/>
        <v>0</v>
      </c>
      <c r="AA69" s="18">
        <f t="shared" ca="1" si="45"/>
        <v>0</v>
      </c>
      <c r="AB69" s="18">
        <f t="shared" ca="1" si="45"/>
        <v>0</v>
      </c>
      <c r="AC69" s="18">
        <f t="shared" ca="1" si="45"/>
        <v>0</v>
      </c>
      <c r="AD69" s="18">
        <f t="shared" ca="1" si="45"/>
        <v>0</v>
      </c>
      <c r="AE69" s="18">
        <f t="shared" ca="1" si="45"/>
        <v>0</v>
      </c>
      <c r="AF69" s="18">
        <f t="shared" ca="1" si="45"/>
        <v>0</v>
      </c>
      <c r="AG69" s="18">
        <f t="shared" ca="1" si="45"/>
        <v>0</v>
      </c>
      <c r="AH69" s="18">
        <f t="shared" ca="1" si="45"/>
        <v>0</v>
      </c>
      <c r="AI69" s="18">
        <f t="shared" ca="1" si="45"/>
        <v>0</v>
      </c>
      <c r="AJ69" s="18">
        <f t="shared" ca="1" si="45"/>
        <v>0</v>
      </c>
      <c r="AK69" s="18">
        <f t="shared" ca="1" si="42"/>
        <v>0</v>
      </c>
      <c r="AL69" s="18">
        <f t="shared" ca="1" si="42"/>
        <v>0</v>
      </c>
      <c r="AM69" s="18">
        <f t="shared" ca="1" si="42"/>
        <v>0</v>
      </c>
      <c r="AN69" s="18">
        <f t="shared" ca="1" si="42"/>
        <v>0</v>
      </c>
      <c r="AO69" s="18">
        <f t="shared" ca="1" si="42"/>
        <v>0</v>
      </c>
      <c r="AP69" s="18">
        <f t="shared" ca="1" si="42"/>
        <v>0</v>
      </c>
      <c r="AQ69" s="18">
        <f t="shared" ca="1" si="42"/>
        <v>0</v>
      </c>
      <c r="AR69" s="18">
        <f t="shared" ca="1" si="42"/>
        <v>0</v>
      </c>
      <c r="AS69" s="18">
        <f t="shared" ca="1" si="42"/>
        <v>0</v>
      </c>
      <c r="AT69" s="18">
        <f t="shared" ca="1" si="42"/>
        <v>0</v>
      </c>
      <c r="AU69" s="18">
        <f t="shared" ca="1" si="42"/>
        <v>0</v>
      </c>
      <c r="AV69" s="18">
        <f t="shared" ca="1" si="42"/>
        <v>0</v>
      </c>
      <c r="AW69" s="18">
        <f t="shared" ca="1" si="42"/>
        <v>0</v>
      </c>
      <c r="AX69" s="18">
        <f t="shared" ca="1" si="42"/>
        <v>0</v>
      </c>
      <c r="AY69" s="18">
        <f t="shared" ca="1" si="43"/>
        <v>0</v>
      </c>
      <c r="AZ69" s="18">
        <f t="shared" ca="1" si="43"/>
        <v>0</v>
      </c>
      <c r="BA69" s="18">
        <f t="shared" ca="1" si="43"/>
        <v>0</v>
      </c>
      <c r="BB69" s="18">
        <f t="shared" ca="1" si="43"/>
        <v>0</v>
      </c>
      <c r="BC69" s="18">
        <f t="shared" ca="1" si="43"/>
        <v>0</v>
      </c>
      <c r="BD69" s="18">
        <f t="shared" ca="1" si="43"/>
        <v>38064.379999999997</v>
      </c>
      <c r="BE69" s="18">
        <f t="shared" ca="1" si="43"/>
        <v>0</v>
      </c>
      <c r="BF69" s="18">
        <f t="shared" ca="1" si="43"/>
        <v>0</v>
      </c>
      <c r="BG69" s="18">
        <f t="shared" ca="1" si="43"/>
        <v>0</v>
      </c>
      <c r="BH69" s="18">
        <f t="shared" ca="1" si="43"/>
        <v>0</v>
      </c>
      <c r="BI69" s="18">
        <f t="shared" ca="1" si="43"/>
        <v>0</v>
      </c>
      <c r="BJ69" s="18">
        <f t="shared" ca="1" si="43"/>
        <v>0</v>
      </c>
      <c r="BK69" s="18">
        <f t="shared" ca="1" si="43"/>
        <v>0</v>
      </c>
      <c r="BL69" s="18">
        <f t="shared" ca="1" si="43"/>
        <v>0</v>
      </c>
      <c r="BM69" s="18">
        <f t="shared" ca="1" si="43"/>
        <v>0</v>
      </c>
      <c r="BN69" s="18">
        <f t="shared" ca="1" si="43"/>
        <v>0</v>
      </c>
      <c r="BO69" s="18">
        <f t="shared" ca="1" si="46"/>
        <v>0</v>
      </c>
      <c r="BP69" s="18">
        <f t="shared" ca="1" si="46"/>
        <v>0</v>
      </c>
      <c r="BQ69" s="18">
        <f t="shared" ca="1" si="46"/>
        <v>0</v>
      </c>
      <c r="BR69" s="18">
        <f t="shared" ca="1" si="46"/>
        <v>0</v>
      </c>
      <c r="BS69" s="18">
        <f t="shared" ca="1" si="46"/>
        <v>0</v>
      </c>
      <c r="BT69" s="18">
        <f t="shared" ca="1" si="46"/>
        <v>0</v>
      </c>
      <c r="BU69" s="18">
        <f t="shared" ca="1" si="46"/>
        <v>0</v>
      </c>
      <c r="BV69" s="18">
        <f t="shared" ca="1" si="46"/>
        <v>0</v>
      </c>
      <c r="BW69" s="18">
        <f t="shared" ca="1" si="46"/>
        <v>0</v>
      </c>
      <c r="BX69" s="18">
        <f t="shared" ca="1" si="46"/>
        <v>0</v>
      </c>
      <c r="BY69" s="18">
        <f t="shared" ca="1" si="46"/>
        <v>0</v>
      </c>
      <c r="BZ69" s="18">
        <f t="shared" ca="1" si="46"/>
        <v>0</v>
      </c>
      <c r="CA69" s="18">
        <f t="shared" ca="1" si="46"/>
        <v>0</v>
      </c>
      <c r="CB69" s="18">
        <f t="shared" ca="1" si="46"/>
        <v>0</v>
      </c>
      <c r="CC69" s="18">
        <f t="shared" ca="1" si="46"/>
        <v>0</v>
      </c>
      <c r="CD69" s="18">
        <f t="shared" ca="1" si="47"/>
        <v>0</v>
      </c>
      <c r="CE69" s="18">
        <f t="shared" ca="1" si="47"/>
        <v>0</v>
      </c>
      <c r="CF69" s="18">
        <f t="shared" ca="1" si="47"/>
        <v>0</v>
      </c>
      <c r="CG69" s="18">
        <f t="shared" ca="1" si="47"/>
        <v>0</v>
      </c>
      <c r="CH69" s="18">
        <f t="shared" ca="1" si="47"/>
        <v>0</v>
      </c>
      <c r="CI69" s="18">
        <f t="shared" ca="1" si="47"/>
        <v>0</v>
      </c>
      <c r="CJ69" s="19">
        <f t="shared" ca="1" si="24"/>
        <v>80217040.920000061</v>
      </c>
      <c r="CK69" s="18">
        <f t="shared" ca="1" si="51"/>
        <v>0</v>
      </c>
      <c r="CL69" s="18">
        <f t="shared" ca="1" si="51"/>
        <v>0</v>
      </c>
      <c r="CM69" s="19">
        <f t="shared" ca="1" si="25"/>
        <v>80217040.920000061</v>
      </c>
      <c r="CN69" s="18">
        <f t="shared" ca="1" si="52"/>
        <v>1130191.2099999997</v>
      </c>
      <c r="CO69" s="18">
        <f t="shared" ca="1" si="52"/>
        <v>79086849.710000068</v>
      </c>
      <c r="CP69" s="19">
        <f t="shared" ca="1" si="26"/>
        <v>0</v>
      </c>
      <c r="CQ69" s="18">
        <f t="shared" ca="1" si="48"/>
        <v>0</v>
      </c>
      <c r="CR69" s="18">
        <f t="shared" ca="1" si="48"/>
        <v>0</v>
      </c>
      <c r="CS69" s="18">
        <f t="shared" ca="1" si="48"/>
        <v>0</v>
      </c>
      <c r="CT69" s="18">
        <f t="shared" ca="1" si="48"/>
        <v>0</v>
      </c>
      <c r="CU69" s="18">
        <f t="shared" ca="1" si="48"/>
        <v>0</v>
      </c>
      <c r="CV69" s="19">
        <f t="shared" ca="1" si="50"/>
        <v>80255105.300000057</v>
      </c>
    </row>
    <row r="70" spans="1:100" ht="12.75" customHeight="1">
      <c r="A70" s="55" t="s">
        <v>275</v>
      </c>
      <c r="B70" s="17">
        <v>3016</v>
      </c>
      <c r="C70" s="56" t="s">
        <v>247</v>
      </c>
      <c r="D70" s="19">
        <f t="shared" ca="1" si="23"/>
        <v>0</v>
      </c>
      <c r="E70" s="18">
        <f t="shared" ca="1" si="44"/>
        <v>0</v>
      </c>
      <c r="F70" s="18">
        <f t="shared" ca="1" si="44"/>
        <v>0</v>
      </c>
      <c r="G70" s="18">
        <f t="shared" ca="1" si="44"/>
        <v>0</v>
      </c>
      <c r="H70" s="18">
        <f t="shared" ca="1" si="44"/>
        <v>0</v>
      </c>
      <c r="I70" s="18">
        <f t="shared" ca="1" si="44"/>
        <v>0</v>
      </c>
      <c r="J70" s="18">
        <f t="shared" ca="1" si="44"/>
        <v>0</v>
      </c>
      <c r="K70" s="18">
        <f t="shared" ca="1" si="44"/>
        <v>0</v>
      </c>
      <c r="L70" s="18">
        <f t="shared" ca="1" si="44"/>
        <v>0</v>
      </c>
      <c r="M70" s="18">
        <f t="shared" ca="1" si="44"/>
        <v>0</v>
      </c>
      <c r="N70" s="18">
        <f t="shared" ca="1" si="44"/>
        <v>0</v>
      </c>
      <c r="O70" s="18">
        <f t="shared" ca="1" si="44"/>
        <v>0</v>
      </c>
      <c r="P70" s="18">
        <f t="shared" ca="1" si="44"/>
        <v>0</v>
      </c>
      <c r="Q70" s="18">
        <f t="shared" ca="1" si="44"/>
        <v>0</v>
      </c>
      <c r="R70" s="18">
        <f t="shared" ca="1" si="44"/>
        <v>0</v>
      </c>
      <c r="S70" s="18">
        <f t="shared" ca="1" si="44"/>
        <v>0</v>
      </c>
      <c r="T70" s="18">
        <f t="shared" ca="1" si="1"/>
        <v>0</v>
      </c>
      <c r="U70" s="18">
        <f t="shared" ca="1" si="45"/>
        <v>0</v>
      </c>
      <c r="V70" s="18">
        <f t="shared" ca="1" si="45"/>
        <v>0</v>
      </c>
      <c r="W70" s="18">
        <f t="shared" ca="1" si="45"/>
        <v>0</v>
      </c>
      <c r="X70" s="18">
        <f t="shared" ca="1" si="45"/>
        <v>0</v>
      </c>
      <c r="Y70" s="18">
        <f t="shared" ca="1" si="45"/>
        <v>0</v>
      </c>
      <c r="Z70" s="18">
        <f t="shared" ca="1" si="45"/>
        <v>0</v>
      </c>
      <c r="AA70" s="18">
        <f t="shared" ca="1" si="45"/>
        <v>0</v>
      </c>
      <c r="AB70" s="18">
        <f t="shared" ca="1" si="45"/>
        <v>0</v>
      </c>
      <c r="AC70" s="18">
        <f t="shared" ca="1" si="45"/>
        <v>0</v>
      </c>
      <c r="AD70" s="18">
        <f t="shared" ca="1" si="45"/>
        <v>0</v>
      </c>
      <c r="AE70" s="18">
        <f t="shared" ca="1" si="45"/>
        <v>0</v>
      </c>
      <c r="AF70" s="18">
        <f t="shared" ca="1" si="45"/>
        <v>0</v>
      </c>
      <c r="AG70" s="18">
        <f t="shared" ca="1" si="45"/>
        <v>0</v>
      </c>
      <c r="AH70" s="18">
        <f t="shared" ca="1" si="45"/>
        <v>0</v>
      </c>
      <c r="AI70" s="18">
        <f t="shared" ca="1" si="45"/>
        <v>0</v>
      </c>
      <c r="AJ70" s="18">
        <f t="shared" ref="AJ70:AY72" ca="1" si="53">IFERROR(IF($C$2="Yurtiçi",INDIRECT("'"&amp;$B$2&amp;"'!"&amp;ADDRESS(MATCH($B70,INDIRECT("'"&amp;$B$2&amp;"'!$B$1:$B$1095"),0),MATCH(AJ$5,INDIRECT("'"&amp;$B$2&amp;"'!5:5"),0))),IF($C$2="Yurtdışı",INDIRECT("'"&amp;$B$2&amp;"'!"&amp;ADDRESS(MATCH($B70,INDIRECT("'"&amp;$B$2&amp;"'!$B$1:$B$1095"),0),MATCH(AJ$5,INDIRECT("'"&amp;$B$2&amp;"'!5:5"),0)+1)),INDIRECT("'"&amp;$B$2&amp;"'!"&amp;ADDRESS(MATCH($B70,INDIRECT("'"&amp;$B$2&amp;"'!$B$1:$B$1095"),0),MATCH(AJ$5,INDIRECT("'"&amp;$B$2&amp;"'!5:5"),0)))+INDIRECT("'"&amp;$B$2&amp;"'!"&amp;ADDRESS(MATCH($B70,INDIRECT("'"&amp;$B$2&amp;"'!$B$1:$B$1095"),0),MATCH(AJ$5,INDIRECT("'"&amp;$B$2&amp;"'!5:5"),0)+1)))),0)</f>
        <v>0</v>
      </c>
      <c r="AK70" s="18">
        <f t="shared" ca="1" si="53"/>
        <v>0</v>
      </c>
      <c r="AL70" s="18">
        <f t="shared" ca="1" si="53"/>
        <v>0</v>
      </c>
      <c r="AM70" s="18">
        <f t="shared" ca="1" si="53"/>
        <v>0</v>
      </c>
      <c r="AN70" s="18">
        <f t="shared" ca="1" si="53"/>
        <v>0</v>
      </c>
      <c r="AO70" s="18">
        <f t="shared" ca="1" si="53"/>
        <v>0</v>
      </c>
      <c r="AP70" s="18">
        <f t="shared" ca="1" si="53"/>
        <v>0</v>
      </c>
      <c r="AQ70" s="18">
        <f t="shared" ca="1" si="53"/>
        <v>0</v>
      </c>
      <c r="AR70" s="18">
        <f t="shared" ca="1" si="53"/>
        <v>0</v>
      </c>
      <c r="AS70" s="18">
        <f t="shared" ca="1" si="53"/>
        <v>0</v>
      </c>
      <c r="AT70" s="18">
        <f t="shared" ca="1" si="53"/>
        <v>0</v>
      </c>
      <c r="AU70" s="18">
        <f t="shared" ca="1" si="53"/>
        <v>0</v>
      </c>
      <c r="AV70" s="18">
        <f t="shared" ca="1" si="53"/>
        <v>0</v>
      </c>
      <c r="AW70" s="18">
        <f t="shared" ca="1" si="53"/>
        <v>0</v>
      </c>
      <c r="AX70" s="18">
        <f t="shared" ca="1" si="53"/>
        <v>0</v>
      </c>
      <c r="AY70" s="18">
        <f t="shared" ca="1" si="53"/>
        <v>0</v>
      </c>
      <c r="AZ70" s="18">
        <f t="shared" ref="AZ70:BO72" ca="1" si="54">IFERROR(IF($C$2="Yurtiçi",INDIRECT("'"&amp;$B$2&amp;"'!"&amp;ADDRESS(MATCH($B70,INDIRECT("'"&amp;$B$2&amp;"'!$B$1:$B$1095"),0),MATCH(AZ$5,INDIRECT("'"&amp;$B$2&amp;"'!5:5"),0))),IF($C$2="Yurtdışı",INDIRECT("'"&amp;$B$2&amp;"'!"&amp;ADDRESS(MATCH($B70,INDIRECT("'"&amp;$B$2&amp;"'!$B$1:$B$1095"),0),MATCH(AZ$5,INDIRECT("'"&amp;$B$2&amp;"'!5:5"),0)+1)),INDIRECT("'"&amp;$B$2&amp;"'!"&amp;ADDRESS(MATCH($B70,INDIRECT("'"&amp;$B$2&amp;"'!$B$1:$B$1095"),0),MATCH(AZ$5,INDIRECT("'"&amp;$B$2&amp;"'!5:5"),0)))+INDIRECT("'"&amp;$B$2&amp;"'!"&amp;ADDRESS(MATCH($B70,INDIRECT("'"&amp;$B$2&amp;"'!$B$1:$B$1095"),0),MATCH(AZ$5,INDIRECT("'"&amp;$B$2&amp;"'!5:5"),0)+1)))),0)</f>
        <v>0</v>
      </c>
      <c r="BA70" s="18">
        <f t="shared" ca="1" si="54"/>
        <v>0</v>
      </c>
      <c r="BB70" s="18">
        <f t="shared" ca="1" si="54"/>
        <v>0</v>
      </c>
      <c r="BC70" s="18">
        <f t="shared" ca="1" si="54"/>
        <v>0</v>
      </c>
      <c r="BD70" s="18">
        <f t="shared" ca="1" si="54"/>
        <v>331549345.75972402</v>
      </c>
      <c r="BE70" s="18">
        <f t="shared" ca="1" si="54"/>
        <v>25987840.530000001</v>
      </c>
      <c r="BF70" s="18">
        <f t="shared" ca="1" si="54"/>
        <v>0</v>
      </c>
      <c r="BG70" s="18">
        <f t="shared" ca="1" si="54"/>
        <v>0</v>
      </c>
      <c r="BH70" s="18">
        <f t="shared" ca="1" si="54"/>
        <v>0</v>
      </c>
      <c r="BI70" s="18">
        <f t="shared" ca="1" si="54"/>
        <v>0</v>
      </c>
      <c r="BJ70" s="18">
        <f t="shared" ca="1" si="54"/>
        <v>0</v>
      </c>
      <c r="BK70" s="18">
        <f t="shared" ca="1" si="54"/>
        <v>0</v>
      </c>
      <c r="BL70" s="18">
        <f t="shared" ca="1" si="54"/>
        <v>0</v>
      </c>
      <c r="BM70" s="18">
        <f t="shared" ca="1" si="54"/>
        <v>0</v>
      </c>
      <c r="BN70" s="18">
        <f t="shared" ca="1" si="54"/>
        <v>0</v>
      </c>
      <c r="BO70" s="18">
        <f t="shared" ca="1" si="54"/>
        <v>0</v>
      </c>
      <c r="BP70" s="18">
        <f t="shared" ca="1" si="46"/>
        <v>0</v>
      </c>
      <c r="BQ70" s="18">
        <f t="shared" ca="1" si="46"/>
        <v>0</v>
      </c>
      <c r="BR70" s="18">
        <f t="shared" ca="1" si="46"/>
        <v>0</v>
      </c>
      <c r="BS70" s="18">
        <f t="shared" ca="1" si="46"/>
        <v>0</v>
      </c>
      <c r="BT70" s="18">
        <f t="shared" ca="1" si="46"/>
        <v>0</v>
      </c>
      <c r="BU70" s="18">
        <f t="shared" ca="1" si="46"/>
        <v>0</v>
      </c>
      <c r="BV70" s="18">
        <f t="shared" ca="1" si="46"/>
        <v>0</v>
      </c>
      <c r="BW70" s="18">
        <f t="shared" ca="1" si="46"/>
        <v>0</v>
      </c>
      <c r="BX70" s="18">
        <f t="shared" ca="1" si="46"/>
        <v>0</v>
      </c>
      <c r="BY70" s="18">
        <f t="shared" ca="1" si="46"/>
        <v>0</v>
      </c>
      <c r="BZ70" s="18">
        <f t="shared" ca="1" si="46"/>
        <v>0</v>
      </c>
      <c r="CA70" s="18">
        <f t="shared" ca="1" si="46"/>
        <v>0</v>
      </c>
      <c r="CB70" s="18">
        <f t="shared" ca="1" si="46"/>
        <v>0</v>
      </c>
      <c r="CC70" s="18">
        <f t="shared" ca="1" si="46"/>
        <v>0</v>
      </c>
      <c r="CD70" s="18">
        <f t="shared" ca="1" si="47"/>
        <v>0</v>
      </c>
      <c r="CE70" s="18">
        <f t="shared" ca="1" si="47"/>
        <v>0</v>
      </c>
      <c r="CF70" s="18">
        <f t="shared" ca="1" si="47"/>
        <v>0</v>
      </c>
      <c r="CG70" s="18">
        <f t="shared" ca="1" si="47"/>
        <v>0</v>
      </c>
      <c r="CH70" s="18">
        <f t="shared" ca="1" si="47"/>
        <v>0</v>
      </c>
      <c r="CI70" s="18">
        <f t="shared" ca="1" si="47"/>
        <v>0</v>
      </c>
      <c r="CJ70" s="19">
        <f t="shared" ca="1" si="24"/>
        <v>2268700952.1500068</v>
      </c>
      <c r="CK70" s="18">
        <f t="shared" ca="1" si="51"/>
        <v>7116527.6100000003</v>
      </c>
      <c r="CL70" s="18">
        <f t="shared" ca="1" si="51"/>
        <v>343793</v>
      </c>
      <c r="CM70" s="19">
        <f t="shared" ca="1" si="25"/>
        <v>318705524.49999899</v>
      </c>
      <c r="CN70" s="18">
        <f t="shared" ca="1" si="52"/>
        <v>4529971.2000000002</v>
      </c>
      <c r="CO70" s="18">
        <f t="shared" ca="1" si="52"/>
        <v>314175553.299999</v>
      </c>
      <c r="CP70" s="19">
        <f t="shared" ca="1" si="26"/>
        <v>1942535107.0400076</v>
      </c>
      <c r="CQ70" s="18">
        <f t="shared" ca="1" si="48"/>
        <v>9308158.1499999966</v>
      </c>
      <c r="CR70" s="18">
        <f t="shared" ca="1" si="48"/>
        <v>1933226948.8900075</v>
      </c>
      <c r="CS70" s="18">
        <f t="shared" ca="1" si="48"/>
        <v>4780510.4599999962</v>
      </c>
      <c r="CT70" s="18">
        <f t="shared" ca="1" si="48"/>
        <v>0</v>
      </c>
      <c r="CU70" s="18">
        <f t="shared" ca="1" si="48"/>
        <v>0</v>
      </c>
      <c r="CV70" s="19">
        <f t="shared" ca="1" si="50"/>
        <v>2631018648.8997307</v>
      </c>
    </row>
    <row r="71" spans="1:100" ht="12.75" customHeight="1">
      <c r="A71" s="55" t="s">
        <v>277</v>
      </c>
      <c r="B71" s="17">
        <v>3017</v>
      </c>
      <c r="C71" s="56" t="s">
        <v>247</v>
      </c>
      <c r="D71" s="19">
        <f t="shared" ca="1" si="23"/>
        <v>0</v>
      </c>
      <c r="E71" s="18">
        <f t="shared" ref="E71:S72" ca="1" si="55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55"/>
        <v>0</v>
      </c>
      <c r="G71" s="18">
        <f t="shared" ca="1" si="55"/>
        <v>0</v>
      </c>
      <c r="H71" s="18">
        <f t="shared" ca="1" si="55"/>
        <v>0</v>
      </c>
      <c r="I71" s="18">
        <f t="shared" ca="1" si="55"/>
        <v>0</v>
      </c>
      <c r="J71" s="18">
        <f t="shared" ca="1" si="55"/>
        <v>0</v>
      </c>
      <c r="K71" s="18">
        <f t="shared" ca="1" si="55"/>
        <v>0</v>
      </c>
      <c r="L71" s="18">
        <f t="shared" ca="1" si="55"/>
        <v>0</v>
      </c>
      <c r="M71" s="18">
        <f t="shared" ca="1" si="55"/>
        <v>0</v>
      </c>
      <c r="N71" s="18">
        <f t="shared" ca="1" si="55"/>
        <v>0</v>
      </c>
      <c r="O71" s="18">
        <f t="shared" ca="1" si="55"/>
        <v>0</v>
      </c>
      <c r="P71" s="18">
        <f t="shared" ca="1" si="55"/>
        <v>0</v>
      </c>
      <c r="Q71" s="18">
        <f t="shared" ca="1" si="55"/>
        <v>0</v>
      </c>
      <c r="R71" s="18">
        <f t="shared" ca="1" si="55"/>
        <v>0</v>
      </c>
      <c r="S71" s="18">
        <f t="shared" ca="1" si="55"/>
        <v>0</v>
      </c>
      <c r="T71" s="18">
        <f t="shared" ref="T71:T72" ca="1" si="56">IFERROR(IF($C$2="Yurtiçi",INDIRECT("'"&amp;$B$2&amp;"'!"&amp;ADDRESS(MATCH($B71,INDIRECT("'"&amp;$B$2&amp;"'!$B$1:$B$1095"),0),MATCH("715-Yeşilkart Hariç",INDIRECT("'"&amp;$B$2&amp;"'!5:5"),0))),IF($C$2="Yurtdışı",INDIRECT("'"&amp;$B$2&amp;"'!"&amp;ADDRESS(MATCH($B71,INDIRECT("'"&amp;$B$2&amp;"'!$B$1:$B$1095"),0),MATCH("715-Yeşilkart Hariç",INDIRECT("'"&amp;$B$2&amp;"'!5:5"),0)+1)),INDIRECT("'"&amp;$B$2&amp;"'!"&amp;ADDRESS(MATCH($B71,INDIRECT("'"&amp;$B$2&amp;"'!$B$1:$B$1095"),0),MATCH("715-Yeşilkart Hariç",INDIRECT("'"&amp;$B$2&amp;"'!5:5"),0)))+INDIRECT("'"&amp;$B$2&amp;"'!"&amp;ADDRESS(MATCH($B71,INDIRECT("'"&amp;$B$2&amp;"'!$B$1:$B$1095"),0),MATCH("715-Yeşilkart Hariç",INDIRECT("'"&amp;$B$2&amp;"'!5:5"),0)+1)))),0)</f>
        <v>0</v>
      </c>
      <c r="U71" s="18">
        <f t="shared" ref="U71:AJ72" ca="1" si="57">IFERROR(IF($C$2="Yurtiçi",INDIRECT("'"&amp;$B$2&amp;"'!"&amp;ADDRESS(MATCH($B71,INDIRECT("'"&amp;$B$2&amp;"'!$B$1:$B$1095"),0),MATCH(U$5,INDIRECT("'"&amp;$B$2&amp;"'!5:5"),0))),IF($C$2="Yurtdışı",INDIRECT("'"&amp;$B$2&amp;"'!"&amp;ADDRESS(MATCH($B71,INDIRECT("'"&amp;$B$2&amp;"'!$B$1:$B$1095"),0),MATCH(U$5,INDIRECT("'"&amp;$B$2&amp;"'!5:5"),0)+1)),INDIRECT("'"&amp;$B$2&amp;"'!"&amp;ADDRESS(MATCH($B71,INDIRECT("'"&amp;$B$2&amp;"'!$B$1:$B$1095"),0),MATCH(U$5,INDIRECT("'"&amp;$B$2&amp;"'!5:5"),0)))+INDIRECT("'"&amp;$B$2&amp;"'!"&amp;ADDRESS(MATCH($B71,INDIRECT("'"&amp;$B$2&amp;"'!$B$1:$B$1095"),0),MATCH(U$5,INDIRECT("'"&amp;$B$2&amp;"'!5:5"),0)+1)))),0)</f>
        <v>0</v>
      </c>
      <c r="V71" s="18">
        <f t="shared" ca="1" si="57"/>
        <v>0</v>
      </c>
      <c r="W71" s="18">
        <f t="shared" ca="1" si="57"/>
        <v>0</v>
      </c>
      <c r="X71" s="18">
        <f t="shared" ca="1" si="57"/>
        <v>0</v>
      </c>
      <c r="Y71" s="18">
        <f t="shared" ca="1" si="57"/>
        <v>0</v>
      </c>
      <c r="Z71" s="18">
        <f t="shared" ca="1" si="57"/>
        <v>0</v>
      </c>
      <c r="AA71" s="18">
        <f t="shared" ca="1" si="57"/>
        <v>0</v>
      </c>
      <c r="AB71" s="18">
        <f t="shared" ca="1" si="57"/>
        <v>0</v>
      </c>
      <c r="AC71" s="18">
        <f t="shared" ca="1" si="57"/>
        <v>0</v>
      </c>
      <c r="AD71" s="18">
        <f t="shared" ca="1" si="57"/>
        <v>0</v>
      </c>
      <c r="AE71" s="18">
        <f t="shared" ca="1" si="57"/>
        <v>0</v>
      </c>
      <c r="AF71" s="18">
        <f t="shared" ca="1" si="57"/>
        <v>0</v>
      </c>
      <c r="AG71" s="18">
        <f t="shared" ca="1" si="57"/>
        <v>0</v>
      </c>
      <c r="AH71" s="18">
        <f t="shared" ca="1" si="57"/>
        <v>0</v>
      </c>
      <c r="AI71" s="18">
        <f t="shared" ca="1" si="57"/>
        <v>0</v>
      </c>
      <c r="AJ71" s="18">
        <f t="shared" ca="1" si="57"/>
        <v>0</v>
      </c>
      <c r="AK71" s="18">
        <f t="shared" ca="1" si="53"/>
        <v>0</v>
      </c>
      <c r="AL71" s="18">
        <f t="shared" ca="1" si="53"/>
        <v>0</v>
      </c>
      <c r="AM71" s="18">
        <f t="shared" ca="1" si="53"/>
        <v>0</v>
      </c>
      <c r="AN71" s="18">
        <f t="shared" ca="1" si="53"/>
        <v>0</v>
      </c>
      <c r="AO71" s="18">
        <f t="shared" ca="1" si="53"/>
        <v>0</v>
      </c>
      <c r="AP71" s="18">
        <f t="shared" ca="1" si="53"/>
        <v>0</v>
      </c>
      <c r="AQ71" s="18">
        <f t="shared" ca="1" si="53"/>
        <v>0</v>
      </c>
      <c r="AR71" s="18">
        <f t="shared" ca="1" si="53"/>
        <v>0</v>
      </c>
      <c r="AS71" s="18">
        <f t="shared" ca="1" si="53"/>
        <v>0</v>
      </c>
      <c r="AT71" s="18">
        <f t="shared" ca="1" si="53"/>
        <v>0</v>
      </c>
      <c r="AU71" s="18">
        <f t="shared" ca="1" si="53"/>
        <v>0</v>
      </c>
      <c r="AV71" s="18">
        <f t="shared" ca="1" si="53"/>
        <v>0</v>
      </c>
      <c r="AW71" s="18">
        <f t="shared" ca="1" si="53"/>
        <v>0</v>
      </c>
      <c r="AX71" s="18">
        <f t="shared" ca="1" si="53"/>
        <v>0</v>
      </c>
      <c r="AY71" s="18">
        <f t="shared" ca="1" si="53"/>
        <v>0</v>
      </c>
      <c r="AZ71" s="18">
        <f t="shared" ca="1" si="54"/>
        <v>0</v>
      </c>
      <c r="BA71" s="18">
        <f t="shared" ca="1" si="54"/>
        <v>0</v>
      </c>
      <c r="BB71" s="18">
        <f t="shared" ca="1" si="54"/>
        <v>0</v>
      </c>
      <c r="BC71" s="18">
        <f t="shared" ca="1" si="54"/>
        <v>0</v>
      </c>
      <c r="BD71" s="18">
        <f t="shared" ca="1" si="54"/>
        <v>607394363.60497093</v>
      </c>
      <c r="BE71" s="18">
        <f t="shared" ca="1" si="54"/>
        <v>570955161.05999732</v>
      </c>
      <c r="BF71" s="18">
        <f t="shared" ca="1" si="54"/>
        <v>0</v>
      </c>
      <c r="BG71" s="18">
        <f t="shared" ca="1" si="54"/>
        <v>0</v>
      </c>
      <c r="BH71" s="18">
        <f t="shared" ca="1" si="54"/>
        <v>0</v>
      </c>
      <c r="BI71" s="18">
        <f t="shared" ca="1" si="54"/>
        <v>0</v>
      </c>
      <c r="BJ71" s="18">
        <f t="shared" ca="1" si="54"/>
        <v>0</v>
      </c>
      <c r="BK71" s="18">
        <f t="shared" ca="1" si="54"/>
        <v>0</v>
      </c>
      <c r="BL71" s="18">
        <f t="shared" ca="1" si="54"/>
        <v>0</v>
      </c>
      <c r="BM71" s="18">
        <f t="shared" ca="1" si="54"/>
        <v>0</v>
      </c>
      <c r="BN71" s="18">
        <f t="shared" ca="1" si="54"/>
        <v>0</v>
      </c>
      <c r="BO71" s="18">
        <f t="shared" ca="1" si="54"/>
        <v>0</v>
      </c>
      <c r="BP71" s="18">
        <f t="shared" ref="BP71:CE72" ca="1" si="58">IFERROR(IF($C$2="Yurtiçi",INDIRECT("'"&amp;$B$2&amp;"'!"&amp;ADDRESS(MATCH($B71,INDIRECT("'"&amp;$B$2&amp;"'!$B$1:$B$1095"),0),MATCH(BP$5,INDIRECT("'"&amp;$B$2&amp;"'!5:5"),0))),IF($C$2="Yurtdışı",INDIRECT("'"&amp;$B$2&amp;"'!"&amp;ADDRESS(MATCH($B71,INDIRECT("'"&amp;$B$2&amp;"'!$B$1:$B$1095"),0),MATCH(BP$5,INDIRECT("'"&amp;$B$2&amp;"'!5:5"),0)+1)),INDIRECT("'"&amp;$B$2&amp;"'!"&amp;ADDRESS(MATCH($B71,INDIRECT("'"&amp;$B$2&amp;"'!$B$1:$B$1095"),0),MATCH(BP$5,INDIRECT("'"&amp;$B$2&amp;"'!5:5"),0)))+INDIRECT("'"&amp;$B$2&amp;"'!"&amp;ADDRESS(MATCH($B71,INDIRECT("'"&amp;$B$2&amp;"'!$B$1:$B$1095"),0),MATCH(BP$5,INDIRECT("'"&amp;$B$2&amp;"'!5:5"),0)+1)))),0)</f>
        <v>0</v>
      </c>
      <c r="BQ71" s="18">
        <f t="shared" ca="1" si="58"/>
        <v>0</v>
      </c>
      <c r="BR71" s="18">
        <f t="shared" ca="1" si="58"/>
        <v>0</v>
      </c>
      <c r="BS71" s="18">
        <f t="shared" ca="1" si="58"/>
        <v>0</v>
      </c>
      <c r="BT71" s="18">
        <f t="shared" ca="1" si="58"/>
        <v>0</v>
      </c>
      <c r="BU71" s="18">
        <f t="shared" ca="1" si="58"/>
        <v>0</v>
      </c>
      <c r="BV71" s="18">
        <f t="shared" ca="1" si="58"/>
        <v>0</v>
      </c>
      <c r="BW71" s="18">
        <f t="shared" ca="1" si="58"/>
        <v>0</v>
      </c>
      <c r="BX71" s="18">
        <f t="shared" ca="1" si="58"/>
        <v>0</v>
      </c>
      <c r="BY71" s="18">
        <f t="shared" ca="1" si="58"/>
        <v>0</v>
      </c>
      <c r="BZ71" s="18">
        <f t="shared" ca="1" si="58"/>
        <v>0</v>
      </c>
      <c r="CA71" s="18">
        <f t="shared" ca="1" si="58"/>
        <v>0</v>
      </c>
      <c r="CB71" s="18">
        <f t="shared" ca="1" si="58"/>
        <v>0</v>
      </c>
      <c r="CC71" s="18">
        <f t="shared" ca="1" si="58"/>
        <v>0</v>
      </c>
      <c r="CD71" s="18">
        <f t="shared" ca="1" si="58"/>
        <v>0</v>
      </c>
      <c r="CE71" s="18">
        <f t="shared" ca="1" si="58"/>
        <v>0</v>
      </c>
      <c r="CF71" s="18">
        <f t="shared" ref="CD71:CI72" ca="1" si="59">IFERROR(IF($C$2="Yurtiçi",INDIRECT("'"&amp;$B$2&amp;"'!"&amp;ADDRESS(MATCH($B71,INDIRECT("'"&amp;$B$2&amp;"'!$B$1:$B$1095"),0),MATCH(CF$5,INDIRECT("'"&amp;$B$2&amp;"'!5:5"),0))),IF($C$2="Yurtdışı",INDIRECT("'"&amp;$B$2&amp;"'!"&amp;ADDRESS(MATCH($B71,INDIRECT("'"&amp;$B$2&amp;"'!$B$1:$B$1095"),0),MATCH(CF$5,INDIRECT("'"&amp;$B$2&amp;"'!5:5"),0)+1)),INDIRECT("'"&amp;$B$2&amp;"'!"&amp;ADDRESS(MATCH($B71,INDIRECT("'"&amp;$B$2&amp;"'!$B$1:$B$1095"),0),MATCH(CF$5,INDIRECT("'"&amp;$B$2&amp;"'!5:5"),0)))+INDIRECT("'"&amp;$B$2&amp;"'!"&amp;ADDRESS(MATCH($B71,INDIRECT("'"&amp;$B$2&amp;"'!$B$1:$B$1095"),0),MATCH(CF$5,INDIRECT("'"&amp;$B$2&amp;"'!5:5"),0)+1)))),0)</f>
        <v>0</v>
      </c>
      <c r="CG71" s="18">
        <f t="shared" ca="1" si="59"/>
        <v>0</v>
      </c>
      <c r="CH71" s="18">
        <f t="shared" ca="1" si="59"/>
        <v>0</v>
      </c>
      <c r="CI71" s="18">
        <f t="shared" ca="1" si="59"/>
        <v>0</v>
      </c>
      <c r="CJ71" s="19">
        <f t="shared" ca="1" si="24"/>
        <v>12002254.040000005</v>
      </c>
      <c r="CK71" s="18">
        <f t="shared" ca="1" si="51"/>
        <v>0</v>
      </c>
      <c r="CL71" s="18">
        <f t="shared" ca="1" si="51"/>
        <v>0</v>
      </c>
      <c r="CM71" s="19">
        <f t="shared" ca="1" si="25"/>
        <v>12002254.040000005</v>
      </c>
      <c r="CN71" s="18">
        <f t="shared" ca="1" si="52"/>
        <v>957394.72000000009</v>
      </c>
      <c r="CO71" s="18">
        <f t="shared" ca="1" si="52"/>
        <v>11044859.320000004</v>
      </c>
      <c r="CP71" s="19">
        <f t="shared" ca="1" si="26"/>
        <v>0</v>
      </c>
      <c r="CQ71" s="18">
        <f t="shared" ref="CQ71:CU72" ca="1" si="60">IFERROR(IF($C$2="Yurtiçi",INDIRECT("'"&amp;$B$2&amp;"'!"&amp;ADDRESS(MATCH($B71,INDIRECT("'"&amp;$B$2&amp;"'!$B$1:$B$1095"),0),MATCH(CQ$5,INDIRECT("'"&amp;$B$2&amp;"'!5:5"),0))),IF($C$2="Yurtdışı",INDIRECT("'"&amp;$B$2&amp;"'!"&amp;ADDRESS(MATCH($B71,INDIRECT("'"&amp;$B$2&amp;"'!$B$1:$B$1095"),0),MATCH(CQ$5,INDIRECT("'"&amp;$B$2&amp;"'!5:5"),0)+1)),INDIRECT("'"&amp;$B$2&amp;"'!"&amp;ADDRESS(MATCH($B71,INDIRECT("'"&amp;$B$2&amp;"'!$B$1:$B$1095"),0),MATCH(CQ$5,INDIRECT("'"&amp;$B$2&amp;"'!5:5"),0)))+INDIRECT("'"&amp;$B$2&amp;"'!"&amp;ADDRESS(MATCH($B71,INDIRECT("'"&amp;$B$2&amp;"'!$B$1:$B$1095"),0),MATCH(CQ$5,INDIRECT("'"&amp;$B$2&amp;"'!5:5"),0)+1)))),0)</f>
        <v>0</v>
      </c>
      <c r="CR71" s="18">
        <f t="shared" ca="1" si="60"/>
        <v>0</v>
      </c>
      <c r="CS71" s="18">
        <f t="shared" ca="1" si="60"/>
        <v>0</v>
      </c>
      <c r="CT71" s="18">
        <f t="shared" ca="1" si="60"/>
        <v>0</v>
      </c>
      <c r="CU71" s="18">
        <f t="shared" ca="1" si="60"/>
        <v>0</v>
      </c>
      <c r="CV71" s="19">
        <f t="shared" ca="1" si="50"/>
        <v>1190351778.7049682</v>
      </c>
    </row>
    <row r="72" spans="1:100" ht="12.75" customHeight="1">
      <c r="A72" s="55" t="s">
        <v>279</v>
      </c>
      <c r="B72" s="17">
        <v>3018</v>
      </c>
      <c r="C72" s="56" t="s">
        <v>247</v>
      </c>
      <c r="D72" s="19">
        <f t="shared" ca="1" si="23"/>
        <v>0</v>
      </c>
      <c r="E72" s="18">
        <f t="shared" ca="1" si="55"/>
        <v>0</v>
      </c>
      <c r="F72" s="18">
        <f t="shared" ca="1" si="55"/>
        <v>0</v>
      </c>
      <c r="G72" s="18">
        <f t="shared" ca="1" si="55"/>
        <v>0</v>
      </c>
      <c r="H72" s="18">
        <f t="shared" ca="1" si="55"/>
        <v>0</v>
      </c>
      <c r="I72" s="18">
        <f t="shared" ca="1" si="55"/>
        <v>0</v>
      </c>
      <c r="J72" s="18">
        <f t="shared" ca="1" si="55"/>
        <v>0</v>
      </c>
      <c r="K72" s="18">
        <f t="shared" ca="1" si="55"/>
        <v>0</v>
      </c>
      <c r="L72" s="18">
        <f t="shared" ca="1" si="55"/>
        <v>0</v>
      </c>
      <c r="M72" s="18">
        <f t="shared" ca="1" si="55"/>
        <v>0</v>
      </c>
      <c r="N72" s="18">
        <f t="shared" ca="1" si="55"/>
        <v>0</v>
      </c>
      <c r="O72" s="18">
        <f t="shared" ca="1" si="55"/>
        <v>0</v>
      </c>
      <c r="P72" s="18">
        <f t="shared" ca="1" si="55"/>
        <v>0</v>
      </c>
      <c r="Q72" s="18">
        <f t="shared" ca="1" si="55"/>
        <v>0</v>
      </c>
      <c r="R72" s="18">
        <f t="shared" ca="1" si="55"/>
        <v>0</v>
      </c>
      <c r="S72" s="18">
        <f t="shared" ca="1" si="55"/>
        <v>0</v>
      </c>
      <c r="T72" s="18">
        <f t="shared" ca="1" si="56"/>
        <v>0</v>
      </c>
      <c r="U72" s="18">
        <f t="shared" ca="1" si="57"/>
        <v>0</v>
      </c>
      <c r="V72" s="18">
        <f t="shared" ca="1" si="57"/>
        <v>0</v>
      </c>
      <c r="W72" s="18">
        <f t="shared" ca="1" si="57"/>
        <v>0</v>
      </c>
      <c r="X72" s="18">
        <f t="shared" ca="1" si="57"/>
        <v>0</v>
      </c>
      <c r="Y72" s="18">
        <f t="shared" ca="1" si="57"/>
        <v>0</v>
      </c>
      <c r="Z72" s="18">
        <f t="shared" ca="1" si="57"/>
        <v>0</v>
      </c>
      <c r="AA72" s="18">
        <f t="shared" ca="1" si="57"/>
        <v>0</v>
      </c>
      <c r="AB72" s="18">
        <f t="shared" ca="1" si="57"/>
        <v>0</v>
      </c>
      <c r="AC72" s="18">
        <f t="shared" ca="1" si="57"/>
        <v>0</v>
      </c>
      <c r="AD72" s="18">
        <f t="shared" ca="1" si="57"/>
        <v>0</v>
      </c>
      <c r="AE72" s="18">
        <f t="shared" ca="1" si="57"/>
        <v>0</v>
      </c>
      <c r="AF72" s="18">
        <f t="shared" ca="1" si="57"/>
        <v>0</v>
      </c>
      <c r="AG72" s="18">
        <f t="shared" ca="1" si="57"/>
        <v>0</v>
      </c>
      <c r="AH72" s="18">
        <f t="shared" ca="1" si="57"/>
        <v>0</v>
      </c>
      <c r="AI72" s="18">
        <f t="shared" ca="1" si="57"/>
        <v>0</v>
      </c>
      <c r="AJ72" s="18">
        <f t="shared" ca="1" si="57"/>
        <v>0</v>
      </c>
      <c r="AK72" s="18">
        <f t="shared" ca="1" si="53"/>
        <v>0</v>
      </c>
      <c r="AL72" s="18">
        <f t="shared" ca="1" si="53"/>
        <v>0</v>
      </c>
      <c r="AM72" s="18">
        <f t="shared" ca="1" si="53"/>
        <v>0</v>
      </c>
      <c r="AN72" s="18">
        <f t="shared" ca="1" si="53"/>
        <v>0</v>
      </c>
      <c r="AO72" s="18">
        <f t="shared" ca="1" si="53"/>
        <v>0</v>
      </c>
      <c r="AP72" s="18">
        <f t="shared" ca="1" si="53"/>
        <v>0</v>
      </c>
      <c r="AQ72" s="18">
        <f t="shared" ca="1" si="53"/>
        <v>0</v>
      </c>
      <c r="AR72" s="18">
        <f t="shared" ca="1" si="53"/>
        <v>0</v>
      </c>
      <c r="AS72" s="18">
        <f t="shared" ca="1" si="53"/>
        <v>0</v>
      </c>
      <c r="AT72" s="18">
        <f t="shared" ca="1" si="53"/>
        <v>0</v>
      </c>
      <c r="AU72" s="18">
        <f t="shared" ca="1" si="53"/>
        <v>0</v>
      </c>
      <c r="AV72" s="18">
        <f t="shared" ca="1" si="53"/>
        <v>0</v>
      </c>
      <c r="AW72" s="18">
        <f t="shared" ca="1" si="53"/>
        <v>0</v>
      </c>
      <c r="AX72" s="18">
        <f t="shared" ca="1" si="53"/>
        <v>0</v>
      </c>
      <c r="AY72" s="18">
        <f t="shared" ca="1" si="53"/>
        <v>0</v>
      </c>
      <c r="AZ72" s="18">
        <f t="shared" ca="1" si="54"/>
        <v>0</v>
      </c>
      <c r="BA72" s="18">
        <f t="shared" ca="1" si="54"/>
        <v>0</v>
      </c>
      <c r="BB72" s="18">
        <f t="shared" ca="1" si="54"/>
        <v>0</v>
      </c>
      <c r="BC72" s="18">
        <f t="shared" ca="1" si="54"/>
        <v>0</v>
      </c>
      <c r="BD72" s="18">
        <f t="shared" ca="1" si="54"/>
        <v>1628828</v>
      </c>
      <c r="BE72" s="18">
        <f t="shared" ca="1" si="54"/>
        <v>0</v>
      </c>
      <c r="BF72" s="18">
        <f t="shared" ca="1" si="54"/>
        <v>0</v>
      </c>
      <c r="BG72" s="18">
        <f t="shared" ca="1" si="54"/>
        <v>0</v>
      </c>
      <c r="BH72" s="18">
        <f t="shared" ca="1" si="54"/>
        <v>0</v>
      </c>
      <c r="BI72" s="18">
        <f t="shared" ca="1" si="54"/>
        <v>0</v>
      </c>
      <c r="BJ72" s="18">
        <f t="shared" ca="1" si="54"/>
        <v>0</v>
      </c>
      <c r="BK72" s="18">
        <f t="shared" ca="1" si="54"/>
        <v>0</v>
      </c>
      <c r="BL72" s="18">
        <f t="shared" ca="1" si="54"/>
        <v>0</v>
      </c>
      <c r="BM72" s="18">
        <f t="shared" ca="1" si="54"/>
        <v>0</v>
      </c>
      <c r="BN72" s="18">
        <f t="shared" ca="1" si="54"/>
        <v>0</v>
      </c>
      <c r="BO72" s="18">
        <f t="shared" ca="1" si="54"/>
        <v>0</v>
      </c>
      <c r="BP72" s="18">
        <f t="shared" ca="1" si="58"/>
        <v>0</v>
      </c>
      <c r="BQ72" s="18">
        <f t="shared" ca="1" si="58"/>
        <v>0</v>
      </c>
      <c r="BR72" s="18">
        <f t="shared" ca="1" si="58"/>
        <v>0</v>
      </c>
      <c r="BS72" s="18">
        <f t="shared" ca="1" si="58"/>
        <v>0</v>
      </c>
      <c r="BT72" s="18">
        <f t="shared" ca="1" si="58"/>
        <v>0</v>
      </c>
      <c r="BU72" s="18">
        <f t="shared" ca="1" si="58"/>
        <v>0</v>
      </c>
      <c r="BV72" s="18">
        <f t="shared" ca="1" si="58"/>
        <v>0</v>
      </c>
      <c r="BW72" s="18">
        <f t="shared" ca="1" si="58"/>
        <v>0</v>
      </c>
      <c r="BX72" s="18">
        <f t="shared" ca="1" si="58"/>
        <v>0</v>
      </c>
      <c r="BY72" s="18">
        <f t="shared" ca="1" si="58"/>
        <v>0</v>
      </c>
      <c r="BZ72" s="18">
        <f t="shared" ca="1" si="58"/>
        <v>0</v>
      </c>
      <c r="CA72" s="18">
        <f t="shared" ca="1" si="58"/>
        <v>0</v>
      </c>
      <c r="CB72" s="18">
        <f t="shared" ca="1" si="58"/>
        <v>0</v>
      </c>
      <c r="CC72" s="18">
        <f t="shared" ca="1" si="58"/>
        <v>0</v>
      </c>
      <c r="CD72" s="18">
        <f t="shared" ca="1" si="59"/>
        <v>0</v>
      </c>
      <c r="CE72" s="18">
        <f t="shared" ca="1" si="59"/>
        <v>0</v>
      </c>
      <c r="CF72" s="18">
        <f t="shared" ca="1" si="59"/>
        <v>0</v>
      </c>
      <c r="CG72" s="18">
        <f t="shared" ca="1" si="59"/>
        <v>0</v>
      </c>
      <c r="CH72" s="18">
        <f t="shared" ca="1" si="59"/>
        <v>0</v>
      </c>
      <c r="CI72" s="18">
        <f t="shared" ca="1" si="59"/>
        <v>0</v>
      </c>
      <c r="CJ72" s="19">
        <f t="shared" ca="1" si="24"/>
        <v>0</v>
      </c>
      <c r="CK72" s="18">
        <f t="shared" ca="1" si="51"/>
        <v>0</v>
      </c>
      <c r="CL72" s="18">
        <f t="shared" ca="1" si="51"/>
        <v>0</v>
      </c>
      <c r="CM72" s="19">
        <f t="shared" ca="1" si="25"/>
        <v>0</v>
      </c>
      <c r="CN72" s="18">
        <f t="shared" ca="1" si="52"/>
        <v>0</v>
      </c>
      <c r="CO72" s="18">
        <f t="shared" ca="1" si="52"/>
        <v>0</v>
      </c>
      <c r="CP72" s="19">
        <f t="shared" ca="1" si="26"/>
        <v>0</v>
      </c>
      <c r="CQ72" s="18">
        <f t="shared" ca="1" si="60"/>
        <v>0</v>
      </c>
      <c r="CR72" s="18">
        <f t="shared" ca="1" si="60"/>
        <v>0</v>
      </c>
      <c r="CS72" s="18">
        <f t="shared" ca="1" si="60"/>
        <v>0</v>
      </c>
      <c r="CT72" s="18">
        <f t="shared" ca="1" si="60"/>
        <v>0</v>
      </c>
      <c r="CU72" s="18">
        <f t="shared" ca="1" si="60"/>
        <v>0</v>
      </c>
      <c r="CV72" s="19">
        <f t="shared" ca="1" si="50"/>
        <v>1628828</v>
      </c>
    </row>
    <row r="73" spans="1:100" ht="12.75" customHeight="1">
      <c r="A73" s="57" t="s">
        <v>281</v>
      </c>
      <c r="B73" s="47">
        <v>9000</v>
      </c>
      <c r="C73" s="56" t="s">
        <v>282</v>
      </c>
      <c r="D73" s="48">
        <f t="shared" ref="D73:BO73" ca="1" si="61">SUMIF($C$7:$C$72,"HD",D$7:D$72)</f>
        <v>61512970853.641388</v>
      </c>
      <c r="E73" s="48">
        <f t="shared" ca="1" si="61"/>
        <v>12968500308.464518</v>
      </c>
      <c r="F73" s="48">
        <f t="shared" ca="1" si="61"/>
        <v>24275932446.356018</v>
      </c>
      <c r="G73" s="48">
        <f t="shared" ca="1" si="61"/>
        <v>24268538098.820835</v>
      </c>
      <c r="H73" s="48">
        <f t="shared" ca="1" si="61"/>
        <v>4132698555.4858308</v>
      </c>
      <c r="I73" s="48">
        <f t="shared" ca="1" si="61"/>
        <v>11379406125.49029</v>
      </c>
      <c r="J73" s="48">
        <f t="shared" ca="1" si="61"/>
        <v>108374509.5999999</v>
      </c>
      <c r="K73" s="48">
        <f t="shared" ca="1" si="61"/>
        <v>302032992.71999997</v>
      </c>
      <c r="L73" s="48">
        <f t="shared" ca="1" si="61"/>
        <v>59924941.537040994</v>
      </c>
      <c r="M73" s="48">
        <f t="shared" ca="1" si="61"/>
        <v>61791305.199999988</v>
      </c>
      <c r="N73" s="48">
        <f t="shared" ca="1" si="61"/>
        <v>11235841.879999999</v>
      </c>
      <c r="O73" s="48">
        <f t="shared" ca="1" si="61"/>
        <v>7911425955.0028505</v>
      </c>
      <c r="P73" s="48">
        <f t="shared" ca="1" si="61"/>
        <v>23406376.379999999</v>
      </c>
      <c r="Q73" s="48">
        <f t="shared" ca="1" si="61"/>
        <v>4672942799.052268</v>
      </c>
      <c r="R73" s="48">
        <f t="shared" ca="1" si="61"/>
        <v>0</v>
      </c>
      <c r="S73" s="48">
        <f t="shared" ca="1" si="61"/>
        <v>0</v>
      </c>
      <c r="T73" s="48">
        <f t="shared" ca="1" si="61"/>
        <v>152230212026.25348</v>
      </c>
      <c r="U73" s="48">
        <f t="shared" ca="1" si="61"/>
        <v>2222603510.8849497</v>
      </c>
      <c r="V73" s="48">
        <f t="shared" ca="1" si="61"/>
        <v>11882273346.70471</v>
      </c>
      <c r="W73" s="48">
        <f t="shared" ca="1" si="61"/>
        <v>81908018687.612686</v>
      </c>
      <c r="X73" s="48">
        <f t="shared" ca="1" si="61"/>
        <v>126392810.18000881</v>
      </c>
      <c r="Y73" s="48">
        <f t="shared" ca="1" si="61"/>
        <v>3171010822.2449398</v>
      </c>
      <c r="Z73" s="48">
        <f t="shared" ca="1" si="61"/>
        <v>5102316164.7004976</v>
      </c>
      <c r="AA73" s="48">
        <f t="shared" ca="1" si="61"/>
        <v>1182322.1599999995</v>
      </c>
      <c r="AB73" s="48">
        <f t="shared" ca="1" si="61"/>
        <v>14519652</v>
      </c>
      <c r="AC73" s="48">
        <f t="shared" ca="1" si="61"/>
        <v>385419747.51499152</v>
      </c>
      <c r="AD73" s="48">
        <f t="shared" ca="1" si="61"/>
        <v>2135823906.0407474</v>
      </c>
      <c r="AE73" s="48">
        <f t="shared" ca="1" si="61"/>
        <v>28653034.84</v>
      </c>
      <c r="AF73" s="48">
        <f t="shared" ca="1" si="61"/>
        <v>303986180.29999864</v>
      </c>
      <c r="AG73" s="48">
        <f t="shared" ca="1" si="61"/>
        <v>1844303450.5441978</v>
      </c>
      <c r="AH73" s="48">
        <f t="shared" ca="1" si="61"/>
        <v>1491854958.804198</v>
      </c>
      <c r="AI73" s="48">
        <f t="shared" ca="1" si="61"/>
        <v>76431137.109999999</v>
      </c>
      <c r="AJ73" s="48">
        <f t="shared" ca="1" si="61"/>
        <v>248422227.14578477</v>
      </c>
      <c r="AK73" s="48">
        <f t="shared" ca="1" si="61"/>
        <v>44068930.609999895</v>
      </c>
      <c r="AL73" s="48">
        <f t="shared" ca="1" si="61"/>
        <v>0</v>
      </c>
      <c r="AM73" s="48">
        <f t="shared" ca="1" si="61"/>
        <v>2007075962.220001</v>
      </c>
      <c r="AN73" s="48">
        <f t="shared" ca="1" si="61"/>
        <v>49418133.459999993</v>
      </c>
      <c r="AO73" s="48">
        <f t="shared" ca="1" si="61"/>
        <v>1192235197.79</v>
      </c>
      <c r="AP73" s="48">
        <f t="shared" ca="1" si="61"/>
        <v>244880672.45579949</v>
      </c>
      <c r="AQ73" s="48">
        <f t="shared" ca="1" si="61"/>
        <v>0</v>
      </c>
      <c r="AR73" s="48">
        <f t="shared" ca="1" si="61"/>
        <v>0</v>
      </c>
      <c r="AS73" s="48">
        <f t="shared" ca="1" si="61"/>
        <v>0</v>
      </c>
      <c r="AT73" s="48">
        <f t="shared" ca="1" si="61"/>
        <v>21379918788.354664</v>
      </c>
      <c r="AU73" s="48">
        <f t="shared" ca="1" si="61"/>
        <v>1809981629.5079548</v>
      </c>
      <c r="AV73" s="48">
        <f t="shared" ca="1" si="61"/>
        <v>519476835.31063658</v>
      </c>
      <c r="AW73" s="48">
        <f t="shared" ca="1" si="61"/>
        <v>0</v>
      </c>
      <c r="AX73" s="48">
        <f t="shared" ca="1" si="61"/>
        <v>676136398.57128704</v>
      </c>
      <c r="AY73" s="48">
        <f t="shared" ca="1" si="61"/>
        <v>0</v>
      </c>
      <c r="AZ73" s="48">
        <f t="shared" ca="1" si="61"/>
        <v>0</v>
      </c>
      <c r="BA73" s="48">
        <f t="shared" ca="1" si="61"/>
        <v>139458.06</v>
      </c>
      <c r="BB73" s="48">
        <f t="shared" ca="1" si="61"/>
        <v>229738568.81999999</v>
      </c>
      <c r="BC73" s="48">
        <f t="shared" ca="1" si="61"/>
        <v>5204571.7699999996</v>
      </c>
      <c r="BD73" s="48">
        <f t="shared" ca="1" si="61"/>
        <v>10045914351.345461</v>
      </c>
      <c r="BE73" s="48">
        <f t="shared" ca="1" si="61"/>
        <v>28589015.530000001</v>
      </c>
      <c r="BF73" s="48">
        <f t="shared" ca="1" si="61"/>
        <v>0</v>
      </c>
      <c r="BG73" s="48">
        <f t="shared" ca="1" si="61"/>
        <v>0</v>
      </c>
      <c r="BH73" s="48">
        <f t="shared" ca="1" si="61"/>
        <v>3876375.7</v>
      </c>
      <c r="BI73" s="48">
        <f t="shared" ca="1" si="61"/>
        <v>1823786075.3572519</v>
      </c>
      <c r="BJ73" s="48">
        <f t="shared" ca="1" si="61"/>
        <v>398704079.38502532</v>
      </c>
      <c r="BK73" s="48">
        <f t="shared" ca="1" si="61"/>
        <v>940224.72</v>
      </c>
      <c r="BL73" s="48">
        <f t="shared" ca="1" si="61"/>
        <v>19798060.473639939</v>
      </c>
      <c r="BM73" s="48">
        <f t="shared" ca="1" si="61"/>
        <v>401276158.37728506</v>
      </c>
      <c r="BN73" s="48">
        <f t="shared" ca="1" si="61"/>
        <v>3911702461.175169</v>
      </c>
      <c r="BO73" s="48">
        <f t="shared" ca="1" si="61"/>
        <v>0</v>
      </c>
      <c r="BP73" s="48">
        <f t="shared" ref="BP73:CV73" ca="1" si="62">SUMIF($C$7:$C$72,"HD",BP$7:BP$72)</f>
        <v>9842405164.5236721</v>
      </c>
      <c r="BQ73" s="48">
        <f t="shared" ca="1" si="62"/>
        <v>947816788.18669891</v>
      </c>
      <c r="BR73" s="48">
        <f t="shared" ca="1" si="62"/>
        <v>8059352624.0792189</v>
      </c>
      <c r="BS73" s="48">
        <f t="shared" ca="1" si="62"/>
        <v>9729243223.6718311</v>
      </c>
      <c r="BT73" s="48">
        <f t="shared" ca="1" si="62"/>
        <v>0</v>
      </c>
      <c r="BU73" s="48">
        <f t="shared" ca="1" si="62"/>
        <v>0</v>
      </c>
      <c r="BV73" s="48">
        <f t="shared" ca="1" si="62"/>
        <v>1383167264.8099999</v>
      </c>
      <c r="BW73" s="48">
        <f t="shared" ca="1" si="62"/>
        <v>0</v>
      </c>
      <c r="BX73" s="48">
        <f t="shared" ca="1" si="62"/>
        <v>120786386.45564997</v>
      </c>
      <c r="BY73" s="48">
        <f t="shared" ca="1" si="62"/>
        <v>0</v>
      </c>
      <c r="BZ73" s="48">
        <f t="shared" ca="1" si="62"/>
        <v>197948773.82999998</v>
      </c>
      <c r="CA73" s="48">
        <f t="shared" ca="1" si="62"/>
        <v>1233295171.0909503</v>
      </c>
      <c r="CB73" s="48">
        <f t="shared" ca="1" si="62"/>
        <v>37179942652.451157</v>
      </c>
      <c r="CC73" s="48">
        <f t="shared" ca="1" si="62"/>
        <v>420104411.83610004</v>
      </c>
      <c r="CD73" s="48">
        <f t="shared" ca="1" si="62"/>
        <v>10620010524.726294</v>
      </c>
      <c r="CE73" s="48">
        <f t="shared" ca="1" si="62"/>
        <v>15621790.57</v>
      </c>
      <c r="CF73" s="48">
        <f t="shared" ca="1" si="62"/>
        <v>2024597.99</v>
      </c>
      <c r="CG73" s="48">
        <f t="shared" ca="1" si="62"/>
        <v>335621137.0589</v>
      </c>
      <c r="CH73" s="48">
        <f t="shared" ca="1" si="62"/>
        <v>1939719659.3712997</v>
      </c>
      <c r="CI73" s="48">
        <f t="shared" ca="1" si="62"/>
        <v>520704631.01028836</v>
      </c>
      <c r="CJ73" s="48">
        <f t="shared" ca="1" si="62"/>
        <v>138277274521.11789</v>
      </c>
      <c r="CK73" s="48">
        <f t="shared" ca="1" si="62"/>
        <v>123089165.73999694</v>
      </c>
      <c r="CL73" s="48">
        <f t="shared" ca="1" si="62"/>
        <v>176717997.339486</v>
      </c>
      <c r="CM73" s="48">
        <f t="shared" ca="1" si="62"/>
        <v>53617024575.323448</v>
      </c>
      <c r="CN73" s="48">
        <f t="shared" ca="1" si="62"/>
        <v>7606306483.2915373</v>
      </c>
      <c r="CO73" s="48">
        <f t="shared" ca="1" si="62"/>
        <v>46010718092.031891</v>
      </c>
      <c r="CP73" s="48">
        <f t="shared" ca="1" si="62"/>
        <v>84360442782.714935</v>
      </c>
      <c r="CQ73" s="48">
        <f t="shared" ca="1" si="62"/>
        <v>17639531834.623161</v>
      </c>
      <c r="CR73" s="48">
        <f t="shared" ca="1" si="62"/>
        <v>66720910948.091774</v>
      </c>
      <c r="CS73" s="48">
        <f t="shared" ca="1" si="62"/>
        <v>1248531096.7104869</v>
      </c>
      <c r="CT73" s="48">
        <f t="shared" ca="1" si="62"/>
        <v>1837779704.9700005</v>
      </c>
      <c r="CU73" s="48">
        <f t="shared" ca="1" si="62"/>
        <v>462746.35</v>
      </c>
      <c r="CV73" s="48">
        <f t="shared" ca="1" si="62"/>
        <v>622054309060.83521</v>
      </c>
    </row>
    <row r="74" spans="1:100" ht="13.8">
      <c r="A74" s="57" t="s">
        <v>284</v>
      </c>
      <c r="B74" s="47">
        <v>9001</v>
      </c>
      <c r="C74" s="56" t="s">
        <v>285</v>
      </c>
      <c r="D74" s="48">
        <f t="shared" ref="D74:BO74" ca="1" si="63">SUMIF($C$7:$C$72,"H",D$7:D$72)+SUMIF($C$7:$C$72,"E",D$7:D$72)</f>
        <v>0</v>
      </c>
      <c r="E74" s="48">
        <f t="shared" ca="1" si="63"/>
        <v>0</v>
      </c>
      <c r="F74" s="48">
        <f t="shared" ca="1" si="63"/>
        <v>0</v>
      </c>
      <c r="G74" s="48">
        <f t="shared" ca="1" si="63"/>
        <v>0</v>
      </c>
      <c r="H74" s="48">
        <f t="shared" ca="1" si="63"/>
        <v>0</v>
      </c>
      <c r="I74" s="48">
        <f t="shared" ca="1" si="63"/>
        <v>0</v>
      </c>
      <c r="J74" s="48">
        <f t="shared" ca="1" si="63"/>
        <v>0</v>
      </c>
      <c r="K74" s="48">
        <f t="shared" ca="1" si="63"/>
        <v>0</v>
      </c>
      <c r="L74" s="48">
        <f t="shared" ca="1" si="63"/>
        <v>0</v>
      </c>
      <c r="M74" s="48">
        <f t="shared" ca="1" si="63"/>
        <v>0</v>
      </c>
      <c r="N74" s="48">
        <f t="shared" ca="1" si="63"/>
        <v>0</v>
      </c>
      <c r="O74" s="48">
        <f t="shared" ca="1" si="63"/>
        <v>0</v>
      </c>
      <c r="P74" s="48">
        <f t="shared" ca="1" si="63"/>
        <v>0</v>
      </c>
      <c r="Q74" s="48">
        <f t="shared" ca="1" si="63"/>
        <v>0</v>
      </c>
      <c r="R74" s="48">
        <f t="shared" ca="1" si="63"/>
        <v>0</v>
      </c>
      <c r="S74" s="48">
        <f t="shared" ca="1" si="63"/>
        <v>0</v>
      </c>
      <c r="T74" s="48">
        <f t="shared" ca="1" si="63"/>
        <v>0</v>
      </c>
      <c r="U74" s="48">
        <f t="shared" ca="1" si="63"/>
        <v>0</v>
      </c>
      <c r="V74" s="48">
        <f t="shared" ca="1" si="63"/>
        <v>0</v>
      </c>
      <c r="W74" s="48">
        <f t="shared" ca="1" si="63"/>
        <v>0</v>
      </c>
      <c r="X74" s="48">
        <f t="shared" ca="1" si="63"/>
        <v>0</v>
      </c>
      <c r="Y74" s="48">
        <f t="shared" ca="1" si="63"/>
        <v>0</v>
      </c>
      <c r="Z74" s="48">
        <f t="shared" ca="1" si="63"/>
        <v>0</v>
      </c>
      <c r="AA74" s="48">
        <f t="shared" ca="1" si="63"/>
        <v>0</v>
      </c>
      <c r="AB74" s="48">
        <f t="shared" ca="1" si="63"/>
        <v>0</v>
      </c>
      <c r="AC74" s="48">
        <f t="shared" ca="1" si="63"/>
        <v>0</v>
      </c>
      <c r="AD74" s="48">
        <f t="shared" ca="1" si="63"/>
        <v>0</v>
      </c>
      <c r="AE74" s="48">
        <f t="shared" ca="1" si="63"/>
        <v>0</v>
      </c>
      <c r="AF74" s="48">
        <f t="shared" ca="1" si="63"/>
        <v>0</v>
      </c>
      <c r="AG74" s="48">
        <f t="shared" ca="1" si="63"/>
        <v>0</v>
      </c>
      <c r="AH74" s="48">
        <f t="shared" ca="1" si="63"/>
        <v>0</v>
      </c>
      <c r="AI74" s="48">
        <f t="shared" ca="1" si="63"/>
        <v>0</v>
      </c>
      <c r="AJ74" s="48">
        <f t="shared" ca="1" si="63"/>
        <v>0</v>
      </c>
      <c r="AK74" s="48">
        <f t="shared" ca="1" si="63"/>
        <v>0</v>
      </c>
      <c r="AL74" s="48">
        <f t="shared" ca="1" si="63"/>
        <v>0</v>
      </c>
      <c r="AM74" s="48">
        <f t="shared" ca="1" si="63"/>
        <v>0</v>
      </c>
      <c r="AN74" s="48">
        <f t="shared" ca="1" si="63"/>
        <v>0</v>
      </c>
      <c r="AO74" s="48">
        <f t="shared" ca="1" si="63"/>
        <v>0</v>
      </c>
      <c r="AP74" s="48">
        <f t="shared" ca="1" si="63"/>
        <v>0</v>
      </c>
      <c r="AQ74" s="48">
        <f t="shared" ca="1" si="63"/>
        <v>0</v>
      </c>
      <c r="AR74" s="48">
        <f t="shared" ca="1" si="63"/>
        <v>0</v>
      </c>
      <c r="AS74" s="48">
        <f t="shared" ca="1" si="63"/>
        <v>0</v>
      </c>
      <c r="AT74" s="48">
        <f t="shared" ca="1" si="63"/>
        <v>0</v>
      </c>
      <c r="AU74" s="48">
        <f t="shared" ca="1" si="63"/>
        <v>0</v>
      </c>
      <c r="AV74" s="48">
        <f t="shared" ca="1" si="63"/>
        <v>0</v>
      </c>
      <c r="AW74" s="48">
        <f t="shared" ca="1" si="63"/>
        <v>0</v>
      </c>
      <c r="AX74" s="48">
        <f t="shared" ca="1" si="63"/>
        <v>0</v>
      </c>
      <c r="AY74" s="48">
        <f t="shared" ca="1" si="63"/>
        <v>0</v>
      </c>
      <c r="AZ74" s="48">
        <f t="shared" ca="1" si="63"/>
        <v>0</v>
      </c>
      <c r="BA74" s="48">
        <f t="shared" ca="1" si="63"/>
        <v>0</v>
      </c>
      <c r="BB74" s="48">
        <f t="shared" ca="1" si="63"/>
        <v>0</v>
      </c>
      <c r="BC74" s="48">
        <f t="shared" ca="1" si="63"/>
        <v>0</v>
      </c>
      <c r="BD74" s="48">
        <f t="shared" ca="1" si="63"/>
        <v>1401171153.9412832</v>
      </c>
      <c r="BE74" s="48">
        <f t="shared" ca="1" si="63"/>
        <v>634400772.52999735</v>
      </c>
      <c r="BF74" s="48">
        <f t="shared" ca="1" si="63"/>
        <v>0</v>
      </c>
      <c r="BG74" s="48">
        <f t="shared" ca="1" si="63"/>
        <v>0</v>
      </c>
      <c r="BH74" s="48">
        <f t="shared" ca="1" si="63"/>
        <v>0</v>
      </c>
      <c r="BI74" s="48">
        <f t="shared" ca="1" si="63"/>
        <v>0</v>
      </c>
      <c r="BJ74" s="48">
        <f t="shared" ca="1" si="63"/>
        <v>0</v>
      </c>
      <c r="BK74" s="48">
        <f t="shared" ca="1" si="63"/>
        <v>0</v>
      </c>
      <c r="BL74" s="48">
        <f t="shared" ca="1" si="63"/>
        <v>0</v>
      </c>
      <c r="BM74" s="48">
        <f t="shared" ca="1" si="63"/>
        <v>0</v>
      </c>
      <c r="BN74" s="48">
        <f t="shared" ca="1" si="63"/>
        <v>0</v>
      </c>
      <c r="BO74" s="48">
        <f t="shared" ca="1" si="63"/>
        <v>0</v>
      </c>
      <c r="BP74" s="48">
        <f t="shared" ref="BP74:CV74" ca="1" si="64">SUMIF($C$7:$C$72,"H",BP$7:BP$72)+SUMIF($C$7:$C$72,"E",BP$7:BP$72)</f>
        <v>0</v>
      </c>
      <c r="BQ74" s="48">
        <f t="shared" ca="1" si="64"/>
        <v>0</v>
      </c>
      <c r="BR74" s="48">
        <f t="shared" ca="1" si="64"/>
        <v>0</v>
      </c>
      <c r="BS74" s="48">
        <f t="shared" ca="1" si="64"/>
        <v>0</v>
      </c>
      <c r="BT74" s="48">
        <f t="shared" ca="1" si="64"/>
        <v>0</v>
      </c>
      <c r="BU74" s="48">
        <f t="shared" ca="1" si="64"/>
        <v>0</v>
      </c>
      <c r="BV74" s="48">
        <f t="shared" ca="1" si="64"/>
        <v>0</v>
      </c>
      <c r="BW74" s="48">
        <f t="shared" ca="1" si="64"/>
        <v>0</v>
      </c>
      <c r="BX74" s="48">
        <f t="shared" ca="1" si="64"/>
        <v>0</v>
      </c>
      <c r="BY74" s="48">
        <f t="shared" ca="1" si="64"/>
        <v>0</v>
      </c>
      <c r="BZ74" s="48">
        <f t="shared" ca="1" si="64"/>
        <v>0</v>
      </c>
      <c r="CA74" s="48">
        <f t="shared" ca="1" si="64"/>
        <v>0</v>
      </c>
      <c r="CB74" s="48">
        <f t="shared" ca="1" si="64"/>
        <v>0</v>
      </c>
      <c r="CC74" s="48">
        <f t="shared" ca="1" si="64"/>
        <v>0</v>
      </c>
      <c r="CD74" s="48">
        <f t="shared" ca="1" si="64"/>
        <v>0</v>
      </c>
      <c r="CE74" s="48">
        <f t="shared" ca="1" si="64"/>
        <v>0</v>
      </c>
      <c r="CF74" s="48">
        <f t="shared" ca="1" si="64"/>
        <v>0</v>
      </c>
      <c r="CG74" s="48">
        <f t="shared" ca="1" si="64"/>
        <v>0</v>
      </c>
      <c r="CH74" s="48">
        <f t="shared" ca="1" si="64"/>
        <v>0</v>
      </c>
      <c r="CI74" s="48">
        <f t="shared" ca="1" si="64"/>
        <v>363.48571428571427</v>
      </c>
      <c r="CJ74" s="48">
        <f t="shared" ca="1" si="64"/>
        <v>4762252854.060607</v>
      </c>
      <c r="CK74" s="48">
        <f t="shared" ca="1" si="64"/>
        <v>7240228.0200000005</v>
      </c>
      <c r="CL74" s="48">
        <f t="shared" ca="1" si="64"/>
        <v>46932826.160000004</v>
      </c>
      <c r="CM74" s="48">
        <f t="shared" ca="1" si="64"/>
        <v>2141442392.9899991</v>
      </c>
      <c r="CN74" s="48">
        <f t="shared" ca="1" si="64"/>
        <v>230548671.44999996</v>
      </c>
      <c r="CO74" s="48">
        <f t="shared" ca="1" si="64"/>
        <v>1910893721.539999</v>
      </c>
      <c r="CP74" s="48">
        <f t="shared" ca="1" si="64"/>
        <v>2566637406.8906078</v>
      </c>
      <c r="CQ74" s="48">
        <f t="shared" ca="1" si="64"/>
        <v>71681961.989999995</v>
      </c>
      <c r="CR74" s="48">
        <f t="shared" ca="1" si="64"/>
        <v>2494955444.9006076</v>
      </c>
      <c r="CS74" s="48">
        <f t="shared" ca="1" si="64"/>
        <v>192022610.01232001</v>
      </c>
      <c r="CT74" s="48">
        <f t="shared" ca="1" si="64"/>
        <v>0</v>
      </c>
      <c r="CU74" s="48">
        <f t="shared" ca="1" si="64"/>
        <v>0</v>
      </c>
      <c r="CV74" s="48">
        <f t="shared" ca="1" si="64"/>
        <v>6989847754.0299215</v>
      </c>
    </row>
    <row r="75" spans="1:100" ht="13.8">
      <c r="A75" s="57" t="s">
        <v>287</v>
      </c>
      <c r="B75" s="47">
        <v>9003</v>
      </c>
      <c r="C75" s="56" t="s">
        <v>288</v>
      </c>
      <c r="D75" s="48">
        <f t="shared" ref="D75:I75" ca="1" si="65">D73+D74</f>
        <v>61512970853.641388</v>
      </c>
      <c r="E75" s="48">
        <f t="shared" ca="1" si="65"/>
        <v>12968500308.464518</v>
      </c>
      <c r="F75" s="48">
        <f t="shared" ca="1" si="65"/>
        <v>24275932446.356018</v>
      </c>
      <c r="G75" s="48">
        <f t="shared" ca="1" si="65"/>
        <v>24268538098.820835</v>
      </c>
      <c r="H75" s="48">
        <f t="shared" ca="1" si="65"/>
        <v>4132698555.4858308</v>
      </c>
      <c r="I75" s="48">
        <f t="shared" ca="1" si="65"/>
        <v>11379406125.49029</v>
      </c>
      <c r="J75" s="48">
        <f ca="1">J73+J74</f>
        <v>108374509.5999999</v>
      </c>
      <c r="K75" s="48">
        <f ca="1">K73+K74</f>
        <v>302032992.71999997</v>
      </c>
      <c r="L75" s="48">
        <f t="shared" ref="L75:BU75" ca="1" si="66">L73+L74</f>
        <v>59924941.537040994</v>
      </c>
      <c r="M75" s="48">
        <f t="shared" ca="1" si="66"/>
        <v>61791305.199999988</v>
      </c>
      <c r="N75" s="48">
        <f t="shared" ca="1" si="66"/>
        <v>11235841.879999999</v>
      </c>
      <c r="O75" s="48">
        <f t="shared" ca="1" si="66"/>
        <v>7911425955.0028505</v>
      </c>
      <c r="P75" s="48">
        <f t="shared" ca="1" si="66"/>
        <v>23406376.379999999</v>
      </c>
      <c r="Q75" s="48">
        <f t="shared" ca="1" si="66"/>
        <v>4672942799.052268</v>
      </c>
      <c r="R75" s="48">
        <f t="shared" ca="1" si="66"/>
        <v>0</v>
      </c>
      <c r="S75" s="48">
        <f t="shared" ca="1" si="66"/>
        <v>0</v>
      </c>
      <c r="T75" s="48">
        <f t="shared" ca="1" si="66"/>
        <v>152230212026.25348</v>
      </c>
      <c r="U75" s="48">
        <f t="shared" ca="1" si="66"/>
        <v>2222603510.8849497</v>
      </c>
      <c r="V75" s="48">
        <f t="shared" ca="1" si="66"/>
        <v>11882273346.70471</v>
      </c>
      <c r="W75" s="48">
        <f t="shared" ca="1" si="66"/>
        <v>81908018687.612686</v>
      </c>
      <c r="X75" s="48">
        <f t="shared" ca="1" si="66"/>
        <v>126392810.18000881</v>
      </c>
      <c r="Y75" s="48">
        <f t="shared" ca="1" si="66"/>
        <v>3171010822.2449398</v>
      </c>
      <c r="Z75" s="48">
        <f t="shared" ca="1" si="66"/>
        <v>5102316164.7004976</v>
      </c>
      <c r="AA75" s="48">
        <f t="shared" ca="1" si="66"/>
        <v>1182322.1599999995</v>
      </c>
      <c r="AB75" s="48">
        <f t="shared" ca="1" si="66"/>
        <v>14519652</v>
      </c>
      <c r="AC75" s="48">
        <f t="shared" ca="1" si="66"/>
        <v>385419747.51499152</v>
      </c>
      <c r="AD75" s="48">
        <f t="shared" ca="1" si="66"/>
        <v>2135823906.0407474</v>
      </c>
      <c r="AE75" s="48">
        <f t="shared" ca="1" si="66"/>
        <v>28653034.84</v>
      </c>
      <c r="AF75" s="48">
        <f t="shared" ca="1" si="66"/>
        <v>303986180.29999864</v>
      </c>
      <c r="AG75" s="48">
        <f t="shared" ca="1" si="66"/>
        <v>1844303450.5441978</v>
      </c>
      <c r="AH75" s="48">
        <f t="shared" ca="1" si="66"/>
        <v>1491854958.804198</v>
      </c>
      <c r="AI75" s="48">
        <f t="shared" ca="1" si="66"/>
        <v>76431137.109999999</v>
      </c>
      <c r="AJ75" s="48">
        <f t="shared" ca="1" si="66"/>
        <v>248422227.14578477</v>
      </c>
      <c r="AK75" s="48">
        <f t="shared" ca="1" si="66"/>
        <v>44068930.609999895</v>
      </c>
      <c r="AL75" s="48">
        <f t="shared" ca="1" si="66"/>
        <v>0</v>
      </c>
      <c r="AM75" s="48">
        <f t="shared" ca="1" si="66"/>
        <v>2007075962.220001</v>
      </c>
      <c r="AN75" s="48">
        <f t="shared" ca="1" si="66"/>
        <v>49418133.459999993</v>
      </c>
      <c r="AO75" s="48">
        <f t="shared" ca="1" si="66"/>
        <v>1192235197.79</v>
      </c>
      <c r="AP75" s="48">
        <f t="shared" ca="1" si="66"/>
        <v>244880672.45579949</v>
      </c>
      <c r="AQ75" s="48">
        <f t="shared" ca="1" si="66"/>
        <v>0</v>
      </c>
      <c r="AR75" s="48">
        <f t="shared" ca="1" si="66"/>
        <v>0</v>
      </c>
      <c r="AS75" s="48">
        <f t="shared" ca="1" si="66"/>
        <v>0</v>
      </c>
      <c r="AT75" s="48">
        <f t="shared" ca="1" si="66"/>
        <v>21379918788.354664</v>
      </c>
      <c r="AU75" s="48">
        <f t="shared" ca="1" si="66"/>
        <v>1809981629.5079548</v>
      </c>
      <c r="AV75" s="48">
        <f t="shared" ca="1" si="66"/>
        <v>519476835.31063658</v>
      </c>
      <c r="AW75" s="48">
        <f t="shared" ca="1" si="66"/>
        <v>0</v>
      </c>
      <c r="AX75" s="48">
        <f t="shared" ca="1" si="66"/>
        <v>676136398.57128704</v>
      </c>
      <c r="AY75" s="48">
        <f t="shared" ca="1" si="66"/>
        <v>0</v>
      </c>
      <c r="AZ75" s="48">
        <f t="shared" ca="1" si="66"/>
        <v>0</v>
      </c>
      <c r="BA75" s="48">
        <f t="shared" ca="1" si="66"/>
        <v>139458.06</v>
      </c>
      <c r="BB75" s="48">
        <f t="shared" ca="1" si="66"/>
        <v>229738568.81999999</v>
      </c>
      <c r="BC75" s="48">
        <f t="shared" ca="1" si="66"/>
        <v>5204571.7699999996</v>
      </c>
      <c r="BD75" s="48">
        <f t="shared" ca="1" si="66"/>
        <v>11447085505.286743</v>
      </c>
      <c r="BE75" s="48">
        <f t="shared" ca="1" si="66"/>
        <v>662989788.05999732</v>
      </c>
      <c r="BF75" s="48">
        <f t="shared" ca="1" si="66"/>
        <v>0</v>
      </c>
      <c r="BG75" s="48">
        <f t="shared" ca="1" si="66"/>
        <v>0</v>
      </c>
      <c r="BH75" s="48">
        <f t="shared" ca="1" si="66"/>
        <v>3876375.7</v>
      </c>
      <c r="BI75" s="48">
        <f t="shared" ca="1" si="66"/>
        <v>1823786075.3572519</v>
      </c>
      <c r="BJ75" s="48">
        <f t="shared" ca="1" si="66"/>
        <v>398704079.38502532</v>
      </c>
      <c r="BK75" s="48">
        <f t="shared" ca="1" si="66"/>
        <v>940224.72</v>
      </c>
      <c r="BL75" s="48">
        <f t="shared" ca="1" si="66"/>
        <v>19798060.473639939</v>
      </c>
      <c r="BM75" s="48">
        <f t="shared" ca="1" si="66"/>
        <v>401276158.37728506</v>
      </c>
      <c r="BN75" s="48">
        <f t="shared" ca="1" si="66"/>
        <v>3911702461.175169</v>
      </c>
      <c r="BO75" s="48">
        <f t="shared" ca="1" si="66"/>
        <v>0</v>
      </c>
      <c r="BP75" s="48">
        <f t="shared" ca="1" si="66"/>
        <v>9842405164.5236721</v>
      </c>
      <c r="BQ75" s="48">
        <f t="shared" ca="1" si="66"/>
        <v>947816788.18669891</v>
      </c>
      <c r="BR75" s="48">
        <f t="shared" ca="1" si="66"/>
        <v>8059352624.0792189</v>
      </c>
      <c r="BS75" s="48">
        <f t="shared" ca="1" si="66"/>
        <v>9729243223.6718311</v>
      </c>
      <c r="BT75" s="48">
        <f t="shared" ca="1" si="66"/>
        <v>0</v>
      </c>
      <c r="BU75" s="48">
        <f t="shared" ca="1" si="66"/>
        <v>0</v>
      </c>
      <c r="BV75" s="48">
        <f ca="1">BV73+BV74</f>
        <v>1383167264.8099999</v>
      </c>
      <c r="BW75" s="48">
        <f ca="1">BW73+BW74</f>
        <v>0</v>
      </c>
      <c r="BX75" s="48">
        <f ca="1">BX73+BX74</f>
        <v>120786386.45564997</v>
      </c>
      <c r="BY75" s="48">
        <f ca="1">BY73+BY74</f>
        <v>0</v>
      </c>
      <c r="BZ75" s="48">
        <f ca="1">BZ73+BZ74</f>
        <v>197948773.82999998</v>
      </c>
      <c r="CA75" s="48">
        <f t="shared" ref="CA75:CQ75" ca="1" si="67">CA73+CA74</f>
        <v>1233295171.0909503</v>
      </c>
      <c r="CB75" s="48">
        <f t="shared" ca="1" si="67"/>
        <v>37179942652.451157</v>
      </c>
      <c r="CC75" s="48">
        <f t="shared" ca="1" si="67"/>
        <v>420104411.83610004</v>
      </c>
      <c r="CD75" s="48">
        <f t="shared" ca="1" si="67"/>
        <v>10620010524.726294</v>
      </c>
      <c r="CE75" s="48">
        <f t="shared" ca="1" si="67"/>
        <v>15621790.57</v>
      </c>
      <c r="CF75" s="48">
        <f t="shared" ca="1" si="67"/>
        <v>2024597.99</v>
      </c>
      <c r="CG75" s="48">
        <f t="shared" ca="1" si="67"/>
        <v>335621137.0589</v>
      </c>
      <c r="CH75" s="48">
        <f t="shared" ca="1" si="67"/>
        <v>1939719659.3712997</v>
      </c>
      <c r="CI75" s="48">
        <f t="shared" ca="1" si="67"/>
        <v>520704994.49600261</v>
      </c>
      <c r="CJ75" s="48">
        <f t="shared" ca="1" si="67"/>
        <v>143039527375.1785</v>
      </c>
      <c r="CK75" s="48">
        <f t="shared" ca="1" si="67"/>
        <v>130329393.75999694</v>
      </c>
      <c r="CL75" s="48">
        <f t="shared" ca="1" si="67"/>
        <v>223650823.499486</v>
      </c>
      <c r="CM75" s="48">
        <f t="shared" ca="1" si="67"/>
        <v>55758466968.313446</v>
      </c>
      <c r="CN75" s="48">
        <f t="shared" ca="1" si="67"/>
        <v>7836855154.7415371</v>
      </c>
      <c r="CO75" s="48">
        <f t="shared" ca="1" si="67"/>
        <v>47921611813.571892</v>
      </c>
      <c r="CP75" s="48">
        <f t="shared" ca="1" si="67"/>
        <v>86927080189.605545</v>
      </c>
      <c r="CQ75" s="48">
        <f t="shared" ca="1" si="67"/>
        <v>17711213796.613163</v>
      </c>
      <c r="CR75" s="48">
        <f ca="1">CR73+CR74</f>
        <v>69215866392.992386</v>
      </c>
      <c r="CS75" s="48">
        <f ca="1">CS73+CS74</f>
        <v>1440553706.7228069</v>
      </c>
      <c r="CT75" s="48">
        <f ca="1">CT73+CT74</f>
        <v>1837779704.9700005</v>
      </c>
      <c r="CU75" s="48">
        <f ca="1">CU73+CU74</f>
        <v>462746.35</v>
      </c>
      <c r="CV75" s="48">
        <f ca="1">CV73+CV74</f>
        <v>629044156814.86511</v>
      </c>
    </row>
  </sheetData>
  <mergeCells count="1">
    <mergeCell ref="E2:G2"/>
  </mergeCells>
  <dataValidations count="2">
    <dataValidation type="list" allowBlank="1" showInputMessage="1" showErrorMessage="1" sqref="C2" xr:uid="{E7E7EC32-C63B-46E6-BD31-7C2CB914E03B}">
      <formula1>"Toplam,Yurtiçi,Yurtdışı"</formula1>
    </dataValidation>
    <dataValidation type="list" allowBlank="1" showInputMessage="1" showErrorMessage="1" sqref="B2" xr:uid="{BE63148A-A7B2-4FCE-85DA-FD8F65186230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B00F4-7258-4B7D-AAF1-4E89DD1AF2CE}">
  <dimension ref="A1:U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21" ht="15" customHeight="1">
      <c r="A1" s="1" t="s">
        <v>0</v>
      </c>
      <c r="B1" s="2"/>
      <c r="C1" s="2"/>
    </row>
    <row r="2" spans="1:21" ht="15" customHeight="1">
      <c r="A2" s="1" t="s">
        <v>322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21" ht="15" customHeight="1">
      <c r="A3" s="5" t="s">
        <v>362</v>
      </c>
      <c r="B3" s="2"/>
      <c r="C3" s="2"/>
      <c r="E3" s="7"/>
    </row>
    <row r="4" spans="1:21" ht="22.5" customHeight="1"/>
    <row r="5" spans="1:2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796</v>
      </c>
      <c r="K5" s="76">
        <v>797</v>
      </c>
      <c r="L5" s="76">
        <v>908</v>
      </c>
      <c r="M5" s="76">
        <v>909</v>
      </c>
      <c r="N5" s="76">
        <v>910</v>
      </c>
      <c r="O5" s="76">
        <v>91001</v>
      </c>
      <c r="P5" s="76">
        <v>91002</v>
      </c>
      <c r="Q5" s="76">
        <v>911</v>
      </c>
      <c r="R5" s="76">
        <v>91101</v>
      </c>
      <c r="S5" s="76">
        <v>91102</v>
      </c>
      <c r="T5" s="76">
        <v>799</v>
      </c>
      <c r="U5" s="77"/>
    </row>
    <row r="6" spans="1:2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17</v>
      </c>
      <c r="K6" s="54" t="s">
        <v>18</v>
      </c>
      <c r="L6" s="54" t="s">
        <v>19</v>
      </c>
      <c r="M6" s="54" t="s">
        <v>20</v>
      </c>
      <c r="N6" s="54" t="s">
        <v>21</v>
      </c>
      <c r="O6" s="54" t="s">
        <v>22</v>
      </c>
      <c r="P6" s="54" t="s">
        <v>23</v>
      </c>
      <c r="Q6" s="54" t="s">
        <v>24</v>
      </c>
      <c r="R6" s="54" t="s">
        <v>22</v>
      </c>
      <c r="S6" s="54" t="s">
        <v>23</v>
      </c>
      <c r="T6" s="54" t="s">
        <v>129</v>
      </c>
      <c r="U6" s="77" t="s">
        <v>323</v>
      </c>
    </row>
    <row r="7" spans="1:2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ca="1">L7+M7+N7+Q7</f>
        <v>0</v>
      </c>
      <c r="L7" s="18">
        <f t="shared" ref="L7:T22" ca="1" si="1">IFERROR(IF($C$2="Yurtiçi",INDIRECT("'"&amp;$B$2&amp;"'!"&amp;ADDRESS(MATCH($B7,INDIRECT("'"&amp;$B$2&amp;"'!$B$1:$B$1095"),0),MATCH(L$5,INDIRECT("'"&amp;$B$2&amp;"'!5:5"),0))),IF($C$2="Yurtdışı",INDIRECT("'"&amp;$B$2&amp;"'!"&amp;ADDRESS(MATCH($B7,INDIRECT("'"&amp;$B$2&amp;"'!$B$1:$B$1095"),0),MATCH(L$5,INDIRECT("'"&amp;$B$2&amp;"'!5:5"),0)+1)),INDIRECT("'"&amp;$B$2&amp;"'!"&amp;ADDRESS(MATCH($B7,INDIRECT("'"&amp;$B$2&amp;"'!$B$1:$B$1095"),0),MATCH(L$5,INDIRECT("'"&amp;$B$2&amp;"'!5:5"),0)))+INDIRECT("'"&amp;$B$2&amp;"'!"&amp;ADDRESS(MATCH($B7,INDIRECT("'"&amp;$B$2&amp;"'!$B$1:$B$1095"),0),MATCH(L$5,INDIRECT("'"&amp;$B$2&amp;"'!5:5"),0)+1)))),0)</f>
        <v>0</v>
      </c>
      <c r="M7" s="18">
        <f t="shared" ca="1" si="1"/>
        <v>0</v>
      </c>
      <c r="N7" s="19">
        <f ca="1">+O7+P7</f>
        <v>0</v>
      </c>
      <c r="O7" s="18">
        <f t="shared" ca="1" si="1"/>
        <v>0</v>
      </c>
      <c r="P7" s="18">
        <f t="shared" ca="1" si="1"/>
        <v>0</v>
      </c>
      <c r="Q7" s="19">
        <f ca="1">+R7+S7</f>
        <v>0</v>
      </c>
      <c r="R7" s="18">
        <f t="shared" ca="1" si="1"/>
        <v>0</v>
      </c>
      <c r="S7" s="18">
        <f t="shared" ca="1" si="1"/>
        <v>0</v>
      </c>
      <c r="T7" s="18">
        <f t="shared" ca="1" si="1"/>
        <v>0</v>
      </c>
      <c r="U7" s="19">
        <f ca="1">SUM(D7:K7)+T7</f>
        <v>0</v>
      </c>
    </row>
    <row r="8" spans="1:2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2">L8+M8+N8+Q8</f>
        <v>0</v>
      </c>
      <c r="L8" s="18">
        <f t="shared" ca="1" si="1"/>
        <v>0</v>
      </c>
      <c r="M8" s="18">
        <f t="shared" ca="1" si="1"/>
        <v>0</v>
      </c>
      <c r="N8" s="19">
        <f t="shared" ref="N8:N22" ca="1" si="3">+O8+P8</f>
        <v>0</v>
      </c>
      <c r="O8" s="18">
        <f t="shared" ca="1" si="1"/>
        <v>0</v>
      </c>
      <c r="P8" s="18">
        <f t="shared" ca="1" si="1"/>
        <v>0</v>
      </c>
      <c r="Q8" s="19">
        <f t="shared" ref="Q8:Q22" ca="1" si="4">+R8+S8</f>
        <v>0</v>
      </c>
      <c r="R8" s="18">
        <f t="shared" ca="1" si="1"/>
        <v>0</v>
      </c>
      <c r="S8" s="18">
        <f t="shared" ca="1" si="1"/>
        <v>0</v>
      </c>
      <c r="T8" s="18">
        <f t="shared" ca="1" si="1"/>
        <v>0</v>
      </c>
      <c r="U8" s="19">
        <f t="shared" ref="U8:U18" ca="1" si="5">SUM(D8:K8)+T8</f>
        <v>0</v>
      </c>
    </row>
    <row r="9" spans="1:2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2"/>
        <v>0</v>
      </c>
      <c r="L9" s="18">
        <f t="shared" ca="1" si="1"/>
        <v>0</v>
      </c>
      <c r="M9" s="18">
        <f t="shared" ca="1" si="1"/>
        <v>0</v>
      </c>
      <c r="N9" s="19">
        <f t="shared" ca="1" si="3"/>
        <v>0</v>
      </c>
      <c r="O9" s="18">
        <f t="shared" ca="1" si="1"/>
        <v>0</v>
      </c>
      <c r="P9" s="18">
        <f t="shared" ca="1" si="1"/>
        <v>0</v>
      </c>
      <c r="Q9" s="19">
        <f t="shared" ca="1" si="4"/>
        <v>0</v>
      </c>
      <c r="R9" s="18">
        <f t="shared" ca="1" si="1"/>
        <v>0</v>
      </c>
      <c r="S9" s="18">
        <f t="shared" ca="1" si="1"/>
        <v>0</v>
      </c>
      <c r="T9" s="18">
        <f t="shared" ca="1" si="1"/>
        <v>0</v>
      </c>
      <c r="U9" s="19">
        <f t="shared" ca="1" si="5"/>
        <v>0</v>
      </c>
    </row>
    <row r="10" spans="1:2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2"/>
        <v>0</v>
      </c>
      <c r="L10" s="18">
        <f t="shared" ca="1" si="1"/>
        <v>0</v>
      </c>
      <c r="M10" s="18">
        <f t="shared" ca="1" si="1"/>
        <v>0</v>
      </c>
      <c r="N10" s="19">
        <f t="shared" ca="1" si="3"/>
        <v>0</v>
      </c>
      <c r="O10" s="18">
        <f t="shared" ca="1" si="1"/>
        <v>0</v>
      </c>
      <c r="P10" s="18">
        <f t="shared" ca="1" si="1"/>
        <v>0</v>
      </c>
      <c r="Q10" s="19">
        <f t="shared" ca="1" si="4"/>
        <v>0</v>
      </c>
      <c r="R10" s="18">
        <f t="shared" ca="1" si="1"/>
        <v>0</v>
      </c>
      <c r="S10" s="18">
        <f t="shared" ca="1" si="1"/>
        <v>0</v>
      </c>
      <c r="T10" s="18">
        <f t="shared" ca="1" si="1"/>
        <v>0</v>
      </c>
      <c r="U10" s="19">
        <f t="shared" ca="1" si="5"/>
        <v>0</v>
      </c>
    </row>
    <row r="11" spans="1:2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2"/>
        <v>0</v>
      </c>
      <c r="L11" s="18">
        <f t="shared" ca="1" si="1"/>
        <v>0</v>
      </c>
      <c r="M11" s="18">
        <f t="shared" ca="1" si="1"/>
        <v>0</v>
      </c>
      <c r="N11" s="19">
        <f t="shared" ca="1" si="3"/>
        <v>0</v>
      </c>
      <c r="O11" s="18">
        <f t="shared" ca="1" si="1"/>
        <v>0</v>
      </c>
      <c r="P11" s="18">
        <f t="shared" ca="1" si="1"/>
        <v>0</v>
      </c>
      <c r="Q11" s="19">
        <f t="shared" ca="1" si="4"/>
        <v>0</v>
      </c>
      <c r="R11" s="18">
        <f t="shared" ca="1" si="1"/>
        <v>0</v>
      </c>
      <c r="S11" s="18">
        <f t="shared" ca="1" si="1"/>
        <v>0</v>
      </c>
      <c r="T11" s="18">
        <f t="shared" ca="1" si="1"/>
        <v>0</v>
      </c>
      <c r="U11" s="19">
        <f t="shared" ca="1" si="5"/>
        <v>0</v>
      </c>
    </row>
    <row r="12" spans="1:2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2"/>
        <v>0</v>
      </c>
      <c r="L12" s="18">
        <f t="shared" ca="1" si="1"/>
        <v>0</v>
      </c>
      <c r="M12" s="18">
        <f t="shared" ca="1" si="1"/>
        <v>0</v>
      </c>
      <c r="N12" s="19">
        <f t="shared" ca="1" si="3"/>
        <v>0</v>
      </c>
      <c r="O12" s="18">
        <f t="shared" ca="1" si="1"/>
        <v>0</v>
      </c>
      <c r="P12" s="18">
        <f t="shared" ca="1" si="1"/>
        <v>0</v>
      </c>
      <c r="Q12" s="19">
        <f t="shared" ca="1" si="4"/>
        <v>0</v>
      </c>
      <c r="R12" s="18">
        <f t="shared" ca="1" si="1"/>
        <v>0</v>
      </c>
      <c r="S12" s="18">
        <f t="shared" ca="1" si="1"/>
        <v>0</v>
      </c>
      <c r="T12" s="18">
        <f t="shared" ca="1" si="1"/>
        <v>0</v>
      </c>
      <c r="U12" s="19">
        <f t="shared" ca="1" si="5"/>
        <v>0</v>
      </c>
    </row>
    <row r="13" spans="1:2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2"/>
        <v>0</v>
      </c>
      <c r="L13" s="18">
        <f t="shared" ca="1" si="1"/>
        <v>0</v>
      </c>
      <c r="M13" s="18">
        <f t="shared" ca="1" si="1"/>
        <v>0</v>
      </c>
      <c r="N13" s="19">
        <f t="shared" ca="1" si="3"/>
        <v>0</v>
      </c>
      <c r="O13" s="18">
        <f t="shared" ca="1" si="1"/>
        <v>0</v>
      </c>
      <c r="P13" s="18">
        <f t="shared" ca="1" si="1"/>
        <v>0</v>
      </c>
      <c r="Q13" s="19">
        <f t="shared" ca="1" si="4"/>
        <v>0</v>
      </c>
      <c r="R13" s="18">
        <f t="shared" ca="1" si="1"/>
        <v>0</v>
      </c>
      <c r="S13" s="18">
        <f t="shared" ca="1" si="1"/>
        <v>0</v>
      </c>
      <c r="T13" s="18">
        <f t="shared" ca="1" si="1"/>
        <v>0</v>
      </c>
      <c r="U13" s="19">
        <f t="shared" ca="1" si="5"/>
        <v>0</v>
      </c>
    </row>
    <row r="14" spans="1:2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2"/>
        <v>0</v>
      </c>
      <c r="L14" s="18">
        <f t="shared" ca="1" si="1"/>
        <v>0</v>
      </c>
      <c r="M14" s="18">
        <f t="shared" ca="1" si="1"/>
        <v>0</v>
      </c>
      <c r="N14" s="19">
        <f t="shared" ca="1" si="3"/>
        <v>0</v>
      </c>
      <c r="O14" s="18">
        <f t="shared" ca="1" si="1"/>
        <v>0</v>
      </c>
      <c r="P14" s="18">
        <f t="shared" ca="1" si="1"/>
        <v>0</v>
      </c>
      <c r="Q14" s="19">
        <f t="shared" ca="1" si="4"/>
        <v>0</v>
      </c>
      <c r="R14" s="18">
        <f t="shared" ca="1" si="1"/>
        <v>0</v>
      </c>
      <c r="S14" s="18">
        <f t="shared" ca="1" si="1"/>
        <v>0</v>
      </c>
      <c r="T14" s="18">
        <f t="shared" ca="1" si="1"/>
        <v>0</v>
      </c>
      <c r="U14" s="19">
        <f t="shared" ca="1" si="5"/>
        <v>0</v>
      </c>
    </row>
    <row r="15" spans="1:2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2"/>
        <v>0</v>
      </c>
      <c r="L15" s="18">
        <f t="shared" ca="1" si="1"/>
        <v>0</v>
      </c>
      <c r="M15" s="18">
        <f t="shared" ca="1" si="1"/>
        <v>0</v>
      </c>
      <c r="N15" s="19">
        <f t="shared" ca="1" si="3"/>
        <v>0</v>
      </c>
      <c r="O15" s="18">
        <f t="shared" ca="1" si="1"/>
        <v>0</v>
      </c>
      <c r="P15" s="18">
        <f t="shared" ca="1" si="1"/>
        <v>0</v>
      </c>
      <c r="Q15" s="19">
        <f t="shared" ca="1" si="4"/>
        <v>0</v>
      </c>
      <c r="R15" s="18">
        <f t="shared" ca="1" si="1"/>
        <v>0</v>
      </c>
      <c r="S15" s="18">
        <f t="shared" ca="1" si="1"/>
        <v>0</v>
      </c>
      <c r="T15" s="18">
        <f t="shared" ca="1" si="1"/>
        <v>0</v>
      </c>
      <c r="U15" s="19">
        <f t="shared" ca="1" si="5"/>
        <v>0</v>
      </c>
    </row>
    <row r="16" spans="1:2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2"/>
        <v>0</v>
      </c>
      <c r="L16" s="18">
        <f t="shared" ca="1" si="1"/>
        <v>0</v>
      </c>
      <c r="M16" s="18">
        <f t="shared" ca="1" si="1"/>
        <v>0</v>
      </c>
      <c r="N16" s="19">
        <f t="shared" ca="1" si="3"/>
        <v>0</v>
      </c>
      <c r="O16" s="18">
        <f t="shared" ca="1" si="1"/>
        <v>0</v>
      </c>
      <c r="P16" s="18">
        <f t="shared" ca="1" si="1"/>
        <v>0</v>
      </c>
      <c r="Q16" s="19">
        <f t="shared" ca="1" si="4"/>
        <v>0</v>
      </c>
      <c r="R16" s="18">
        <f t="shared" ca="1" si="1"/>
        <v>0</v>
      </c>
      <c r="S16" s="18">
        <f t="shared" ca="1" si="1"/>
        <v>0</v>
      </c>
      <c r="T16" s="18">
        <f t="shared" ca="1" si="1"/>
        <v>0</v>
      </c>
      <c r="U16" s="19">
        <f t="shared" ca="1" si="5"/>
        <v>0</v>
      </c>
    </row>
    <row r="17" spans="1:2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2"/>
        <v>0</v>
      </c>
      <c r="L17" s="18">
        <f t="shared" ca="1" si="1"/>
        <v>0</v>
      </c>
      <c r="M17" s="18">
        <f t="shared" ca="1" si="1"/>
        <v>0</v>
      </c>
      <c r="N17" s="19">
        <f t="shared" ca="1" si="3"/>
        <v>0</v>
      </c>
      <c r="O17" s="18">
        <f t="shared" ca="1" si="1"/>
        <v>0</v>
      </c>
      <c r="P17" s="18">
        <f t="shared" ca="1" si="1"/>
        <v>0</v>
      </c>
      <c r="Q17" s="19">
        <f t="shared" ca="1" si="4"/>
        <v>0</v>
      </c>
      <c r="R17" s="18">
        <f t="shared" ca="1" si="1"/>
        <v>0</v>
      </c>
      <c r="S17" s="18">
        <f t="shared" ca="1" si="1"/>
        <v>0</v>
      </c>
      <c r="T17" s="18">
        <f t="shared" ca="1" si="1"/>
        <v>0</v>
      </c>
      <c r="U17" s="19">
        <f t="shared" ca="1" si="5"/>
        <v>0</v>
      </c>
    </row>
    <row r="18" spans="1:2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2"/>
        <v>0</v>
      </c>
      <c r="L18" s="18">
        <f t="shared" ca="1" si="1"/>
        <v>0</v>
      </c>
      <c r="M18" s="18">
        <f t="shared" ca="1" si="1"/>
        <v>0</v>
      </c>
      <c r="N18" s="19">
        <f t="shared" ca="1" si="3"/>
        <v>0</v>
      </c>
      <c r="O18" s="18">
        <f t="shared" ca="1" si="1"/>
        <v>0</v>
      </c>
      <c r="P18" s="18">
        <f t="shared" ca="1" si="1"/>
        <v>0</v>
      </c>
      <c r="Q18" s="19">
        <f t="shared" ca="1" si="4"/>
        <v>0</v>
      </c>
      <c r="R18" s="18">
        <f t="shared" ca="1" si="1"/>
        <v>0</v>
      </c>
      <c r="S18" s="18">
        <f t="shared" ca="1" si="1"/>
        <v>0</v>
      </c>
      <c r="T18" s="18">
        <f t="shared" ca="1" si="1"/>
        <v>0</v>
      </c>
      <c r="U18" s="19">
        <f t="shared" ca="1" si="5"/>
        <v>0</v>
      </c>
    </row>
    <row r="19" spans="1:2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2"/>
        <v>0</v>
      </c>
      <c r="L19" s="18">
        <f t="shared" ca="1" si="1"/>
        <v>0</v>
      </c>
      <c r="M19" s="18">
        <f t="shared" ca="1" si="1"/>
        <v>0</v>
      </c>
      <c r="N19" s="19">
        <f t="shared" ca="1" si="3"/>
        <v>0</v>
      </c>
      <c r="O19" s="18">
        <f t="shared" ca="1" si="1"/>
        <v>0</v>
      </c>
      <c r="P19" s="18">
        <f t="shared" ca="1" si="1"/>
        <v>0</v>
      </c>
      <c r="Q19" s="19">
        <f t="shared" ca="1" si="4"/>
        <v>0</v>
      </c>
      <c r="R19" s="18">
        <f t="shared" ca="1" si="1"/>
        <v>0</v>
      </c>
      <c r="S19" s="18">
        <f t="shared" ca="1" si="1"/>
        <v>0</v>
      </c>
      <c r="T19" s="18">
        <f t="shared" ca="1" si="1"/>
        <v>0</v>
      </c>
      <c r="U19" s="19">
        <f t="shared" ref="U19:U24" ca="1" si="6">SUM(D19:K19)+T19</f>
        <v>0</v>
      </c>
    </row>
    <row r="20" spans="1:2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2"/>
        <v>0</v>
      </c>
      <c r="L20" s="18">
        <f t="shared" ca="1" si="1"/>
        <v>0</v>
      </c>
      <c r="M20" s="18">
        <f t="shared" ca="1" si="1"/>
        <v>0</v>
      </c>
      <c r="N20" s="19">
        <f t="shared" ca="1" si="3"/>
        <v>0</v>
      </c>
      <c r="O20" s="18">
        <f t="shared" ca="1" si="1"/>
        <v>0</v>
      </c>
      <c r="P20" s="18">
        <f t="shared" ca="1" si="1"/>
        <v>0</v>
      </c>
      <c r="Q20" s="19">
        <f t="shared" ca="1" si="4"/>
        <v>0</v>
      </c>
      <c r="R20" s="18">
        <f t="shared" ca="1" si="1"/>
        <v>0</v>
      </c>
      <c r="S20" s="18">
        <f t="shared" ca="1" si="1"/>
        <v>0</v>
      </c>
      <c r="T20" s="18">
        <f t="shared" ca="1" si="1"/>
        <v>0</v>
      </c>
      <c r="U20" s="19">
        <f t="shared" ca="1" si="6"/>
        <v>0</v>
      </c>
    </row>
    <row r="21" spans="1:2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2"/>
        <v>0</v>
      </c>
      <c r="L21" s="18">
        <f t="shared" ca="1" si="1"/>
        <v>0</v>
      </c>
      <c r="M21" s="18">
        <f t="shared" ca="1" si="1"/>
        <v>0</v>
      </c>
      <c r="N21" s="19">
        <f t="shared" ca="1" si="3"/>
        <v>0</v>
      </c>
      <c r="O21" s="18">
        <f t="shared" ca="1" si="1"/>
        <v>0</v>
      </c>
      <c r="P21" s="18">
        <f t="shared" ca="1" si="1"/>
        <v>0</v>
      </c>
      <c r="Q21" s="19">
        <f t="shared" ca="1" si="4"/>
        <v>0</v>
      </c>
      <c r="R21" s="18">
        <f t="shared" ca="1" si="1"/>
        <v>0</v>
      </c>
      <c r="S21" s="18">
        <f t="shared" ca="1" si="1"/>
        <v>0</v>
      </c>
      <c r="T21" s="18">
        <f t="shared" ca="1" si="1"/>
        <v>0</v>
      </c>
      <c r="U21" s="19">
        <f t="shared" ca="1" si="6"/>
        <v>0</v>
      </c>
    </row>
    <row r="22" spans="1:2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2"/>
        <v>0</v>
      </c>
      <c r="L22" s="18">
        <f t="shared" ca="1" si="1"/>
        <v>0</v>
      </c>
      <c r="M22" s="18">
        <f t="shared" ca="1" si="1"/>
        <v>0</v>
      </c>
      <c r="N22" s="19">
        <f t="shared" ca="1" si="3"/>
        <v>0</v>
      </c>
      <c r="O22" s="18">
        <f t="shared" ca="1" si="1"/>
        <v>0</v>
      </c>
      <c r="P22" s="18">
        <f t="shared" ca="1" si="1"/>
        <v>0</v>
      </c>
      <c r="Q22" s="19">
        <f t="shared" ca="1" si="4"/>
        <v>0</v>
      </c>
      <c r="R22" s="18">
        <f t="shared" ca="1" si="1"/>
        <v>0</v>
      </c>
      <c r="S22" s="18">
        <f t="shared" ca="1" si="1"/>
        <v>0</v>
      </c>
      <c r="T22" s="18">
        <f t="shared" ca="1" si="1"/>
        <v>0</v>
      </c>
      <c r="U22" s="19">
        <f t="shared" ca="1" si="6"/>
        <v>0</v>
      </c>
    </row>
    <row r="23" spans="1:2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7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7"/>
        <v>0</v>
      </c>
      <c r="F23" s="18">
        <f t="shared" ca="1" si="7"/>
        <v>0</v>
      </c>
      <c r="G23" s="18">
        <f t="shared" ca="1" si="7"/>
        <v>0</v>
      </c>
      <c r="H23" s="18">
        <f t="shared" ca="1" si="7"/>
        <v>0</v>
      </c>
      <c r="I23" s="18">
        <f t="shared" ca="1" si="7"/>
        <v>0</v>
      </c>
      <c r="J23" s="18">
        <f t="shared" ca="1" si="7"/>
        <v>0</v>
      </c>
      <c r="K23" s="19">
        <f ca="1">L23+M23+N23+Q23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+O23+P23</f>
        <v>0</v>
      </c>
      <c r="O23" s="18">
        <f t="shared" ref="O23:P38" ca="1" si="9">IFERROR(IF($C$2="Yurtiçi",INDIRECT("'"&amp;$B$2&amp;"'!"&amp;ADDRESS(MATCH($B23,INDIRECT("'"&amp;$B$2&amp;"'!$B$1:$B$1095"),0),MATCH(O$5,INDIRECT("'"&amp;$B$2&amp;"'!5:5"),0))),IF($C$2="Yurtdışı",INDIRECT("'"&amp;$B$2&amp;"'!"&amp;ADDRESS(MATCH($B23,INDIRECT("'"&amp;$B$2&amp;"'!$B$1:$B$1095"),0),MATCH(O$5,INDIRECT("'"&amp;$B$2&amp;"'!5:5"),0)+1)),INDIRECT("'"&amp;$B$2&amp;"'!"&amp;ADDRESS(MATCH($B23,INDIRECT("'"&amp;$B$2&amp;"'!$B$1:$B$1095"),0),MATCH(O$5,INDIRECT("'"&amp;$B$2&amp;"'!5:5"),0)))+INDIRECT("'"&amp;$B$2&amp;"'!"&amp;ADDRESS(MATCH($B23,INDIRECT("'"&amp;$B$2&amp;"'!$B$1:$B$1095"),0),MATCH(O$5,INDIRECT("'"&amp;$B$2&amp;"'!5:5"),0)+1)))),0)</f>
        <v>0</v>
      </c>
      <c r="P23" s="18">
        <f t="shared" ca="1" si="9"/>
        <v>0</v>
      </c>
      <c r="Q23" s="19">
        <f ca="1">+R23+S23</f>
        <v>0</v>
      </c>
      <c r="R23" s="18">
        <f t="shared" ref="R23:T38" ca="1" si="10">IFERROR(IF($C$2="Yurtiçi",INDIRECT("'"&amp;$B$2&amp;"'!"&amp;ADDRESS(MATCH($B23,INDIRECT("'"&amp;$B$2&amp;"'!$B$1:$B$1095"),0),MATCH(R$5,INDIRECT("'"&amp;$B$2&amp;"'!5:5"),0))),IF($C$2="Yurtdışı",INDIRECT("'"&amp;$B$2&amp;"'!"&amp;ADDRESS(MATCH($B23,INDIRECT("'"&amp;$B$2&amp;"'!$B$1:$B$1095"),0),MATCH(R$5,INDIRECT("'"&amp;$B$2&amp;"'!5:5"),0)+1)),INDIRECT("'"&amp;$B$2&amp;"'!"&amp;ADDRESS(MATCH($B23,INDIRECT("'"&amp;$B$2&amp;"'!$B$1:$B$1095"),0),MATCH(R$5,INDIRECT("'"&amp;$B$2&amp;"'!5:5"),0)))+INDIRECT("'"&amp;$B$2&amp;"'!"&amp;ADDRESS(MATCH($B23,INDIRECT("'"&amp;$B$2&amp;"'!$B$1:$B$1095"),0),MATCH(R$5,INDIRECT("'"&amp;$B$2&amp;"'!5:5"),0)+1)))),0)</f>
        <v>0</v>
      </c>
      <c r="S23" s="18">
        <f t="shared" ca="1" si="10"/>
        <v>0</v>
      </c>
      <c r="T23" s="18">
        <f t="shared" ca="1" si="10"/>
        <v>0</v>
      </c>
      <c r="U23" s="19">
        <f t="shared" ca="1" si="6"/>
        <v>0</v>
      </c>
    </row>
    <row r="24" spans="1:21" ht="12.75" customHeight="1">
      <c r="A24" s="55" t="s">
        <v>181</v>
      </c>
      <c r="B24" s="17">
        <v>1025</v>
      </c>
      <c r="C24" s="56" t="s">
        <v>147</v>
      </c>
      <c r="D24" s="18">
        <f t="shared" ca="1" si="7"/>
        <v>0</v>
      </c>
      <c r="E24" s="18">
        <f t="shared" ca="1" si="7"/>
        <v>0</v>
      </c>
      <c r="F24" s="18">
        <f t="shared" ca="1" si="7"/>
        <v>0</v>
      </c>
      <c r="G24" s="18">
        <f t="shared" ca="1" si="7"/>
        <v>0</v>
      </c>
      <c r="H24" s="18">
        <f t="shared" ca="1" si="7"/>
        <v>0</v>
      </c>
      <c r="I24" s="18">
        <f t="shared" ca="1" si="7"/>
        <v>0</v>
      </c>
      <c r="J24" s="18">
        <f t="shared" ca="1" si="7"/>
        <v>0</v>
      </c>
      <c r="K24" s="19">
        <f ca="1">L24+M24+N24+Q24</f>
        <v>0</v>
      </c>
      <c r="L24" s="18">
        <f t="shared" ca="1" si="8"/>
        <v>0</v>
      </c>
      <c r="M24" s="18">
        <f t="shared" ca="1" si="8"/>
        <v>0</v>
      </c>
      <c r="N24" s="19">
        <f ca="1">+O24+P24</f>
        <v>0</v>
      </c>
      <c r="O24" s="18">
        <f t="shared" ca="1" si="9"/>
        <v>0</v>
      </c>
      <c r="P24" s="18">
        <f t="shared" ca="1" si="9"/>
        <v>0</v>
      </c>
      <c r="Q24" s="19">
        <f ca="1">+R24+S24</f>
        <v>0</v>
      </c>
      <c r="R24" s="18">
        <f t="shared" ca="1" si="10"/>
        <v>0</v>
      </c>
      <c r="S24" s="18">
        <f t="shared" ca="1" si="10"/>
        <v>0</v>
      </c>
      <c r="T24" s="18">
        <f t="shared" ca="1" si="10"/>
        <v>0</v>
      </c>
      <c r="U24" s="19">
        <f t="shared" ca="1" si="6"/>
        <v>0</v>
      </c>
    </row>
    <row r="25" spans="1:21" ht="12.75" customHeight="1">
      <c r="A25" s="55" t="s">
        <v>183</v>
      </c>
      <c r="B25" s="17">
        <v>1027</v>
      </c>
      <c r="C25" s="56" t="s">
        <v>147</v>
      </c>
      <c r="D25" s="18">
        <f t="shared" ca="1" si="7"/>
        <v>0</v>
      </c>
      <c r="E25" s="18">
        <f t="shared" ca="1" si="7"/>
        <v>0</v>
      </c>
      <c r="F25" s="18">
        <f t="shared" ca="1" si="7"/>
        <v>0</v>
      </c>
      <c r="G25" s="18">
        <f t="shared" ca="1" si="7"/>
        <v>0</v>
      </c>
      <c r="H25" s="18">
        <f t="shared" ca="1" si="7"/>
        <v>0</v>
      </c>
      <c r="I25" s="18">
        <f t="shared" ca="1" si="7"/>
        <v>0</v>
      </c>
      <c r="J25" s="18">
        <f t="shared" ca="1" si="7"/>
        <v>0</v>
      </c>
      <c r="K25" s="19">
        <f t="shared" ref="K25:K72" ca="1" si="11">L25+M25+N25+Q25</f>
        <v>0</v>
      </c>
      <c r="L25" s="18">
        <f t="shared" ca="1" si="8"/>
        <v>0</v>
      </c>
      <c r="M25" s="18">
        <f t="shared" ca="1" si="8"/>
        <v>0</v>
      </c>
      <c r="N25" s="19">
        <f t="shared" ref="N25:N72" ca="1" si="12">+O25+P25</f>
        <v>0</v>
      </c>
      <c r="O25" s="18">
        <f t="shared" ca="1" si="9"/>
        <v>0</v>
      </c>
      <c r="P25" s="18">
        <f t="shared" ca="1" si="9"/>
        <v>0</v>
      </c>
      <c r="Q25" s="19">
        <f t="shared" ref="Q25:Q72" ca="1" si="13">+R25+S25</f>
        <v>0</v>
      </c>
      <c r="R25" s="18">
        <f t="shared" ca="1" si="10"/>
        <v>0</v>
      </c>
      <c r="S25" s="18">
        <f t="shared" ca="1" si="10"/>
        <v>0</v>
      </c>
      <c r="T25" s="18">
        <f t="shared" ca="1" si="10"/>
        <v>0</v>
      </c>
      <c r="U25" s="19">
        <f t="shared" ref="U25:U72" ca="1" si="14">SUM(D25:K25)+T25</f>
        <v>0</v>
      </c>
    </row>
    <row r="26" spans="1:21" ht="12.75" customHeight="1">
      <c r="A26" s="55" t="s">
        <v>185</v>
      </c>
      <c r="B26" s="17">
        <v>1028</v>
      </c>
      <c r="C26" s="56" t="s">
        <v>147</v>
      </c>
      <c r="D26" s="18">
        <f t="shared" ca="1" si="7"/>
        <v>0</v>
      </c>
      <c r="E26" s="18">
        <f t="shared" ca="1" si="7"/>
        <v>0</v>
      </c>
      <c r="F26" s="18">
        <f t="shared" ca="1" si="7"/>
        <v>0</v>
      </c>
      <c r="G26" s="18">
        <f t="shared" ca="1" si="7"/>
        <v>0</v>
      </c>
      <c r="H26" s="18">
        <f t="shared" ca="1" si="7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  <c r="O26" s="18">
        <f t="shared" ca="1" si="9"/>
        <v>0</v>
      </c>
      <c r="P26" s="18">
        <f t="shared" ca="1" si="9"/>
        <v>0</v>
      </c>
      <c r="Q26" s="19">
        <f t="shared" ca="1" si="13"/>
        <v>0</v>
      </c>
      <c r="R26" s="18">
        <f t="shared" ca="1" si="10"/>
        <v>0</v>
      </c>
      <c r="S26" s="18">
        <f t="shared" ca="1" si="10"/>
        <v>0</v>
      </c>
      <c r="T26" s="18">
        <f t="shared" ca="1" si="10"/>
        <v>0</v>
      </c>
      <c r="U26" s="19">
        <f t="shared" ca="1" si="14"/>
        <v>0</v>
      </c>
    </row>
    <row r="27" spans="1:21" ht="12.75" customHeight="1">
      <c r="A27" s="55" t="s">
        <v>187</v>
      </c>
      <c r="B27" s="17">
        <v>1030</v>
      </c>
      <c r="C27" s="56" t="s">
        <v>147</v>
      </c>
      <c r="D27" s="18">
        <f t="shared" ca="1" si="7"/>
        <v>0</v>
      </c>
      <c r="E27" s="18">
        <f t="shared" ca="1" si="7"/>
        <v>0</v>
      </c>
      <c r="F27" s="18">
        <f t="shared" ca="1" si="7"/>
        <v>0</v>
      </c>
      <c r="G27" s="18">
        <f t="shared" ca="1" si="7"/>
        <v>0</v>
      </c>
      <c r="H27" s="18">
        <f t="shared" ca="1" si="7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  <c r="O27" s="18">
        <f t="shared" ca="1" si="9"/>
        <v>0</v>
      </c>
      <c r="P27" s="18">
        <f t="shared" ca="1" si="9"/>
        <v>0</v>
      </c>
      <c r="Q27" s="19">
        <f t="shared" ca="1" si="13"/>
        <v>0</v>
      </c>
      <c r="R27" s="18">
        <f t="shared" ca="1" si="10"/>
        <v>0</v>
      </c>
      <c r="S27" s="18">
        <f t="shared" ca="1" si="10"/>
        <v>0</v>
      </c>
      <c r="T27" s="18">
        <f t="shared" ca="1" si="10"/>
        <v>0</v>
      </c>
      <c r="U27" s="19">
        <f t="shared" ca="1" si="14"/>
        <v>0</v>
      </c>
    </row>
    <row r="28" spans="1:21" ht="12.75" customHeight="1">
      <c r="A28" s="55" t="s">
        <v>189</v>
      </c>
      <c r="B28" s="17">
        <v>1031</v>
      </c>
      <c r="C28" s="56" t="s">
        <v>147</v>
      </c>
      <c r="D28" s="18">
        <f t="shared" ca="1" si="7"/>
        <v>0</v>
      </c>
      <c r="E28" s="18">
        <f t="shared" ca="1" si="7"/>
        <v>0</v>
      </c>
      <c r="F28" s="18">
        <f t="shared" ca="1" si="7"/>
        <v>0</v>
      </c>
      <c r="G28" s="18">
        <f t="shared" ca="1" si="7"/>
        <v>0</v>
      </c>
      <c r="H28" s="18">
        <f t="shared" ca="1" si="7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  <c r="O28" s="18">
        <f t="shared" ca="1" si="9"/>
        <v>0</v>
      </c>
      <c r="P28" s="18">
        <f t="shared" ca="1" si="9"/>
        <v>0</v>
      </c>
      <c r="Q28" s="19">
        <f t="shared" ca="1" si="13"/>
        <v>0</v>
      </c>
      <c r="R28" s="18">
        <f t="shared" ca="1" si="10"/>
        <v>0</v>
      </c>
      <c r="S28" s="18">
        <f t="shared" ca="1" si="10"/>
        <v>0</v>
      </c>
      <c r="T28" s="18">
        <f t="shared" ca="1" si="10"/>
        <v>0</v>
      </c>
      <c r="U28" s="19">
        <f t="shared" ca="1" si="14"/>
        <v>0</v>
      </c>
    </row>
    <row r="29" spans="1:21" ht="12.75" customHeight="1">
      <c r="A29" s="55" t="s">
        <v>191</v>
      </c>
      <c r="B29" s="17">
        <v>1032</v>
      </c>
      <c r="C29" s="56" t="s">
        <v>147</v>
      </c>
      <c r="D29" s="18">
        <f t="shared" ca="1" si="7"/>
        <v>0</v>
      </c>
      <c r="E29" s="18">
        <f t="shared" ca="1" si="7"/>
        <v>0</v>
      </c>
      <c r="F29" s="18">
        <f t="shared" ca="1" si="7"/>
        <v>0</v>
      </c>
      <c r="G29" s="18">
        <f t="shared" ca="1" si="7"/>
        <v>0</v>
      </c>
      <c r="H29" s="18">
        <f t="shared" ca="1" si="7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  <c r="O29" s="18">
        <f t="shared" ca="1" si="9"/>
        <v>0</v>
      </c>
      <c r="P29" s="18">
        <f t="shared" ca="1" si="9"/>
        <v>0</v>
      </c>
      <c r="Q29" s="19">
        <f t="shared" ca="1" si="13"/>
        <v>0</v>
      </c>
      <c r="R29" s="18">
        <f t="shared" ca="1" si="10"/>
        <v>0</v>
      </c>
      <c r="S29" s="18">
        <f t="shared" ca="1" si="10"/>
        <v>0</v>
      </c>
      <c r="T29" s="18">
        <f t="shared" ca="1" si="10"/>
        <v>0</v>
      </c>
      <c r="U29" s="19">
        <f t="shared" ca="1" si="14"/>
        <v>0</v>
      </c>
    </row>
    <row r="30" spans="1:21" ht="12.75" customHeight="1">
      <c r="A30" s="55" t="s">
        <v>193</v>
      </c>
      <c r="B30" s="17">
        <v>1034</v>
      </c>
      <c r="C30" s="56" t="s">
        <v>147</v>
      </c>
      <c r="D30" s="18">
        <f t="shared" ca="1" si="7"/>
        <v>0</v>
      </c>
      <c r="E30" s="18">
        <f t="shared" ca="1" si="7"/>
        <v>0</v>
      </c>
      <c r="F30" s="18">
        <f t="shared" ca="1" si="7"/>
        <v>0</v>
      </c>
      <c r="G30" s="18">
        <f t="shared" ca="1" si="7"/>
        <v>0</v>
      </c>
      <c r="H30" s="18">
        <f t="shared" ca="1" si="7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  <c r="O30" s="18">
        <f t="shared" ca="1" si="9"/>
        <v>0</v>
      </c>
      <c r="P30" s="18">
        <f t="shared" ca="1" si="9"/>
        <v>0</v>
      </c>
      <c r="Q30" s="19">
        <f t="shared" ca="1" si="13"/>
        <v>0</v>
      </c>
      <c r="R30" s="18">
        <f t="shared" ca="1" si="10"/>
        <v>0</v>
      </c>
      <c r="S30" s="18">
        <f t="shared" ca="1" si="10"/>
        <v>0</v>
      </c>
      <c r="T30" s="18">
        <f t="shared" ca="1" si="10"/>
        <v>0</v>
      </c>
      <c r="U30" s="19">
        <f t="shared" ca="1" si="14"/>
        <v>0</v>
      </c>
    </row>
    <row r="31" spans="1:21" ht="12.75" customHeight="1">
      <c r="A31" s="55" t="s">
        <v>195</v>
      </c>
      <c r="B31" s="17">
        <v>1035</v>
      </c>
      <c r="C31" s="56" t="s">
        <v>147</v>
      </c>
      <c r="D31" s="18">
        <f t="shared" ca="1" si="7"/>
        <v>0</v>
      </c>
      <c r="E31" s="18">
        <f t="shared" ca="1" si="7"/>
        <v>0</v>
      </c>
      <c r="F31" s="18">
        <f t="shared" ca="1" si="7"/>
        <v>0</v>
      </c>
      <c r="G31" s="18">
        <f t="shared" ca="1" si="7"/>
        <v>0</v>
      </c>
      <c r="H31" s="18">
        <f t="shared" ca="1" si="7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  <c r="O31" s="18">
        <f t="shared" ca="1" si="9"/>
        <v>0</v>
      </c>
      <c r="P31" s="18">
        <f t="shared" ca="1" si="9"/>
        <v>0</v>
      </c>
      <c r="Q31" s="19">
        <f t="shared" ca="1" si="13"/>
        <v>0</v>
      </c>
      <c r="R31" s="18">
        <f t="shared" ca="1" si="10"/>
        <v>0</v>
      </c>
      <c r="S31" s="18">
        <f t="shared" ca="1" si="10"/>
        <v>0</v>
      </c>
      <c r="T31" s="18">
        <f t="shared" ca="1" si="10"/>
        <v>0</v>
      </c>
      <c r="U31" s="19">
        <f t="shared" ca="1" si="14"/>
        <v>0</v>
      </c>
    </row>
    <row r="32" spans="1:21" ht="12.75" customHeight="1">
      <c r="A32" s="55" t="s">
        <v>197</v>
      </c>
      <c r="B32" s="17">
        <v>1036</v>
      </c>
      <c r="C32" s="56" t="s">
        <v>147</v>
      </c>
      <c r="D32" s="18">
        <f t="shared" ca="1" si="7"/>
        <v>0</v>
      </c>
      <c r="E32" s="18">
        <f t="shared" ca="1" si="7"/>
        <v>0</v>
      </c>
      <c r="F32" s="18">
        <f t="shared" ca="1" si="7"/>
        <v>0</v>
      </c>
      <c r="G32" s="18">
        <f t="shared" ca="1" si="7"/>
        <v>0</v>
      </c>
      <c r="H32" s="18">
        <f t="shared" ca="1" si="7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  <c r="O32" s="18">
        <f t="shared" ca="1" si="9"/>
        <v>0</v>
      </c>
      <c r="P32" s="18">
        <f t="shared" ca="1" si="9"/>
        <v>0</v>
      </c>
      <c r="Q32" s="19">
        <f t="shared" ca="1" si="13"/>
        <v>0</v>
      </c>
      <c r="R32" s="18">
        <f t="shared" ca="1" si="10"/>
        <v>0</v>
      </c>
      <c r="S32" s="18">
        <f t="shared" ca="1" si="10"/>
        <v>0</v>
      </c>
      <c r="T32" s="18">
        <f t="shared" ca="1" si="10"/>
        <v>0</v>
      </c>
      <c r="U32" s="19">
        <f t="shared" ca="1" si="14"/>
        <v>0</v>
      </c>
    </row>
    <row r="33" spans="1:21" ht="12.75" customHeight="1">
      <c r="A33" s="55" t="s">
        <v>199</v>
      </c>
      <c r="B33" s="17">
        <v>1037</v>
      </c>
      <c r="C33" s="56" t="s">
        <v>147</v>
      </c>
      <c r="D33" s="18">
        <f t="shared" ca="1" si="7"/>
        <v>0</v>
      </c>
      <c r="E33" s="18">
        <f t="shared" ca="1" si="7"/>
        <v>0</v>
      </c>
      <c r="F33" s="18">
        <f t="shared" ca="1" si="7"/>
        <v>0</v>
      </c>
      <c r="G33" s="18">
        <f t="shared" ca="1" si="7"/>
        <v>0</v>
      </c>
      <c r="H33" s="18">
        <f t="shared" ca="1" si="7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  <c r="O33" s="18">
        <f t="shared" ca="1" si="9"/>
        <v>0</v>
      </c>
      <c r="P33" s="18">
        <f t="shared" ca="1" si="9"/>
        <v>0</v>
      </c>
      <c r="Q33" s="19">
        <f t="shared" ca="1" si="13"/>
        <v>0</v>
      </c>
      <c r="R33" s="18">
        <f t="shared" ca="1" si="10"/>
        <v>0</v>
      </c>
      <c r="S33" s="18">
        <f t="shared" ca="1" si="10"/>
        <v>0</v>
      </c>
      <c r="T33" s="18">
        <f t="shared" ca="1" si="10"/>
        <v>0</v>
      </c>
      <c r="U33" s="19">
        <f t="shared" ca="1" si="14"/>
        <v>0</v>
      </c>
    </row>
    <row r="34" spans="1:21" ht="12.75" customHeight="1">
      <c r="A34" s="55" t="s">
        <v>201</v>
      </c>
      <c r="B34" s="17">
        <v>1038</v>
      </c>
      <c r="C34" s="56" t="s">
        <v>147</v>
      </c>
      <c r="D34" s="18">
        <f t="shared" ca="1" si="7"/>
        <v>0</v>
      </c>
      <c r="E34" s="18">
        <f t="shared" ca="1" si="7"/>
        <v>0</v>
      </c>
      <c r="F34" s="18">
        <f t="shared" ca="1" si="7"/>
        <v>0</v>
      </c>
      <c r="G34" s="18">
        <f t="shared" ca="1" si="7"/>
        <v>0</v>
      </c>
      <c r="H34" s="18">
        <f t="shared" ca="1" si="7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  <c r="O34" s="18">
        <f t="shared" ca="1" si="9"/>
        <v>0</v>
      </c>
      <c r="P34" s="18">
        <f t="shared" ca="1" si="9"/>
        <v>0</v>
      </c>
      <c r="Q34" s="19">
        <f t="shared" ca="1" si="13"/>
        <v>0</v>
      </c>
      <c r="R34" s="18">
        <f t="shared" ca="1" si="10"/>
        <v>0</v>
      </c>
      <c r="S34" s="18">
        <f t="shared" ca="1" si="10"/>
        <v>0</v>
      </c>
      <c r="T34" s="18">
        <f t="shared" ca="1" si="10"/>
        <v>0</v>
      </c>
      <c r="U34" s="19">
        <f t="shared" ca="1" si="14"/>
        <v>0</v>
      </c>
    </row>
    <row r="35" spans="1:21" ht="12.75" customHeight="1">
      <c r="A35" s="55" t="s">
        <v>203</v>
      </c>
      <c r="B35" s="17">
        <v>1039</v>
      </c>
      <c r="C35" s="56" t="s">
        <v>147</v>
      </c>
      <c r="D35" s="18">
        <f t="shared" ca="1" si="7"/>
        <v>0</v>
      </c>
      <c r="E35" s="18">
        <f t="shared" ca="1" si="7"/>
        <v>0</v>
      </c>
      <c r="F35" s="18">
        <f t="shared" ca="1" si="7"/>
        <v>0</v>
      </c>
      <c r="G35" s="18">
        <f t="shared" ca="1" si="7"/>
        <v>0</v>
      </c>
      <c r="H35" s="18">
        <f t="shared" ca="1" si="7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  <c r="O35" s="18">
        <f t="shared" ca="1" si="9"/>
        <v>0</v>
      </c>
      <c r="P35" s="18">
        <f t="shared" ca="1" si="9"/>
        <v>0</v>
      </c>
      <c r="Q35" s="19">
        <f t="shared" ca="1" si="13"/>
        <v>0</v>
      </c>
      <c r="R35" s="18">
        <f t="shared" ca="1" si="10"/>
        <v>0</v>
      </c>
      <c r="S35" s="18">
        <f t="shared" ca="1" si="10"/>
        <v>0</v>
      </c>
      <c r="T35" s="18">
        <f t="shared" ca="1" si="10"/>
        <v>0</v>
      </c>
      <c r="U35" s="19">
        <f t="shared" ca="1" si="14"/>
        <v>0</v>
      </c>
    </row>
    <row r="36" spans="1:21" ht="12.75" customHeight="1">
      <c r="A36" s="55" t="s">
        <v>205</v>
      </c>
      <c r="B36" s="17">
        <v>1040</v>
      </c>
      <c r="C36" s="56" t="s">
        <v>147</v>
      </c>
      <c r="D36" s="18">
        <f t="shared" ca="1" si="7"/>
        <v>0</v>
      </c>
      <c r="E36" s="18">
        <f t="shared" ca="1" si="7"/>
        <v>0</v>
      </c>
      <c r="F36" s="18">
        <f t="shared" ca="1" si="7"/>
        <v>0</v>
      </c>
      <c r="G36" s="18">
        <f t="shared" ca="1" si="7"/>
        <v>0</v>
      </c>
      <c r="H36" s="18">
        <f t="shared" ca="1" si="7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  <c r="O36" s="18">
        <f t="shared" ca="1" si="9"/>
        <v>0</v>
      </c>
      <c r="P36" s="18">
        <f t="shared" ca="1" si="9"/>
        <v>0</v>
      </c>
      <c r="Q36" s="19">
        <f t="shared" ca="1" si="13"/>
        <v>0</v>
      </c>
      <c r="R36" s="18">
        <f t="shared" ca="1" si="10"/>
        <v>0</v>
      </c>
      <c r="S36" s="18">
        <f t="shared" ca="1" si="10"/>
        <v>0</v>
      </c>
      <c r="T36" s="18">
        <f t="shared" ca="1" si="10"/>
        <v>0</v>
      </c>
      <c r="U36" s="19">
        <f t="shared" ca="1" si="14"/>
        <v>0</v>
      </c>
    </row>
    <row r="37" spans="1:21" ht="12.75" customHeight="1">
      <c r="A37" s="55" t="s">
        <v>207</v>
      </c>
      <c r="B37" s="17">
        <v>1043</v>
      </c>
      <c r="C37" s="56" t="s">
        <v>147</v>
      </c>
      <c r="D37" s="18">
        <f t="shared" ca="1" si="7"/>
        <v>0</v>
      </c>
      <c r="E37" s="18">
        <f t="shared" ca="1" si="7"/>
        <v>0</v>
      </c>
      <c r="F37" s="18">
        <f t="shared" ca="1" si="7"/>
        <v>0</v>
      </c>
      <c r="G37" s="18">
        <f t="shared" ca="1" si="7"/>
        <v>0</v>
      </c>
      <c r="H37" s="18">
        <f t="shared" ca="1" si="7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  <c r="O37" s="18">
        <f t="shared" ca="1" si="9"/>
        <v>0</v>
      </c>
      <c r="P37" s="18">
        <f t="shared" ca="1" si="9"/>
        <v>0</v>
      </c>
      <c r="Q37" s="19">
        <f t="shared" ca="1" si="13"/>
        <v>0</v>
      </c>
      <c r="R37" s="18">
        <f t="shared" ca="1" si="10"/>
        <v>0</v>
      </c>
      <c r="S37" s="18">
        <f t="shared" ca="1" si="10"/>
        <v>0</v>
      </c>
      <c r="T37" s="18">
        <f t="shared" ca="1" si="10"/>
        <v>0</v>
      </c>
      <c r="U37" s="19">
        <f t="shared" ca="1" si="14"/>
        <v>0</v>
      </c>
    </row>
    <row r="38" spans="1:21" ht="12.75" customHeight="1">
      <c r="A38" s="55" t="s">
        <v>209</v>
      </c>
      <c r="B38" s="17">
        <v>1044</v>
      </c>
      <c r="C38" s="56" t="s">
        <v>147</v>
      </c>
      <c r="D38" s="18">
        <f t="shared" ca="1" si="7"/>
        <v>0</v>
      </c>
      <c r="E38" s="18">
        <f t="shared" ca="1" si="7"/>
        <v>0</v>
      </c>
      <c r="F38" s="18">
        <f t="shared" ca="1" si="7"/>
        <v>0</v>
      </c>
      <c r="G38" s="18">
        <f t="shared" ca="1" si="7"/>
        <v>0</v>
      </c>
      <c r="H38" s="18">
        <f t="shared" ca="1" si="7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  <c r="O38" s="18">
        <f t="shared" ca="1" si="9"/>
        <v>0</v>
      </c>
      <c r="P38" s="18">
        <f t="shared" ca="1" si="9"/>
        <v>0</v>
      </c>
      <c r="Q38" s="19">
        <f t="shared" ca="1" si="13"/>
        <v>0</v>
      </c>
      <c r="R38" s="18">
        <f t="shared" ca="1" si="10"/>
        <v>0</v>
      </c>
      <c r="S38" s="18">
        <f t="shared" ca="1" si="10"/>
        <v>0</v>
      </c>
      <c r="T38" s="18">
        <f t="shared" ca="1" si="10"/>
        <v>0</v>
      </c>
      <c r="U38" s="19">
        <f t="shared" ca="1" si="14"/>
        <v>0</v>
      </c>
    </row>
    <row r="39" spans="1:2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15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15"/>
        <v>0</v>
      </c>
      <c r="F39" s="18">
        <f t="shared" ca="1" si="15"/>
        <v>0</v>
      </c>
      <c r="G39" s="18">
        <f t="shared" ca="1" si="15"/>
        <v>0</v>
      </c>
      <c r="H39" s="18">
        <f t="shared" ca="1" si="15"/>
        <v>0</v>
      </c>
      <c r="I39" s="18">
        <f t="shared" ca="1" si="15"/>
        <v>0</v>
      </c>
      <c r="J39" s="18">
        <f t="shared" ca="1" si="15"/>
        <v>0</v>
      </c>
      <c r="K39" s="19">
        <f t="shared" ca="1" si="11"/>
        <v>0</v>
      </c>
      <c r="L39" s="18">
        <f t="shared" ref="L39:M54" ca="1" si="16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6"/>
        <v>0</v>
      </c>
      <c r="N39" s="19">
        <f t="shared" ca="1" si="12"/>
        <v>0</v>
      </c>
      <c r="O39" s="18">
        <f t="shared" ref="O39:P54" ca="1" si="17">IFERROR(IF($C$2="Yurtiçi",INDIRECT("'"&amp;$B$2&amp;"'!"&amp;ADDRESS(MATCH($B39,INDIRECT("'"&amp;$B$2&amp;"'!$B$1:$B$1095"),0),MATCH(O$5,INDIRECT("'"&amp;$B$2&amp;"'!5:5"),0))),IF($C$2="Yurtdışı",INDIRECT("'"&amp;$B$2&amp;"'!"&amp;ADDRESS(MATCH($B39,INDIRECT("'"&amp;$B$2&amp;"'!$B$1:$B$1095"),0),MATCH(O$5,INDIRECT("'"&amp;$B$2&amp;"'!5:5"),0)+1)),INDIRECT("'"&amp;$B$2&amp;"'!"&amp;ADDRESS(MATCH($B39,INDIRECT("'"&amp;$B$2&amp;"'!$B$1:$B$1095"),0),MATCH(O$5,INDIRECT("'"&amp;$B$2&amp;"'!5:5"),0)))+INDIRECT("'"&amp;$B$2&amp;"'!"&amp;ADDRESS(MATCH($B39,INDIRECT("'"&amp;$B$2&amp;"'!$B$1:$B$1095"),0),MATCH(O$5,INDIRECT("'"&amp;$B$2&amp;"'!5:5"),0)+1)))),0)</f>
        <v>0</v>
      </c>
      <c r="P39" s="18">
        <f t="shared" ca="1" si="17"/>
        <v>0</v>
      </c>
      <c r="Q39" s="19">
        <f t="shared" ca="1" si="13"/>
        <v>0</v>
      </c>
      <c r="R39" s="18">
        <f t="shared" ref="R39:T54" ca="1" si="18">IFERROR(IF($C$2="Yurtiçi",INDIRECT("'"&amp;$B$2&amp;"'!"&amp;ADDRESS(MATCH($B39,INDIRECT("'"&amp;$B$2&amp;"'!$B$1:$B$1095"),0),MATCH(R$5,INDIRECT("'"&amp;$B$2&amp;"'!5:5"),0))),IF($C$2="Yurtdışı",INDIRECT("'"&amp;$B$2&amp;"'!"&amp;ADDRESS(MATCH($B39,INDIRECT("'"&amp;$B$2&amp;"'!$B$1:$B$1095"),0),MATCH(R$5,INDIRECT("'"&amp;$B$2&amp;"'!5:5"),0)+1)),INDIRECT("'"&amp;$B$2&amp;"'!"&amp;ADDRESS(MATCH($B39,INDIRECT("'"&amp;$B$2&amp;"'!$B$1:$B$1095"),0),MATCH(R$5,INDIRECT("'"&amp;$B$2&amp;"'!5:5"),0)))+INDIRECT("'"&amp;$B$2&amp;"'!"&amp;ADDRESS(MATCH($B39,INDIRECT("'"&amp;$B$2&amp;"'!$B$1:$B$1095"),0),MATCH(R$5,INDIRECT("'"&amp;$B$2&amp;"'!5:5"),0)+1)))),0)</f>
        <v>0</v>
      </c>
      <c r="S39" s="18">
        <f t="shared" ca="1" si="18"/>
        <v>0</v>
      </c>
      <c r="T39" s="18">
        <f t="shared" ca="1" si="18"/>
        <v>0</v>
      </c>
      <c r="U39" s="19">
        <f t="shared" ca="1" si="14"/>
        <v>0</v>
      </c>
    </row>
    <row r="40" spans="1:21" ht="12.75" customHeight="1">
      <c r="A40" s="55" t="s">
        <v>213</v>
      </c>
      <c r="B40" s="17">
        <v>1046</v>
      </c>
      <c r="C40" s="56" t="s">
        <v>147</v>
      </c>
      <c r="D40" s="18">
        <f t="shared" ca="1" si="15"/>
        <v>0</v>
      </c>
      <c r="E40" s="18">
        <f t="shared" ca="1" si="15"/>
        <v>0</v>
      </c>
      <c r="F40" s="18">
        <f t="shared" ca="1" si="15"/>
        <v>0</v>
      </c>
      <c r="G40" s="18">
        <f t="shared" ca="1" si="15"/>
        <v>0</v>
      </c>
      <c r="H40" s="18">
        <f t="shared" ca="1" si="15"/>
        <v>0</v>
      </c>
      <c r="I40" s="18">
        <f t="shared" ca="1" si="15"/>
        <v>0</v>
      </c>
      <c r="J40" s="18">
        <f t="shared" ca="1" si="15"/>
        <v>0</v>
      </c>
      <c r="K40" s="19">
        <f t="shared" ca="1" si="11"/>
        <v>0</v>
      </c>
      <c r="L40" s="18">
        <f t="shared" ca="1" si="16"/>
        <v>0</v>
      </c>
      <c r="M40" s="18">
        <f t="shared" ca="1" si="16"/>
        <v>0</v>
      </c>
      <c r="N40" s="19">
        <f t="shared" ca="1" si="12"/>
        <v>0</v>
      </c>
      <c r="O40" s="18">
        <f t="shared" ca="1" si="17"/>
        <v>0</v>
      </c>
      <c r="P40" s="18">
        <f t="shared" ca="1" si="17"/>
        <v>0</v>
      </c>
      <c r="Q40" s="19">
        <f t="shared" ca="1" si="13"/>
        <v>0</v>
      </c>
      <c r="R40" s="18">
        <f t="shared" ca="1" si="18"/>
        <v>0</v>
      </c>
      <c r="S40" s="18">
        <f t="shared" ca="1" si="18"/>
        <v>0</v>
      </c>
      <c r="T40" s="18">
        <f t="shared" ca="1" si="18"/>
        <v>0</v>
      </c>
      <c r="U40" s="19">
        <f t="shared" ca="1" si="14"/>
        <v>0</v>
      </c>
    </row>
    <row r="41" spans="1:21" ht="12.9" customHeight="1">
      <c r="A41" s="55" t="s">
        <v>215</v>
      </c>
      <c r="B41" s="17">
        <v>1048</v>
      </c>
      <c r="C41" s="56" t="s">
        <v>147</v>
      </c>
      <c r="D41" s="18">
        <f t="shared" ca="1" si="15"/>
        <v>0</v>
      </c>
      <c r="E41" s="18">
        <f t="shared" ca="1" si="15"/>
        <v>0</v>
      </c>
      <c r="F41" s="18">
        <f t="shared" ca="1" si="15"/>
        <v>0</v>
      </c>
      <c r="G41" s="18">
        <f t="shared" ca="1" si="15"/>
        <v>0</v>
      </c>
      <c r="H41" s="18">
        <f t="shared" ca="1" si="15"/>
        <v>0</v>
      </c>
      <c r="I41" s="18">
        <f t="shared" ca="1" si="15"/>
        <v>0</v>
      </c>
      <c r="J41" s="18">
        <f t="shared" ca="1" si="15"/>
        <v>0</v>
      </c>
      <c r="K41" s="19">
        <f t="shared" ca="1" si="11"/>
        <v>0</v>
      </c>
      <c r="L41" s="18">
        <f t="shared" ca="1" si="16"/>
        <v>0</v>
      </c>
      <c r="M41" s="18">
        <f t="shared" ca="1" si="16"/>
        <v>0</v>
      </c>
      <c r="N41" s="19">
        <f t="shared" ca="1" si="12"/>
        <v>0</v>
      </c>
      <c r="O41" s="18">
        <f t="shared" ca="1" si="17"/>
        <v>0</v>
      </c>
      <c r="P41" s="18">
        <f t="shared" ca="1" si="17"/>
        <v>0</v>
      </c>
      <c r="Q41" s="19">
        <f t="shared" ca="1" si="13"/>
        <v>0</v>
      </c>
      <c r="R41" s="18">
        <f t="shared" ca="1" si="18"/>
        <v>0</v>
      </c>
      <c r="S41" s="18">
        <f t="shared" ca="1" si="18"/>
        <v>0</v>
      </c>
      <c r="T41" s="18">
        <f t="shared" ca="1" si="18"/>
        <v>0</v>
      </c>
      <c r="U41" s="19">
        <f t="shared" ca="1" si="14"/>
        <v>0</v>
      </c>
    </row>
    <row r="42" spans="1:21" ht="12.75" customHeight="1">
      <c r="A42" s="55" t="s">
        <v>217</v>
      </c>
      <c r="B42" s="17">
        <v>1049</v>
      </c>
      <c r="C42" s="56" t="s">
        <v>147</v>
      </c>
      <c r="D42" s="18">
        <f t="shared" ca="1" si="15"/>
        <v>0</v>
      </c>
      <c r="E42" s="18">
        <f t="shared" ca="1" si="15"/>
        <v>0</v>
      </c>
      <c r="F42" s="18">
        <f t="shared" ca="1" si="15"/>
        <v>0</v>
      </c>
      <c r="G42" s="18">
        <f t="shared" ca="1" si="15"/>
        <v>0</v>
      </c>
      <c r="H42" s="18">
        <f t="shared" ca="1" si="15"/>
        <v>0</v>
      </c>
      <c r="I42" s="18">
        <f t="shared" ca="1" si="15"/>
        <v>0</v>
      </c>
      <c r="J42" s="18">
        <f t="shared" ca="1" si="15"/>
        <v>0</v>
      </c>
      <c r="K42" s="19">
        <f t="shared" ca="1" si="11"/>
        <v>0</v>
      </c>
      <c r="L42" s="18">
        <f t="shared" ca="1" si="16"/>
        <v>0</v>
      </c>
      <c r="M42" s="18">
        <f t="shared" ca="1" si="16"/>
        <v>0</v>
      </c>
      <c r="N42" s="19">
        <f t="shared" ca="1" si="12"/>
        <v>0</v>
      </c>
      <c r="O42" s="18">
        <f t="shared" ca="1" si="17"/>
        <v>0</v>
      </c>
      <c r="P42" s="18">
        <f t="shared" ca="1" si="17"/>
        <v>0</v>
      </c>
      <c r="Q42" s="19">
        <f t="shared" ca="1" si="13"/>
        <v>0</v>
      </c>
      <c r="R42" s="18">
        <f t="shared" ca="1" si="18"/>
        <v>0</v>
      </c>
      <c r="S42" s="18">
        <f t="shared" ca="1" si="18"/>
        <v>0</v>
      </c>
      <c r="T42" s="18">
        <f t="shared" ca="1" si="18"/>
        <v>0</v>
      </c>
      <c r="U42" s="19">
        <f t="shared" ca="1" si="14"/>
        <v>0</v>
      </c>
    </row>
    <row r="43" spans="1:21" ht="12.75" customHeight="1">
      <c r="A43" s="55" t="s">
        <v>219</v>
      </c>
      <c r="B43" s="17">
        <v>1051</v>
      </c>
      <c r="C43" s="56" t="s">
        <v>147</v>
      </c>
      <c r="D43" s="18">
        <f t="shared" ca="1" si="15"/>
        <v>0</v>
      </c>
      <c r="E43" s="18">
        <f t="shared" ca="1" si="15"/>
        <v>0</v>
      </c>
      <c r="F43" s="18">
        <f t="shared" ca="1" si="15"/>
        <v>0</v>
      </c>
      <c r="G43" s="18">
        <f t="shared" ca="1" si="15"/>
        <v>0</v>
      </c>
      <c r="H43" s="18">
        <f t="shared" ca="1" si="15"/>
        <v>0</v>
      </c>
      <c r="I43" s="18">
        <f t="shared" ca="1" si="15"/>
        <v>0</v>
      </c>
      <c r="J43" s="18">
        <f t="shared" ca="1" si="15"/>
        <v>0</v>
      </c>
      <c r="K43" s="19">
        <f t="shared" ca="1" si="11"/>
        <v>0</v>
      </c>
      <c r="L43" s="18">
        <f t="shared" ca="1" si="16"/>
        <v>0</v>
      </c>
      <c r="M43" s="18">
        <f t="shared" ca="1" si="16"/>
        <v>0</v>
      </c>
      <c r="N43" s="19">
        <f t="shared" ca="1" si="12"/>
        <v>0</v>
      </c>
      <c r="O43" s="18">
        <f t="shared" ca="1" si="17"/>
        <v>0</v>
      </c>
      <c r="P43" s="18">
        <f t="shared" ca="1" si="17"/>
        <v>0</v>
      </c>
      <c r="Q43" s="19">
        <f t="shared" ca="1" si="13"/>
        <v>0</v>
      </c>
      <c r="R43" s="18">
        <f t="shared" ca="1" si="18"/>
        <v>0</v>
      </c>
      <c r="S43" s="18">
        <f t="shared" ca="1" si="18"/>
        <v>0</v>
      </c>
      <c r="T43" s="18">
        <f t="shared" ca="1" si="18"/>
        <v>0</v>
      </c>
      <c r="U43" s="19">
        <f t="shared" ca="1" si="14"/>
        <v>0</v>
      </c>
    </row>
    <row r="44" spans="1:21" ht="12.75" customHeight="1">
      <c r="A44" s="55" t="s">
        <v>221</v>
      </c>
      <c r="B44" s="17">
        <v>1052</v>
      </c>
      <c r="C44" s="56" t="s">
        <v>147</v>
      </c>
      <c r="D44" s="18">
        <f t="shared" ca="1" si="15"/>
        <v>0</v>
      </c>
      <c r="E44" s="18">
        <f t="shared" ca="1" si="15"/>
        <v>0</v>
      </c>
      <c r="F44" s="18">
        <f t="shared" ca="1" si="15"/>
        <v>0</v>
      </c>
      <c r="G44" s="18">
        <f t="shared" ca="1" si="15"/>
        <v>0</v>
      </c>
      <c r="H44" s="18">
        <f t="shared" ca="1" si="15"/>
        <v>0</v>
      </c>
      <c r="I44" s="18">
        <f t="shared" ca="1" si="15"/>
        <v>0</v>
      </c>
      <c r="J44" s="18">
        <f t="shared" ca="1" si="15"/>
        <v>0</v>
      </c>
      <c r="K44" s="19">
        <f t="shared" ca="1" si="11"/>
        <v>0</v>
      </c>
      <c r="L44" s="18">
        <f t="shared" ca="1" si="16"/>
        <v>0</v>
      </c>
      <c r="M44" s="18">
        <f t="shared" ca="1" si="16"/>
        <v>0</v>
      </c>
      <c r="N44" s="19">
        <f t="shared" ca="1" si="12"/>
        <v>0</v>
      </c>
      <c r="O44" s="18">
        <f t="shared" ca="1" si="17"/>
        <v>0</v>
      </c>
      <c r="P44" s="18">
        <f t="shared" ca="1" si="17"/>
        <v>0</v>
      </c>
      <c r="Q44" s="19">
        <f t="shared" ca="1" si="13"/>
        <v>0</v>
      </c>
      <c r="R44" s="18">
        <f t="shared" ca="1" si="18"/>
        <v>0</v>
      </c>
      <c r="S44" s="18">
        <f t="shared" ca="1" si="18"/>
        <v>0</v>
      </c>
      <c r="T44" s="18">
        <f t="shared" ca="1" si="18"/>
        <v>0</v>
      </c>
      <c r="U44" s="19">
        <f t="shared" ca="1" si="14"/>
        <v>0</v>
      </c>
    </row>
    <row r="45" spans="1:21" ht="12.75" customHeight="1">
      <c r="A45" s="55" t="s">
        <v>223</v>
      </c>
      <c r="B45" s="17">
        <v>1053</v>
      </c>
      <c r="C45" s="56" t="s">
        <v>147</v>
      </c>
      <c r="D45" s="18">
        <f t="shared" ca="1" si="15"/>
        <v>0</v>
      </c>
      <c r="E45" s="18">
        <f t="shared" ca="1" si="15"/>
        <v>0</v>
      </c>
      <c r="F45" s="18">
        <f t="shared" ca="1" si="15"/>
        <v>0</v>
      </c>
      <c r="G45" s="18">
        <f t="shared" ca="1" si="15"/>
        <v>0</v>
      </c>
      <c r="H45" s="18">
        <f t="shared" ca="1" si="15"/>
        <v>0</v>
      </c>
      <c r="I45" s="18">
        <f t="shared" ca="1" si="15"/>
        <v>0</v>
      </c>
      <c r="J45" s="18">
        <f t="shared" ca="1" si="15"/>
        <v>0</v>
      </c>
      <c r="K45" s="19">
        <f t="shared" ca="1" si="11"/>
        <v>0</v>
      </c>
      <c r="L45" s="18">
        <f t="shared" ca="1" si="16"/>
        <v>0</v>
      </c>
      <c r="M45" s="18">
        <f t="shared" ca="1" si="16"/>
        <v>0</v>
      </c>
      <c r="N45" s="19">
        <f t="shared" ca="1" si="12"/>
        <v>0</v>
      </c>
      <c r="O45" s="18">
        <f t="shared" ca="1" si="17"/>
        <v>0</v>
      </c>
      <c r="P45" s="18">
        <f t="shared" ca="1" si="17"/>
        <v>0</v>
      </c>
      <c r="Q45" s="19">
        <f t="shared" ca="1" si="13"/>
        <v>0</v>
      </c>
      <c r="R45" s="18">
        <f t="shared" ca="1" si="18"/>
        <v>0</v>
      </c>
      <c r="S45" s="18">
        <f t="shared" ca="1" si="18"/>
        <v>0</v>
      </c>
      <c r="T45" s="18">
        <f t="shared" ca="1" si="18"/>
        <v>0</v>
      </c>
      <c r="U45" s="19">
        <f t="shared" ca="1" si="14"/>
        <v>0</v>
      </c>
    </row>
    <row r="46" spans="1:21" ht="12.75" customHeight="1">
      <c r="A46" s="55" t="s">
        <v>225</v>
      </c>
      <c r="B46" s="17">
        <v>1055</v>
      </c>
      <c r="C46" s="56" t="s">
        <v>147</v>
      </c>
      <c r="D46" s="18">
        <f t="shared" ca="1" si="15"/>
        <v>0</v>
      </c>
      <c r="E46" s="18">
        <f t="shared" ca="1" si="15"/>
        <v>0</v>
      </c>
      <c r="F46" s="18">
        <f t="shared" ca="1" si="15"/>
        <v>0</v>
      </c>
      <c r="G46" s="18">
        <f t="shared" ca="1" si="15"/>
        <v>0</v>
      </c>
      <c r="H46" s="18">
        <f t="shared" ca="1" si="15"/>
        <v>0</v>
      </c>
      <c r="I46" s="18">
        <f t="shared" ca="1" si="15"/>
        <v>0</v>
      </c>
      <c r="J46" s="18">
        <f t="shared" ca="1" si="15"/>
        <v>0</v>
      </c>
      <c r="K46" s="19">
        <f t="shared" ca="1" si="11"/>
        <v>0</v>
      </c>
      <c r="L46" s="18">
        <f t="shared" ca="1" si="16"/>
        <v>0</v>
      </c>
      <c r="M46" s="18">
        <f t="shared" ca="1" si="16"/>
        <v>0</v>
      </c>
      <c r="N46" s="19">
        <f t="shared" ca="1" si="12"/>
        <v>0</v>
      </c>
      <c r="O46" s="18">
        <f t="shared" ca="1" si="17"/>
        <v>0</v>
      </c>
      <c r="P46" s="18">
        <f t="shared" ca="1" si="17"/>
        <v>0</v>
      </c>
      <c r="Q46" s="19">
        <f t="shared" ca="1" si="13"/>
        <v>0</v>
      </c>
      <c r="R46" s="18">
        <f t="shared" ca="1" si="18"/>
        <v>0</v>
      </c>
      <c r="S46" s="18">
        <f t="shared" ca="1" si="18"/>
        <v>0</v>
      </c>
      <c r="T46" s="18">
        <f t="shared" ca="1" si="18"/>
        <v>0</v>
      </c>
      <c r="U46" s="19">
        <f t="shared" ca="1" si="14"/>
        <v>0</v>
      </c>
    </row>
    <row r="47" spans="1:21" ht="12.75" customHeight="1">
      <c r="A47" s="55" t="s">
        <v>227</v>
      </c>
      <c r="B47" s="17">
        <v>1056</v>
      </c>
      <c r="C47" s="56" t="s">
        <v>147</v>
      </c>
      <c r="D47" s="18">
        <f t="shared" ca="1" si="15"/>
        <v>0</v>
      </c>
      <c r="E47" s="18">
        <f t="shared" ca="1" si="15"/>
        <v>0</v>
      </c>
      <c r="F47" s="18">
        <f t="shared" ca="1" si="15"/>
        <v>0</v>
      </c>
      <c r="G47" s="18">
        <f t="shared" ca="1" si="15"/>
        <v>0</v>
      </c>
      <c r="H47" s="18">
        <f t="shared" ca="1" si="15"/>
        <v>0</v>
      </c>
      <c r="I47" s="18">
        <f t="shared" ca="1" si="15"/>
        <v>0</v>
      </c>
      <c r="J47" s="18">
        <f t="shared" ca="1" si="15"/>
        <v>0</v>
      </c>
      <c r="K47" s="19">
        <f t="shared" ca="1" si="11"/>
        <v>0</v>
      </c>
      <c r="L47" s="18">
        <f t="shared" ca="1" si="16"/>
        <v>0</v>
      </c>
      <c r="M47" s="18">
        <f t="shared" ca="1" si="16"/>
        <v>0</v>
      </c>
      <c r="N47" s="19">
        <f t="shared" ca="1" si="12"/>
        <v>0</v>
      </c>
      <c r="O47" s="18">
        <f t="shared" ca="1" si="17"/>
        <v>0</v>
      </c>
      <c r="P47" s="18">
        <f t="shared" ca="1" si="17"/>
        <v>0</v>
      </c>
      <c r="Q47" s="19">
        <f t="shared" ca="1" si="13"/>
        <v>0</v>
      </c>
      <c r="R47" s="18">
        <f t="shared" ca="1" si="18"/>
        <v>0</v>
      </c>
      <c r="S47" s="18">
        <f t="shared" ca="1" si="18"/>
        <v>0</v>
      </c>
      <c r="T47" s="18">
        <f t="shared" ca="1" si="18"/>
        <v>0</v>
      </c>
      <c r="U47" s="19">
        <f t="shared" ca="1" si="14"/>
        <v>0</v>
      </c>
    </row>
    <row r="48" spans="1:21" ht="12.75" customHeight="1">
      <c r="A48" s="55" t="s">
        <v>229</v>
      </c>
      <c r="B48" s="17">
        <v>1057</v>
      </c>
      <c r="C48" s="56" t="s">
        <v>147</v>
      </c>
      <c r="D48" s="18">
        <f t="shared" ca="1" si="15"/>
        <v>0</v>
      </c>
      <c r="E48" s="18">
        <f t="shared" ca="1" si="15"/>
        <v>0</v>
      </c>
      <c r="F48" s="18">
        <f t="shared" ca="1" si="15"/>
        <v>0</v>
      </c>
      <c r="G48" s="18">
        <f t="shared" ca="1" si="15"/>
        <v>0</v>
      </c>
      <c r="H48" s="18">
        <f t="shared" ca="1" si="15"/>
        <v>0</v>
      </c>
      <c r="I48" s="18">
        <f t="shared" ca="1" si="15"/>
        <v>0</v>
      </c>
      <c r="J48" s="18">
        <f t="shared" ca="1" si="15"/>
        <v>0</v>
      </c>
      <c r="K48" s="19">
        <f t="shared" ca="1" si="11"/>
        <v>0</v>
      </c>
      <c r="L48" s="18">
        <f t="shared" ca="1" si="16"/>
        <v>0</v>
      </c>
      <c r="M48" s="18">
        <f t="shared" ca="1" si="16"/>
        <v>0</v>
      </c>
      <c r="N48" s="19">
        <f t="shared" ca="1" si="12"/>
        <v>0</v>
      </c>
      <c r="O48" s="18">
        <f t="shared" ca="1" si="17"/>
        <v>0</v>
      </c>
      <c r="P48" s="18">
        <f t="shared" ca="1" si="17"/>
        <v>0</v>
      </c>
      <c r="Q48" s="19">
        <f t="shared" ca="1" si="13"/>
        <v>0</v>
      </c>
      <c r="R48" s="18">
        <f t="shared" ca="1" si="18"/>
        <v>0</v>
      </c>
      <c r="S48" s="18">
        <f t="shared" ca="1" si="18"/>
        <v>0</v>
      </c>
      <c r="T48" s="18">
        <f t="shared" ca="1" si="18"/>
        <v>0</v>
      </c>
      <c r="U48" s="19">
        <f t="shared" ca="1" si="14"/>
        <v>0</v>
      </c>
    </row>
    <row r="49" spans="1:21" ht="12.75" customHeight="1">
      <c r="A49" s="55" t="s">
        <v>231</v>
      </c>
      <c r="B49" s="17">
        <v>1058</v>
      </c>
      <c r="C49" s="56" t="s">
        <v>147</v>
      </c>
      <c r="D49" s="18">
        <f t="shared" ca="1" si="15"/>
        <v>0</v>
      </c>
      <c r="E49" s="18">
        <f t="shared" ca="1" si="15"/>
        <v>0</v>
      </c>
      <c r="F49" s="18">
        <f t="shared" ca="1" si="15"/>
        <v>0</v>
      </c>
      <c r="G49" s="18">
        <f t="shared" ca="1" si="15"/>
        <v>0</v>
      </c>
      <c r="H49" s="18">
        <f t="shared" ca="1" si="15"/>
        <v>0</v>
      </c>
      <c r="I49" s="18">
        <f t="shared" ca="1" si="15"/>
        <v>0</v>
      </c>
      <c r="J49" s="18">
        <f t="shared" ca="1" si="15"/>
        <v>0</v>
      </c>
      <c r="K49" s="19">
        <f t="shared" ca="1" si="11"/>
        <v>0</v>
      </c>
      <c r="L49" s="18">
        <f t="shared" ca="1" si="16"/>
        <v>0</v>
      </c>
      <c r="M49" s="18">
        <f t="shared" ca="1" si="16"/>
        <v>0</v>
      </c>
      <c r="N49" s="19">
        <f t="shared" ca="1" si="12"/>
        <v>0</v>
      </c>
      <c r="O49" s="18">
        <f t="shared" ca="1" si="17"/>
        <v>0</v>
      </c>
      <c r="P49" s="18">
        <f t="shared" ca="1" si="17"/>
        <v>0</v>
      </c>
      <c r="Q49" s="19">
        <f t="shared" ca="1" si="13"/>
        <v>0</v>
      </c>
      <c r="R49" s="18">
        <f t="shared" ca="1" si="18"/>
        <v>0</v>
      </c>
      <c r="S49" s="18">
        <f t="shared" ca="1" si="18"/>
        <v>0</v>
      </c>
      <c r="T49" s="18">
        <f t="shared" ca="1" si="18"/>
        <v>0</v>
      </c>
      <c r="U49" s="19">
        <f t="shared" ca="1" si="14"/>
        <v>0</v>
      </c>
    </row>
    <row r="50" spans="1:21" ht="12.75" customHeight="1">
      <c r="A50" s="55" t="s">
        <v>233</v>
      </c>
      <c r="B50" s="17">
        <v>1059</v>
      </c>
      <c r="C50" s="56" t="s">
        <v>147</v>
      </c>
      <c r="D50" s="18">
        <f t="shared" ca="1" si="15"/>
        <v>0</v>
      </c>
      <c r="E50" s="18">
        <f t="shared" ca="1" si="15"/>
        <v>0</v>
      </c>
      <c r="F50" s="18">
        <f t="shared" ca="1" si="15"/>
        <v>0</v>
      </c>
      <c r="G50" s="18">
        <f t="shared" ca="1" si="15"/>
        <v>0</v>
      </c>
      <c r="H50" s="18">
        <f t="shared" ca="1" si="15"/>
        <v>0</v>
      </c>
      <c r="I50" s="18">
        <f t="shared" ca="1" si="15"/>
        <v>0</v>
      </c>
      <c r="J50" s="18">
        <f t="shared" ca="1" si="15"/>
        <v>0</v>
      </c>
      <c r="K50" s="19">
        <f t="shared" ca="1" si="11"/>
        <v>0</v>
      </c>
      <c r="L50" s="18">
        <f t="shared" ca="1" si="16"/>
        <v>0</v>
      </c>
      <c r="M50" s="18">
        <f t="shared" ca="1" si="16"/>
        <v>0</v>
      </c>
      <c r="N50" s="19">
        <f t="shared" ca="1" si="12"/>
        <v>0</v>
      </c>
      <c r="O50" s="18">
        <f t="shared" ca="1" si="17"/>
        <v>0</v>
      </c>
      <c r="P50" s="18">
        <f t="shared" ca="1" si="17"/>
        <v>0</v>
      </c>
      <c r="Q50" s="19">
        <f t="shared" ca="1" si="13"/>
        <v>0</v>
      </c>
      <c r="R50" s="18">
        <f t="shared" ca="1" si="18"/>
        <v>0</v>
      </c>
      <c r="S50" s="18">
        <f t="shared" ca="1" si="18"/>
        <v>0</v>
      </c>
      <c r="T50" s="18">
        <f t="shared" ca="1" si="18"/>
        <v>0</v>
      </c>
      <c r="U50" s="19">
        <f t="shared" ca="1" si="14"/>
        <v>0</v>
      </c>
    </row>
    <row r="51" spans="1:21" ht="12.75" customHeight="1">
      <c r="A51" s="55" t="s">
        <v>235</v>
      </c>
      <c r="B51" s="17">
        <v>1060</v>
      </c>
      <c r="C51" s="56" t="s">
        <v>147</v>
      </c>
      <c r="D51" s="18">
        <f t="shared" ca="1" si="15"/>
        <v>0</v>
      </c>
      <c r="E51" s="18">
        <f t="shared" ca="1" si="15"/>
        <v>0</v>
      </c>
      <c r="F51" s="18">
        <f t="shared" ca="1" si="15"/>
        <v>0</v>
      </c>
      <c r="G51" s="18">
        <f t="shared" ca="1" si="15"/>
        <v>0</v>
      </c>
      <c r="H51" s="18">
        <f t="shared" ca="1" si="15"/>
        <v>0</v>
      </c>
      <c r="I51" s="18">
        <f t="shared" ca="1" si="15"/>
        <v>0</v>
      </c>
      <c r="J51" s="18">
        <f t="shared" ca="1" si="15"/>
        <v>0</v>
      </c>
      <c r="K51" s="19">
        <f t="shared" ca="1" si="11"/>
        <v>0</v>
      </c>
      <c r="L51" s="18">
        <f t="shared" ca="1" si="16"/>
        <v>0</v>
      </c>
      <c r="M51" s="18">
        <f t="shared" ca="1" si="16"/>
        <v>0</v>
      </c>
      <c r="N51" s="19">
        <f t="shared" ca="1" si="12"/>
        <v>0</v>
      </c>
      <c r="O51" s="18">
        <f t="shared" ca="1" si="17"/>
        <v>0</v>
      </c>
      <c r="P51" s="18">
        <f t="shared" ca="1" si="17"/>
        <v>0</v>
      </c>
      <c r="Q51" s="19">
        <f t="shared" ca="1" si="13"/>
        <v>0</v>
      </c>
      <c r="R51" s="18">
        <f t="shared" ca="1" si="18"/>
        <v>0</v>
      </c>
      <c r="S51" s="18">
        <f t="shared" ca="1" si="18"/>
        <v>0</v>
      </c>
      <c r="T51" s="18">
        <f t="shared" ca="1" si="18"/>
        <v>0</v>
      </c>
      <c r="U51" s="19">
        <f t="shared" ca="1" si="14"/>
        <v>0</v>
      </c>
    </row>
    <row r="52" spans="1:21" ht="12.75" customHeight="1">
      <c r="A52" s="55" t="s">
        <v>237</v>
      </c>
      <c r="B52" s="17">
        <v>1061</v>
      </c>
      <c r="C52" s="56" t="s">
        <v>147</v>
      </c>
      <c r="D52" s="18">
        <f t="shared" ca="1" si="15"/>
        <v>0</v>
      </c>
      <c r="E52" s="18">
        <f t="shared" ca="1" si="15"/>
        <v>0</v>
      </c>
      <c r="F52" s="18">
        <f t="shared" ca="1" si="15"/>
        <v>0</v>
      </c>
      <c r="G52" s="18">
        <f t="shared" ca="1" si="15"/>
        <v>0</v>
      </c>
      <c r="H52" s="18">
        <f t="shared" ca="1" si="15"/>
        <v>0</v>
      </c>
      <c r="I52" s="18">
        <f t="shared" ca="1" si="15"/>
        <v>0</v>
      </c>
      <c r="J52" s="18">
        <f t="shared" ca="1" si="15"/>
        <v>0</v>
      </c>
      <c r="K52" s="19">
        <f t="shared" ca="1" si="11"/>
        <v>0</v>
      </c>
      <c r="L52" s="18">
        <f t="shared" ca="1" si="16"/>
        <v>0</v>
      </c>
      <c r="M52" s="18">
        <f t="shared" ca="1" si="16"/>
        <v>0</v>
      </c>
      <c r="N52" s="19">
        <f t="shared" ca="1" si="12"/>
        <v>0</v>
      </c>
      <c r="O52" s="18">
        <f t="shared" ca="1" si="17"/>
        <v>0</v>
      </c>
      <c r="P52" s="18">
        <f t="shared" ca="1" si="17"/>
        <v>0</v>
      </c>
      <c r="Q52" s="19">
        <f t="shared" ca="1" si="13"/>
        <v>0</v>
      </c>
      <c r="R52" s="18">
        <f t="shared" ca="1" si="18"/>
        <v>0</v>
      </c>
      <c r="S52" s="18">
        <f t="shared" ca="1" si="18"/>
        <v>0</v>
      </c>
      <c r="T52" s="18">
        <f t="shared" ca="1" si="18"/>
        <v>0</v>
      </c>
      <c r="U52" s="19">
        <f t="shared" ca="1" si="14"/>
        <v>0</v>
      </c>
    </row>
    <row r="53" spans="1:21" ht="12.75" customHeight="1">
      <c r="A53" s="55" t="s">
        <v>239</v>
      </c>
      <c r="B53" s="17">
        <v>2001</v>
      </c>
      <c r="C53" s="56" t="s">
        <v>147</v>
      </c>
      <c r="D53" s="18">
        <f t="shared" ca="1" si="15"/>
        <v>0</v>
      </c>
      <c r="E53" s="18">
        <f t="shared" ca="1" si="15"/>
        <v>0</v>
      </c>
      <c r="F53" s="18">
        <f t="shared" ca="1" si="15"/>
        <v>0</v>
      </c>
      <c r="G53" s="18">
        <f t="shared" ca="1" si="15"/>
        <v>0</v>
      </c>
      <c r="H53" s="18">
        <f t="shared" ca="1" si="15"/>
        <v>0</v>
      </c>
      <c r="I53" s="18">
        <f t="shared" ca="1" si="15"/>
        <v>0</v>
      </c>
      <c r="J53" s="18">
        <f t="shared" ca="1" si="15"/>
        <v>0</v>
      </c>
      <c r="K53" s="19">
        <f t="shared" ca="1" si="11"/>
        <v>0</v>
      </c>
      <c r="L53" s="18">
        <f t="shared" ca="1" si="16"/>
        <v>0</v>
      </c>
      <c r="M53" s="18">
        <f t="shared" ca="1" si="16"/>
        <v>0</v>
      </c>
      <c r="N53" s="19">
        <f t="shared" ca="1" si="12"/>
        <v>0</v>
      </c>
      <c r="O53" s="18">
        <f t="shared" ca="1" si="17"/>
        <v>0</v>
      </c>
      <c r="P53" s="18">
        <f t="shared" ca="1" si="17"/>
        <v>0</v>
      </c>
      <c r="Q53" s="19">
        <f t="shared" ca="1" si="13"/>
        <v>0</v>
      </c>
      <c r="R53" s="18">
        <f t="shared" ca="1" si="18"/>
        <v>0</v>
      </c>
      <c r="S53" s="18">
        <f t="shared" ca="1" si="18"/>
        <v>0</v>
      </c>
      <c r="T53" s="18">
        <f t="shared" ca="1" si="18"/>
        <v>0</v>
      </c>
      <c r="U53" s="19">
        <f t="shared" ca="1" si="14"/>
        <v>0</v>
      </c>
    </row>
    <row r="54" spans="1:21" ht="12.75" customHeight="1">
      <c r="A54" s="55" t="s">
        <v>241</v>
      </c>
      <c r="B54" s="17">
        <v>2002</v>
      </c>
      <c r="C54" s="56" t="s">
        <v>242</v>
      </c>
      <c r="D54" s="18">
        <f t="shared" ca="1" si="15"/>
        <v>0</v>
      </c>
      <c r="E54" s="18">
        <f t="shared" ca="1" si="15"/>
        <v>2138891126.1969609</v>
      </c>
      <c r="F54" s="18">
        <f t="shared" ca="1" si="15"/>
        <v>0</v>
      </c>
      <c r="G54" s="18">
        <f t="shared" ca="1" si="15"/>
        <v>0</v>
      </c>
      <c r="H54" s="18">
        <f t="shared" ca="1" si="15"/>
        <v>0</v>
      </c>
      <c r="I54" s="18">
        <f t="shared" ca="1" si="15"/>
        <v>0</v>
      </c>
      <c r="J54" s="18">
        <f t="shared" ca="1" si="15"/>
        <v>0</v>
      </c>
      <c r="K54" s="19">
        <f t="shared" ca="1" si="11"/>
        <v>0</v>
      </c>
      <c r="L54" s="18">
        <f t="shared" ca="1" si="16"/>
        <v>0</v>
      </c>
      <c r="M54" s="18">
        <f t="shared" ca="1" si="16"/>
        <v>0</v>
      </c>
      <c r="N54" s="19">
        <f t="shared" ca="1" si="12"/>
        <v>0</v>
      </c>
      <c r="O54" s="18">
        <f t="shared" ca="1" si="17"/>
        <v>0</v>
      </c>
      <c r="P54" s="18">
        <f t="shared" ca="1" si="17"/>
        <v>0</v>
      </c>
      <c r="Q54" s="19">
        <f t="shared" ca="1" si="13"/>
        <v>0</v>
      </c>
      <c r="R54" s="18">
        <f t="shared" ca="1" si="18"/>
        <v>0</v>
      </c>
      <c r="S54" s="18">
        <f t="shared" ca="1" si="18"/>
        <v>0</v>
      </c>
      <c r="T54" s="18">
        <f t="shared" ca="1" si="18"/>
        <v>0</v>
      </c>
      <c r="U54" s="19">
        <f t="shared" ca="1" si="14"/>
        <v>2138891126.1969609</v>
      </c>
    </row>
    <row r="55" spans="1:21" ht="12.75" customHeight="1">
      <c r="A55" s="55" t="s">
        <v>244</v>
      </c>
      <c r="B55" s="17">
        <v>2005</v>
      </c>
      <c r="C55" s="56" t="s">
        <v>242</v>
      </c>
      <c r="D55" s="18">
        <f t="shared" ref="D55:J70" ca="1" si="1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9"/>
        <v>89621.949999999939</v>
      </c>
      <c r="F55" s="18">
        <f t="shared" ca="1" si="19"/>
        <v>0</v>
      </c>
      <c r="G55" s="18">
        <f t="shared" ca="1" si="19"/>
        <v>0</v>
      </c>
      <c r="H55" s="18">
        <f t="shared" ca="1" si="19"/>
        <v>0</v>
      </c>
      <c r="I55" s="18">
        <f t="shared" ca="1" si="19"/>
        <v>0</v>
      </c>
      <c r="J55" s="18">
        <f t="shared" ca="1" si="19"/>
        <v>0</v>
      </c>
      <c r="K55" s="19">
        <f t="shared" ca="1" si="11"/>
        <v>0</v>
      </c>
      <c r="L55" s="18">
        <f t="shared" ref="L55:M72" ca="1" si="20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20"/>
        <v>0</v>
      </c>
      <c r="N55" s="19">
        <f t="shared" ca="1" si="12"/>
        <v>0</v>
      </c>
      <c r="O55" s="18">
        <f t="shared" ref="O55:P72" ca="1" si="21">IFERROR(IF($C$2="Yurtiçi",INDIRECT("'"&amp;$B$2&amp;"'!"&amp;ADDRESS(MATCH($B55,INDIRECT("'"&amp;$B$2&amp;"'!$B$1:$B$1095"),0),MATCH(O$5,INDIRECT("'"&amp;$B$2&amp;"'!5:5"),0))),IF($C$2="Yurtdışı",INDIRECT("'"&amp;$B$2&amp;"'!"&amp;ADDRESS(MATCH($B55,INDIRECT("'"&amp;$B$2&amp;"'!$B$1:$B$1095"),0),MATCH(O$5,INDIRECT("'"&amp;$B$2&amp;"'!5:5"),0)+1)),INDIRECT("'"&amp;$B$2&amp;"'!"&amp;ADDRESS(MATCH($B55,INDIRECT("'"&amp;$B$2&amp;"'!$B$1:$B$1095"),0),MATCH(O$5,INDIRECT("'"&amp;$B$2&amp;"'!5:5"),0)))+INDIRECT("'"&amp;$B$2&amp;"'!"&amp;ADDRESS(MATCH($B55,INDIRECT("'"&amp;$B$2&amp;"'!$B$1:$B$1095"),0),MATCH(O$5,INDIRECT("'"&amp;$B$2&amp;"'!5:5"),0)+1)))),0)</f>
        <v>0</v>
      </c>
      <c r="P55" s="18">
        <f t="shared" ca="1" si="21"/>
        <v>0</v>
      </c>
      <c r="Q55" s="19">
        <f t="shared" ca="1" si="13"/>
        <v>0</v>
      </c>
      <c r="R55" s="18">
        <f t="shared" ref="R55:T72" ca="1" si="22">IFERROR(IF($C$2="Yurtiçi",INDIRECT("'"&amp;$B$2&amp;"'!"&amp;ADDRESS(MATCH($B55,INDIRECT("'"&amp;$B$2&amp;"'!$B$1:$B$1095"),0),MATCH(R$5,INDIRECT("'"&amp;$B$2&amp;"'!5:5"),0))),IF($C$2="Yurtdışı",INDIRECT("'"&amp;$B$2&amp;"'!"&amp;ADDRESS(MATCH($B55,INDIRECT("'"&amp;$B$2&amp;"'!$B$1:$B$1095"),0),MATCH(R$5,INDIRECT("'"&amp;$B$2&amp;"'!5:5"),0)+1)),INDIRECT("'"&amp;$B$2&amp;"'!"&amp;ADDRESS(MATCH($B55,INDIRECT("'"&amp;$B$2&amp;"'!$B$1:$B$1095"),0),MATCH(R$5,INDIRECT("'"&amp;$B$2&amp;"'!5:5"),0)))+INDIRECT("'"&amp;$B$2&amp;"'!"&amp;ADDRESS(MATCH($B55,INDIRECT("'"&amp;$B$2&amp;"'!$B$1:$B$1095"),0),MATCH(R$5,INDIRECT("'"&amp;$B$2&amp;"'!5:5"),0)+1)))),0)</f>
        <v>0</v>
      </c>
      <c r="S55" s="18">
        <f t="shared" ca="1" si="22"/>
        <v>0</v>
      </c>
      <c r="T55" s="18">
        <f t="shared" ca="1" si="22"/>
        <v>0</v>
      </c>
      <c r="U55" s="19">
        <f t="shared" ca="1" si="14"/>
        <v>89621.949999999939</v>
      </c>
    </row>
    <row r="56" spans="1:21" ht="12.75" customHeight="1">
      <c r="A56" s="55" t="s">
        <v>246</v>
      </c>
      <c r="B56" s="17">
        <v>2006</v>
      </c>
      <c r="C56" s="56" t="s">
        <v>247</v>
      </c>
      <c r="D56" s="18">
        <f t="shared" ca="1" si="19"/>
        <v>0</v>
      </c>
      <c r="E56" s="18">
        <f t="shared" ca="1" si="19"/>
        <v>355922469.01989859</v>
      </c>
      <c r="F56" s="18">
        <f t="shared" ca="1" si="19"/>
        <v>0</v>
      </c>
      <c r="G56" s="18">
        <f t="shared" ca="1" si="19"/>
        <v>0</v>
      </c>
      <c r="H56" s="18">
        <f t="shared" ca="1" si="19"/>
        <v>0</v>
      </c>
      <c r="I56" s="18">
        <f t="shared" ca="1" si="19"/>
        <v>0</v>
      </c>
      <c r="J56" s="18">
        <f t="shared" ca="1" si="19"/>
        <v>0</v>
      </c>
      <c r="K56" s="19">
        <f t="shared" ca="1" si="11"/>
        <v>0</v>
      </c>
      <c r="L56" s="18">
        <f t="shared" ca="1" si="20"/>
        <v>0</v>
      </c>
      <c r="M56" s="18">
        <f t="shared" ca="1" si="20"/>
        <v>0</v>
      </c>
      <c r="N56" s="19">
        <f t="shared" ca="1" si="12"/>
        <v>0</v>
      </c>
      <c r="O56" s="18">
        <f t="shared" ca="1" si="21"/>
        <v>0</v>
      </c>
      <c r="P56" s="18">
        <f t="shared" ca="1" si="21"/>
        <v>0</v>
      </c>
      <c r="Q56" s="19">
        <f t="shared" ca="1" si="13"/>
        <v>0</v>
      </c>
      <c r="R56" s="18">
        <f t="shared" ca="1" si="22"/>
        <v>0</v>
      </c>
      <c r="S56" s="18">
        <f t="shared" ca="1" si="22"/>
        <v>0</v>
      </c>
      <c r="T56" s="18">
        <f t="shared" ca="1" si="22"/>
        <v>0</v>
      </c>
      <c r="U56" s="19">
        <f t="shared" ca="1" si="14"/>
        <v>355922469.01989859</v>
      </c>
    </row>
    <row r="57" spans="1:21" ht="12.75" customHeight="1">
      <c r="A57" s="55" t="s">
        <v>249</v>
      </c>
      <c r="B57" s="17">
        <v>2007</v>
      </c>
      <c r="C57" s="56" t="s">
        <v>242</v>
      </c>
      <c r="D57" s="18">
        <f t="shared" ca="1" si="19"/>
        <v>0</v>
      </c>
      <c r="E57" s="18">
        <f t="shared" ca="1" si="19"/>
        <v>247168339.93999898</v>
      </c>
      <c r="F57" s="18">
        <f t="shared" ca="1" si="19"/>
        <v>0</v>
      </c>
      <c r="G57" s="18">
        <f t="shared" ca="1" si="19"/>
        <v>0</v>
      </c>
      <c r="H57" s="18">
        <f t="shared" ca="1" si="19"/>
        <v>0</v>
      </c>
      <c r="I57" s="18">
        <f t="shared" ca="1" si="19"/>
        <v>0</v>
      </c>
      <c r="J57" s="18">
        <f t="shared" ca="1" si="19"/>
        <v>0</v>
      </c>
      <c r="K57" s="19">
        <f t="shared" ca="1" si="11"/>
        <v>0</v>
      </c>
      <c r="L57" s="18">
        <f t="shared" ca="1" si="20"/>
        <v>0</v>
      </c>
      <c r="M57" s="18">
        <f t="shared" ca="1" si="20"/>
        <v>0</v>
      </c>
      <c r="N57" s="19">
        <f t="shared" ca="1" si="12"/>
        <v>0</v>
      </c>
      <c r="O57" s="18">
        <f t="shared" ca="1" si="21"/>
        <v>0</v>
      </c>
      <c r="P57" s="18">
        <f t="shared" ca="1" si="21"/>
        <v>0</v>
      </c>
      <c r="Q57" s="19">
        <f t="shared" ca="1" si="13"/>
        <v>0</v>
      </c>
      <c r="R57" s="18">
        <f t="shared" ca="1" si="22"/>
        <v>0</v>
      </c>
      <c r="S57" s="18">
        <f t="shared" ca="1" si="22"/>
        <v>0</v>
      </c>
      <c r="T57" s="18">
        <f t="shared" ca="1" si="22"/>
        <v>0</v>
      </c>
      <c r="U57" s="19">
        <f t="shared" ca="1" si="14"/>
        <v>247168339.93999898</v>
      </c>
    </row>
    <row r="58" spans="1:21" ht="12.75" customHeight="1">
      <c r="A58" s="55" t="s">
        <v>251</v>
      </c>
      <c r="B58" s="17">
        <v>2008</v>
      </c>
      <c r="C58" s="56" t="s">
        <v>242</v>
      </c>
      <c r="D58" s="18">
        <f t="shared" ca="1" si="19"/>
        <v>0</v>
      </c>
      <c r="E58" s="18">
        <f t="shared" ca="1" si="19"/>
        <v>172348246.56999999</v>
      </c>
      <c r="F58" s="18">
        <f t="shared" ca="1" si="19"/>
        <v>0</v>
      </c>
      <c r="G58" s="18">
        <f t="shared" ca="1" si="19"/>
        <v>0</v>
      </c>
      <c r="H58" s="18">
        <f t="shared" ca="1" si="19"/>
        <v>0</v>
      </c>
      <c r="I58" s="18">
        <f t="shared" ca="1" si="19"/>
        <v>0</v>
      </c>
      <c r="J58" s="18">
        <f t="shared" ca="1" si="19"/>
        <v>0</v>
      </c>
      <c r="K58" s="19">
        <f t="shared" ca="1" si="11"/>
        <v>0</v>
      </c>
      <c r="L58" s="18">
        <f t="shared" ca="1" si="20"/>
        <v>0</v>
      </c>
      <c r="M58" s="18">
        <f t="shared" ca="1" si="20"/>
        <v>0</v>
      </c>
      <c r="N58" s="19">
        <f t="shared" ca="1" si="12"/>
        <v>0</v>
      </c>
      <c r="O58" s="18">
        <f t="shared" ca="1" si="21"/>
        <v>0</v>
      </c>
      <c r="P58" s="18">
        <f t="shared" ca="1" si="21"/>
        <v>0</v>
      </c>
      <c r="Q58" s="19">
        <f t="shared" ca="1" si="13"/>
        <v>0</v>
      </c>
      <c r="R58" s="18">
        <f t="shared" ca="1" si="22"/>
        <v>0</v>
      </c>
      <c r="S58" s="18">
        <f t="shared" ca="1" si="22"/>
        <v>0</v>
      </c>
      <c r="T58" s="18">
        <f t="shared" ca="1" si="22"/>
        <v>0</v>
      </c>
      <c r="U58" s="19">
        <f t="shared" ca="1" si="14"/>
        <v>172348246.56999999</v>
      </c>
    </row>
    <row r="59" spans="1:21" ht="12.75" customHeight="1">
      <c r="A59" s="55" t="s">
        <v>253</v>
      </c>
      <c r="B59" s="17">
        <v>3001</v>
      </c>
      <c r="C59" s="56" t="s">
        <v>247</v>
      </c>
      <c r="D59" s="18">
        <f t="shared" ca="1" si="19"/>
        <v>1E-8</v>
      </c>
      <c r="E59" s="18">
        <f t="shared" ca="1" si="19"/>
        <v>12922848509.398899</v>
      </c>
      <c r="F59" s="18">
        <f t="shared" ca="1" si="19"/>
        <v>0</v>
      </c>
      <c r="G59" s="18">
        <f t="shared" ca="1" si="19"/>
        <v>0</v>
      </c>
      <c r="H59" s="18">
        <f t="shared" ca="1" si="19"/>
        <v>0</v>
      </c>
      <c r="I59" s="18">
        <f t="shared" ca="1" si="19"/>
        <v>0</v>
      </c>
      <c r="J59" s="18">
        <f t="shared" ca="1" si="19"/>
        <v>0</v>
      </c>
      <c r="K59" s="19">
        <f t="shared" ca="1" si="11"/>
        <v>0</v>
      </c>
      <c r="L59" s="18">
        <f t="shared" ca="1" si="20"/>
        <v>0</v>
      </c>
      <c r="M59" s="18">
        <f t="shared" ca="1" si="20"/>
        <v>0</v>
      </c>
      <c r="N59" s="19">
        <f t="shared" ca="1" si="12"/>
        <v>0</v>
      </c>
      <c r="O59" s="18">
        <f t="shared" ca="1" si="21"/>
        <v>0</v>
      </c>
      <c r="P59" s="18">
        <f t="shared" ca="1" si="21"/>
        <v>0</v>
      </c>
      <c r="Q59" s="19">
        <f t="shared" ca="1" si="13"/>
        <v>0</v>
      </c>
      <c r="R59" s="18">
        <f t="shared" ca="1" si="22"/>
        <v>0</v>
      </c>
      <c r="S59" s="18">
        <f t="shared" ca="1" si="22"/>
        <v>0</v>
      </c>
      <c r="T59" s="18">
        <f t="shared" ca="1" si="22"/>
        <v>0</v>
      </c>
      <c r="U59" s="19">
        <f t="shared" ca="1" si="14"/>
        <v>12922848509.398899</v>
      </c>
    </row>
    <row r="60" spans="1:21" ht="12.75" customHeight="1">
      <c r="A60" s="55" t="s">
        <v>255</v>
      </c>
      <c r="B60" s="17">
        <v>3002</v>
      </c>
      <c r="C60" s="56" t="s">
        <v>247</v>
      </c>
      <c r="D60" s="18">
        <f t="shared" ca="1" si="19"/>
        <v>0</v>
      </c>
      <c r="E60" s="18">
        <f t="shared" ca="1" si="19"/>
        <v>1735699439.250001</v>
      </c>
      <c r="F60" s="18">
        <f t="shared" ca="1" si="19"/>
        <v>0</v>
      </c>
      <c r="G60" s="18">
        <f t="shared" ca="1" si="19"/>
        <v>0</v>
      </c>
      <c r="H60" s="18">
        <f t="shared" ca="1" si="19"/>
        <v>0</v>
      </c>
      <c r="I60" s="18">
        <f t="shared" ca="1" si="19"/>
        <v>0</v>
      </c>
      <c r="J60" s="18">
        <f t="shared" ca="1" si="19"/>
        <v>0</v>
      </c>
      <c r="K60" s="19">
        <f t="shared" ca="1" si="11"/>
        <v>0</v>
      </c>
      <c r="L60" s="18">
        <f t="shared" ca="1" si="20"/>
        <v>0</v>
      </c>
      <c r="M60" s="18">
        <f t="shared" ca="1" si="20"/>
        <v>0</v>
      </c>
      <c r="N60" s="19">
        <f t="shared" ca="1" si="12"/>
        <v>0</v>
      </c>
      <c r="O60" s="18">
        <f t="shared" ca="1" si="21"/>
        <v>0</v>
      </c>
      <c r="P60" s="18">
        <f t="shared" ca="1" si="21"/>
        <v>0</v>
      </c>
      <c r="Q60" s="19">
        <f t="shared" ca="1" si="13"/>
        <v>0</v>
      </c>
      <c r="R60" s="18">
        <f t="shared" ca="1" si="22"/>
        <v>0</v>
      </c>
      <c r="S60" s="18">
        <f t="shared" ca="1" si="22"/>
        <v>0</v>
      </c>
      <c r="T60" s="18">
        <f t="shared" ca="1" si="22"/>
        <v>0</v>
      </c>
      <c r="U60" s="19">
        <f t="shared" ca="1" si="14"/>
        <v>1735699439.250001</v>
      </c>
    </row>
    <row r="61" spans="1:21" ht="12.75" customHeight="1">
      <c r="A61" s="55" t="s">
        <v>257</v>
      </c>
      <c r="B61" s="17">
        <v>3003</v>
      </c>
      <c r="C61" s="56" t="s">
        <v>247</v>
      </c>
      <c r="D61" s="18">
        <f t="shared" ca="1" si="19"/>
        <v>0</v>
      </c>
      <c r="E61" s="18">
        <f t="shared" ca="1" si="19"/>
        <v>12186694605.71999</v>
      </c>
      <c r="F61" s="18">
        <f t="shared" ca="1" si="19"/>
        <v>0</v>
      </c>
      <c r="G61" s="18">
        <f t="shared" ca="1" si="19"/>
        <v>0</v>
      </c>
      <c r="H61" s="18">
        <f t="shared" ca="1" si="19"/>
        <v>0</v>
      </c>
      <c r="I61" s="18">
        <f t="shared" ca="1" si="19"/>
        <v>0</v>
      </c>
      <c r="J61" s="18">
        <f t="shared" ca="1" si="19"/>
        <v>0</v>
      </c>
      <c r="K61" s="19">
        <f t="shared" ca="1" si="11"/>
        <v>0</v>
      </c>
      <c r="L61" s="18">
        <f t="shared" ca="1" si="20"/>
        <v>0</v>
      </c>
      <c r="M61" s="18">
        <f t="shared" ca="1" si="20"/>
        <v>0</v>
      </c>
      <c r="N61" s="19">
        <f t="shared" ca="1" si="12"/>
        <v>0</v>
      </c>
      <c r="O61" s="18">
        <f t="shared" ca="1" si="21"/>
        <v>0</v>
      </c>
      <c r="P61" s="18">
        <f t="shared" ca="1" si="21"/>
        <v>0</v>
      </c>
      <c r="Q61" s="19">
        <f t="shared" ca="1" si="13"/>
        <v>0</v>
      </c>
      <c r="R61" s="18">
        <f t="shared" ca="1" si="22"/>
        <v>0</v>
      </c>
      <c r="S61" s="18">
        <f t="shared" ca="1" si="22"/>
        <v>0</v>
      </c>
      <c r="T61" s="18">
        <f t="shared" ca="1" si="22"/>
        <v>0</v>
      </c>
      <c r="U61" s="19">
        <f t="shared" ca="1" si="14"/>
        <v>12186694605.71999</v>
      </c>
    </row>
    <row r="62" spans="1:21" ht="12.75" customHeight="1">
      <c r="A62" s="55" t="s">
        <v>259</v>
      </c>
      <c r="B62" s="17">
        <v>3004</v>
      </c>
      <c r="C62" s="56" t="s">
        <v>247</v>
      </c>
      <c r="D62" s="18">
        <f t="shared" ca="1" si="19"/>
        <v>42501733.10999997</v>
      </c>
      <c r="E62" s="18">
        <f t="shared" ca="1" si="19"/>
        <v>11817177765.300024</v>
      </c>
      <c r="F62" s="18">
        <f t="shared" ca="1" si="19"/>
        <v>0</v>
      </c>
      <c r="G62" s="18">
        <f t="shared" ca="1" si="19"/>
        <v>0</v>
      </c>
      <c r="H62" s="18">
        <f t="shared" ca="1" si="19"/>
        <v>0</v>
      </c>
      <c r="I62" s="18">
        <f t="shared" ca="1" si="19"/>
        <v>0</v>
      </c>
      <c r="J62" s="18">
        <f t="shared" ca="1" si="19"/>
        <v>0</v>
      </c>
      <c r="K62" s="19">
        <f t="shared" ca="1" si="11"/>
        <v>0</v>
      </c>
      <c r="L62" s="18">
        <f t="shared" ca="1" si="20"/>
        <v>0</v>
      </c>
      <c r="M62" s="18">
        <f t="shared" ca="1" si="20"/>
        <v>0</v>
      </c>
      <c r="N62" s="19">
        <f t="shared" ca="1" si="12"/>
        <v>0</v>
      </c>
      <c r="O62" s="18">
        <f t="shared" ca="1" si="21"/>
        <v>0</v>
      </c>
      <c r="P62" s="18">
        <f t="shared" ca="1" si="21"/>
        <v>0</v>
      </c>
      <c r="Q62" s="19">
        <f t="shared" ca="1" si="13"/>
        <v>0</v>
      </c>
      <c r="R62" s="18">
        <f t="shared" ca="1" si="22"/>
        <v>0</v>
      </c>
      <c r="S62" s="18">
        <f t="shared" ca="1" si="22"/>
        <v>0</v>
      </c>
      <c r="T62" s="18">
        <f t="shared" ca="1" si="22"/>
        <v>0</v>
      </c>
      <c r="U62" s="19">
        <f t="shared" ca="1" si="14"/>
        <v>11859679498.410025</v>
      </c>
    </row>
    <row r="63" spans="1:21" ht="12.75" customHeight="1">
      <c r="A63" s="55" t="s">
        <v>261</v>
      </c>
      <c r="B63" s="17">
        <v>3005</v>
      </c>
      <c r="C63" s="56" t="s">
        <v>247</v>
      </c>
      <c r="D63" s="18">
        <f t="shared" ca="1" si="19"/>
        <v>0</v>
      </c>
      <c r="E63" s="18">
        <f t="shared" ca="1" si="19"/>
        <v>986884363.37990153</v>
      </c>
      <c r="F63" s="18">
        <f t="shared" ca="1" si="19"/>
        <v>0</v>
      </c>
      <c r="G63" s="18">
        <f t="shared" ca="1" si="19"/>
        <v>0</v>
      </c>
      <c r="H63" s="18">
        <f t="shared" ca="1" si="19"/>
        <v>0</v>
      </c>
      <c r="I63" s="18">
        <f t="shared" ca="1" si="19"/>
        <v>0</v>
      </c>
      <c r="J63" s="18">
        <f t="shared" ca="1" si="19"/>
        <v>0</v>
      </c>
      <c r="K63" s="19">
        <f t="shared" ca="1" si="11"/>
        <v>0</v>
      </c>
      <c r="L63" s="18">
        <f t="shared" ca="1" si="20"/>
        <v>0</v>
      </c>
      <c r="M63" s="18">
        <f t="shared" ca="1" si="20"/>
        <v>0</v>
      </c>
      <c r="N63" s="19">
        <f t="shared" ca="1" si="12"/>
        <v>0</v>
      </c>
      <c r="O63" s="18">
        <f t="shared" ca="1" si="21"/>
        <v>0</v>
      </c>
      <c r="P63" s="18">
        <f t="shared" ca="1" si="21"/>
        <v>0</v>
      </c>
      <c r="Q63" s="19">
        <f t="shared" ca="1" si="13"/>
        <v>0</v>
      </c>
      <c r="R63" s="18">
        <f t="shared" ca="1" si="22"/>
        <v>0</v>
      </c>
      <c r="S63" s="18">
        <f t="shared" ca="1" si="22"/>
        <v>0</v>
      </c>
      <c r="T63" s="18">
        <f t="shared" ca="1" si="22"/>
        <v>0</v>
      </c>
      <c r="U63" s="19">
        <f t="shared" ca="1" si="14"/>
        <v>986884363.37990153</v>
      </c>
    </row>
    <row r="64" spans="1:21" ht="12.75" customHeight="1">
      <c r="A64" s="55" t="s">
        <v>263</v>
      </c>
      <c r="B64" s="17">
        <v>3006</v>
      </c>
      <c r="C64" s="56" t="s">
        <v>247</v>
      </c>
      <c r="D64" s="18">
        <f t="shared" ca="1" si="19"/>
        <v>0</v>
      </c>
      <c r="E64" s="18">
        <f t="shared" ca="1" si="19"/>
        <v>15448697575.640001</v>
      </c>
      <c r="F64" s="18">
        <f t="shared" ca="1" si="19"/>
        <v>0</v>
      </c>
      <c r="G64" s="18">
        <f t="shared" ca="1" si="19"/>
        <v>0</v>
      </c>
      <c r="H64" s="18">
        <f t="shared" ca="1" si="19"/>
        <v>0</v>
      </c>
      <c r="I64" s="18">
        <f t="shared" ca="1" si="19"/>
        <v>0</v>
      </c>
      <c r="J64" s="18">
        <f t="shared" ca="1" si="19"/>
        <v>0</v>
      </c>
      <c r="K64" s="19">
        <f t="shared" ca="1" si="11"/>
        <v>0</v>
      </c>
      <c r="L64" s="18">
        <f t="shared" ca="1" si="20"/>
        <v>0</v>
      </c>
      <c r="M64" s="18">
        <f t="shared" ca="1" si="20"/>
        <v>0</v>
      </c>
      <c r="N64" s="19">
        <f t="shared" ca="1" si="12"/>
        <v>0</v>
      </c>
      <c r="O64" s="18">
        <f t="shared" ca="1" si="21"/>
        <v>0</v>
      </c>
      <c r="P64" s="18">
        <f t="shared" ca="1" si="21"/>
        <v>0</v>
      </c>
      <c r="Q64" s="19">
        <f t="shared" ca="1" si="13"/>
        <v>0</v>
      </c>
      <c r="R64" s="18">
        <f t="shared" ca="1" si="22"/>
        <v>0</v>
      </c>
      <c r="S64" s="18">
        <f t="shared" ca="1" si="22"/>
        <v>0</v>
      </c>
      <c r="T64" s="18">
        <f t="shared" ca="1" si="22"/>
        <v>0</v>
      </c>
      <c r="U64" s="19">
        <f t="shared" ca="1" si="14"/>
        <v>15448697575.640001</v>
      </c>
    </row>
    <row r="65" spans="1:21" ht="12.75" customHeight="1">
      <c r="A65" s="55" t="s">
        <v>265</v>
      </c>
      <c r="B65" s="17">
        <v>3007</v>
      </c>
      <c r="C65" s="56" t="s">
        <v>247</v>
      </c>
      <c r="D65" s="18">
        <f t="shared" ca="1" si="19"/>
        <v>0</v>
      </c>
      <c r="E65" s="18">
        <f t="shared" ca="1" si="19"/>
        <v>299262793.59000003</v>
      </c>
      <c r="F65" s="18">
        <f t="shared" ca="1" si="19"/>
        <v>0</v>
      </c>
      <c r="G65" s="18">
        <f t="shared" ca="1" si="19"/>
        <v>0</v>
      </c>
      <c r="H65" s="18">
        <f t="shared" ca="1" si="19"/>
        <v>0</v>
      </c>
      <c r="I65" s="18">
        <f t="shared" ca="1" si="19"/>
        <v>0</v>
      </c>
      <c r="J65" s="18">
        <f t="shared" ca="1" si="19"/>
        <v>0</v>
      </c>
      <c r="K65" s="19">
        <f t="shared" ca="1" si="11"/>
        <v>0</v>
      </c>
      <c r="L65" s="18">
        <f t="shared" ca="1" si="20"/>
        <v>0</v>
      </c>
      <c r="M65" s="18">
        <f t="shared" ca="1" si="20"/>
        <v>0</v>
      </c>
      <c r="N65" s="19">
        <f t="shared" ca="1" si="12"/>
        <v>0</v>
      </c>
      <c r="O65" s="18">
        <f t="shared" ca="1" si="21"/>
        <v>0</v>
      </c>
      <c r="P65" s="18">
        <f t="shared" ca="1" si="21"/>
        <v>0</v>
      </c>
      <c r="Q65" s="19">
        <f t="shared" ca="1" si="13"/>
        <v>0</v>
      </c>
      <c r="R65" s="18">
        <f t="shared" ca="1" si="22"/>
        <v>0</v>
      </c>
      <c r="S65" s="18">
        <f t="shared" ca="1" si="22"/>
        <v>0</v>
      </c>
      <c r="T65" s="18">
        <f t="shared" ca="1" si="22"/>
        <v>0</v>
      </c>
      <c r="U65" s="19">
        <f t="shared" ca="1" si="14"/>
        <v>299262793.59000003</v>
      </c>
    </row>
    <row r="66" spans="1:21" ht="12.75" customHeight="1">
      <c r="A66" s="55" t="s">
        <v>267</v>
      </c>
      <c r="B66" s="17">
        <v>3008</v>
      </c>
      <c r="C66" s="56" t="s">
        <v>247</v>
      </c>
      <c r="D66" s="18">
        <f t="shared" ca="1" si="19"/>
        <v>0</v>
      </c>
      <c r="E66" s="18">
        <f t="shared" ca="1" si="19"/>
        <v>1889843983.45</v>
      </c>
      <c r="F66" s="18">
        <f t="shared" ca="1" si="19"/>
        <v>0</v>
      </c>
      <c r="G66" s="18">
        <f t="shared" ca="1" si="19"/>
        <v>0</v>
      </c>
      <c r="H66" s="18">
        <f t="shared" ca="1" si="19"/>
        <v>0</v>
      </c>
      <c r="I66" s="18">
        <f t="shared" ca="1" si="19"/>
        <v>0</v>
      </c>
      <c r="J66" s="18">
        <f t="shared" ca="1" si="19"/>
        <v>0</v>
      </c>
      <c r="K66" s="19">
        <f t="shared" ca="1" si="11"/>
        <v>0</v>
      </c>
      <c r="L66" s="18">
        <f t="shared" ca="1" si="20"/>
        <v>0</v>
      </c>
      <c r="M66" s="18">
        <f t="shared" ca="1" si="20"/>
        <v>0</v>
      </c>
      <c r="N66" s="19">
        <f t="shared" ca="1" si="12"/>
        <v>0</v>
      </c>
      <c r="O66" s="18">
        <f t="shared" ca="1" si="21"/>
        <v>0</v>
      </c>
      <c r="P66" s="18">
        <f t="shared" ca="1" si="21"/>
        <v>0</v>
      </c>
      <c r="Q66" s="19">
        <f t="shared" ca="1" si="13"/>
        <v>0</v>
      </c>
      <c r="R66" s="18">
        <f t="shared" ca="1" si="22"/>
        <v>0</v>
      </c>
      <c r="S66" s="18">
        <f t="shared" ca="1" si="22"/>
        <v>0</v>
      </c>
      <c r="T66" s="18">
        <f t="shared" ca="1" si="22"/>
        <v>0</v>
      </c>
      <c r="U66" s="19">
        <f t="shared" ca="1" si="14"/>
        <v>1889843983.45</v>
      </c>
    </row>
    <row r="67" spans="1:21" ht="12.75" customHeight="1">
      <c r="A67" s="55" t="s">
        <v>269</v>
      </c>
      <c r="B67" s="17">
        <v>3009</v>
      </c>
      <c r="C67" s="56" t="s">
        <v>247</v>
      </c>
      <c r="D67" s="18">
        <f t="shared" ca="1" si="19"/>
        <v>0</v>
      </c>
      <c r="E67" s="18">
        <f t="shared" ca="1" si="19"/>
        <v>9865468403.149107</v>
      </c>
      <c r="F67" s="18">
        <f t="shared" ca="1" si="19"/>
        <v>0</v>
      </c>
      <c r="G67" s="18">
        <f t="shared" ca="1" si="19"/>
        <v>0</v>
      </c>
      <c r="H67" s="18">
        <f t="shared" ca="1" si="19"/>
        <v>0</v>
      </c>
      <c r="I67" s="18">
        <f t="shared" ca="1" si="19"/>
        <v>0</v>
      </c>
      <c r="J67" s="18">
        <f t="shared" ca="1" si="19"/>
        <v>0</v>
      </c>
      <c r="K67" s="19">
        <f t="shared" ca="1" si="11"/>
        <v>0</v>
      </c>
      <c r="L67" s="18">
        <f t="shared" ca="1" si="20"/>
        <v>0</v>
      </c>
      <c r="M67" s="18">
        <f t="shared" ca="1" si="20"/>
        <v>0</v>
      </c>
      <c r="N67" s="19">
        <f t="shared" ca="1" si="12"/>
        <v>0</v>
      </c>
      <c r="O67" s="18">
        <f t="shared" ca="1" si="21"/>
        <v>0</v>
      </c>
      <c r="P67" s="18">
        <f t="shared" ca="1" si="21"/>
        <v>0</v>
      </c>
      <c r="Q67" s="19">
        <f t="shared" ca="1" si="13"/>
        <v>0</v>
      </c>
      <c r="R67" s="18">
        <f t="shared" ca="1" si="22"/>
        <v>0</v>
      </c>
      <c r="S67" s="18">
        <f t="shared" ca="1" si="22"/>
        <v>0</v>
      </c>
      <c r="T67" s="18">
        <f t="shared" ca="1" si="22"/>
        <v>0</v>
      </c>
      <c r="U67" s="19">
        <f t="shared" ca="1" si="14"/>
        <v>9865468403.149107</v>
      </c>
    </row>
    <row r="68" spans="1:21" ht="12.75" customHeight="1">
      <c r="A68" s="55" t="s">
        <v>271</v>
      </c>
      <c r="B68" s="17">
        <v>3011</v>
      </c>
      <c r="C68" s="56" t="s">
        <v>247</v>
      </c>
      <c r="D68" s="18">
        <f t="shared" ca="1" si="19"/>
        <v>0</v>
      </c>
      <c r="E68" s="18">
        <f t="shared" ca="1" si="19"/>
        <v>2880064316.1932521</v>
      </c>
      <c r="F68" s="18">
        <f t="shared" ca="1" si="19"/>
        <v>0</v>
      </c>
      <c r="G68" s="18">
        <f t="shared" ca="1" si="19"/>
        <v>0</v>
      </c>
      <c r="H68" s="18">
        <f t="shared" ca="1" si="19"/>
        <v>0</v>
      </c>
      <c r="I68" s="18">
        <f t="shared" ca="1" si="19"/>
        <v>0</v>
      </c>
      <c r="J68" s="18">
        <f t="shared" ca="1" si="19"/>
        <v>0</v>
      </c>
      <c r="K68" s="19">
        <f t="shared" ca="1" si="11"/>
        <v>0</v>
      </c>
      <c r="L68" s="18">
        <f t="shared" ca="1" si="20"/>
        <v>0</v>
      </c>
      <c r="M68" s="18">
        <f t="shared" ca="1" si="20"/>
        <v>0</v>
      </c>
      <c r="N68" s="19">
        <f t="shared" ca="1" si="12"/>
        <v>0</v>
      </c>
      <c r="O68" s="18">
        <f t="shared" ca="1" si="21"/>
        <v>0</v>
      </c>
      <c r="P68" s="18">
        <f t="shared" ca="1" si="21"/>
        <v>0</v>
      </c>
      <c r="Q68" s="19">
        <f t="shared" ca="1" si="13"/>
        <v>0</v>
      </c>
      <c r="R68" s="18">
        <f t="shared" ca="1" si="22"/>
        <v>0</v>
      </c>
      <c r="S68" s="18">
        <f t="shared" ca="1" si="22"/>
        <v>0</v>
      </c>
      <c r="T68" s="18">
        <f t="shared" ca="1" si="22"/>
        <v>0</v>
      </c>
      <c r="U68" s="19">
        <f t="shared" ca="1" si="14"/>
        <v>2880064316.1932521</v>
      </c>
    </row>
    <row r="69" spans="1:21" ht="12.75" customHeight="1">
      <c r="A69" s="55" t="s">
        <v>273</v>
      </c>
      <c r="B69" s="17">
        <v>3012</v>
      </c>
      <c r="C69" s="56" t="s">
        <v>247</v>
      </c>
      <c r="D69" s="18">
        <f t="shared" ca="1" si="19"/>
        <v>0</v>
      </c>
      <c r="E69" s="18">
        <f t="shared" ca="1" si="19"/>
        <v>11433578975.549999</v>
      </c>
      <c r="F69" s="18">
        <f t="shared" ca="1" si="19"/>
        <v>0</v>
      </c>
      <c r="G69" s="18">
        <f t="shared" ca="1" si="19"/>
        <v>0</v>
      </c>
      <c r="H69" s="18">
        <f t="shared" ca="1" si="19"/>
        <v>0</v>
      </c>
      <c r="I69" s="18">
        <f t="shared" ca="1" si="19"/>
        <v>0</v>
      </c>
      <c r="J69" s="18">
        <f t="shared" ca="1" si="19"/>
        <v>0</v>
      </c>
      <c r="K69" s="19">
        <f t="shared" ca="1" si="11"/>
        <v>0</v>
      </c>
      <c r="L69" s="18">
        <f t="shared" ca="1" si="20"/>
        <v>0</v>
      </c>
      <c r="M69" s="18">
        <f t="shared" ca="1" si="20"/>
        <v>0</v>
      </c>
      <c r="N69" s="19">
        <f t="shared" ca="1" si="12"/>
        <v>0</v>
      </c>
      <c r="O69" s="18">
        <f t="shared" ca="1" si="21"/>
        <v>0</v>
      </c>
      <c r="P69" s="18">
        <f t="shared" ca="1" si="21"/>
        <v>0</v>
      </c>
      <c r="Q69" s="19">
        <f t="shared" ca="1" si="13"/>
        <v>0</v>
      </c>
      <c r="R69" s="18">
        <f t="shared" ca="1" si="22"/>
        <v>0</v>
      </c>
      <c r="S69" s="18">
        <f t="shared" ca="1" si="22"/>
        <v>0</v>
      </c>
      <c r="T69" s="18">
        <f t="shared" ca="1" si="22"/>
        <v>0</v>
      </c>
      <c r="U69" s="19">
        <f t="shared" ca="1" si="14"/>
        <v>11433578975.549999</v>
      </c>
    </row>
    <row r="70" spans="1:21" ht="12.75" customHeight="1">
      <c r="A70" s="55" t="s">
        <v>275</v>
      </c>
      <c r="B70" s="17">
        <v>3016</v>
      </c>
      <c r="C70" s="56" t="s">
        <v>247</v>
      </c>
      <c r="D70" s="18">
        <f t="shared" ca="1" si="19"/>
        <v>0</v>
      </c>
      <c r="E70" s="18">
        <f t="shared" ca="1" si="19"/>
        <v>611583444.23007298</v>
      </c>
      <c r="F70" s="18">
        <f t="shared" ca="1" si="19"/>
        <v>0</v>
      </c>
      <c r="G70" s="18">
        <f t="shared" ca="1" si="19"/>
        <v>0</v>
      </c>
      <c r="H70" s="18">
        <f t="shared" ca="1" si="19"/>
        <v>0</v>
      </c>
      <c r="I70" s="18">
        <f t="shared" ca="1" si="19"/>
        <v>0</v>
      </c>
      <c r="J70" s="18">
        <f t="shared" ca="1" si="19"/>
        <v>0</v>
      </c>
      <c r="K70" s="19">
        <f t="shared" ca="1" si="11"/>
        <v>0</v>
      </c>
      <c r="L70" s="18">
        <f t="shared" ca="1" si="20"/>
        <v>0</v>
      </c>
      <c r="M70" s="18">
        <f t="shared" ca="1" si="20"/>
        <v>0</v>
      </c>
      <c r="N70" s="19">
        <f t="shared" ca="1" si="12"/>
        <v>0</v>
      </c>
      <c r="O70" s="18">
        <f t="shared" ca="1" si="21"/>
        <v>0</v>
      </c>
      <c r="P70" s="18">
        <f t="shared" ca="1" si="21"/>
        <v>0</v>
      </c>
      <c r="Q70" s="19">
        <f t="shared" ca="1" si="13"/>
        <v>0</v>
      </c>
      <c r="R70" s="18">
        <f t="shared" ca="1" si="22"/>
        <v>0</v>
      </c>
      <c r="S70" s="18">
        <f t="shared" ca="1" si="22"/>
        <v>0</v>
      </c>
      <c r="T70" s="18">
        <f t="shared" ca="1" si="22"/>
        <v>0</v>
      </c>
      <c r="U70" s="19">
        <f t="shared" ca="1" si="14"/>
        <v>611583444.23007298</v>
      </c>
    </row>
    <row r="71" spans="1:21" ht="12.75" customHeight="1">
      <c r="A71" s="55" t="s">
        <v>277</v>
      </c>
      <c r="B71" s="17">
        <v>3017</v>
      </c>
      <c r="C71" s="56" t="s">
        <v>247</v>
      </c>
      <c r="D71" s="18">
        <f t="shared" ref="D71:J72" ca="1" si="2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23"/>
        <v>9502730131.4449711</v>
      </c>
      <c r="F71" s="18">
        <f t="shared" ca="1" si="23"/>
        <v>0</v>
      </c>
      <c r="G71" s="18">
        <f t="shared" ca="1" si="23"/>
        <v>0</v>
      </c>
      <c r="H71" s="18">
        <f t="shared" ca="1" si="23"/>
        <v>0</v>
      </c>
      <c r="I71" s="18">
        <f t="shared" ca="1" si="23"/>
        <v>0</v>
      </c>
      <c r="J71" s="18">
        <f t="shared" ca="1" si="23"/>
        <v>0</v>
      </c>
      <c r="K71" s="19">
        <f t="shared" ca="1" si="11"/>
        <v>0</v>
      </c>
      <c r="L71" s="18">
        <f t="shared" ca="1" si="20"/>
        <v>0</v>
      </c>
      <c r="M71" s="18">
        <f t="shared" ca="1" si="20"/>
        <v>0</v>
      </c>
      <c r="N71" s="19">
        <f t="shared" ca="1" si="12"/>
        <v>0</v>
      </c>
      <c r="O71" s="18">
        <f t="shared" ca="1" si="21"/>
        <v>0</v>
      </c>
      <c r="P71" s="18">
        <f t="shared" ca="1" si="21"/>
        <v>0</v>
      </c>
      <c r="Q71" s="19">
        <f t="shared" ca="1" si="13"/>
        <v>0</v>
      </c>
      <c r="R71" s="18">
        <f t="shared" ca="1" si="22"/>
        <v>0</v>
      </c>
      <c r="S71" s="18">
        <f t="shared" ca="1" si="22"/>
        <v>0</v>
      </c>
      <c r="T71" s="18">
        <f t="shared" ca="1" si="22"/>
        <v>0</v>
      </c>
      <c r="U71" s="19">
        <f t="shared" ca="1" si="14"/>
        <v>9502730131.4449711</v>
      </c>
    </row>
    <row r="72" spans="1:21" ht="12.75" customHeight="1">
      <c r="A72" s="55" t="s">
        <v>279</v>
      </c>
      <c r="B72" s="17">
        <v>3018</v>
      </c>
      <c r="C72" s="56" t="s">
        <v>247</v>
      </c>
      <c r="D72" s="18">
        <f t="shared" ca="1" si="23"/>
        <v>0</v>
      </c>
      <c r="E72" s="18">
        <f t="shared" ca="1" si="23"/>
        <v>20270264417.993103</v>
      </c>
      <c r="F72" s="18">
        <f t="shared" ca="1" si="23"/>
        <v>0</v>
      </c>
      <c r="G72" s="18">
        <f t="shared" ca="1" si="23"/>
        <v>0</v>
      </c>
      <c r="H72" s="18">
        <f t="shared" ca="1" si="23"/>
        <v>0</v>
      </c>
      <c r="I72" s="18">
        <f t="shared" ca="1" si="23"/>
        <v>0</v>
      </c>
      <c r="J72" s="18">
        <f t="shared" ca="1" si="23"/>
        <v>0</v>
      </c>
      <c r="K72" s="19">
        <f t="shared" ca="1" si="11"/>
        <v>0</v>
      </c>
      <c r="L72" s="18">
        <f t="shared" ca="1" si="20"/>
        <v>0</v>
      </c>
      <c r="M72" s="18">
        <f t="shared" ca="1" si="20"/>
        <v>0</v>
      </c>
      <c r="N72" s="19">
        <f t="shared" ca="1" si="12"/>
        <v>0</v>
      </c>
      <c r="O72" s="18">
        <f t="shared" ca="1" si="21"/>
        <v>0</v>
      </c>
      <c r="P72" s="18">
        <f t="shared" ca="1" si="21"/>
        <v>0</v>
      </c>
      <c r="Q72" s="19">
        <f t="shared" ca="1" si="13"/>
        <v>0</v>
      </c>
      <c r="R72" s="18">
        <f t="shared" ca="1" si="22"/>
        <v>0</v>
      </c>
      <c r="S72" s="18">
        <f t="shared" ca="1" si="22"/>
        <v>0</v>
      </c>
      <c r="T72" s="18">
        <f t="shared" ca="1" si="22"/>
        <v>0</v>
      </c>
      <c r="U72" s="19">
        <f t="shared" ca="1" si="14"/>
        <v>20270264417.993103</v>
      </c>
    </row>
    <row r="73" spans="1:21" ht="13.8">
      <c r="A73" s="57" t="s">
        <v>281</v>
      </c>
      <c r="B73" s="47">
        <v>9000</v>
      </c>
      <c r="C73" s="56" t="s">
        <v>282</v>
      </c>
      <c r="D73" s="48">
        <f t="shared" ref="D73:U73" ca="1" si="24">SUMIF($C$7:$C$72,"HD",D$7:D$72)</f>
        <v>0</v>
      </c>
      <c r="E73" s="48">
        <f t="shared" ca="1" si="24"/>
        <v>0</v>
      </c>
      <c r="F73" s="48">
        <f t="shared" ca="1" si="24"/>
        <v>0</v>
      </c>
      <c r="G73" s="48">
        <f t="shared" ca="1" si="24"/>
        <v>0</v>
      </c>
      <c r="H73" s="48">
        <f t="shared" ca="1" si="24"/>
        <v>0</v>
      </c>
      <c r="I73" s="48">
        <f t="shared" ca="1" si="24"/>
        <v>0</v>
      </c>
      <c r="J73" s="48">
        <f t="shared" ca="1" si="24"/>
        <v>0</v>
      </c>
      <c r="K73" s="48">
        <f t="shared" ca="1" si="24"/>
        <v>0</v>
      </c>
      <c r="L73" s="48">
        <f t="shared" ca="1" si="24"/>
        <v>0</v>
      </c>
      <c r="M73" s="48">
        <f t="shared" ca="1" si="24"/>
        <v>0</v>
      </c>
      <c r="N73" s="48">
        <f t="shared" ca="1" si="24"/>
        <v>0</v>
      </c>
      <c r="O73" s="48">
        <f t="shared" ca="1" si="24"/>
        <v>0</v>
      </c>
      <c r="P73" s="48">
        <f t="shared" ca="1" si="24"/>
        <v>0</v>
      </c>
      <c r="Q73" s="48">
        <f t="shared" ca="1" si="24"/>
        <v>0</v>
      </c>
      <c r="R73" s="48">
        <f t="shared" ca="1" si="24"/>
        <v>0</v>
      </c>
      <c r="S73" s="48">
        <f t="shared" ca="1" si="24"/>
        <v>0</v>
      </c>
      <c r="T73" s="48">
        <f t="shared" ca="1" si="24"/>
        <v>0</v>
      </c>
      <c r="U73" s="48">
        <f t="shared" ca="1" si="24"/>
        <v>0</v>
      </c>
    </row>
    <row r="74" spans="1:21" ht="13.8">
      <c r="A74" s="57" t="s">
        <v>284</v>
      </c>
      <c r="B74" s="47">
        <v>9001</v>
      </c>
      <c r="C74" s="56" t="s">
        <v>285</v>
      </c>
      <c r="D74" s="48">
        <f t="shared" ref="D74:U74" ca="1" si="25">SUMIF($C$7:$C$72,"H",D$7:D$72)+SUMIF($C$7:$C$72,"E",D$7:D$72)</f>
        <v>42501733.109999977</v>
      </c>
      <c r="E74" s="48">
        <f t="shared" ca="1" si="25"/>
        <v>114765218527.96619</v>
      </c>
      <c r="F74" s="48">
        <f t="shared" ca="1" si="25"/>
        <v>0</v>
      </c>
      <c r="G74" s="48">
        <f t="shared" ca="1" si="25"/>
        <v>0</v>
      </c>
      <c r="H74" s="48">
        <f t="shared" ca="1" si="25"/>
        <v>0</v>
      </c>
      <c r="I74" s="48">
        <f t="shared" ca="1" si="25"/>
        <v>0</v>
      </c>
      <c r="J74" s="48">
        <f t="shared" ca="1" si="25"/>
        <v>0</v>
      </c>
      <c r="K74" s="48">
        <f t="shared" ca="1" si="25"/>
        <v>0</v>
      </c>
      <c r="L74" s="48">
        <f t="shared" ca="1" si="25"/>
        <v>0</v>
      </c>
      <c r="M74" s="48">
        <f t="shared" ca="1" si="25"/>
        <v>0</v>
      </c>
      <c r="N74" s="48">
        <f t="shared" ca="1" si="25"/>
        <v>0</v>
      </c>
      <c r="O74" s="48">
        <f t="shared" ca="1" si="25"/>
        <v>0</v>
      </c>
      <c r="P74" s="48">
        <f t="shared" ca="1" si="25"/>
        <v>0</v>
      </c>
      <c r="Q74" s="48">
        <f t="shared" ca="1" si="25"/>
        <v>0</v>
      </c>
      <c r="R74" s="48">
        <f t="shared" ca="1" si="25"/>
        <v>0</v>
      </c>
      <c r="S74" s="48">
        <f t="shared" ca="1" si="25"/>
        <v>0</v>
      </c>
      <c r="T74" s="48">
        <f t="shared" ca="1" si="25"/>
        <v>0</v>
      </c>
      <c r="U74" s="48">
        <f t="shared" ca="1" si="25"/>
        <v>114807720261.07619</v>
      </c>
    </row>
    <row r="75" spans="1:21" ht="13.8">
      <c r="A75" s="57" t="s">
        <v>287</v>
      </c>
      <c r="B75" s="47">
        <v>9003</v>
      </c>
      <c r="C75" s="56" t="s">
        <v>288</v>
      </c>
      <c r="D75" s="48">
        <f t="shared" ref="D75:U75" ca="1" si="26">D73+D74</f>
        <v>42501733.109999977</v>
      </c>
      <c r="E75" s="48">
        <f t="shared" ca="1" si="26"/>
        <v>114765218527.96619</v>
      </c>
      <c r="F75" s="48">
        <f t="shared" ca="1" si="26"/>
        <v>0</v>
      </c>
      <c r="G75" s="48">
        <f t="shared" ca="1" si="26"/>
        <v>0</v>
      </c>
      <c r="H75" s="48">
        <f t="shared" ca="1" si="26"/>
        <v>0</v>
      </c>
      <c r="I75" s="48">
        <f t="shared" ca="1" si="26"/>
        <v>0</v>
      </c>
      <c r="J75" s="48">
        <f t="shared" ca="1" si="26"/>
        <v>0</v>
      </c>
      <c r="K75" s="48">
        <f t="shared" ca="1" si="26"/>
        <v>0</v>
      </c>
      <c r="L75" s="48">
        <f t="shared" ca="1" si="26"/>
        <v>0</v>
      </c>
      <c r="M75" s="48">
        <f t="shared" ca="1" si="26"/>
        <v>0</v>
      </c>
      <c r="N75" s="48">
        <f t="shared" ca="1" si="26"/>
        <v>0</v>
      </c>
      <c r="O75" s="48">
        <f t="shared" ca="1" si="26"/>
        <v>0</v>
      </c>
      <c r="P75" s="48">
        <f t="shared" ca="1" si="26"/>
        <v>0</v>
      </c>
      <c r="Q75" s="48">
        <f t="shared" ca="1" si="26"/>
        <v>0</v>
      </c>
      <c r="R75" s="48">
        <f t="shared" ca="1" si="26"/>
        <v>0</v>
      </c>
      <c r="S75" s="48">
        <f t="shared" ca="1" si="26"/>
        <v>0</v>
      </c>
      <c r="T75" s="48">
        <f t="shared" ca="1" si="26"/>
        <v>0</v>
      </c>
      <c r="U75" s="48">
        <f t="shared" ca="1" si="26"/>
        <v>114807720261.07619</v>
      </c>
    </row>
  </sheetData>
  <mergeCells count="1">
    <mergeCell ref="E2:G2"/>
  </mergeCells>
  <dataValidations count="2">
    <dataValidation type="list" allowBlank="1" showInputMessage="1" showErrorMessage="1" sqref="B2" xr:uid="{3448C00C-2654-4A21-A9DA-0F63C7CC6CC2}">
      <formula1>"Toplam,Direkt,Endirekt"</formula1>
    </dataValidation>
    <dataValidation type="list" allowBlank="1" showInputMessage="1" showErrorMessage="1" sqref="C2" xr:uid="{C8BFD061-DAE2-4180-A24B-AC5B1B26D858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893C-EF30-4A18-9F27-D8DFDE3AEF0B}">
  <dimension ref="A1:I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9" ht="15" customHeight="1">
      <c r="A1" s="1" t="s">
        <v>0</v>
      </c>
      <c r="B1" s="2"/>
      <c r="C1" s="2"/>
    </row>
    <row r="2" spans="1:9" ht="15" customHeight="1">
      <c r="A2" s="1" t="s">
        <v>324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9" ht="15" customHeight="1">
      <c r="A3" s="5" t="s">
        <v>362</v>
      </c>
      <c r="B3" s="2"/>
      <c r="C3" s="2"/>
    </row>
    <row r="4" spans="1:9" ht="22.5" customHeight="1"/>
    <row r="5" spans="1:9" ht="22.5" customHeight="1">
      <c r="D5" s="76">
        <v>704</v>
      </c>
      <c r="E5" s="76">
        <v>718</v>
      </c>
      <c r="F5" s="76">
        <v>729</v>
      </c>
      <c r="G5" s="76">
        <v>750</v>
      </c>
      <c r="H5" s="76">
        <v>751</v>
      </c>
      <c r="I5" s="77"/>
    </row>
    <row r="6" spans="1:9" ht="79.5" customHeight="1">
      <c r="A6" s="53" t="s">
        <v>141</v>
      </c>
      <c r="B6" s="53" t="s">
        <v>142</v>
      </c>
      <c r="C6" s="53" t="s">
        <v>143</v>
      </c>
      <c r="D6" s="54" t="s">
        <v>11</v>
      </c>
      <c r="E6" s="54" t="s">
        <v>12</v>
      </c>
      <c r="F6" s="54" t="s">
        <v>13</v>
      </c>
      <c r="G6" s="54" t="s">
        <v>14</v>
      </c>
      <c r="H6" s="54" t="s">
        <v>15</v>
      </c>
      <c r="I6" s="77" t="s">
        <v>325</v>
      </c>
    </row>
    <row r="7" spans="1:9" ht="12.75" customHeight="1">
      <c r="A7" s="55" t="s">
        <v>146</v>
      </c>
      <c r="B7" s="17">
        <v>1001</v>
      </c>
      <c r="C7" s="56" t="s">
        <v>147</v>
      </c>
      <c r="D7" s="18">
        <f t="shared" ref="D7:H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67127.67</v>
      </c>
      <c r="E7" s="18">
        <f t="shared" ca="1" si="0"/>
        <v>0</v>
      </c>
      <c r="F7" s="18">
        <f t="shared" ca="1" si="0"/>
        <v>0</v>
      </c>
      <c r="G7" s="18">
        <f t="shared" ca="1" si="0"/>
        <v>100805362.76000001</v>
      </c>
      <c r="H7" s="18">
        <f t="shared" ca="1" si="0"/>
        <v>0</v>
      </c>
      <c r="I7" s="19">
        <f ca="1">+SUM(D7:H7)</f>
        <v>100872490.43000001</v>
      </c>
    </row>
    <row r="8" spans="1:9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10985250.02</v>
      </c>
      <c r="E8" s="18">
        <f t="shared" ca="1" si="0"/>
        <v>318571.96000000002</v>
      </c>
      <c r="F8" s="18">
        <f t="shared" ca="1" si="0"/>
        <v>0</v>
      </c>
      <c r="G8" s="18">
        <f t="shared" ca="1" si="0"/>
        <v>93987168.209999993</v>
      </c>
      <c r="H8" s="18">
        <f t="shared" ca="1" si="0"/>
        <v>0</v>
      </c>
      <c r="I8" s="19">
        <f t="shared" ref="I8:I18" ca="1" si="1">+SUM(D8:H8)</f>
        <v>105290990.19</v>
      </c>
    </row>
    <row r="9" spans="1:9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4054044.86</v>
      </c>
      <c r="E9" s="18">
        <f t="shared" ca="1" si="0"/>
        <v>11279241.59</v>
      </c>
      <c r="F9" s="18">
        <f t="shared" ca="1" si="0"/>
        <v>10056718.33</v>
      </c>
      <c r="G9" s="18">
        <f t="shared" ca="1" si="0"/>
        <v>293032072.05000001</v>
      </c>
      <c r="H9" s="18">
        <f t="shared" ca="1" si="0"/>
        <v>0</v>
      </c>
      <c r="I9" s="19">
        <f t="shared" ca="1" si="1"/>
        <v>318422076.83000004</v>
      </c>
    </row>
    <row r="10" spans="1:9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46614071.679999903</v>
      </c>
      <c r="E10" s="18">
        <f t="shared" ca="1" si="0"/>
        <v>57672003.320008799</v>
      </c>
      <c r="F10" s="18">
        <f t="shared" ca="1" si="0"/>
        <v>11624105.279999999</v>
      </c>
      <c r="G10" s="18">
        <f t="shared" ca="1" si="0"/>
        <v>985662122.24467599</v>
      </c>
      <c r="H10" s="18">
        <f t="shared" ca="1" si="0"/>
        <v>0</v>
      </c>
      <c r="I10" s="19">
        <f t="shared" ca="1" si="1"/>
        <v>1101572302.5246847</v>
      </c>
    </row>
    <row r="11" spans="1:9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28252417.010000002</v>
      </c>
      <c r="H11" s="18">
        <f t="shared" ca="1" si="0"/>
        <v>0</v>
      </c>
      <c r="I11" s="19">
        <f t="shared" ca="1" si="1"/>
        <v>28252417.010000002</v>
      </c>
    </row>
    <row r="12" spans="1:9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9">
        <f t="shared" ca="1" si="1"/>
        <v>0</v>
      </c>
    </row>
    <row r="13" spans="1:9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99684</v>
      </c>
      <c r="F13" s="18">
        <f t="shared" ca="1" si="0"/>
        <v>0</v>
      </c>
      <c r="G13" s="18">
        <f t="shared" ca="1" si="0"/>
        <v>35749668.920000002</v>
      </c>
      <c r="H13" s="18">
        <f t="shared" ca="1" si="0"/>
        <v>0</v>
      </c>
      <c r="I13" s="19">
        <f t="shared" ca="1" si="1"/>
        <v>35849352.920000002</v>
      </c>
    </row>
    <row r="14" spans="1:9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-713673.99</v>
      </c>
      <c r="E14" s="18">
        <f t="shared" ca="1" si="0"/>
        <v>245368</v>
      </c>
      <c r="F14" s="18">
        <f t="shared" ca="1" si="0"/>
        <v>0</v>
      </c>
      <c r="G14" s="18">
        <f t="shared" ca="1" si="0"/>
        <v>401916033.19</v>
      </c>
      <c r="H14" s="18">
        <f t="shared" ca="1" si="0"/>
        <v>0</v>
      </c>
      <c r="I14" s="19">
        <f t="shared" ca="1" si="1"/>
        <v>401447727.19999999</v>
      </c>
    </row>
    <row r="15" spans="1:9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45691953.498192199</v>
      </c>
      <c r="H15" s="18">
        <f t="shared" ca="1" si="0"/>
        <v>19491593.550000004</v>
      </c>
      <c r="I15" s="19">
        <f t="shared" ca="1" si="1"/>
        <v>65183547.048192203</v>
      </c>
    </row>
    <row r="16" spans="1:9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9">
        <f t="shared" ca="1" si="1"/>
        <v>0</v>
      </c>
    </row>
    <row r="17" spans="1:9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28268245</v>
      </c>
      <c r="H17" s="18">
        <f t="shared" ca="1" si="0"/>
        <v>0</v>
      </c>
      <c r="I17" s="19">
        <f t="shared" ca="1" si="1"/>
        <v>28268245</v>
      </c>
    </row>
    <row r="18" spans="1:9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37922686.329999998</v>
      </c>
      <c r="H18" s="18">
        <f t="shared" ca="1" si="0"/>
        <v>0</v>
      </c>
      <c r="I18" s="19">
        <f t="shared" ca="1" si="1"/>
        <v>37922686.329999998</v>
      </c>
    </row>
    <row r="19" spans="1:9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9">
        <f t="shared" ref="I19:I24" ca="1" si="2">+SUM(D19:H19)</f>
        <v>0</v>
      </c>
    </row>
    <row r="20" spans="1:9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184638.19</v>
      </c>
      <c r="F20" s="18">
        <f t="shared" ca="1" si="0"/>
        <v>6901189.25</v>
      </c>
      <c r="G20" s="18">
        <f t="shared" ca="1" si="0"/>
        <v>435339353.20999998</v>
      </c>
      <c r="H20" s="18">
        <f t="shared" ca="1" si="0"/>
        <v>79931.8</v>
      </c>
      <c r="I20" s="19">
        <f t="shared" ca="1" si="2"/>
        <v>442505112.44999999</v>
      </c>
    </row>
    <row r="21" spans="1:9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47775.81</v>
      </c>
      <c r="G21" s="18">
        <f t="shared" ca="1" si="0"/>
        <v>10399918.710000001</v>
      </c>
      <c r="H21" s="18">
        <f t="shared" ca="1" si="0"/>
        <v>0</v>
      </c>
      <c r="I21" s="19">
        <f t="shared" ca="1" si="2"/>
        <v>10447694.520000001</v>
      </c>
    </row>
    <row r="22" spans="1:9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400808.36000000004</v>
      </c>
      <c r="E22" s="18">
        <f t="shared" ca="1" si="0"/>
        <v>3929367.66</v>
      </c>
      <c r="F22" s="18">
        <f t="shared" ca="1" si="0"/>
        <v>36514093.409999996</v>
      </c>
      <c r="G22" s="18">
        <f t="shared" ca="1" si="0"/>
        <v>3258612851.6999998</v>
      </c>
      <c r="H22" s="18">
        <f t="shared" ca="1" si="0"/>
        <v>0</v>
      </c>
      <c r="I22" s="19">
        <f t="shared" ca="1" si="2"/>
        <v>3299457121.1299996</v>
      </c>
    </row>
    <row r="23" spans="1:9" ht="12.75" customHeight="1">
      <c r="A23" s="55" t="s">
        <v>179</v>
      </c>
      <c r="B23" s="17">
        <v>1022</v>
      </c>
      <c r="C23" s="56" t="s">
        <v>147</v>
      </c>
      <c r="D23" s="18">
        <f t="shared" ref="D23:H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3"/>
        <v>6865194.6500000004</v>
      </c>
      <c r="F23" s="18">
        <f t="shared" ca="1" si="3"/>
        <v>0</v>
      </c>
      <c r="G23" s="18">
        <f t="shared" ca="1" si="3"/>
        <v>70426469.969999999</v>
      </c>
      <c r="H23" s="18">
        <f t="shared" ca="1" si="3"/>
        <v>58604.800000000003</v>
      </c>
      <c r="I23" s="19">
        <f t="shared" ca="1" si="2"/>
        <v>77350269.420000002</v>
      </c>
    </row>
    <row r="24" spans="1:9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132871.88</v>
      </c>
      <c r="E24" s="18">
        <f t="shared" ca="1" si="3"/>
        <v>0</v>
      </c>
      <c r="F24" s="18">
        <f t="shared" ca="1" si="3"/>
        <v>0</v>
      </c>
      <c r="G24" s="18">
        <f t="shared" ca="1" si="3"/>
        <v>196304386.69000566</v>
      </c>
      <c r="H24" s="18">
        <f t="shared" ca="1" si="3"/>
        <v>0</v>
      </c>
      <c r="I24" s="19">
        <f t="shared" ca="1" si="2"/>
        <v>196437258.57000566</v>
      </c>
    </row>
    <row r="25" spans="1:9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3"/>
        <v>0</v>
      </c>
      <c r="F25" s="18">
        <f t="shared" ca="1" si="3"/>
        <v>0</v>
      </c>
      <c r="G25" s="18">
        <f t="shared" ca="1" si="3"/>
        <v>2691001.2904220019</v>
      </c>
      <c r="H25" s="18">
        <f t="shared" ca="1" si="3"/>
        <v>0</v>
      </c>
      <c r="I25" s="19">
        <f t="shared" ref="I25:I36" ca="1" si="4">+SUM(D25:H25)</f>
        <v>2691001.2904220019</v>
      </c>
    </row>
    <row r="26" spans="1:9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3"/>
        <v>8075</v>
      </c>
      <c r="F26" s="18">
        <f t="shared" ca="1" si="3"/>
        <v>0</v>
      </c>
      <c r="G26" s="18">
        <f t="shared" ca="1" si="3"/>
        <v>52382564.93</v>
      </c>
      <c r="H26" s="18">
        <f t="shared" ca="1" si="3"/>
        <v>0</v>
      </c>
      <c r="I26" s="19">
        <f t="shared" ca="1" si="4"/>
        <v>52390639.93</v>
      </c>
    </row>
    <row r="27" spans="1:9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3"/>
        <v>0</v>
      </c>
      <c r="F27" s="18">
        <f t="shared" ca="1" si="3"/>
        <v>0</v>
      </c>
      <c r="G27" s="18">
        <f t="shared" ca="1" si="3"/>
        <v>1261427881.6000001</v>
      </c>
      <c r="H27" s="18">
        <f t="shared" ca="1" si="3"/>
        <v>203.7</v>
      </c>
      <c r="I27" s="19">
        <f t="shared" ca="1" si="4"/>
        <v>1261428085.3000002</v>
      </c>
    </row>
    <row r="28" spans="1:9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3"/>
        <v>0</v>
      </c>
      <c r="F28" s="18">
        <f t="shared" ca="1" si="3"/>
        <v>0</v>
      </c>
      <c r="G28" s="18">
        <f t="shared" ca="1" si="3"/>
        <v>346101.29</v>
      </c>
      <c r="H28" s="18">
        <f t="shared" ca="1" si="3"/>
        <v>0</v>
      </c>
      <c r="I28" s="19">
        <f t="shared" ca="1" si="4"/>
        <v>346101.29</v>
      </c>
    </row>
    <row r="29" spans="1:9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304400.08</v>
      </c>
      <c r="E29" s="18">
        <f t="shared" ca="1" si="3"/>
        <v>176968.67</v>
      </c>
      <c r="F29" s="18">
        <f t="shared" ca="1" si="3"/>
        <v>4658226.3600000003</v>
      </c>
      <c r="G29" s="18">
        <f t="shared" ca="1" si="3"/>
        <v>61196778.582200006</v>
      </c>
      <c r="H29" s="18">
        <f t="shared" ca="1" si="3"/>
        <v>0</v>
      </c>
      <c r="I29" s="19">
        <f t="shared" ca="1" si="4"/>
        <v>66336373.692200005</v>
      </c>
    </row>
    <row r="30" spans="1:9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3"/>
        <v>0</v>
      </c>
      <c r="F30" s="18">
        <f t="shared" ca="1" si="3"/>
        <v>0</v>
      </c>
      <c r="G30" s="18">
        <f t="shared" ca="1" si="3"/>
        <v>145820611.28999856</v>
      </c>
      <c r="H30" s="18">
        <f t="shared" ca="1" si="3"/>
        <v>0</v>
      </c>
      <c r="I30" s="19">
        <f t="shared" ca="1" si="4"/>
        <v>145820611.28999856</v>
      </c>
    </row>
    <row r="31" spans="1:9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3"/>
        <v>5850670.5700000003</v>
      </c>
      <c r="F31" s="18">
        <f t="shared" ca="1" si="3"/>
        <v>0</v>
      </c>
      <c r="G31" s="18">
        <f t="shared" ca="1" si="3"/>
        <v>108091174.56</v>
      </c>
      <c r="H31" s="18">
        <f t="shared" ca="1" si="3"/>
        <v>0</v>
      </c>
      <c r="I31" s="19">
        <f t="shared" ca="1" si="4"/>
        <v>113941845.13</v>
      </c>
    </row>
    <row r="32" spans="1:9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1528456.030000001</v>
      </c>
      <c r="E32" s="18">
        <f t="shared" ca="1" si="3"/>
        <v>7626448.0299999965</v>
      </c>
      <c r="F32" s="18">
        <f t="shared" ca="1" si="3"/>
        <v>6581358.6299999999</v>
      </c>
      <c r="G32" s="18">
        <f t="shared" ca="1" si="3"/>
        <v>33810705.820012234</v>
      </c>
      <c r="H32" s="18">
        <f t="shared" ca="1" si="3"/>
        <v>0</v>
      </c>
      <c r="I32" s="19">
        <f t="shared" ca="1" si="4"/>
        <v>49546968.510012232</v>
      </c>
    </row>
    <row r="33" spans="1:9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3"/>
        <v>0</v>
      </c>
      <c r="F33" s="18">
        <f t="shared" ca="1" si="3"/>
        <v>0</v>
      </c>
      <c r="G33" s="18">
        <f t="shared" ca="1" si="3"/>
        <v>3586138.590000195</v>
      </c>
      <c r="H33" s="18">
        <f t="shared" ca="1" si="3"/>
        <v>0</v>
      </c>
      <c r="I33" s="19">
        <f t="shared" ca="1" si="4"/>
        <v>3586138.590000195</v>
      </c>
    </row>
    <row r="34" spans="1:9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3"/>
        <v>0</v>
      </c>
      <c r="F34" s="18">
        <f t="shared" ca="1" si="3"/>
        <v>0</v>
      </c>
      <c r="G34" s="18">
        <f t="shared" ca="1" si="3"/>
        <v>95542983.900000006</v>
      </c>
      <c r="H34" s="18">
        <f t="shared" ca="1" si="3"/>
        <v>0</v>
      </c>
      <c r="I34" s="19">
        <f t="shared" ca="1" si="4"/>
        <v>95542983.900000006</v>
      </c>
    </row>
    <row r="35" spans="1:9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45001153.010000005</v>
      </c>
      <c r="E35" s="18">
        <f t="shared" ca="1" si="3"/>
        <v>7967522.540000001</v>
      </c>
      <c r="F35" s="18">
        <f t="shared" ca="1" si="3"/>
        <v>0</v>
      </c>
      <c r="G35" s="18">
        <f t="shared" ca="1" si="3"/>
        <v>9277017.5</v>
      </c>
      <c r="H35" s="18">
        <f t="shared" ca="1" si="3"/>
        <v>0</v>
      </c>
      <c r="I35" s="19">
        <f t="shared" ca="1" si="4"/>
        <v>62245693.050000004</v>
      </c>
    </row>
    <row r="36" spans="1:9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9">
        <f t="shared" ca="1" si="4"/>
        <v>0</v>
      </c>
    </row>
    <row r="37" spans="1:9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3"/>
        <v>10800</v>
      </c>
      <c r="F37" s="18">
        <f t="shared" ca="1" si="3"/>
        <v>0</v>
      </c>
      <c r="G37" s="18">
        <f t="shared" ca="1" si="3"/>
        <v>364120575.16999996</v>
      </c>
      <c r="H37" s="18">
        <f t="shared" ca="1" si="3"/>
        <v>-3002.8</v>
      </c>
      <c r="I37" s="19">
        <f t="shared" ref="I37:I44" ca="1" si="5">+SUM(D37:H37)</f>
        <v>364128372.36999995</v>
      </c>
    </row>
    <row r="38" spans="1:9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3"/>
        <v>0</v>
      </c>
      <c r="F38" s="18">
        <f t="shared" ca="1" si="3"/>
        <v>0</v>
      </c>
      <c r="G38" s="18">
        <f t="shared" ca="1" si="3"/>
        <v>143168931.84</v>
      </c>
      <c r="H38" s="18">
        <f t="shared" ca="1" si="3"/>
        <v>0</v>
      </c>
      <c r="I38" s="19">
        <f t="shared" ca="1" si="5"/>
        <v>143168931.84</v>
      </c>
    </row>
    <row r="39" spans="1:9" ht="12.75" customHeight="1">
      <c r="A39" s="55" t="s">
        <v>211</v>
      </c>
      <c r="B39" s="17">
        <v>1045</v>
      </c>
      <c r="C39" s="56" t="s">
        <v>147</v>
      </c>
      <c r="D39" s="18">
        <f t="shared" ref="D39:H54" ca="1" si="6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6"/>
        <v>0</v>
      </c>
      <c r="F39" s="18">
        <f t="shared" ca="1" si="6"/>
        <v>0</v>
      </c>
      <c r="G39" s="18">
        <f t="shared" ca="1" si="6"/>
        <v>27544336</v>
      </c>
      <c r="H39" s="18">
        <f t="shared" ca="1" si="6"/>
        <v>0</v>
      </c>
      <c r="I39" s="19">
        <f t="shared" ca="1" si="5"/>
        <v>27544336</v>
      </c>
    </row>
    <row r="40" spans="1:9" ht="12.75" customHeight="1">
      <c r="A40" s="55" t="s">
        <v>213</v>
      </c>
      <c r="B40" s="17">
        <v>1046</v>
      </c>
      <c r="C40" s="56" t="s">
        <v>147</v>
      </c>
      <c r="D40" s="18">
        <f t="shared" ca="1" si="6"/>
        <v>0</v>
      </c>
      <c r="E40" s="18">
        <f t="shared" ca="1" si="6"/>
        <v>24158426.949999999</v>
      </c>
      <c r="F40" s="18">
        <f t="shared" ca="1" si="6"/>
        <v>0</v>
      </c>
      <c r="G40" s="18">
        <f t="shared" ca="1" si="6"/>
        <v>10342972.949999999</v>
      </c>
      <c r="H40" s="18">
        <f t="shared" ca="1" si="6"/>
        <v>0</v>
      </c>
      <c r="I40" s="19">
        <f t="shared" ca="1" si="5"/>
        <v>34501399.899999999</v>
      </c>
    </row>
    <row r="41" spans="1:9" ht="12.75" customHeight="1">
      <c r="A41" s="55" t="s">
        <v>215</v>
      </c>
      <c r="B41" s="17">
        <v>1048</v>
      </c>
      <c r="C41" s="56" t="s">
        <v>147</v>
      </c>
      <c r="D41" s="18">
        <f t="shared" ca="1" si="6"/>
        <v>0</v>
      </c>
      <c r="E41" s="18">
        <f t="shared" ca="1" si="6"/>
        <v>0</v>
      </c>
      <c r="F41" s="18">
        <f t="shared" ca="1" si="6"/>
        <v>47670.04</v>
      </c>
      <c r="G41" s="18">
        <f t="shared" ca="1" si="6"/>
        <v>951677853.27996087</v>
      </c>
      <c r="H41" s="18">
        <f t="shared" ca="1" si="6"/>
        <v>0</v>
      </c>
      <c r="I41" s="19">
        <f t="shared" ca="1" si="5"/>
        <v>951725523.31996083</v>
      </c>
    </row>
    <row r="42" spans="1:9" ht="12.75" customHeight="1">
      <c r="A42" s="55" t="s">
        <v>217</v>
      </c>
      <c r="B42" s="17">
        <v>1049</v>
      </c>
      <c r="C42" s="56" t="s">
        <v>147</v>
      </c>
      <c r="D42" s="18">
        <f t="shared" ca="1" si="6"/>
        <v>0</v>
      </c>
      <c r="E42" s="18">
        <f t="shared" ca="1" si="6"/>
        <v>0</v>
      </c>
      <c r="F42" s="18">
        <f t="shared" ca="1" si="6"/>
        <v>0</v>
      </c>
      <c r="G42" s="18">
        <f t="shared" ca="1" si="6"/>
        <v>21185444.689993188</v>
      </c>
      <c r="H42" s="18">
        <f t="shared" ca="1" si="6"/>
        <v>0</v>
      </c>
      <c r="I42" s="19">
        <f t="shared" ca="1" si="5"/>
        <v>21185444.689993188</v>
      </c>
    </row>
    <row r="43" spans="1:9" ht="12.75" customHeight="1">
      <c r="A43" s="55" t="s">
        <v>219</v>
      </c>
      <c r="B43" s="17">
        <v>1051</v>
      </c>
      <c r="C43" s="56" t="s">
        <v>147</v>
      </c>
      <c r="D43" s="18">
        <f t="shared" ca="1" si="6"/>
        <v>0</v>
      </c>
      <c r="E43" s="18">
        <f t="shared" ca="1" si="6"/>
        <v>-170.95</v>
      </c>
      <c r="F43" s="18">
        <f t="shared" ca="1" si="6"/>
        <v>0</v>
      </c>
      <c r="G43" s="18">
        <f t="shared" ca="1" si="6"/>
        <v>-1499.57</v>
      </c>
      <c r="H43" s="18">
        <f t="shared" ca="1" si="6"/>
        <v>0</v>
      </c>
      <c r="I43" s="19">
        <f t="shared" ca="1" si="5"/>
        <v>-1670.52</v>
      </c>
    </row>
    <row r="44" spans="1:9" ht="12.75" customHeight="1">
      <c r="A44" s="55" t="s">
        <v>221</v>
      </c>
      <c r="B44" s="17">
        <v>1052</v>
      </c>
      <c r="C44" s="56" t="s">
        <v>147</v>
      </c>
      <c r="D44" s="18">
        <f t="shared" ca="1" si="6"/>
        <v>0</v>
      </c>
      <c r="E44" s="18">
        <f t="shared" ca="1" si="6"/>
        <v>0</v>
      </c>
      <c r="F44" s="18">
        <f t="shared" ca="1" si="6"/>
        <v>0</v>
      </c>
      <c r="G44" s="18">
        <f t="shared" ca="1" si="6"/>
        <v>564644.13999999629</v>
      </c>
      <c r="H44" s="18">
        <f t="shared" ca="1" si="6"/>
        <v>0</v>
      </c>
      <c r="I44" s="19">
        <f t="shared" ca="1" si="5"/>
        <v>564644.13999999629</v>
      </c>
    </row>
    <row r="45" spans="1:9" ht="12.75" customHeight="1">
      <c r="A45" s="55" t="s">
        <v>223</v>
      </c>
      <c r="B45" s="17">
        <v>1053</v>
      </c>
      <c r="C45" s="56" t="s">
        <v>147</v>
      </c>
      <c r="D45" s="18">
        <f t="shared" ca="1" si="6"/>
        <v>0</v>
      </c>
      <c r="E45" s="18">
        <f t="shared" ca="1" si="6"/>
        <v>0</v>
      </c>
      <c r="F45" s="18">
        <f t="shared" ca="1" si="6"/>
        <v>0</v>
      </c>
      <c r="G45" s="18">
        <f t="shared" ca="1" si="6"/>
        <v>510752330.9799999</v>
      </c>
      <c r="H45" s="18">
        <f t="shared" ca="1" si="6"/>
        <v>0</v>
      </c>
      <c r="I45" s="19">
        <f t="shared" ref="I45:I57" ca="1" si="7">+SUM(D45:H45)</f>
        <v>510752330.9799999</v>
      </c>
    </row>
    <row r="46" spans="1:9" ht="12.75" customHeight="1">
      <c r="A46" s="55" t="s">
        <v>225</v>
      </c>
      <c r="B46" s="17">
        <v>1055</v>
      </c>
      <c r="C46" s="56" t="s">
        <v>147</v>
      </c>
      <c r="D46" s="18">
        <f t="shared" ca="1" si="6"/>
        <v>0</v>
      </c>
      <c r="E46" s="18">
        <f t="shared" ca="1" si="6"/>
        <v>0</v>
      </c>
      <c r="F46" s="18">
        <f t="shared" ca="1" si="6"/>
        <v>0</v>
      </c>
      <c r="G46" s="18">
        <f t="shared" ca="1" si="6"/>
        <v>-23660.45</v>
      </c>
      <c r="H46" s="18">
        <f t="shared" ca="1" si="6"/>
        <v>0</v>
      </c>
      <c r="I46" s="19">
        <f t="shared" ca="1" si="7"/>
        <v>-23660.45</v>
      </c>
    </row>
    <row r="47" spans="1:9" ht="12.75" customHeight="1">
      <c r="A47" s="55" t="s">
        <v>227</v>
      </c>
      <c r="B47" s="17">
        <v>1056</v>
      </c>
      <c r="C47" s="56" t="s">
        <v>147</v>
      </c>
      <c r="D47" s="18">
        <f t="shared" ca="1" si="6"/>
        <v>0</v>
      </c>
      <c r="E47" s="18">
        <f t="shared" ca="1" si="6"/>
        <v>0</v>
      </c>
      <c r="F47" s="18">
        <f t="shared" ca="1" si="6"/>
        <v>0</v>
      </c>
      <c r="G47" s="18">
        <f t="shared" ca="1" si="6"/>
        <v>4243491.7299999995</v>
      </c>
      <c r="H47" s="18">
        <f t="shared" ca="1" si="6"/>
        <v>0</v>
      </c>
      <c r="I47" s="19">
        <f t="shared" ca="1" si="7"/>
        <v>4243491.7299999995</v>
      </c>
    </row>
    <row r="48" spans="1:9" ht="12.75" customHeight="1">
      <c r="A48" s="55" t="s">
        <v>229</v>
      </c>
      <c r="B48" s="17">
        <v>1057</v>
      </c>
      <c r="C48" s="56" t="s">
        <v>147</v>
      </c>
      <c r="D48" s="18">
        <f t="shared" ca="1" si="6"/>
        <v>0</v>
      </c>
      <c r="E48" s="18">
        <f t="shared" ca="1" si="6"/>
        <v>0</v>
      </c>
      <c r="F48" s="18">
        <f t="shared" ca="1" si="6"/>
        <v>0</v>
      </c>
      <c r="G48" s="18">
        <f t="shared" ca="1" si="6"/>
        <v>16514034.450000005</v>
      </c>
      <c r="H48" s="18">
        <f t="shared" ca="1" si="6"/>
        <v>124912.48999999999</v>
      </c>
      <c r="I48" s="19">
        <f t="shared" ca="1" si="7"/>
        <v>16638946.940000005</v>
      </c>
    </row>
    <row r="49" spans="1:9" ht="12.75" customHeight="1">
      <c r="A49" s="55" t="s">
        <v>231</v>
      </c>
      <c r="B49" s="17">
        <v>1058</v>
      </c>
      <c r="C49" s="56" t="s">
        <v>147</v>
      </c>
      <c r="D49" s="18">
        <f t="shared" ca="1" si="6"/>
        <v>0</v>
      </c>
      <c r="E49" s="18">
        <f t="shared" ca="1" si="6"/>
        <v>0</v>
      </c>
      <c r="F49" s="18">
        <f t="shared" ca="1" si="6"/>
        <v>0</v>
      </c>
      <c r="G49" s="18">
        <f t="shared" ca="1" si="6"/>
        <v>160933746.58000001</v>
      </c>
      <c r="H49" s="18">
        <f t="shared" ca="1" si="6"/>
        <v>0</v>
      </c>
      <c r="I49" s="19">
        <f t="shared" ref="I49" ca="1" si="8">+SUM(D49:H49)</f>
        <v>160933746.58000001</v>
      </c>
    </row>
    <row r="50" spans="1:9" ht="12.75" customHeight="1">
      <c r="A50" s="55" t="s">
        <v>233</v>
      </c>
      <c r="B50" s="17">
        <v>1059</v>
      </c>
      <c r="C50" s="56" t="s">
        <v>147</v>
      </c>
      <c r="D50" s="18">
        <f t="shared" ca="1" si="6"/>
        <v>0</v>
      </c>
      <c r="E50" s="18">
        <f t="shared" ca="1" si="6"/>
        <v>0</v>
      </c>
      <c r="F50" s="18">
        <f t="shared" ca="1" si="6"/>
        <v>0</v>
      </c>
      <c r="G50" s="18">
        <f t="shared" ca="1" si="6"/>
        <v>38347480.710000008</v>
      </c>
      <c r="H50" s="18">
        <f t="shared" ca="1" si="6"/>
        <v>8836771.9900000002</v>
      </c>
      <c r="I50" s="19">
        <f t="shared" ref="I50:I52" ca="1" si="9">+SUM(D50:H50)</f>
        <v>47184252.70000001</v>
      </c>
    </row>
    <row r="51" spans="1:9" ht="12.75" customHeight="1">
      <c r="A51" s="55" t="s">
        <v>235</v>
      </c>
      <c r="B51" s="17">
        <v>1060</v>
      </c>
      <c r="C51" s="56" t="s">
        <v>147</v>
      </c>
      <c r="D51" s="18">
        <f t="shared" ca="1" si="6"/>
        <v>0</v>
      </c>
      <c r="E51" s="18">
        <f t="shared" ca="1" si="6"/>
        <v>0</v>
      </c>
      <c r="F51" s="18">
        <f t="shared" ca="1" si="6"/>
        <v>0</v>
      </c>
      <c r="G51" s="18">
        <f t="shared" ca="1" si="6"/>
        <v>0</v>
      </c>
      <c r="H51" s="18">
        <f t="shared" ca="1" si="6"/>
        <v>0</v>
      </c>
      <c r="I51" s="19">
        <f t="shared" ca="1" si="9"/>
        <v>0</v>
      </c>
    </row>
    <row r="52" spans="1:9" ht="12.75" customHeight="1">
      <c r="A52" s="55" t="s">
        <v>237</v>
      </c>
      <c r="B52" s="17">
        <v>1061</v>
      </c>
      <c r="C52" s="56" t="s">
        <v>147</v>
      </c>
      <c r="D52" s="18">
        <f t="shared" ca="1" si="6"/>
        <v>0</v>
      </c>
      <c r="E52" s="18">
        <f t="shared" ca="1" si="6"/>
        <v>0</v>
      </c>
      <c r="F52" s="18">
        <f t="shared" ca="1" si="6"/>
        <v>0</v>
      </c>
      <c r="G52" s="18">
        <f t="shared" ca="1" si="6"/>
        <v>0</v>
      </c>
      <c r="H52" s="18">
        <f t="shared" ca="1" si="6"/>
        <v>0</v>
      </c>
      <c r="I52" s="19">
        <f t="shared" ca="1" si="9"/>
        <v>0</v>
      </c>
    </row>
    <row r="53" spans="1:9" ht="12.75" customHeight="1">
      <c r="A53" s="55" t="s">
        <v>239</v>
      </c>
      <c r="B53" s="17">
        <v>2001</v>
      </c>
      <c r="C53" s="56" t="s">
        <v>147</v>
      </c>
      <c r="D53" s="18">
        <f t="shared" ca="1" si="6"/>
        <v>0</v>
      </c>
      <c r="E53" s="18">
        <f t="shared" ca="1" si="6"/>
        <v>0</v>
      </c>
      <c r="F53" s="18">
        <f t="shared" ca="1" si="6"/>
        <v>0</v>
      </c>
      <c r="G53" s="18">
        <f t="shared" ca="1" si="6"/>
        <v>0</v>
      </c>
      <c r="H53" s="18">
        <f t="shared" ca="1" si="6"/>
        <v>0</v>
      </c>
      <c r="I53" s="19">
        <f t="shared" ca="1" si="7"/>
        <v>0</v>
      </c>
    </row>
    <row r="54" spans="1:9" ht="12.75" customHeight="1">
      <c r="A54" s="55" t="s">
        <v>241</v>
      </c>
      <c r="B54" s="17">
        <v>2002</v>
      </c>
      <c r="C54" s="56" t="s">
        <v>242</v>
      </c>
      <c r="D54" s="18">
        <f t="shared" ca="1" si="6"/>
        <v>0</v>
      </c>
      <c r="E54" s="18">
        <f t="shared" ca="1" si="6"/>
        <v>0</v>
      </c>
      <c r="F54" s="18">
        <f t="shared" ca="1" si="6"/>
        <v>0</v>
      </c>
      <c r="G54" s="18">
        <f t="shared" ca="1" si="6"/>
        <v>2599639.0299999714</v>
      </c>
      <c r="H54" s="18">
        <f t="shared" ca="1" si="6"/>
        <v>0</v>
      </c>
      <c r="I54" s="19">
        <f t="shared" ca="1" si="7"/>
        <v>2599639.0299999714</v>
      </c>
    </row>
    <row r="55" spans="1:9" ht="12.75" customHeight="1">
      <c r="A55" s="55" t="s">
        <v>244</v>
      </c>
      <c r="B55" s="17">
        <v>2005</v>
      </c>
      <c r="C55" s="56" t="s">
        <v>242</v>
      </c>
      <c r="D55" s="18">
        <f t="shared" ref="D55:H70" ca="1" si="10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0"/>
        <v>0</v>
      </c>
      <c r="F55" s="18">
        <f t="shared" ca="1" si="10"/>
        <v>0</v>
      </c>
      <c r="G55" s="18">
        <f t="shared" ca="1" si="10"/>
        <v>7378713.8499999698</v>
      </c>
      <c r="H55" s="18">
        <f t="shared" ca="1" si="10"/>
        <v>0</v>
      </c>
      <c r="I55" s="19">
        <f t="shared" ca="1" si="7"/>
        <v>7378713.8499999698</v>
      </c>
    </row>
    <row r="56" spans="1:9" ht="12.75" customHeight="1">
      <c r="A56" s="55" t="s">
        <v>246</v>
      </c>
      <c r="B56" s="17">
        <v>2006</v>
      </c>
      <c r="C56" s="56" t="s">
        <v>247</v>
      </c>
      <c r="D56" s="18">
        <f t="shared" ca="1" si="10"/>
        <v>0</v>
      </c>
      <c r="E56" s="18">
        <f t="shared" ca="1" si="10"/>
        <v>0</v>
      </c>
      <c r="F56" s="18">
        <f t="shared" ca="1" si="10"/>
        <v>0</v>
      </c>
      <c r="G56" s="18">
        <f t="shared" ca="1" si="10"/>
        <v>2132247.21</v>
      </c>
      <c r="H56" s="18">
        <f t="shared" ca="1" si="10"/>
        <v>174025.02000000002</v>
      </c>
      <c r="I56" s="19">
        <f t="shared" ca="1" si="7"/>
        <v>2306272.23</v>
      </c>
    </row>
    <row r="57" spans="1:9" ht="12.75" customHeight="1">
      <c r="A57" s="55" t="s">
        <v>249</v>
      </c>
      <c r="B57" s="17">
        <v>2007</v>
      </c>
      <c r="C57" s="56" t="s">
        <v>242</v>
      </c>
      <c r="D57" s="18">
        <f t="shared" ca="1" si="10"/>
        <v>0</v>
      </c>
      <c r="E57" s="18">
        <f t="shared" ca="1" si="10"/>
        <v>0</v>
      </c>
      <c r="F57" s="18">
        <f t="shared" ca="1" si="10"/>
        <v>0</v>
      </c>
      <c r="G57" s="18">
        <f t="shared" ca="1" si="10"/>
        <v>1112578.47</v>
      </c>
      <c r="H57" s="18">
        <f t="shared" ca="1" si="10"/>
        <v>261344.75000000009</v>
      </c>
      <c r="I57" s="19">
        <f t="shared" ca="1" si="7"/>
        <v>1373923.22</v>
      </c>
    </row>
    <row r="58" spans="1:9" ht="12.75" customHeight="1">
      <c r="A58" s="55" t="s">
        <v>251</v>
      </c>
      <c r="B58" s="17">
        <v>2008</v>
      </c>
      <c r="C58" s="56" t="s">
        <v>242</v>
      </c>
      <c r="D58" s="18">
        <f t="shared" ca="1" si="10"/>
        <v>0</v>
      </c>
      <c r="E58" s="18">
        <f t="shared" ca="1" si="10"/>
        <v>0</v>
      </c>
      <c r="F58" s="18">
        <f t="shared" ca="1" si="10"/>
        <v>0</v>
      </c>
      <c r="G58" s="18">
        <f t="shared" ca="1" si="10"/>
        <v>0</v>
      </c>
      <c r="H58" s="18">
        <f t="shared" ca="1" si="10"/>
        <v>0</v>
      </c>
      <c r="I58" s="19">
        <f t="shared" ref="I58" ca="1" si="11">+SUM(D58:H58)</f>
        <v>0</v>
      </c>
    </row>
    <row r="59" spans="1:9" ht="12.75" customHeight="1">
      <c r="A59" s="55" t="s">
        <v>253</v>
      </c>
      <c r="B59" s="17">
        <v>3001</v>
      </c>
      <c r="C59" s="56" t="s">
        <v>247</v>
      </c>
      <c r="D59" s="18">
        <f t="shared" ca="1" si="10"/>
        <v>0</v>
      </c>
      <c r="E59" s="18">
        <f t="shared" ca="1" si="10"/>
        <v>0</v>
      </c>
      <c r="F59" s="18">
        <f t="shared" ca="1" si="10"/>
        <v>0</v>
      </c>
      <c r="G59" s="18">
        <f t="shared" ca="1" si="10"/>
        <v>0</v>
      </c>
      <c r="H59" s="18">
        <f t="shared" ca="1" si="10"/>
        <v>0</v>
      </c>
      <c r="I59" s="19">
        <f t="shared" ref="I59:I72" ca="1" si="12">+SUM(D59:H59)</f>
        <v>0</v>
      </c>
    </row>
    <row r="60" spans="1:9" ht="12.75" customHeight="1">
      <c r="A60" s="55" t="s">
        <v>255</v>
      </c>
      <c r="B60" s="17">
        <v>3002</v>
      </c>
      <c r="C60" s="56" t="s">
        <v>247</v>
      </c>
      <c r="D60" s="18">
        <f t="shared" ca="1" si="10"/>
        <v>0</v>
      </c>
      <c r="E60" s="18">
        <f t="shared" ca="1" si="10"/>
        <v>0</v>
      </c>
      <c r="F60" s="18">
        <f t="shared" ca="1" si="10"/>
        <v>0</v>
      </c>
      <c r="G60" s="18">
        <f t="shared" ca="1" si="10"/>
        <v>1943836.46</v>
      </c>
      <c r="H60" s="18">
        <f t="shared" ca="1" si="10"/>
        <v>0</v>
      </c>
      <c r="I60" s="19">
        <f t="shared" ca="1" si="12"/>
        <v>1943836.46</v>
      </c>
    </row>
    <row r="61" spans="1:9" ht="12.75" customHeight="1">
      <c r="A61" s="55" t="s">
        <v>257</v>
      </c>
      <c r="B61" s="17">
        <v>3003</v>
      </c>
      <c r="C61" s="56" t="s">
        <v>247</v>
      </c>
      <c r="D61" s="18">
        <f t="shared" ca="1" si="10"/>
        <v>0</v>
      </c>
      <c r="E61" s="18">
        <f t="shared" ca="1" si="10"/>
        <v>0</v>
      </c>
      <c r="F61" s="18">
        <f t="shared" ca="1" si="10"/>
        <v>0</v>
      </c>
      <c r="G61" s="18">
        <f t="shared" ca="1" si="10"/>
        <v>20710.800000000003</v>
      </c>
      <c r="H61" s="18">
        <f t="shared" ca="1" si="10"/>
        <v>0</v>
      </c>
      <c r="I61" s="19">
        <f t="shared" ca="1" si="12"/>
        <v>20710.800000000003</v>
      </c>
    </row>
    <row r="62" spans="1:9" ht="12.75" customHeight="1">
      <c r="A62" s="55" t="s">
        <v>259</v>
      </c>
      <c r="B62" s="17">
        <v>3004</v>
      </c>
      <c r="C62" s="56" t="s">
        <v>247</v>
      </c>
      <c r="D62" s="18">
        <f t="shared" ca="1" si="10"/>
        <v>0</v>
      </c>
      <c r="E62" s="18">
        <f t="shared" ca="1" si="10"/>
        <v>0</v>
      </c>
      <c r="F62" s="18">
        <f t="shared" ca="1" si="10"/>
        <v>0</v>
      </c>
      <c r="G62" s="18">
        <f t="shared" ca="1" si="10"/>
        <v>1437821.7400000005</v>
      </c>
      <c r="H62" s="18">
        <f t="shared" ca="1" si="10"/>
        <v>0</v>
      </c>
      <c r="I62" s="19">
        <f t="shared" ca="1" si="12"/>
        <v>1437821.7400000005</v>
      </c>
    </row>
    <row r="63" spans="1:9" ht="12.75" customHeight="1">
      <c r="A63" s="55" t="s">
        <v>261</v>
      </c>
      <c r="B63" s="17">
        <v>3005</v>
      </c>
      <c r="C63" s="56" t="s">
        <v>247</v>
      </c>
      <c r="D63" s="18">
        <f t="shared" ca="1" si="10"/>
        <v>0</v>
      </c>
      <c r="E63" s="18">
        <f t="shared" ca="1" si="10"/>
        <v>0</v>
      </c>
      <c r="F63" s="18">
        <f t="shared" ca="1" si="10"/>
        <v>0</v>
      </c>
      <c r="G63" s="18">
        <f t="shared" ca="1" si="10"/>
        <v>55602043.6499703</v>
      </c>
      <c r="H63" s="18">
        <f t="shared" ca="1" si="10"/>
        <v>0</v>
      </c>
      <c r="I63" s="19">
        <f t="shared" ca="1" si="12"/>
        <v>55602043.6499703</v>
      </c>
    </row>
    <row r="64" spans="1:9" ht="12.75" customHeight="1">
      <c r="A64" s="55" t="s">
        <v>263</v>
      </c>
      <c r="B64" s="17">
        <v>3006</v>
      </c>
      <c r="C64" s="56" t="s">
        <v>247</v>
      </c>
      <c r="D64" s="18">
        <f t="shared" ca="1" si="10"/>
        <v>0</v>
      </c>
      <c r="E64" s="18">
        <f t="shared" ca="1" si="10"/>
        <v>0</v>
      </c>
      <c r="F64" s="18">
        <f t="shared" ca="1" si="10"/>
        <v>0</v>
      </c>
      <c r="G64" s="18">
        <f t="shared" ca="1" si="10"/>
        <v>186768383.35999998</v>
      </c>
      <c r="H64" s="18">
        <f t="shared" ca="1" si="10"/>
        <v>0</v>
      </c>
      <c r="I64" s="19">
        <f t="shared" ca="1" si="12"/>
        <v>186768383.35999998</v>
      </c>
    </row>
    <row r="65" spans="1:9" ht="12.75" customHeight="1">
      <c r="A65" s="55" t="s">
        <v>265</v>
      </c>
      <c r="B65" s="17">
        <v>3007</v>
      </c>
      <c r="C65" s="56" t="s">
        <v>247</v>
      </c>
      <c r="D65" s="18">
        <f t="shared" ca="1" si="10"/>
        <v>0</v>
      </c>
      <c r="E65" s="18">
        <f t="shared" ca="1" si="10"/>
        <v>0</v>
      </c>
      <c r="F65" s="18">
        <f t="shared" ca="1" si="10"/>
        <v>0</v>
      </c>
      <c r="G65" s="18">
        <f t="shared" ca="1" si="10"/>
        <v>7532871.25</v>
      </c>
      <c r="H65" s="18">
        <f t="shared" ca="1" si="10"/>
        <v>0</v>
      </c>
      <c r="I65" s="19">
        <f t="shared" ca="1" si="12"/>
        <v>7532871.25</v>
      </c>
    </row>
    <row r="66" spans="1:9" ht="12.75" customHeight="1">
      <c r="A66" s="55" t="s">
        <v>267</v>
      </c>
      <c r="B66" s="17">
        <v>3008</v>
      </c>
      <c r="C66" s="56" t="s">
        <v>247</v>
      </c>
      <c r="D66" s="18">
        <f t="shared" ca="1" si="10"/>
        <v>0</v>
      </c>
      <c r="E66" s="18">
        <f t="shared" ca="1" si="10"/>
        <v>0</v>
      </c>
      <c r="F66" s="18">
        <f t="shared" ca="1" si="10"/>
        <v>0</v>
      </c>
      <c r="G66" s="18">
        <f t="shared" ca="1" si="10"/>
        <v>123081489.48</v>
      </c>
      <c r="H66" s="18">
        <f t="shared" ca="1" si="10"/>
        <v>0</v>
      </c>
      <c r="I66" s="19">
        <f t="shared" ca="1" si="12"/>
        <v>123081489.48</v>
      </c>
    </row>
    <row r="67" spans="1:9" ht="12.75" customHeight="1">
      <c r="A67" s="55" t="s">
        <v>269</v>
      </c>
      <c r="B67" s="17">
        <v>3009</v>
      </c>
      <c r="C67" s="56" t="s">
        <v>247</v>
      </c>
      <c r="D67" s="18">
        <f t="shared" ca="1" si="10"/>
        <v>0</v>
      </c>
      <c r="E67" s="18">
        <f t="shared" ca="1" si="10"/>
        <v>0</v>
      </c>
      <c r="F67" s="18">
        <f t="shared" ca="1" si="10"/>
        <v>0</v>
      </c>
      <c r="G67" s="18">
        <f t="shared" ca="1" si="10"/>
        <v>47932424.140000001</v>
      </c>
      <c r="H67" s="18">
        <f t="shared" ca="1" si="10"/>
        <v>37022401.169999994</v>
      </c>
      <c r="I67" s="19">
        <f t="shared" ca="1" si="12"/>
        <v>84954825.310000002</v>
      </c>
    </row>
    <row r="68" spans="1:9" ht="12.75" customHeight="1">
      <c r="A68" s="55" t="s">
        <v>271</v>
      </c>
      <c r="B68" s="17">
        <v>3011</v>
      </c>
      <c r="C68" s="56" t="s">
        <v>247</v>
      </c>
      <c r="D68" s="18">
        <f t="shared" ca="1" si="10"/>
        <v>0</v>
      </c>
      <c r="E68" s="18">
        <f t="shared" ca="1" si="10"/>
        <v>0</v>
      </c>
      <c r="F68" s="18">
        <f t="shared" ca="1" si="10"/>
        <v>0</v>
      </c>
      <c r="G68" s="18">
        <f t="shared" ca="1" si="10"/>
        <v>23017792.756617997</v>
      </c>
      <c r="H68" s="18">
        <f t="shared" ca="1" si="10"/>
        <v>0</v>
      </c>
      <c r="I68" s="19">
        <f t="shared" ca="1" si="12"/>
        <v>23017792.756617997</v>
      </c>
    </row>
    <row r="69" spans="1:9" ht="12.75" customHeight="1">
      <c r="A69" s="55" t="s">
        <v>273</v>
      </c>
      <c r="B69" s="17">
        <v>3012</v>
      </c>
      <c r="C69" s="56" t="s">
        <v>247</v>
      </c>
      <c r="D69" s="18">
        <f t="shared" ca="1" si="10"/>
        <v>0</v>
      </c>
      <c r="E69" s="18">
        <f t="shared" ca="1" si="10"/>
        <v>0</v>
      </c>
      <c r="F69" s="18">
        <f t="shared" ca="1" si="10"/>
        <v>0</v>
      </c>
      <c r="G69" s="18">
        <f t="shared" ca="1" si="10"/>
        <v>38064.379999999997</v>
      </c>
      <c r="H69" s="18">
        <f t="shared" ca="1" si="10"/>
        <v>0</v>
      </c>
      <c r="I69" s="19">
        <f t="shared" ca="1" si="12"/>
        <v>38064.379999999997</v>
      </c>
    </row>
    <row r="70" spans="1:9" ht="12.75" customHeight="1">
      <c r="A70" s="55" t="s">
        <v>275</v>
      </c>
      <c r="B70" s="17">
        <v>3016</v>
      </c>
      <c r="C70" s="56" t="s">
        <v>247</v>
      </c>
      <c r="D70" s="18">
        <f t="shared" ca="1" si="10"/>
        <v>0</v>
      </c>
      <c r="E70" s="18">
        <f t="shared" ca="1" si="10"/>
        <v>0</v>
      </c>
      <c r="F70" s="18">
        <f t="shared" ca="1" si="10"/>
        <v>0</v>
      </c>
      <c r="G70" s="18">
        <f t="shared" ca="1" si="10"/>
        <v>331549345.75972402</v>
      </c>
      <c r="H70" s="18">
        <f t="shared" ca="1" si="10"/>
        <v>25987840.530000001</v>
      </c>
      <c r="I70" s="19">
        <f t="shared" ca="1" si="12"/>
        <v>357537186.28972399</v>
      </c>
    </row>
    <row r="71" spans="1:9" ht="12.75" customHeight="1">
      <c r="A71" s="55" t="s">
        <v>277</v>
      </c>
      <c r="B71" s="17">
        <v>3017</v>
      </c>
      <c r="C71" s="56" t="s">
        <v>247</v>
      </c>
      <c r="D71" s="18">
        <f t="shared" ref="D71:H72" ca="1" si="1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3"/>
        <v>0</v>
      </c>
      <c r="F71" s="18">
        <f t="shared" ca="1" si="13"/>
        <v>0</v>
      </c>
      <c r="G71" s="18">
        <f t="shared" ca="1" si="13"/>
        <v>607394363.60497093</v>
      </c>
      <c r="H71" s="18">
        <f t="shared" ca="1" si="13"/>
        <v>570955161.05999732</v>
      </c>
      <c r="I71" s="19">
        <f t="shared" ca="1" si="12"/>
        <v>1178349524.6649683</v>
      </c>
    </row>
    <row r="72" spans="1:9" ht="12.75" customHeight="1">
      <c r="A72" s="55" t="s">
        <v>279</v>
      </c>
      <c r="B72" s="17">
        <v>3018</v>
      </c>
      <c r="C72" s="56" t="s">
        <v>247</v>
      </c>
      <c r="D72" s="18">
        <f t="shared" ca="1" si="13"/>
        <v>0</v>
      </c>
      <c r="E72" s="18">
        <f t="shared" ca="1" si="13"/>
        <v>0</v>
      </c>
      <c r="F72" s="18">
        <f t="shared" ca="1" si="13"/>
        <v>0</v>
      </c>
      <c r="G72" s="18">
        <f t="shared" ca="1" si="13"/>
        <v>1628828</v>
      </c>
      <c r="H72" s="18">
        <f t="shared" ca="1" si="13"/>
        <v>0</v>
      </c>
      <c r="I72" s="19">
        <f t="shared" ca="1" si="12"/>
        <v>1628828</v>
      </c>
    </row>
    <row r="73" spans="1:9" ht="13.8">
      <c r="A73" s="57" t="s">
        <v>281</v>
      </c>
      <c r="B73" s="47">
        <v>9000</v>
      </c>
      <c r="C73" s="56" t="s">
        <v>282</v>
      </c>
      <c r="D73" s="48">
        <f t="shared" ref="D73:I73" ca="1" si="14">SUMIF($C$7:$C$72,"HD",D$7:D$72)</f>
        <v>108374509.5999999</v>
      </c>
      <c r="E73" s="48">
        <f t="shared" ca="1" si="14"/>
        <v>126392810.18000881</v>
      </c>
      <c r="F73" s="48">
        <f t="shared" ca="1" si="14"/>
        <v>76431137.109999999</v>
      </c>
      <c r="G73" s="48">
        <f t="shared" ca="1" si="14"/>
        <v>10045914351.345461</v>
      </c>
      <c r="H73" s="48">
        <f t="shared" ca="1" si="14"/>
        <v>28589015.530000001</v>
      </c>
      <c r="I73" s="48">
        <f t="shared" ca="1" si="14"/>
        <v>10385701823.765469</v>
      </c>
    </row>
    <row r="74" spans="1:9" ht="13.8">
      <c r="A74" s="57" t="s">
        <v>284</v>
      </c>
      <c r="B74" s="47">
        <v>9001</v>
      </c>
      <c r="C74" s="56" t="s">
        <v>285</v>
      </c>
      <c r="D74" s="48">
        <f t="shared" ref="D74:I74" ca="1" si="15">SUMIF($C$7:$C$72,"H",D$7:D$72)+SUMIF($C$7:$C$72,"E",D$7:D$72)</f>
        <v>0</v>
      </c>
      <c r="E74" s="48">
        <f t="shared" ca="1" si="15"/>
        <v>0</v>
      </c>
      <c r="F74" s="48">
        <f t="shared" ca="1" si="15"/>
        <v>0</v>
      </c>
      <c r="G74" s="48">
        <f t="shared" ca="1" si="15"/>
        <v>1401171153.9412832</v>
      </c>
      <c r="H74" s="48">
        <f t="shared" ca="1" si="15"/>
        <v>634400772.52999735</v>
      </c>
      <c r="I74" s="48">
        <f t="shared" ca="1" si="15"/>
        <v>2035571926.4712806</v>
      </c>
    </row>
    <row r="75" spans="1:9" ht="13.8">
      <c r="A75" s="57" t="s">
        <v>287</v>
      </c>
      <c r="B75" s="47">
        <v>9003</v>
      </c>
      <c r="C75" s="56" t="s">
        <v>288</v>
      </c>
      <c r="D75" s="48">
        <f t="shared" ref="D75:I75" ca="1" si="16">D73+D74</f>
        <v>108374509.5999999</v>
      </c>
      <c r="E75" s="48">
        <f t="shared" ca="1" si="16"/>
        <v>126392810.18000881</v>
      </c>
      <c r="F75" s="48">
        <f t="shared" ca="1" si="16"/>
        <v>76431137.109999999</v>
      </c>
      <c r="G75" s="48">
        <f t="shared" ca="1" si="16"/>
        <v>11447085505.286743</v>
      </c>
      <c r="H75" s="48">
        <f t="shared" ca="1" si="16"/>
        <v>662989788.05999732</v>
      </c>
      <c r="I75" s="48">
        <f t="shared" ca="1" si="16"/>
        <v>12421273750.23675</v>
      </c>
    </row>
  </sheetData>
  <mergeCells count="1">
    <mergeCell ref="E2:G2"/>
  </mergeCells>
  <dataValidations count="2">
    <dataValidation type="list" allowBlank="1" showInputMessage="1" showErrorMessage="1" sqref="B2" xr:uid="{63E1BFCD-8F08-431D-9A7E-00E541967133}">
      <formula1>"Toplam,Direkt,Endirekt"</formula1>
    </dataValidation>
    <dataValidation type="list" allowBlank="1" showInputMessage="1" showErrorMessage="1" sqref="C2" xr:uid="{17365FEB-A895-4DA9-A28D-74F95AF2A699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CDA2-1650-4CF8-B824-E1536C808351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326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5" ht="15" customHeight="1">
      <c r="A3" s="5" t="s">
        <v>362</v>
      </c>
      <c r="B3" s="2"/>
      <c r="C3" s="2"/>
    </row>
    <row r="4" spans="1:15" ht="22.5" customHeight="1"/>
    <row r="5" spans="1:15" ht="22.5" customHeight="1">
      <c r="D5" s="76">
        <v>784</v>
      </c>
      <c r="E5" s="76">
        <v>785</v>
      </c>
      <c r="F5" s="76">
        <v>904</v>
      </c>
      <c r="G5" s="76">
        <v>905</v>
      </c>
      <c r="H5" s="76">
        <v>906</v>
      </c>
      <c r="I5" s="76">
        <v>90601</v>
      </c>
      <c r="J5" s="76">
        <v>90602</v>
      </c>
      <c r="K5" s="76">
        <v>907</v>
      </c>
      <c r="L5" s="76">
        <v>90701</v>
      </c>
      <c r="M5" s="76">
        <v>90702</v>
      </c>
      <c r="N5" s="76">
        <v>786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54" t="s">
        <v>25</v>
      </c>
      <c r="O6" s="77" t="s">
        <v>327</v>
      </c>
    </row>
    <row r="7" spans="1:15" ht="12.75" customHeight="1">
      <c r="A7" s="55" t="s">
        <v>146</v>
      </c>
      <c r="B7" s="17">
        <v>1001</v>
      </c>
      <c r="C7" s="56" t="s">
        <v>147</v>
      </c>
      <c r="D7" s="18">
        <f t="shared" ref="D7:N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1849474.47</v>
      </c>
      <c r="O7" s="19">
        <f ca="1">+D7+E7+N7</f>
        <v>1849474.47</v>
      </c>
    </row>
    <row r="8" spans="1:15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280982610.63</v>
      </c>
      <c r="E8" s="19">
        <f t="shared" ref="E8:E22" ca="1" si="1">F8+G8+H8+K8</f>
        <v>4186645862.9599991</v>
      </c>
      <c r="F8" s="18">
        <f t="shared" ca="1" si="0"/>
        <v>2326458.0299999998</v>
      </c>
      <c r="G8" s="18">
        <f t="shared" ca="1" si="0"/>
        <v>574693.74</v>
      </c>
      <c r="H8" s="19">
        <f t="shared" ref="H8:H22" ca="1" si="2">+I8+J8</f>
        <v>1391002983.1400001</v>
      </c>
      <c r="I8" s="18">
        <f t="shared" ca="1" si="0"/>
        <v>121650259.3</v>
      </c>
      <c r="J8" s="18">
        <f t="shared" ca="1" si="0"/>
        <v>1269352723.8400002</v>
      </c>
      <c r="K8" s="19">
        <f t="shared" ref="K8:K22" ca="1" si="3">+L8+M8</f>
        <v>2792741728.0499992</v>
      </c>
      <c r="L8" s="18">
        <f t="shared" ca="1" si="0"/>
        <v>650596706.98000002</v>
      </c>
      <c r="M8" s="18">
        <f t="shared" ca="1" si="0"/>
        <v>2142145021.069999</v>
      </c>
      <c r="N8" s="18">
        <f t="shared" ca="1" si="0"/>
        <v>57579424.010000005</v>
      </c>
      <c r="O8" s="19">
        <f t="shared" ref="O8:O22" ca="1" si="4">+D8+E8+N8</f>
        <v>4525207897.5999994</v>
      </c>
    </row>
    <row r="9" spans="1:15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50298115983.379997</v>
      </c>
      <c r="F9" s="18">
        <f t="shared" ca="1" si="0"/>
        <v>0</v>
      </c>
      <c r="G9" s="18">
        <f t="shared" ca="1" si="0"/>
        <v>11799116.539999992</v>
      </c>
      <c r="H9" s="19">
        <f t="shared" ca="1" si="2"/>
        <v>15434393450.359919</v>
      </c>
      <c r="I9" s="18">
        <f t="shared" ca="1" si="0"/>
        <v>2849408232.0701442</v>
      </c>
      <c r="J9" s="18">
        <f t="shared" ca="1" si="0"/>
        <v>12584985218.289774</v>
      </c>
      <c r="K9" s="19">
        <f t="shared" ca="1" si="3"/>
        <v>34851923416.48008</v>
      </c>
      <c r="L9" s="18">
        <f t="shared" ca="1" si="0"/>
        <v>8806240935.9399433</v>
      </c>
      <c r="M9" s="18">
        <f t="shared" ca="1" si="0"/>
        <v>26045682480.540134</v>
      </c>
      <c r="N9" s="18">
        <f t="shared" ca="1" si="0"/>
        <v>188878660.63</v>
      </c>
      <c r="O9" s="19">
        <f t="shared" ca="1" si="4"/>
        <v>50486994644.009995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1522108.52</v>
      </c>
      <c r="E10" s="19">
        <f t="shared" ca="1" si="1"/>
        <v>14299238936.978556</v>
      </c>
      <c r="F10" s="18">
        <f t="shared" ca="1" si="0"/>
        <v>6452168</v>
      </c>
      <c r="G10" s="18">
        <f t="shared" ca="1" si="0"/>
        <v>2594201.7599999998</v>
      </c>
      <c r="H10" s="19">
        <f t="shared" ca="1" si="2"/>
        <v>6055049680.599658</v>
      </c>
      <c r="I10" s="18">
        <f t="shared" ca="1" si="0"/>
        <v>2640501478.9236336</v>
      </c>
      <c r="J10" s="18">
        <f t="shared" ca="1" si="0"/>
        <v>3414548201.6760244</v>
      </c>
      <c r="K10" s="19">
        <f t="shared" ca="1" si="3"/>
        <v>8235142886.6188974</v>
      </c>
      <c r="L10" s="18">
        <f t="shared" ca="1" si="0"/>
        <v>3593180112.6687536</v>
      </c>
      <c r="M10" s="18">
        <f t="shared" ca="1" si="0"/>
        <v>4641962773.9501438</v>
      </c>
      <c r="N10" s="18">
        <f t="shared" ca="1" si="0"/>
        <v>62008320.760002799</v>
      </c>
      <c r="O10" s="19">
        <f t="shared" ca="1" si="4"/>
        <v>14362769366.258558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60952898.43</v>
      </c>
      <c r="E11" s="19">
        <f t="shared" ca="1" si="1"/>
        <v>123956419.76000001</v>
      </c>
      <c r="F11" s="18">
        <f t="shared" ca="1" si="0"/>
        <v>9474554.1899999995</v>
      </c>
      <c r="G11" s="18">
        <f t="shared" ca="1" si="0"/>
        <v>17539285.309999999</v>
      </c>
      <c r="H11" s="19">
        <f t="shared" ca="1" si="2"/>
        <v>80837489.680000007</v>
      </c>
      <c r="I11" s="18">
        <f t="shared" ca="1" si="0"/>
        <v>0</v>
      </c>
      <c r="J11" s="18">
        <f t="shared" ca="1" si="0"/>
        <v>80837489.680000007</v>
      </c>
      <c r="K11" s="19">
        <f t="shared" ca="1" si="3"/>
        <v>16105090.58</v>
      </c>
      <c r="L11" s="18">
        <f t="shared" ca="1" si="0"/>
        <v>0</v>
      </c>
      <c r="M11" s="18">
        <f t="shared" ca="1" si="0"/>
        <v>16105090.58</v>
      </c>
      <c r="N11" s="18">
        <f t="shared" ca="1" si="0"/>
        <v>3770732.38</v>
      </c>
      <c r="O11" s="19">
        <f t="shared" ca="1" si="4"/>
        <v>188680050.56999999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4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15196033.239999998</v>
      </c>
      <c r="E13" s="19">
        <f t="shared" ca="1" si="1"/>
        <v>134499966.13000008</v>
      </c>
      <c r="F13" s="18">
        <f t="shared" ca="1" si="0"/>
        <v>0</v>
      </c>
      <c r="G13" s="18">
        <f t="shared" ca="1" si="0"/>
        <v>0</v>
      </c>
      <c r="H13" s="19">
        <f t="shared" ca="1" si="2"/>
        <v>133361437.28000009</v>
      </c>
      <c r="I13" s="18">
        <f t="shared" ca="1" si="0"/>
        <v>1539444.06</v>
      </c>
      <c r="J13" s="18">
        <f t="shared" ca="1" si="0"/>
        <v>131821993.22000009</v>
      </c>
      <c r="K13" s="19">
        <f t="shared" ca="1" si="3"/>
        <v>1138528.8500000001</v>
      </c>
      <c r="L13" s="18">
        <f t="shared" ca="1" si="0"/>
        <v>1138528.8500000001</v>
      </c>
      <c r="M13" s="18">
        <f t="shared" ca="1" si="0"/>
        <v>0</v>
      </c>
      <c r="N13" s="18">
        <f t="shared" ca="1" si="0"/>
        <v>14144294.000000002</v>
      </c>
      <c r="O13" s="19">
        <f t="shared" ca="1" si="4"/>
        <v>163840293.37000009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235940.89</v>
      </c>
      <c r="E14" s="19">
        <f t="shared" ca="1" si="1"/>
        <v>12163363614.369987</v>
      </c>
      <c r="F14" s="18">
        <f t="shared" ca="1" si="0"/>
        <v>1532498.2700006405</v>
      </c>
      <c r="G14" s="18">
        <f t="shared" ca="1" si="0"/>
        <v>408455.49000000005</v>
      </c>
      <c r="H14" s="19">
        <f t="shared" ca="1" si="2"/>
        <v>7913249690.5799856</v>
      </c>
      <c r="I14" s="18">
        <f t="shared" ca="1" si="0"/>
        <v>285238021.91999978</v>
      </c>
      <c r="J14" s="18">
        <f t="shared" ca="1" si="0"/>
        <v>7628011668.6599855</v>
      </c>
      <c r="K14" s="19">
        <f t="shared" ca="1" si="3"/>
        <v>4248172970.0300026</v>
      </c>
      <c r="L14" s="18">
        <f t="shared" ca="1" si="0"/>
        <v>1525887751.4400003</v>
      </c>
      <c r="M14" s="18">
        <f t="shared" ca="1" si="0"/>
        <v>2722285218.5900021</v>
      </c>
      <c r="N14" s="18">
        <f t="shared" ca="1" si="0"/>
        <v>64875505</v>
      </c>
      <c r="O14" s="19">
        <f t="shared" ca="1" si="4"/>
        <v>12228475060.259987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128.59047619047618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4"/>
        <v>128.59047619047618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4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140081</v>
      </c>
      <c r="O17" s="19">
        <f t="shared" ca="1" si="4"/>
        <v>140081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7725605.6399999997</v>
      </c>
      <c r="O18" s="19">
        <f t="shared" ca="1" si="4"/>
        <v>7725605.6399999997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ca="1" si="4"/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994965.91999999993</v>
      </c>
      <c r="E20" s="19">
        <f t="shared" ca="1" si="1"/>
        <v>2121670449.3600004</v>
      </c>
      <c r="F20" s="18">
        <f t="shared" ca="1" si="0"/>
        <v>47412634.439999998</v>
      </c>
      <c r="G20" s="18">
        <f t="shared" ca="1" si="0"/>
        <v>0</v>
      </c>
      <c r="H20" s="19">
        <f t="shared" ca="1" si="2"/>
        <v>947285245.31000018</v>
      </c>
      <c r="I20" s="18">
        <f t="shared" ca="1" si="0"/>
        <v>772877944.48000014</v>
      </c>
      <c r="J20" s="18">
        <f t="shared" ca="1" si="0"/>
        <v>174407300.82999998</v>
      </c>
      <c r="K20" s="19">
        <f t="shared" ca="1" si="3"/>
        <v>1126972569.6100001</v>
      </c>
      <c r="L20" s="18">
        <f t="shared" ca="1" si="0"/>
        <v>45997559.979999997</v>
      </c>
      <c r="M20" s="18">
        <f t="shared" ca="1" si="0"/>
        <v>1080975009.6300001</v>
      </c>
      <c r="N20" s="18">
        <f t="shared" ca="1" si="0"/>
        <v>32075128.120000001</v>
      </c>
      <c r="O20" s="19">
        <f t="shared" ca="1" si="4"/>
        <v>2154740543.4000006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22159183.920000002</v>
      </c>
      <c r="F21" s="18">
        <f t="shared" ca="1" si="0"/>
        <v>0</v>
      </c>
      <c r="G21" s="18">
        <f t="shared" ca="1" si="0"/>
        <v>0</v>
      </c>
      <c r="H21" s="19">
        <f t="shared" ca="1" si="2"/>
        <v>22159183.920000002</v>
      </c>
      <c r="I21" s="18">
        <f t="shared" ca="1" si="0"/>
        <v>22159183.920000002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8">
        <f t="shared" ca="1" si="0"/>
        <v>249164.68</v>
      </c>
      <c r="O21" s="19">
        <f t="shared" ca="1" si="4"/>
        <v>22408348.600000001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2355591.25</v>
      </c>
      <c r="E22" s="19">
        <f t="shared" ca="1" si="1"/>
        <v>10592144290.649998</v>
      </c>
      <c r="F22" s="18">
        <f t="shared" ca="1" si="0"/>
        <v>6804646.8300000001</v>
      </c>
      <c r="G22" s="18">
        <f t="shared" ca="1" si="0"/>
        <v>1573950.18</v>
      </c>
      <c r="H22" s="19">
        <f t="shared" ca="1" si="2"/>
        <v>5901838292.25</v>
      </c>
      <c r="I22" s="18">
        <f t="shared" ca="1" si="0"/>
        <v>273522039.88</v>
      </c>
      <c r="J22" s="18">
        <f t="shared" ca="1" si="0"/>
        <v>5628316252.3699999</v>
      </c>
      <c r="K22" s="19">
        <f t="shared" ca="1" si="3"/>
        <v>4681927401.3899984</v>
      </c>
      <c r="L22" s="18">
        <f t="shared" ca="1" si="0"/>
        <v>265605678.03999999</v>
      </c>
      <c r="M22" s="18">
        <f t="shared" ca="1" si="0"/>
        <v>4416321723.3499985</v>
      </c>
      <c r="N22" s="18">
        <f t="shared" ca="1" si="0"/>
        <v>54905368.259999998</v>
      </c>
      <c r="O22" s="19">
        <f t="shared" ca="1" si="4"/>
        <v>10649405250.159998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1452016147.5299997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5985650.5700000003</v>
      </c>
      <c r="G23" s="18">
        <f t="shared" ca="1" si="6"/>
        <v>476494</v>
      </c>
      <c r="H23" s="19">
        <f ca="1">+I23+J23</f>
        <v>791764838.9199996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7750626.1000000006</v>
      </c>
      <c r="J23" s="18">
        <f t="shared" ca="1" si="7"/>
        <v>784014212.81999958</v>
      </c>
      <c r="K23" s="19">
        <f ca="1">+L23+M23</f>
        <v>653789164.03999996</v>
      </c>
      <c r="L23" s="18">
        <f t="shared" ref="L23:N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174883959.88999999</v>
      </c>
      <c r="M23" s="18">
        <f t="shared" ca="1" si="8"/>
        <v>478905204.14999998</v>
      </c>
      <c r="N23" s="18">
        <f t="shared" ca="1" si="8"/>
        <v>86355711.709999993</v>
      </c>
      <c r="O23" s="19">
        <f ca="1">+D23+E23+N23</f>
        <v>1538371859.2399998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46040</v>
      </c>
      <c r="E24" s="19">
        <f ca="1">F24+G24+H24+K24</f>
        <v>302422559.43999702</v>
      </c>
      <c r="F24" s="18">
        <f t="shared" ca="1" si="6"/>
        <v>8596546.8599999994</v>
      </c>
      <c r="G24" s="18">
        <f t="shared" ca="1" si="6"/>
        <v>0</v>
      </c>
      <c r="H24" s="19">
        <f ca="1">+I24+J24</f>
        <v>279559879.15999699</v>
      </c>
      <c r="I24" s="18">
        <f t="shared" ca="1" si="7"/>
        <v>0</v>
      </c>
      <c r="J24" s="18">
        <f t="shared" ca="1" si="7"/>
        <v>279559879.15999699</v>
      </c>
      <c r="K24" s="19">
        <f ca="1">+L24+M24</f>
        <v>14266133.42</v>
      </c>
      <c r="L24" s="18">
        <f t="shared" ca="1" si="8"/>
        <v>590132.81999999995</v>
      </c>
      <c r="M24" s="18">
        <f t="shared" ca="1" si="8"/>
        <v>13676000.6</v>
      </c>
      <c r="N24" s="18">
        <f t="shared" ca="1" si="8"/>
        <v>742298.25999999989</v>
      </c>
      <c r="O24" s="19">
        <f ca="1">+D24+E24+N24</f>
        <v>303210897.69999701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6385.89</v>
      </c>
      <c r="E25" s="19">
        <f t="shared" ref="E25:E72" ca="1" si="9">F25+G25+H25+K25</f>
        <v>113984272.09999999</v>
      </c>
      <c r="F25" s="18">
        <f t="shared" ca="1" si="6"/>
        <v>0</v>
      </c>
      <c r="G25" s="18">
        <f t="shared" ca="1" si="6"/>
        <v>24205858.52</v>
      </c>
      <c r="H25" s="19">
        <f t="shared" ref="H25:H72" ca="1" si="10">+I25+J25</f>
        <v>90567078.620000005</v>
      </c>
      <c r="I25" s="18">
        <f t="shared" ca="1" si="7"/>
        <v>606141.85</v>
      </c>
      <c r="J25" s="18">
        <f t="shared" ca="1" si="7"/>
        <v>89960936.770000011</v>
      </c>
      <c r="K25" s="19">
        <f t="shared" ref="K25:K72" ca="1" si="11">+L25+M25</f>
        <v>-788665.03999999992</v>
      </c>
      <c r="L25" s="18">
        <f t="shared" ca="1" si="8"/>
        <v>70161.42</v>
      </c>
      <c r="M25" s="18">
        <f t="shared" ca="1" si="8"/>
        <v>-858826.46</v>
      </c>
      <c r="N25" s="18">
        <f t="shared" ca="1" si="8"/>
        <v>4983479.4454879994</v>
      </c>
      <c r="O25" s="19">
        <f t="shared" ref="O25:O72" ca="1" si="12">+D25+E25+N25</f>
        <v>118974137.435488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6294977259.3100004</v>
      </c>
      <c r="F26" s="18">
        <f t="shared" ca="1" si="6"/>
        <v>-92872.729999999938</v>
      </c>
      <c r="G26" s="18">
        <f t="shared" ca="1" si="6"/>
        <v>372049.67</v>
      </c>
      <c r="H26" s="19">
        <f t="shared" ca="1" si="10"/>
        <v>2009227621.3312211</v>
      </c>
      <c r="I26" s="18">
        <f t="shared" ca="1" si="7"/>
        <v>31282937.169999924</v>
      </c>
      <c r="J26" s="18">
        <f t="shared" ca="1" si="7"/>
        <v>1977944684.1612213</v>
      </c>
      <c r="K26" s="19">
        <f t="shared" ca="1" si="11"/>
        <v>4285470461.0387793</v>
      </c>
      <c r="L26" s="18">
        <f t="shared" ca="1" si="8"/>
        <v>879847651.45000255</v>
      </c>
      <c r="M26" s="18">
        <f t="shared" ca="1" si="8"/>
        <v>3405622809.5887766</v>
      </c>
      <c r="N26" s="18">
        <f t="shared" ca="1" si="8"/>
        <v>5908687.1099999743</v>
      </c>
      <c r="O26" s="19">
        <f t="shared" ca="1" si="12"/>
        <v>6300885946.4200001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3247749.16</v>
      </c>
      <c r="E27" s="19">
        <f t="shared" ca="1" si="9"/>
        <v>1060484867.16</v>
      </c>
      <c r="F27" s="18">
        <f t="shared" ca="1" si="6"/>
        <v>548246.46</v>
      </c>
      <c r="G27" s="18">
        <f t="shared" ca="1" si="6"/>
        <v>0</v>
      </c>
      <c r="H27" s="19">
        <f t="shared" ca="1" si="10"/>
        <v>354413192.82999998</v>
      </c>
      <c r="I27" s="18">
        <f t="shared" ca="1" si="7"/>
        <v>0</v>
      </c>
      <c r="J27" s="18">
        <f t="shared" ca="1" si="7"/>
        <v>354413192.82999998</v>
      </c>
      <c r="K27" s="19">
        <f t="shared" ca="1" si="11"/>
        <v>705523427.87</v>
      </c>
      <c r="L27" s="18">
        <f t="shared" ca="1" si="8"/>
        <v>0</v>
      </c>
      <c r="M27" s="18">
        <f t="shared" ca="1" si="8"/>
        <v>705523427.87</v>
      </c>
      <c r="N27" s="18">
        <f t="shared" ca="1" si="8"/>
        <v>10820343.960000001</v>
      </c>
      <c r="O27" s="19">
        <f t="shared" ca="1" si="12"/>
        <v>1074552960.28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8">
        <f t="shared" ca="1" si="8"/>
        <v>1561797.48</v>
      </c>
      <c r="O28" s="19">
        <f t="shared" ca="1" si="12"/>
        <v>1561797.48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497885254.01001251</v>
      </c>
      <c r="F29" s="18">
        <f t="shared" ca="1" si="6"/>
        <v>10307312.260000166</v>
      </c>
      <c r="G29" s="18">
        <f t="shared" ca="1" si="6"/>
        <v>1106229.6299999999</v>
      </c>
      <c r="H29" s="19">
        <f t="shared" ca="1" si="10"/>
        <v>321629796.16999972</v>
      </c>
      <c r="I29" s="18">
        <f t="shared" ca="1" si="7"/>
        <v>8186084.8299999889</v>
      </c>
      <c r="J29" s="18">
        <f t="shared" ca="1" si="7"/>
        <v>313443711.33999974</v>
      </c>
      <c r="K29" s="19">
        <f t="shared" ca="1" si="11"/>
        <v>164841915.95001262</v>
      </c>
      <c r="L29" s="18">
        <f t="shared" ca="1" si="8"/>
        <v>32040207.959999964</v>
      </c>
      <c r="M29" s="18">
        <f t="shared" ca="1" si="8"/>
        <v>132801707.99001268</v>
      </c>
      <c r="N29" s="18">
        <f t="shared" ca="1" si="8"/>
        <v>11017223.049999993</v>
      </c>
      <c r="O29" s="19">
        <f t="shared" ca="1" si="12"/>
        <v>508902477.06001252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166623347.19</v>
      </c>
      <c r="F30" s="18">
        <f t="shared" ca="1" si="6"/>
        <v>0</v>
      </c>
      <c r="G30" s="18">
        <f t="shared" ca="1" si="6"/>
        <v>0</v>
      </c>
      <c r="H30" s="19">
        <f t="shared" ca="1" si="10"/>
        <v>1333753.3800000004</v>
      </c>
      <c r="I30" s="18">
        <f t="shared" ca="1" si="7"/>
        <v>1333753.3800000004</v>
      </c>
      <c r="J30" s="18">
        <f t="shared" ca="1" si="7"/>
        <v>0</v>
      </c>
      <c r="K30" s="19">
        <f t="shared" ca="1" si="11"/>
        <v>165289593.81</v>
      </c>
      <c r="L30" s="18">
        <f t="shared" ca="1" si="8"/>
        <v>0</v>
      </c>
      <c r="M30" s="18">
        <f t="shared" ca="1" si="8"/>
        <v>165289593.81</v>
      </c>
      <c r="N30" s="18">
        <f t="shared" ca="1" si="8"/>
        <v>0</v>
      </c>
      <c r="O30" s="19">
        <f t="shared" ca="1" si="12"/>
        <v>166623347.19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880711.89</v>
      </c>
      <c r="E31" s="19">
        <f t="shared" ca="1" si="9"/>
        <v>1003200017.7399999</v>
      </c>
      <c r="F31" s="18">
        <f t="shared" ca="1" si="6"/>
        <v>1422987.829996</v>
      </c>
      <c r="G31" s="18">
        <f t="shared" ca="1" si="6"/>
        <v>31691628.469485972</v>
      </c>
      <c r="H31" s="19">
        <f t="shared" ca="1" si="10"/>
        <v>969201194.43999994</v>
      </c>
      <c r="I31" s="18">
        <f t="shared" ca="1" si="7"/>
        <v>19979191.160000004</v>
      </c>
      <c r="J31" s="18">
        <f t="shared" ca="1" si="7"/>
        <v>949222003.27999997</v>
      </c>
      <c r="K31" s="19">
        <f t="shared" ca="1" si="11"/>
        <v>884207.00051799999</v>
      </c>
      <c r="L31" s="18">
        <f t="shared" ca="1" si="8"/>
        <v>545686.75051799999</v>
      </c>
      <c r="M31" s="18">
        <f t="shared" ca="1" si="8"/>
        <v>338520.25</v>
      </c>
      <c r="N31" s="18">
        <f t="shared" ca="1" si="8"/>
        <v>159429140.5</v>
      </c>
      <c r="O31" s="19">
        <f t="shared" ca="1" si="12"/>
        <v>1163509870.1299999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36358404.509812161</v>
      </c>
      <c r="E32" s="19">
        <f t="shared" ca="1" si="9"/>
        <v>495258110.10000139</v>
      </c>
      <c r="F32" s="18">
        <f t="shared" ca="1" si="6"/>
        <v>21252576.510000139</v>
      </c>
      <c r="G32" s="18">
        <f t="shared" ca="1" si="6"/>
        <v>915219.54</v>
      </c>
      <c r="H32" s="19">
        <f t="shared" ca="1" si="10"/>
        <v>473090314.05000126</v>
      </c>
      <c r="I32" s="18">
        <f t="shared" ca="1" si="7"/>
        <v>9393265.8800000027</v>
      </c>
      <c r="J32" s="18">
        <f t="shared" ca="1" si="7"/>
        <v>463697048.17000127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8">
        <f t="shared" ca="1" si="8"/>
        <v>7078204.8200000543</v>
      </c>
      <c r="O32" s="19">
        <f t="shared" ca="1" si="12"/>
        <v>538694719.42981362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8">
        <f t="shared" ca="1" si="8"/>
        <v>23827723.419999804</v>
      </c>
      <c r="O33" s="19">
        <f t="shared" ca="1" si="12"/>
        <v>23827723.419999804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495209.84</v>
      </c>
      <c r="E34" s="19">
        <f t="shared" ca="1" si="9"/>
        <v>25327325.390000001</v>
      </c>
      <c r="F34" s="18">
        <f t="shared" ca="1" si="6"/>
        <v>881581.78000000119</v>
      </c>
      <c r="G34" s="18">
        <f t="shared" ca="1" si="6"/>
        <v>24445743.609999999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8">
        <f t="shared" ca="1" si="8"/>
        <v>146408892.53</v>
      </c>
      <c r="O34" s="19">
        <f t="shared" ca="1" si="12"/>
        <v>172231427.75999999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376837969.18999994</v>
      </c>
      <c r="F35" s="18">
        <f t="shared" ca="1" si="6"/>
        <v>0</v>
      </c>
      <c r="G35" s="18">
        <f t="shared" ca="1" si="6"/>
        <v>9356573.6999999993</v>
      </c>
      <c r="H35" s="19">
        <f t="shared" ca="1" si="10"/>
        <v>367481395.48999995</v>
      </c>
      <c r="I35" s="18">
        <f t="shared" ca="1" si="7"/>
        <v>0</v>
      </c>
      <c r="J35" s="18">
        <f t="shared" ca="1" si="7"/>
        <v>367481395.48999995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8">
        <f t="shared" ca="1" si="8"/>
        <v>31089427.350000001</v>
      </c>
      <c r="O35" s="19">
        <f t="shared" ca="1" si="12"/>
        <v>407927396.53999996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8">
        <f t="shared" ca="1" si="8"/>
        <v>0</v>
      </c>
      <c r="O36" s="19">
        <f t="shared" ca="1" si="12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659514516.22011101</v>
      </c>
      <c r="F37" s="18">
        <f t="shared" ca="1" si="6"/>
        <v>2500</v>
      </c>
      <c r="G37" s="18">
        <f t="shared" ca="1" si="6"/>
        <v>0</v>
      </c>
      <c r="H37" s="19">
        <f t="shared" ca="1" si="10"/>
        <v>139282653.13999999</v>
      </c>
      <c r="I37" s="18">
        <f t="shared" ca="1" si="7"/>
        <v>10760521.119999999</v>
      </c>
      <c r="J37" s="18">
        <f t="shared" ca="1" si="7"/>
        <v>128522132.02</v>
      </c>
      <c r="K37" s="19">
        <f t="shared" ca="1" si="11"/>
        <v>520229363.08011103</v>
      </c>
      <c r="L37" s="18">
        <f t="shared" ca="1" si="8"/>
        <v>0</v>
      </c>
      <c r="M37" s="18">
        <f t="shared" ca="1" si="8"/>
        <v>520229363.08011103</v>
      </c>
      <c r="N37" s="18">
        <f t="shared" ca="1" si="8"/>
        <v>9790837.1300000008</v>
      </c>
      <c r="O37" s="19">
        <f t="shared" ca="1" si="12"/>
        <v>669305353.35011101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264843864.00999999</v>
      </c>
      <c r="F38" s="18">
        <f t="shared" ca="1" si="6"/>
        <v>0</v>
      </c>
      <c r="G38" s="18">
        <f t="shared" ca="1" si="6"/>
        <v>0</v>
      </c>
      <c r="H38" s="19">
        <f t="shared" ca="1" si="10"/>
        <v>264843864.00999999</v>
      </c>
      <c r="I38" s="18">
        <f t="shared" ca="1" si="7"/>
        <v>3877681.29</v>
      </c>
      <c r="J38" s="18">
        <f t="shared" ca="1" si="7"/>
        <v>260966182.72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8">
        <f t="shared" ca="1" si="8"/>
        <v>1932860.05</v>
      </c>
      <c r="O38" s="19">
        <f t="shared" ca="1" si="12"/>
        <v>266776724.06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22300502.759999998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22300502.759999998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22300502.759999998</v>
      </c>
      <c r="K39" s="19">
        <f t="shared" ca="1" si="11"/>
        <v>0</v>
      </c>
      <c r="L39" s="18">
        <f t="shared" ref="L39:N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8">
        <f t="shared" ca="1" si="15"/>
        <v>54674471.610000007</v>
      </c>
      <c r="O39" s="19">
        <f t="shared" ca="1" si="12"/>
        <v>76974974.370000005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8">
        <f t="shared" ca="1" si="15"/>
        <v>3261745.68</v>
      </c>
      <c r="O40" s="19">
        <f t="shared" ca="1" si="12"/>
        <v>3261745.68</v>
      </c>
    </row>
    <row r="41" spans="1:15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0</v>
      </c>
      <c r="E41" s="19">
        <f t="shared" ca="1" si="9"/>
        <v>287542335.06</v>
      </c>
      <c r="F41" s="18">
        <f t="shared" ca="1" si="13"/>
        <v>0</v>
      </c>
      <c r="G41" s="18">
        <f t="shared" ca="1" si="13"/>
        <v>0</v>
      </c>
      <c r="H41" s="19">
        <f t="shared" ca="1" si="10"/>
        <v>281643994.94</v>
      </c>
      <c r="I41" s="18">
        <f t="shared" ca="1" si="14"/>
        <v>0</v>
      </c>
      <c r="J41" s="18">
        <f t="shared" ca="1" si="14"/>
        <v>281643994.94</v>
      </c>
      <c r="K41" s="19">
        <f t="shared" ca="1" si="11"/>
        <v>5898340.1200000001</v>
      </c>
      <c r="L41" s="18">
        <f t="shared" ca="1" si="15"/>
        <v>0</v>
      </c>
      <c r="M41" s="18">
        <f t="shared" ca="1" si="15"/>
        <v>5898340.1200000001</v>
      </c>
      <c r="N41" s="18">
        <f t="shared" ca="1" si="15"/>
        <v>226393.94</v>
      </c>
      <c r="O41" s="19">
        <f t="shared" ca="1" si="12"/>
        <v>287768729</v>
      </c>
    </row>
    <row r="42" spans="1:15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0</v>
      </c>
      <c r="E42" s="19">
        <f t="shared" ca="1" si="9"/>
        <v>91669999.370000094</v>
      </c>
      <c r="F42" s="18">
        <f t="shared" ca="1" si="13"/>
        <v>0</v>
      </c>
      <c r="G42" s="18">
        <f t="shared" ca="1" si="13"/>
        <v>3674023</v>
      </c>
      <c r="H42" s="19">
        <f t="shared" ca="1" si="10"/>
        <v>87995976.370000094</v>
      </c>
      <c r="I42" s="18">
        <f t="shared" ca="1" si="14"/>
        <v>1117376.6300000004</v>
      </c>
      <c r="J42" s="18">
        <f t="shared" ca="1" si="14"/>
        <v>86878599.740000099</v>
      </c>
      <c r="K42" s="19">
        <f t="shared" ca="1" si="11"/>
        <v>0</v>
      </c>
      <c r="L42" s="18">
        <f t="shared" ca="1" si="15"/>
        <v>0</v>
      </c>
      <c r="M42" s="18">
        <f t="shared" ca="1" si="15"/>
        <v>0</v>
      </c>
      <c r="N42" s="18">
        <f t="shared" ca="1" si="15"/>
        <v>6727888.7499999823</v>
      </c>
      <c r="O42" s="19">
        <f t="shared" ca="1" si="12"/>
        <v>98397888.120000079</v>
      </c>
    </row>
    <row r="43" spans="1:15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0</v>
      </c>
      <c r="E43" s="19">
        <f t="shared" ca="1" si="9"/>
        <v>0</v>
      </c>
      <c r="F43" s="18">
        <f t="shared" ca="1" si="13"/>
        <v>0</v>
      </c>
      <c r="G43" s="18">
        <f t="shared" ca="1" si="13"/>
        <v>0</v>
      </c>
      <c r="H43" s="19">
        <f t="shared" ca="1" si="10"/>
        <v>0</v>
      </c>
      <c r="I43" s="18">
        <f t="shared" ca="1" si="14"/>
        <v>0</v>
      </c>
      <c r="J43" s="18">
        <f t="shared" ca="1" si="14"/>
        <v>0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8">
        <f t="shared" ca="1" si="15"/>
        <v>0</v>
      </c>
      <c r="O43" s="19">
        <f t="shared" ca="1" si="12"/>
        <v>0</v>
      </c>
    </row>
    <row r="44" spans="1:15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0</v>
      </c>
      <c r="E44" s="19">
        <f t="shared" ca="1" si="9"/>
        <v>1182062.1300000001</v>
      </c>
      <c r="F44" s="18">
        <f t="shared" ca="1" si="13"/>
        <v>0</v>
      </c>
      <c r="G44" s="18">
        <f t="shared" ca="1" si="13"/>
        <v>0</v>
      </c>
      <c r="H44" s="19">
        <f t="shared" ca="1" si="10"/>
        <v>1182062.1300000001</v>
      </c>
      <c r="I44" s="18">
        <f t="shared" ca="1" si="14"/>
        <v>91103.2</v>
      </c>
      <c r="J44" s="18">
        <f t="shared" ca="1" si="14"/>
        <v>1090958.9300000002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8">
        <f t="shared" ca="1" si="15"/>
        <v>1132852.2100000058</v>
      </c>
      <c r="O44" s="19">
        <f t="shared" ca="1" si="12"/>
        <v>2314914.3400000059</v>
      </c>
    </row>
    <row r="45" spans="1:15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9">
        <f t="shared" ca="1" si="9"/>
        <v>352544787.99000001</v>
      </c>
      <c r="F45" s="18">
        <f t="shared" ca="1" si="13"/>
        <v>0</v>
      </c>
      <c r="G45" s="18">
        <f t="shared" ca="1" si="13"/>
        <v>44656818.25</v>
      </c>
      <c r="H45" s="19">
        <f t="shared" ca="1" si="10"/>
        <v>307887969.74000001</v>
      </c>
      <c r="I45" s="18">
        <f t="shared" ca="1" si="14"/>
        <v>644848.82000000007</v>
      </c>
      <c r="J45" s="18">
        <f t="shared" ca="1" si="14"/>
        <v>307243120.92000002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8">
        <f t="shared" ca="1" si="15"/>
        <v>141307888.23499998</v>
      </c>
      <c r="O45" s="19">
        <f t="shared" ca="1" si="12"/>
        <v>493852676.22500002</v>
      </c>
    </row>
    <row r="46" spans="1:15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9">
        <f t="shared" ca="1" si="9"/>
        <v>-1357075.640000002</v>
      </c>
      <c r="F46" s="18">
        <f t="shared" ca="1" si="13"/>
        <v>-32032.79</v>
      </c>
      <c r="G46" s="18">
        <f t="shared" ca="1" si="13"/>
        <v>0</v>
      </c>
      <c r="H46" s="19">
        <f t="shared" ca="1" si="10"/>
        <v>-1079239.850000001</v>
      </c>
      <c r="I46" s="18">
        <f t="shared" ca="1" si="14"/>
        <v>-12278.0000000009</v>
      </c>
      <c r="J46" s="18">
        <f t="shared" ca="1" si="14"/>
        <v>-1066961.8500000001</v>
      </c>
      <c r="K46" s="19">
        <f t="shared" ca="1" si="11"/>
        <v>-245803.00000000099</v>
      </c>
      <c r="L46" s="18">
        <f t="shared" ca="1" si="15"/>
        <v>0</v>
      </c>
      <c r="M46" s="18">
        <f t="shared" ca="1" si="15"/>
        <v>-245803.00000000099</v>
      </c>
      <c r="N46" s="18">
        <f t="shared" ca="1" si="15"/>
        <v>-508.98</v>
      </c>
      <c r="O46" s="19">
        <f t="shared" ca="1" si="12"/>
        <v>-1357584.620000002</v>
      </c>
    </row>
    <row r="47" spans="1:15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154671.77999999991</v>
      </c>
      <c r="E47" s="19">
        <f t="shared" ca="1" si="9"/>
        <v>-100866.16999999993</v>
      </c>
      <c r="F47" s="18">
        <f t="shared" ca="1" si="13"/>
        <v>0</v>
      </c>
      <c r="G47" s="18">
        <f t="shared" ca="1" si="13"/>
        <v>378272</v>
      </c>
      <c r="H47" s="19">
        <f t="shared" ca="1" si="10"/>
        <v>0</v>
      </c>
      <c r="I47" s="18">
        <f t="shared" ca="1" si="14"/>
        <v>0</v>
      </c>
      <c r="J47" s="18">
        <f t="shared" ca="1" si="14"/>
        <v>0</v>
      </c>
      <c r="K47" s="19">
        <f t="shared" ca="1" si="11"/>
        <v>-479138.16999999993</v>
      </c>
      <c r="L47" s="18">
        <f t="shared" ca="1" si="15"/>
        <v>0</v>
      </c>
      <c r="M47" s="18">
        <f t="shared" ca="1" si="15"/>
        <v>-479138.16999999993</v>
      </c>
      <c r="N47" s="18">
        <f t="shared" ca="1" si="15"/>
        <v>48766983.709995948</v>
      </c>
      <c r="O47" s="19">
        <f t="shared" ca="1" si="12"/>
        <v>48820789.319995947</v>
      </c>
    </row>
    <row r="48" spans="1:15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8">
        <f t="shared" ca="1" si="15"/>
        <v>210226.71000000002</v>
      </c>
      <c r="O48" s="19">
        <f t="shared" ca="1" si="12"/>
        <v>210226.71000000002</v>
      </c>
    </row>
    <row r="49" spans="1:15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6642168.75</v>
      </c>
      <c r="E49" s="19">
        <f t="shared" ca="1" si="9"/>
        <v>262519475.81999999</v>
      </c>
      <c r="F49" s="18">
        <f t="shared" ca="1" si="13"/>
        <v>0</v>
      </c>
      <c r="G49" s="18">
        <f t="shared" ca="1" si="13"/>
        <v>0</v>
      </c>
      <c r="H49" s="19">
        <f t="shared" ca="1" si="10"/>
        <v>262519475.81999999</v>
      </c>
      <c r="I49" s="18">
        <f t="shared" ca="1" si="14"/>
        <v>262519475.81999999</v>
      </c>
      <c r="J49" s="18">
        <f t="shared" ca="1" si="14"/>
        <v>0</v>
      </c>
      <c r="K49" s="19">
        <f t="shared" ca="1" si="11"/>
        <v>0</v>
      </c>
      <c r="L49" s="18">
        <f t="shared" ca="1" si="15"/>
        <v>0</v>
      </c>
      <c r="M49" s="18">
        <f t="shared" ca="1" si="15"/>
        <v>0</v>
      </c>
      <c r="N49" s="18">
        <f t="shared" ca="1" si="15"/>
        <v>151334.41</v>
      </c>
      <c r="O49" s="19">
        <f t="shared" ca="1" si="12"/>
        <v>269312978.98000002</v>
      </c>
    </row>
    <row r="50" spans="1:15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110633011.72000001</v>
      </c>
      <c r="E50" s="19">
        <f t="shared" ca="1" si="9"/>
        <v>0</v>
      </c>
      <c r="F50" s="18">
        <f t="shared" ca="1" si="13"/>
        <v>0</v>
      </c>
      <c r="G50" s="18">
        <f t="shared" ca="1" si="13"/>
        <v>0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0</v>
      </c>
      <c r="L50" s="18">
        <f t="shared" ca="1" si="15"/>
        <v>0</v>
      </c>
      <c r="M50" s="18">
        <f t="shared" ca="1" si="15"/>
        <v>0</v>
      </c>
      <c r="N50" s="18">
        <f t="shared" ca="1" si="15"/>
        <v>0</v>
      </c>
      <c r="O50" s="19">
        <f t="shared" ca="1" si="12"/>
        <v>110633011.72000001</v>
      </c>
    </row>
    <row r="51" spans="1:15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8">
        <f t="shared" ca="1" si="15"/>
        <v>0</v>
      </c>
      <c r="O51" s="19">
        <f t="shared" ca="1" si="12"/>
        <v>0</v>
      </c>
    </row>
    <row r="52" spans="1:15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9">
        <f t="shared" ca="1" si="9"/>
        <v>4260433451.5499992</v>
      </c>
      <c r="F52" s="18">
        <f t="shared" ca="1" si="13"/>
        <v>0</v>
      </c>
      <c r="G52" s="18">
        <f t="shared" ca="1" si="13"/>
        <v>0</v>
      </c>
      <c r="H52" s="19">
        <f t="shared" ca="1" si="10"/>
        <v>1464210656.9899995</v>
      </c>
      <c r="I52" s="18">
        <f t="shared" ca="1" si="14"/>
        <v>124276585.32084878</v>
      </c>
      <c r="J52" s="18">
        <f t="shared" ca="1" si="14"/>
        <v>1339934071.6691508</v>
      </c>
      <c r="K52" s="19">
        <f t="shared" ca="1" si="11"/>
        <v>2796222794.5599995</v>
      </c>
      <c r="L52" s="18">
        <f t="shared" ca="1" si="15"/>
        <v>650783831.63994503</v>
      </c>
      <c r="M52" s="18">
        <f t="shared" ca="1" si="15"/>
        <v>2145438962.9200544</v>
      </c>
      <c r="N52" s="18">
        <f t="shared" ca="1" si="15"/>
        <v>0</v>
      </c>
      <c r="O52" s="19">
        <f t="shared" ca="1" si="12"/>
        <v>4260433451.5499992</v>
      </c>
    </row>
    <row r="53" spans="1:15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9">
        <f t="shared" ca="1" si="9"/>
        <v>26345369631.349197</v>
      </c>
      <c r="F53" s="18">
        <f t="shared" ca="1" si="13"/>
        <v>213709.23</v>
      </c>
      <c r="G53" s="18">
        <f t="shared" ca="1" si="13"/>
        <v>949383.92999999993</v>
      </c>
      <c r="H53" s="19">
        <f t="shared" ca="1" si="10"/>
        <v>7248790141.7626629</v>
      </c>
      <c r="I53" s="18">
        <f t="shared" ca="1" si="14"/>
        <v>157602564.16690999</v>
      </c>
      <c r="J53" s="18">
        <f t="shared" ca="1" si="14"/>
        <v>7091187577.5957527</v>
      </c>
      <c r="K53" s="19">
        <f t="shared" ca="1" si="11"/>
        <v>19095416396.426537</v>
      </c>
      <c r="L53" s="18">
        <f t="shared" ca="1" si="15"/>
        <v>1012122928.7939996</v>
      </c>
      <c r="M53" s="18">
        <f t="shared" ca="1" si="15"/>
        <v>18083293467.632538</v>
      </c>
      <c r="N53" s="18">
        <f t="shared" ca="1" si="15"/>
        <v>2923434.67</v>
      </c>
      <c r="O53" s="19">
        <f t="shared" ca="1" si="12"/>
        <v>26348293066.019196</v>
      </c>
    </row>
    <row r="54" spans="1:15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363.48571428571427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8">
        <f t="shared" ca="1" si="15"/>
        <v>0</v>
      </c>
      <c r="O54" s="19">
        <f t="shared" ca="1" si="12"/>
        <v>363.48571428571427</v>
      </c>
    </row>
    <row r="55" spans="1:15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9">
        <f t="shared" ca="1" si="9"/>
        <v>972412596.32999992</v>
      </c>
      <c r="F55" s="18">
        <f t="shared" ref="F55:G72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123700.41</v>
      </c>
      <c r="G55" s="18">
        <f t="shared" ca="1" si="16"/>
        <v>46589033.160000004</v>
      </c>
      <c r="H55" s="19">
        <f t="shared" ca="1" si="10"/>
        <v>476127035.19999999</v>
      </c>
      <c r="I55" s="18">
        <f t="shared" ref="I55:J72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1783706.95</v>
      </c>
      <c r="J55" s="18">
        <f t="shared" ca="1" si="17"/>
        <v>474343328.25</v>
      </c>
      <c r="K55" s="19">
        <f t="shared" ca="1" si="11"/>
        <v>449572827.55999994</v>
      </c>
      <c r="L55" s="18">
        <f t="shared" ref="L55:N72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62373803.840000004</v>
      </c>
      <c r="M55" s="18">
        <f t="shared" ca="1" si="18"/>
        <v>387199023.71999997</v>
      </c>
      <c r="N55" s="18">
        <f t="shared" ca="1" si="18"/>
        <v>187242099.55232</v>
      </c>
      <c r="O55" s="19">
        <f t="shared" ca="1" si="12"/>
        <v>1159654695.8823199</v>
      </c>
    </row>
    <row r="56" spans="1:15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9">
        <f t="shared" ca="1" si="9"/>
        <v>53338278.389999993</v>
      </c>
      <c r="F56" s="18">
        <f t="shared" ca="1" si="16"/>
        <v>0</v>
      </c>
      <c r="G56" s="18">
        <f t="shared" ca="1" si="16"/>
        <v>0</v>
      </c>
      <c r="H56" s="19">
        <f t="shared" ca="1" si="10"/>
        <v>53338278.389999993</v>
      </c>
      <c r="I56" s="18">
        <f t="shared" ca="1" si="17"/>
        <v>0</v>
      </c>
      <c r="J56" s="18">
        <f t="shared" ca="1" si="17"/>
        <v>53338278.389999993</v>
      </c>
      <c r="K56" s="19">
        <f t="shared" ca="1" si="11"/>
        <v>0</v>
      </c>
      <c r="L56" s="18">
        <f t="shared" ca="1" si="18"/>
        <v>0</v>
      </c>
      <c r="M56" s="18">
        <f t="shared" ca="1" si="18"/>
        <v>0</v>
      </c>
      <c r="N56" s="18">
        <f t="shared" ca="1" si="18"/>
        <v>0</v>
      </c>
      <c r="O56" s="19">
        <f t="shared" ca="1" si="12"/>
        <v>53338278.389999993</v>
      </c>
    </row>
    <row r="57" spans="1:15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8">
        <f t="shared" ca="1" si="18"/>
        <v>0</v>
      </c>
      <c r="O57" s="19">
        <f t="shared" ca="1" si="12"/>
        <v>0</v>
      </c>
    </row>
    <row r="58" spans="1:15" ht="12.75" customHeight="1">
      <c r="A58" s="55" t="s">
        <v>251</v>
      </c>
      <c r="B58" s="17">
        <v>2008</v>
      </c>
      <c r="C58" s="56" t="s">
        <v>242</v>
      </c>
      <c r="D58" s="18">
        <f t="shared" ca="1" si="5"/>
        <v>0</v>
      </c>
      <c r="E58" s="19">
        <f t="shared" ca="1" si="9"/>
        <v>0</v>
      </c>
      <c r="F58" s="18">
        <f t="shared" ca="1" si="16"/>
        <v>0</v>
      </c>
      <c r="G58" s="18">
        <f t="shared" ca="1" si="16"/>
        <v>0</v>
      </c>
      <c r="H58" s="19">
        <f t="shared" ca="1" si="10"/>
        <v>0</v>
      </c>
      <c r="I58" s="18">
        <f t="shared" ca="1" si="17"/>
        <v>0</v>
      </c>
      <c r="J58" s="18">
        <f t="shared" ca="1" si="17"/>
        <v>0</v>
      </c>
      <c r="K58" s="19">
        <f t="shared" ca="1" si="11"/>
        <v>0</v>
      </c>
      <c r="L58" s="18">
        <f t="shared" ca="1" si="18"/>
        <v>0</v>
      </c>
      <c r="M58" s="18">
        <f t="shared" ca="1" si="18"/>
        <v>0</v>
      </c>
      <c r="N58" s="18">
        <f t="shared" ca="1" si="18"/>
        <v>0</v>
      </c>
      <c r="O58" s="19">
        <f t="shared" ca="1" si="12"/>
        <v>0</v>
      </c>
    </row>
    <row r="59" spans="1:15" ht="12.75" customHeight="1">
      <c r="A59" s="55" t="s">
        <v>253</v>
      </c>
      <c r="B59" s="17">
        <v>3001</v>
      </c>
      <c r="C59" s="56" t="s">
        <v>247</v>
      </c>
      <c r="D59" s="18">
        <f t="shared" ca="1" si="5"/>
        <v>0</v>
      </c>
      <c r="E59" s="19">
        <f t="shared" ca="1" si="9"/>
        <v>174529472.2906</v>
      </c>
      <c r="F59" s="18">
        <f t="shared" ca="1" si="16"/>
        <v>0</v>
      </c>
      <c r="G59" s="18">
        <f t="shared" ca="1" si="16"/>
        <v>0</v>
      </c>
      <c r="H59" s="19">
        <f t="shared" ca="1" si="10"/>
        <v>0</v>
      </c>
      <c r="I59" s="18">
        <f t="shared" ca="1" si="17"/>
        <v>0</v>
      </c>
      <c r="J59" s="18">
        <f t="shared" ca="1" si="17"/>
        <v>0</v>
      </c>
      <c r="K59" s="19">
        <f t="shared" ca="1" si="11"/>
        <v>174529472.2906</v>
      </c>
      <c r="L59" s="18">
        <f t="shared" ca="1" si="18"/>
        <v>0</v>
      </c>
      <c r="M59" s="18">
        <f t="shared" ca="1" si="18"/>
        <v>174529472.2906</v>
      </c>
      <c r="N59" s="18">
        <f t="shared" ca="1" si="18"/>
        <v>0</v>
      </c>
      <c r="O59" s="19">
        <f t="shared" ca="1" si="12"/>
        <v>174529472.2906</v>
      </c>
    </row>
    <row r="60" spans="1:15" ht="12.75" customHeight="1">
      <c r="A60" s="55" t="s">
        <v>255</v>
      </c>
      <c r="B60" s="17">
        <v>3002</v>
      </c>
      <c r="C60" s="56" t="s">
        <v>247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8">
        <f t="shared" ca="1" si="18"/>
        <v>0</v>
      </c>
      <c r="O60" s="19">
        <f t="shared" ca="1" si="12"/>
        <v>0</v>
      </c>
    </row>
    <row r="61" spans="1:15" ht="12.75" customHeight="1">
      <c r="A61" s="55" t="s">
        <v>257</v>
      </c>
      <c r="B61" s="17">
        <v>3003</v>
      </c>
      <c r="C61" s="56" t="s">
        <v>247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8">
        <f t="shared" ca="1" si="18"/>
        <v>0</v>
      </c>
      <c r="O61" s="19">
        <f t="shared" ca="1" si="12"/>
        <v>0</v>
      </c>
    </row>
    <row r="62" spans="1:15" ht="12.75" customHeight="1">
      <c r="A62" s="55" t="s">
        <v>259</v>
      </c>
      <c r="B62" s="17">
        <v>3004</v>
      </c>
      <c r="C62" s="56" t="s">
        <v>247</v>
      </c>
      <c r="D62" s="18">
        <f t="shared" ca="1" si="5"/>
        <v>0</v>
      </c>
      <c r="E62" s="19">
        <f t="shared" ca="1" si="9"/>
        <v>0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0</v>
      </c>
      <c r="L62" s="18">
        <f t="shared" ca="1" si="18"/>
        <v>0</v>
      </c>
      <c r="M62" s="18">
        <f t="shared" ca="1" si="18"/>
        <v>0</v>
      </c>
      <c r="N62" s="18">
        <f t="shared" ca="1" si="18"/>
        <v>0</v>
      </c>
      <c r="O62" s="19">
        <f t="shared" ca="1" si="12"/>
        <v>0</v>
      </c>
    </row>
    <row r="63" spans="1:15" ht="12.75" customHeight="1">
      <c r="A63" s="55" t="s">
        <v>261</v>
      </c>
      <c r="B63" s="17">
        <v>3005</v>
      </c>
      <c r="C63" s="56" t="s">
        <v>247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8">
        <f t="shared" ca="1" si="18"/>
        <v>0</v>
      </c>
      <c r="O63" s="19">
        <f t="shared" ca="1" si="12"/>
        <v>0</v>
      </c>
    </row>
    <row r="64" spans="1:15" ht="12.75" customHeight="1">
      <c r="A64" s="55" t="s">
        <v>263</v>
      </c>
      <c r="B64" s="17">
        <v>3006</v>
      </c>
      <c r="C64" s="56" t="s">
        <v>247</v>
      </c>
      <c r="D64" s="18">
        <f t="shared" ca="1" si="5"/>
        <v>0</v>
      </c>
      <c r="E64" s="19">
        <f t="shared" ca="1" si="9"/>
        <v>65886800.520000011</v>
      </c>
      <c r="F64" s="18">
        <f t="shared" ca="1" si="16"/>
        <v>0</v>
      </c>
      <c r="G64" s="18">
        <f t="shared" ca="1" si="16"/>
        <v>0</v>
      </c>
      <c r="H64" s="19">
        <f t="shared" ca="1" si="10"/>
        <v>65886800.520000011</v>
      </c>
      <c r="I64" s="18">
        <f t="shared" ca="1" si="17"/>
        <v>2133319.379999999</v>
      </c>
      <c r="J64" s="18">
        <f t="shared" ca="1" si="17"/>
        <v>63753481.140000008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8">
        <f t="shared" ca="1" si="18"/>
        <v>0</v>
      </c>
      <c r="O64" s="19">
        <f t="shared" ca="1" si="12"/>
        <v>65886800.520000011</v>
      </c>
    </row>
    <row r="65" spans="1:15" ht="12.75" customHeight="1">
      <c r="A65" s="55" t="s">
        <v>265</v>
      </c>
      <c r="B65" s="17">
        <v>3007</v>
      </c>
      <c r="C65" s="56" t="s">
        <v>247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8">
        <f t="shared" ca="1" si="18"/>
        <v>0</v>
      </c>
      <c r="O65" s="19">
        <f t="shared" ca="1" si="12"/>
        <v>0</v>
      </c>
    </row>
    <row r="66" spans="1:15" ht="12.75" customHeight="1">
      <c r="A66" s="55" t="s">
        <v>267</v>
      </c>
      <c r="B66" s="17">
        <v>3008</v>
      </c>
      <c r="C66" s="56" t="s">
        <v>247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8">
        <f t="shared" ca="1" si="18"/>
        <v>0</v>
      </c>
      <c r="O66" s="19">
        <f t="shared" ca="1" si="12"/>
        <v>0</v>
      </c>
    </row>
    <row r="67" spans="1:15" ht="12.75" customHeight="1">
      <c r="A67" s="55" t="s">
        <v>269</v>
      </c>
      <c r="B67" s="17">
        <v>3009</v>
      </c>
      <c r="C67" s="56" t="s">
        <v>247</v>
      </c>
      <c r="D67" s="18">
        <f t="shared" ca="1" si="5"/>
        <v>0</v>
      </c>
      <c r="E67" s="19">
        <f t="shared" ca="1" si="9"/>
        <v>707103299.41999996</v>
      </c>
      <c r="F67" s="18">
        <f t="shared" ca="1" si="16"/>
        <v>0</v>
      </c>
      <c r="G67" s="18">
        <f t="shared" ca="1" si="16"/>
        <v>0</v>
      </c>
      <c r="H67" s="19">
        <f t="shared" ca="1" si="10"/>
        <v>707103299.41999996</v>
      </c>
      <c r="I67" s="18">
        <f t="shared" ca="1" si="17"/>
        <v>220014087.98999998</v>
      </c>
      <c r="J67" s="18">
        <f t="shared" ca="1" si="17"/>
        <v>487089211.42999995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8">
        <f t="shared" ca="1" si="18"/>
        <v>0</v>
      </c>
      <c r="O67" s="19">
        <f t="shared" ca="1" si="12"/>
        <v>707103299.41999996</v>
      </c>
    </row>
    <row r="68" spans="1:15" ht="12.75" customHeight="1">
      <c r="A68" s="55" t="s">
        <v>271</v>
      </c>
      <c r="B68" s="17">
        <v>3011</v>
      </c>
      <c r="C68" s="56" t="s">
        <v>247</v>
      </c>
      <c r="D68" s="18">
        <f t="shared" ca="1" si="5"/>
        <v>0</v>
      </c>
      <c r="E68" s="19">
        <f t="shared" ca="1" si="9"/>
        <v>428062160</v>
      </c>
      <c r="F68" s="18">
        <f t="shared" ca="1" si="16"/>
        <v>0</v>
      </c>
      <c r="G68" s="18">
        <f t="shared" ca="1" si="16"/>
        <v>0</v>
      </c>
      <c r="H68" s="19">
        <f t="shared" ca="1" si="10"/>
        <v>428062160</v>
      </c>
      <c r="I68" s="18">
        <f t="shared" ca="1" si="17"/>
        <v>0</v>
      </c>
      <c r="J68" s="18">
        <f t="shared" ca="1" si="17"/>
        <v>428062160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8">
        <f t="shared" ca="1" si="18"/>
        <v>0</v>
      </c>
      <c r="O68" s="19">
        <f t="shared" ca="1" si="12"/>
        <v>428062160</v>
      </c>
    </row>
    <row r="69" spans="1:15" ht="12.75" customHeight="1">
      <c r="A69" s="55" t="s">
        <v>273</v>
      </c>
      <c r="B69" s="17">
        <v>3012</v>
      </c>
      <c r="C69" s="56" t="s">
        <v>247</v>
      </c>
      <c r="D69" s="18">
        <f t="shared" ca="1" si="5"/>
        <v>0</v>
      </c>
      <c r="E69" s="19">
        <f t="shared" ca="1" si="9"/>
        <v>80217040.920000061</v>
      </c>
      <c r="F69" s="18">
        <f t="shared" ca="1" si="16"/>
        <v>0</v>
      </c>
      <c r="G69" s="18">
        <f t="shared" ca="1" si="16"/>
        <v>0</v>
      </c>
      <c r="H69" s="19">
        <f t="shared" ca="1" si="10"/>
        <v>80217040.920000061</v>
      </c>
      <c r="I69" s="18">
        <f t="shared" ca="1" si="17"/>
        <v>1130191.2099999997</v>
      </c>
      <c r="J69" s="18">
        <f t="shared" ca="1" si="17"/>
        <v>79086849.710000068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8">
        <f t="shared" ca="1" si="18"/>
        <v>0</v>
      </c>
      <c r="O69" s="19">
        <f t="shared" ca="1" si="12"/>
        <v>80217040.920000061</v>
      </c>
    </row>
    <row r="70" spans="1:15" ht="12.75" customHeight="1">
      <c r="A70" s="55" t="s">
        <v>275</v>
      </c>
      <c r="B70" s="17">
        <v>3016</v>
      </c>
      <c r="C70" s="56" t="s">
        <v>247</v>
      </c>
      <c r="D70" s="18">
        <f t="shared" ca="1" si="5"/>
        <v>0</v>
      </c>
      <c r="E70" s="19">
        <f t="shared" ca="1" si="9"/>
        <v>2268700952.1500068</v>
      </c>
      <c r="F70" s="18">
        <f t="shared" ca="1" si="16"/>
        <v>7116527.6100000003</v>
      </c>
      <c r="G70" s="18">
        <f t="shared" ca="1" si="16"/>
        <v>343793</v>
      </c>
      <c r="H70" s="19">
        <f t="shared" ca="1" si="10"/>
        <v>318705524.49999899</v>
      </c>
      <c r="I70" s="18">
        <f t="shared" ca="1" si="17"/>
        <v>4529971.2000000002</v>
      </c>
      <c r="J70" s="18">
        <f t="shared" ca="1" si="17"/>
        <v>314175553.299999</v>
      </c>
      <c r="K70" s="19">
        <f t="shared" ca="1" si="11"/>
        <v>1942535107.0400076</v>
      </c>
      <c r="L70" s="18">
        <f t="shared" ca="1" si="18"/>
        <v>9308158.1499999966</v>
      </c>
      <c r="M70" s="18">
        <f t="shared" ca="1" si="18"/>
        <v>1933226948.8900075</v>
      </c>
      <c r="N70" s="18">
        <f t="shared" ca="1" si="18"/>
        <v>4780510.4599999962</v>
      </c>
      <c r="O70" s="19">
        <f t="shared" ca="1" si="12"/>
        <v>2273481462.6100068</v>
      </c>
    </row>
    <row r="71" spans="1:15" ht="12.75" customHeight="1">
      <c r="A71" s="55" t="s">
        <v>277</v>
      </c>
      <c r="B71" s="17">
        <v>3017</v>
      </c>
      <c r="C71" s="56" t="s">
        <v>247</v>
      </c>
      <c r="D71" s="18">
        <f t="shared" ca="1" si="5"/>
        <v>0</v>
      </c>
      <c r="E71" s="19">
        <f t="shared" ca="1" si="9"/>
        <v>12002254.040000005</v>
      </c>
      <c r="F71" s="18">
        <f t="shared" ca="1" si="16"/>
        <v>0</v>
      </c>
      <c r="G71" s="18">
        <f t="shared" ca="1" si="16"/>
        <v>0</v>
      </c>
      <c r="H71" s="19">
        <f t="shared" ca="1" si="10"/>
        <v>12002254.040000005</v>
      </c>
      <c r="I71" s="18">
        <f t="shared" ca="1" si="17"/>
        <v>957394.72000000009</v>
      </c>
      <c r="J71" s="18">
        <f t="shared" ca="1" si="17"/>
        <v>11044859.320000004</v>
      </c>
      <c r="K71" s="19">
        <f t="shared" ca="1" si="11"/>
        <v>0</v>
      </c>
      <c r="L71" s="18">
        <f t="shared" ca="1" si="18"/>
        <v>0</v>
      </c>
      <c r="M71" s="18">
        <f t="shared" ca="1" si="18"/>
        <v>0</v>
      </c>
      <c r="N71" s="18">
        <f t="shared" ca="1" si="18"/>
        <v>0</v>
      </c>
      <c r="O71" s="19">
        <f t="shared" ca="1" si="12"/>
        <v>12002254.040000005</v>
      </c>
    </row>
    <row r="72" spans="1:15" ht="12.75" customHeight="1">
      <c r="A72" s="55" t="s">
        <v>279</v>
      </c>
      <c r="B72" s="17">
        <v>3018</v>
      </c>
      <c r="C72" s="56" t="s">
        <v>247</v>
      </c>
      <c r="D72" s="18">
        <f t="shared" ca="1" si="5"/>
        <v>0</v>
      </c>
      <c r="E72" s="19">
        <f t="shared" ca="1" si="9"/>
        <v>0</v>
      </c>
      <c r="F72" s="18">
        <f t="shared" ca="1" si="16"/>
        <v>0</v>
      </c>
      <c r="G72" s="18">
        <f t="shared" ca="1" si="16"/>
        <v>0</v>
      </c>
      <c r="H72" s="19">
        <f t="shared" ca="1" si="10"/>
        <v>0</v>
      </c>
      <c r="I72" s="18">
        <f t="shared" ca="1" si="17"/>
        <v>0</v>
      </c>
      <c r="J72" s="18">
        <f t="shared" ca="1" si="17"/>
        <v>0</v>
      </c>
      <c r="K72" s="19">
        <f t="shared" ca="1" si="11"/>
        <v>0</v>
      </c>
      <c r="L72" s="18">
        <f t="shared" ca="1" si="18"/>
        <v>0</v>
      </c>
      <c r="M72" s="18">
        <f t="shared" ca="1" si="18"/>
        <v>0</v>
      </c>
      <c r="N72" s="18">
        <f t="shared" ca="1" si="18"/>
        <v>0</v>
      </c>
      <c r="O72" s="19">
        <f t="shared" ca="1" si="12"/>
        <v>0</v>
      </c>
    </row>
    <row r="73" spans="1:15" ht="13.8">
      <c r="A73" s="57" t="s">
        <v>281</v>
      </c>
      <c r="B73" s="47">
        <v>9000</v>
      </c>
      <c r="C73" s="56" t="s">
        <v>282</v>
      </c>
      <c r="D73" s="48">
        <f t="shared" ref="D73:O73" ca="1" si="19">SUMIF($C$7:$C$72,"HD",D$7:D$72)</f>
        <v>520704631.01028836</v>
      </c>
      <c r="E73" s="48">
        <f t="shared" ca="1" si="19"/>
        <v>138277274521.11789</v>
      </c>
      <c r="F73" s="48">
        <f t="shared" ca="1" si="19"/>
        <v>123089165.73999694</v>
      </c>
      <c r="G73" s="48">
        <f t="shared" ca="1" si="19"/>
        <v>176717997.339486</v>
      </c>
      <c r="H73" s="48">
        <f t="shared" ca="1" si="19"/>
        <v>53617024575.323448</v>
      </c>
      <c r="I73" s="48">
        <f t="shared" ca="1" si="19"/>
        <v>7606306483.2915373</v>
      </c>
      <c r="J73" s="48">
        <f t="shared" ca="1" si="19"/>
        <v>46010718092.031891</v>
      </c>
      <c r="K73" s="48">
        <f t="shared" ca="1" si="19"/>
        <v>84360442782.714935</v>
      </c>
      <c r="L73" s="48">
        <f t="shared" ca="1" si="19"/>
        <v>17639531834.623161</v>
      </c>
      <c r="M73" s="48">
        <f t="shared" ca="1" si="19"/>
        <v>66720910948.091774</v>
      </c>
      <c r="N73" s="48">
        <f t="shared" ca="1" si="19"/>
        <v>1248531096.7104869</v>
      </c>
      <c r="O73" s="48">
        <f t="shared" ca="1" si="19"/>
        <v>140046510248.83862</v>
      </c>
    </row>
    <row r="74" spans="1:15" ht="13.8">
      <c r="A74" s="57" t="s">
        <v>284</v>
      </c>
      <c r="B74" s="47">
        <v>9001</v>
      </c>
      <c r="C74" s="56" t="s">
        <v>285</v>
      </c>
      <c r="D74" s="48">
        <f t="shared" ref="D74:O74" ca="1" si="20">SUMIF($C$7:$C$72,"H",D$7:D$72)+SUMIF($C$7:$C$72,"E",D$7:D$72)</f>
        <v>363.48571428571427</v>
      </c>
      <c r="E74" s="48">
        <f t="shared" ca="1" si="20"/>
        <v>4762252854.060607</v>
      </c>
      <c r="F74" s="48">
        <f t="shared" ca="1" si="20"/>
        <v>7240228.0200000005</v>
      </c>
      <c r="G74" s="48">
        <f t="shared" ca="1" si="20"/>
        <v>46932826.160000004</v>
      </c>
      <c r="H74" s="48">
        <f t="shared" ca="1" si="20"/>
        <v>2141442392.9899991</v>
      </c>
      <c r="I74" s="48">
        <f t="shared" ca="1" si="20"/>
        <v>230548671.44999996</v>
      </c>
      <c r="J74" s="48">
        <f t="shared" ca="1" si="20"/>
        <v>1910893721.539999</v>
      </c>
      <c r="K74" s="48">
        <f t="shared" ca="1" si="20"/>
        <v>2566637406.8906078</v>
      </c>
      <c r="L74" s="48">
        <f t="shared" ca="1" si="20"/>
        <v>71681961.989999995</v>
      </c>
      <c r="M74" s="48">
        <f t="shared" ca="1" si="20"/>
        <v>2494955444.9006076</v>
      </c>
      <c r="N74" s="48">
        <f t="shared" ca="1" si="20"/>
        <v>192022610.01232001</v>
      </c>
      <c r="O74" s="48">
        <f t="shared" ca="1" si="20"/>
        <v>4954275827.5586414</v>
      </c>
    </row>
    <row r="75" spans="1:15" ht="13.8">
      <c r="A75" s="57" t="s">
        <v>287</v>
      </c>
      <c r="B75" s="47">
        <v>9003</v>
      </c>
      <c r="C75" s="56" t="s">
        <v>288</v>
      </c>
      <c r="D75" s="48">
        <f t="shared" ref="D75:O75" ca="1" si="21">D73+D74</f>
        <v>520704994.49600261</v>
      </c>
      <c r="E75" s="48">
        <f t="shared" ca="1" si="21"/>
        <v>143039527375.1785</v>
      </c>
      <c r="F75" s="48">
        <f t="shared" ca="1" si="21"/>
        <v>130329393.75999694</v>
      </c>
      <c r="G75" s="48">
        <f t="shared" ca="1" si="21"/>
        <v>223650823.499486</v>
      </c>
      <c r="H75" s="48">
        <f t="shared" ca="1" si="21"/>
        <v>55758466968.313446</v>
      </c>
      <c r="I75" s="48">
        <f t="shared" ca="1" si="21"/>
        <v>7836855154.7415371</v>
      </c>
      <c r="J75" s="48">
        <f t="shared" ca="1" si="21"/>
        <v>47921611813.571892</v>
      </c>
      <c r="K75" s="48">
        <f t="shared" ca="1" si="21"/>
        <v>86927080189.605545</v>
      </c>
      <c r="L75" s="48">
        <f t="shared" ca="1" si="21"/>
        <v>17711213796.613163</v>
      </c>
      <c r="M75" s="48">
        <f t="shared" ca="1" si="21"/>
        <v>69215866392.992386</v>
      </c>
      <c r="N75" s="48">
        <f t="shared" ca="1" si="21"/>
        <v>1440553706.7228069</v>
      </c>
      <c r="O75" s="48">
        <f t="shared" ca="1" si="21"/>
        <v>145000786076.39728</v>
      </c>
    </row>
  </sheetData>
  <mergeCells count="1">
    <mergeCell ref="E2:G2"/>
  </mergeCells>
  <dataValidations count="2">
    <dataValidation type="list" allowBlank="1" showInputMessage="1" showErrorMessage="1" sqref="B2" xr:uid="{372020D3-56FA-49A5-BDEE-7ED1A68DACCC}">
      <formula1>"Toplam,Direkt,Endirekt"</formula1>
    </dataValidation>
    <dataValidation type="list" allowBlank="1" showInputMessage="1" showErrorMessage="1" sqref="C2" xr:uid="{F2BDC103-47B5-457D-88B7-95CA74F5DA9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18938-9DD7-428F-B342-6AAAB5320D49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328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717</v>
      </c>
      <c r="E5" s="76">
        <v>737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  <c r="E6" s="54" t="s">
        <v>28</v>
      </c>
      <c r="F6" s="77" t="s">
        <v>329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22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2346817069.0100002</v>
      </c>
      <c r="E8" s="18">
        <f t="shared" ca="1" si="0"/>
        <v>0</v>
      </c>
      <c r="F8" s="19">
        <f t="shared" ca="1" si="1"/>
        <v>2346817069.0100002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6231466599.6499996</v>
      </c>
      <c r="E9" s="18">
        <f t="shared" ca="1" si="0"/>
        <v>0</v>
      </c>
      <c r="F9" s="19">
        <f t="shared" ca="1" si="1"/>
        <v>6231466599.6499996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10046869847.519461</v>
      </c>
      <c r="E10" s="18">
        <f t="shared" ca="1" si="0"/>
        <v>0</v>
      </c>
      <c r="F10" s="19">
        <f t="shared" ca="1" si="1"/>
        <v>10046869847.519461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1350889000.2368</v>
      </c>
      <c r="E11" s="18">
        <f t="shared" ca="1" si="0"/>
        <v>0</v>
      </c>
      <c r="F11" s="19">
        <f t="shared" ca="1" si="1"/>
        <v>1350889000.2368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2815510411.9500003</v>
      </c>
      <c r="E13" s="18">
        <f t="shared" ca="1" si="0"/>
        <v>0</v>
      </c>
      <c r="F13" s="19">
        <f t="shared" ca="1" si="1"/>
        <v>2815510411.9500003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7338482122.04</v>
      </c>
      <c r="E14" s="18">
        <f t="shared" ca="1" si="0"/>
        <v>0</v>
      </c>
      <c r="F14" s="19">
        <f t="shared" ca="1" si="1"/>
        <v>7338482122.04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6935417.9900000002</v>
      </c>
      <c r="E17" s="18">
        <f t="shared" ca="1" si="0"/>
        <v>0</v>
      </c>
      <c r="F17" s="19">
        <f t="shared" ca="1" si="1"/>
        <v>6935417.9900000002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2068.9</v>
      </c>
      <c r="E18" s="18">
        <f t="shared" ca="1" si="0"/>
        <v>0</v>
      </c>
      <c r="F18" s="19">
        <f t="shared" ca="1" si="1"/>
        <v>2068.9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1500138099.27</v>
      </c>
      <c r="E20" s="18">
        <f t="shared" ca="1" si="0"/>
        <v>0</v>
      </c>
      <c r="F20" s="19">
        <f t="shared" ca="1" si="1"/>
        <v>1500138099.27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305548556.29000002</v>
      </c>
      <c r="E21" s="18">
        <f t="shared" ca="1" si="0"/>
        <v>0</v>
      </c>
      <c r="F21" s="19">
        <f t="shared" ca="1" si="1"/>
        <v>305548556.29000002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9875973538.7999992</v>
      </c>
      <c r="E22" s="18">
        <f t="shared" ca="1" si="0"/>
        <v>0</v>
      </c>
      <c r="F22" s="19">
        <f t="shared" ca="1" si="1"/>
        <v>9875973538.7999992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5424401080.79</v>
      </c>
      <c r="E23" s="18">
        <f t="shared" ca="1" si="2"/>
        <v>0</v>
      </c>
      <c r="F23" s="19">
        <f ca="1">+SUM(D23:E23)</f>
        <v>5424401080.79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1216481806.5199997</v>
      </c>
      <c r="E24" s="18">
        <f t="shared" ca="1" si="2"/>
        <v>0</v>
      </c>
      <c r="F24" s="19">
        <f ca="1">+SUM(D24:E24)</f>
        <v>1216481806.5199997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146883187.416511</v>
      </c>
      <c r="E25" s="18">
        <f t="shared" ca="1" si="2"/>
        <v>0</v>
      </c>
      <c r="F25" s="19">
        <f t="shared" ref="F25:F44" ca="1" si="3">+SUM(D25:E25)</f>
        <v>146883187.416511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1025113826.23</v>
      </c>
      <c r="E26" s="18">
        <f t="shared" ca="1" si="2"/>
        <v>0</v>
      </c>
      <c r="F26" s="19">
        <f t="shared" ca="1" si="3"/>
        <v>1025113826.23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3052960194.0800004</v>
      </c>
      <c r="E27" s="18">
        <f t="shared" ca="1" si="2"/>
        <v>0</v>
      </c>
      <c r="F27" s="19">
        <f t="shared" ca="1" si="3"/>
        <v>3052960194.0800004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358036299.16000003</v>
      </c>
      <c r="E28" s="18">
        <f t="shared" ca="1" si="2"/>
        <v>0</v>
      </c>
      <c r="F28" s="19">
        <f t="shared" ca="1" si="3"/>
        <v>358036299.16000003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3326834472.1700001</v>
      </c>
      <c r="E29" s="18">
        <f t="shared" ca="1" si="2"/>
        <v>0</v>
      </c>
      <c r="F29" s="19">
        <f t="shared" ca="1" si="3"/>
        <v>3326834472.1700001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86513118.699999958</v>
      </c>
      <c r="E30" s="18">
        <f t="shared" ca="1" si="2"/>
        <v>0</v>
      </c>
      <c r="F30" s="19">
        <f t="shared" ca="1" si="3"/>
        <v>86513118.699999958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8973048604.2900009</v>
      </c>
      <c r="E31" s="18">
        <f t="shared" ca="1" si="2"/>
        <v>0</v>
      </c>
      <c r="F31" s="19">
        <f t="shared" ca="1" si="3"/>
        <v>8973048604.2900009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2604254804.1098523</v>
      </c>
      <c r="E32" s="18">
        <f t="shared" ca="1" si="2"/>
        <v>0</v>
      </c>
      <c r="F32" s="19">
        <f t="shared" ca="1" si="3"/>
        <v>2604254804.1098523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864393733.32008326</v>
      </c>
      <c r="E33" s="18">
        <f t="shared" ca="1" si="2"/>
        <v>0</v>
      </c>
      <c r="F33" s="19">
        <f t="shared" ca="1" si="3"/>
        <v>864393733.32008326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160042622.30000001</v>
      </c>
      <c r="E34" s="18">
        <f t="shared" ca="1" si="2"/>
        <v>0</v>
      </c>
      <c r="F34" s="19">
        <f t="shared" ca="1" si="3"/>
        <v>160042622.30000001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367960828.65999979</v>
      </c>
      <c r="E35" s="18">
        <f t="shared" ca="1" si="2"/>
        <v>0</v>
      </c>
      <c r="F35" s="19">
        <f t="shared" ca="1" si="3"/>
        <v>367960828.65999979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3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2449296568.2799997</v>
      </c>
      <c r="E37" s="18">
        <f t="shared" ca="1" si="2"/>
        <v>0</v>
      </c>
      <c r="F37" s="19">
        <f t="shared" ca="1" si="3"/>
        <v>2449296568.2799997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1268972378.6900001</v>
      </c>
      <c r="E38" s="18">
        <f t="shared" ca="1" si="2"/>
        <v>0</v>
      </c>
      <c r="F38" s="19">
        <f t="shared" ca="1" si="3"/>
        <v>1268972378.6900001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1613812607.24</v>
      </c>
      <c r="E39" s="18">
        <f t="shared" ca="1" si="4"/>
        <v>0</v>
      </c>
      <c r="F39" s="19">
        <f t="shared" ca="1" si="3"/>
        <v>1613812607.24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428441711.77999997</v>
      </c>
      <c r="E40" s="18">
        <f t="shared" ca="1" si="4"/>
        <v>0</v>
      </c>
      <c r="F40" s="19">
        <f t="shared" ca="1" si="3"/>
        <v>428441711.77999997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2084069278.1999681</v>
      </c>
      <c r="E41" s="18">
        <f t="shared" ca="1" si="4"/>
        <v>0</v>
      </c>
      <c r="F41" s="19">
        <f t="shared" ref="F41" ca="1" si="5">+SUM(D41:E41)</f>
        <v>2084069278.1999681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883165416.14997208</v>
      </c>
      <c r="E42" s="18">
        <f t="shared" ca="1" si="4"/>
        <v>0</v>
      </c>
      <c r="F42" s="19">
        <f t="shared" ca="1" si="3"/>
        <v>883165416.14997208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-139272.04</v>
      </c>
      <c r="E43" s="18">
        <f t="shared" ca="1" si="4"/>
        <v>0</v>
      </c>
      <c r="F43" s="19">
        <f t="shared" ca="1" si="3"/>
        <v>-139272.04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16607193.530000269</v>
      </c>
      <c r="E44" s="18">
        <f t="shared" ca="1" si="4"/>
        <v>0</v>
      </c>
      <c r="F44" s="19">
        <f t="shared" ca="1" si="3"/>
        <v>16607193.530000269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3505207435.1900001</v>
      </c>
      <c r="E45" s="18">
        <f t="shared" ca="1" si="4"/>
        <v>0</v>
      </c>
      <c r="F45" s="19">
        <f t="shared" ref="F45:F57" ca="1" si="6">+SUM(D45:E45)</f>
        <v>3505207435.1900001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-3524843.51</v>
      </c>
      <c r="E46" s="18">
        <f t="shared" ca="1" si="4"/>
        <v>0</v>
      </c>
      <c r="F46" s="19">
        <f t="shared" ca="1" si="6"/>
        <v>-3524843.51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3265700.4699999988</v>
      </c>
      <c r="E47" s="18">
        <f t="shared" ca="1" si="4"/>
        <v>0</v>
      </c>
      <c r="F47" s="19">
        <f t="shared" ca="1" si="6"/>
        <v>3265700.4699999988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138626333.76000002</v>
      </c>
      <c r="E48" s="18">
        <f t="shared" ca="1" si="4"/>
        <v>0</v>
      </c>
      <c r="F48" s="19">
        <f t="shared" ca="1" si="6"/>
        <v>138626333.76000002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94660870.469999999</v>
      </c>
      <c r="E49" s="18">
        <f t="shared" ca="1" si="4"/>
        <v>0</v>
      </c>
      <c r="F49" s="19">
        <f t="shared" ref="F49" ca="1" si="7">+SUM(D49:E49)</f>
        <v>94660870.469999999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9">
        <f t="shared" ref="F50:F52" ca="1" si="8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9">
        <f t="shared" ca="1" si="8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9">
        <f t="shared" ca="1" si="8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9">
        <f t="shared" ca="1" si="6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9">
        <f t="shared" ca="1" si="6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9">
        <f t="shared" ca="1" si="6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9">
        <f t="shared" ca="1" si="6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9">
        <f t="shared" ca="1" si="6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9">
        <f t="shared" ref="F58" ca="1" si="10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9">
        <f t="shared" ref="F59:F72" ca="1" si="11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9">
        <f t="shared" ca="1" si="11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9">
        <f t="shared" ca="1" si="11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9">
        <f t="shared" ca="1" si="11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9">
        <f t="shared" ca="1" si="11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9">
        <f t="shared" ca="1" si="11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9">
        <f t="shared" ca="1" si="11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9">
        <f t="shared" ca="1" si="11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9">
        <f t="shared" ca="1" si="11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9">
        <f t="shared" ca="1" si="11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9">
        <f t="shared" ca="1" si="11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9">
        <f t="shared" ca="1" si="11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9">
        <f t="shared" ca="1" si="11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9">
        <f t="shared" ca="1" si="11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81908018687.612686</v>
      </c>
      <c r="E73" s="48">
        <f ca="1">SUMIF($C$7:$C$72,"HD",E$7:E$72)</f>
        <v>0</v>
      </c>
      <c r="F73" s="48">
        <f ca="1">SUMIF($C$7:$C$72,"HD",F$7:F$72)</f>
        <v>81908018687.612686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81908018687.612686</v>
      </c>
      <c r="E75" s="48">
        <f ca="1">E73+E74</f>
        <v>0</v>
      </c>
      <c r="F75" s="48">
        <f ca="1">F73+F74</f>
        <v>81908018687.612686</v>
      </c>
    </row>
  </sheetData>
  <mergeCells count="1">
    <mergeCell ref="E2:G2"/>
  </mergeCells>
  <dataValidations count="2">
    <dataValidation type="list" allowBlank="1" showInputMessage="1" showErrorMessage="1" sqref="B2" xr:uid="{FA404DB9-90CE-4E4D-9A15-A7CC1C31C3B4}">
      <formula1>"Toplam,Direkt,Endirekt"</formula1>
    </dataValidation>
    <dataValidation type="list" allowBlank="1" showInputMessage="1" showErrorMessage="1" sqref="C2" xr:uid="{36CBFAB5-28BE-4B6A-A3F6-B95AF776A817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338B-65C3-4DAF-9236-A97BFE4D45C1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2346817069.0100002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6231466599.6499996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10046869847.519461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1350889000.2368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2815510411.9500003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7338482122.04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6935417.9900000002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2068.9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1500138099.27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305548556.29000002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9875973538.7999992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5424401080.79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1216481806.5199997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146883187.416511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1025113826.23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3052960194.0800004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358036299.16000003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3326834472.1700001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86513118.699999958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8973048604.2900009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2604254804.1098523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864393733.32008326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160042622.30000001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367960828.65999979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2449296568.2799997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1268972378.6900001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1613812607.24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428441711.77999997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2084069278.1999681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883165416.14997208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-139272.04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16607193.530000269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3505207435.1900001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-3524843.51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3265700.4699999988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138626333.76000002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94660870.469999999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81908018687.612686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81908018687.612686</v>
      </c>
    </row>
  </sheetData>
  <mergeCells count="1">
    <mergeCell ref="E2:G2"/>
  </mergeCells>
  <dataValidations count="2">
    <dataValidation type="list" allowBlank="1" showInputMessage="1" showErrorMessage="1" sqref="B2" xr:uid="{47DAF2F8-6939-4F4B-9D54-097B5C6A6438}">
      <formula1>"Toplam,Direkt,Endirekt"</formula1>
    </dataValidation>
    <dataValidation type="list" allowBlank="1" showInputMessage="1" showErrorMessage="1" sqref="C2" xr:uid="{7C78DC06-A95E-45FE-B162-A5CC6F266841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EB8FC-E85C-4B07-BEAD-897DD375F043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713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30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0</v>
      </c>
    </row>
  </sheetData>
  <mergeCells count="1">
    <mergeCell ref="E2:G2"/>
  </mergeCells>
  <dataValidations count="2">
    <dataValidation type="list" allowBlank="1" showInputMessage="1" showErrorMessage="1" sqref="C2" xr:uid="{3802E713-067F-4CAA-843F-EAA248A29C7E}">
      <formula1>"Toplam,Yurtiçi,Yurtdışı"</formula1>
    </dataValidation>
    <dataValidation type="list" allowBlank="1" showInputMessage="1" showErrorMessage="1" sqref="B2" xr:uid="{3C6CF20E-EFE2-4B26-9802-DDE1A569ED16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0CF3F-9B73-4ECA-AC4F-5A1968CA0B3E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331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727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32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7694051.0999999996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8164721.4299999997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283231224.37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166388708.56999999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6095199.3300000001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-746785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21155172.890000001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1622588.1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1245133436.5599999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865302.63419800007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15878271.199999999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3661016.47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16481294.27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64848054.779999986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188597.9700000002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3642595.87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1844303450.5441978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1844303450.5441978</v>
      </c>
    </row>
  </sheetData>
  <mergeCells count="1">
    <mergeCell ref="E2:G2"/>
  </mergeCells>
  <dataValidations count="2">
    <dataValidation type="list" allowBlank="1" showInputMessage="1" showErrorMessage="1" sqref="B2" xr:uid="{A3C85881-21BB-4A3F-AD9B-B893CF48BD6F}">
      <formula1>"Toplam,Direkt,Endirekt"</formula1>
    </dataValidation>
    <dataValidation type="list" allowBlank="1" showInputMessage="1" showErrorMessage="1" sqref="C2" xr:uid="{FA22C34A-8425-45A3-942B-94D2DF29AE38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41FD2-0F8D-4F96-8546-DD5F40677489}">
  <dimension ref="A1:G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7" ht="15" customHeight="1">
      <c r="A1" s="1" t="s">
        <v>0</v>
      </c>
      <c r="B1" s="2"/>
      <c r="C1" s="2"/>
    </row>
    <row r="2" spans="1:7" ht="15" customHeight="1">
      <c r="A2" s="1" t="s">
        <v>332</v>
      </c>
      <c r="B2" s="4" t="s">
        <v>6</v>
      </c>
      <c r="C2" s="4" t="s">
        <v>6</v>
      </c>
      <c r="E2" s="87" t="s">
        <v>138</v>
      </c>
      <c r="F2" s="88"/>
      <c r="G2" s="89"/>
    </row>
    <row r="3" spans="1:7" ht="15" customHeight="1">
      <c r="A3" s="5" t="s">
        <v>362</v>
      </c>
      <c r="B3" s="2"/>
      <c r="C3" s="2"/>
    </row>
    <row r="4" spans="1:7" ht="22.5" customHeight="1"/>
    <row r="5" spans="1:7" ht="22.5" customHeight="1">
      <c r="D5" s="76">
        <v>712</v>
      </c>
      <c r="E5" s="76">
        <v>738</v>
      </c>
      <c r="F5" s="76">
        <v>739</v>
      </c>
      <c r="G5" s="77"/>
    </row>
    <row r="6" spans="1:7" ht="79.5" customHeight="1">
      <c r="A6" s="53" t="s">
        <v>141</v>
      </c>
      <c r="B6" s="53" t="s">
        <v>142</v>
      </c>
      <c r="C6" s="53" t="s">
        <v>143</v>
      </c>
      <c r="D6" s="54" t="s">
        <v>34</v>
      </c>
      <c r="E6" s="54" t="s">
        <v>35</v>
      </c>
      <c r="F6" s="54" t="s">
        <v>36</v>
      </c>
      <c r="G6" s="77" t="s">
        <v>333</v>
      </c>
    </row>
    <row r="7" spans="1:7" ht="12.75" customHeight="1">
      <c r="A7" s="55" t="s">
        <v>146</v>
      </c>
      <c r="B7" s="17">
        <v>1001</v>
      </c>
      <c r="C7" s="56" t="s">
        <v>147</v>
      </c>
      <c r="D7" s="18">
        <f t="shared" ref="D7:F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9">
        <f t="shared" ref="G7:G40" ca="1" si="1">+SUM(D7:F7)</f>
        <v>0</v>
      </c>
    </row>
    <row r="8" spans="1:7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222935079.45000002</v>
      </c>
      <c r="E8" s="18">
        <f t="shared" ca="1" si="0"/>
        <v>0</v>
      </c>
      <c r="F8" s="18">
        <f t="shared" ca="1" si="0"/>
        <v>0</v>
      </c>
      <c r="G8" s="19">
        <f t="shared" ca="1" si="1"/>
        <v>222935079.45000002</v>
      </c>
    </row>
    <row r="9" spans="1:7" ht="12.75" customHeight="1">
      <c r="A9" s="55" t="s">
        <v>151</v>
      </c>
      <c r="B9" s="17">
        <v>1004</v>
      </c>
      <c r="C9" s="56" t="s">
        <v>147</v>
      </c>
      <c r="D9" s="18">
        <f t="shared" ca="1" si="0"/>
        <v>269230432.74000001</v>
      </c>
      <c r="E9" s="18">
        <f t="shared" ca="1" si="0"/>
        <v>0</v>
      </c>
      <c r="F9" s="18">
        <f t="shared" ca="1" si="0"/>
        <v>0</v>
      </c>
      <c r="G9" s="19">
        <f t="shared" ca="1" si="1"/>
        <v>269230432.74000001</v>
      </c>
    </row>
    <row r="10" spans="1:7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1217787905.9699981</v>
      </c>
      <c r="E10" s="18">
        <f t="shared" ca="1" si="0"/>
        <v>0</v>
      </c>
      <c r="F10" s="18">
        <f t="shared" ca="1" si="0"/>
        <v>0</v>
      </c>
      <c r="G10" s="19">
        <f t="shared" ca="1" si="1"/>
        <v>1217787905.9699981</v>
      </c>
    </row>
    <row r="11" spans="1:7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9">
        <f t="shared" ca="1" si="1"/>
        <v>0</v>
      </c>
    </row>
    <row r="12" spans="1:7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9">
        <f t="shared" ca="1" si="1"/>
        <v>0</v>
      </c>
    </row>
    <row r="13" spans="1:7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25252743.740000006</v>
      </c>
      <c r="E13" s="18">
        <f t="shared" ca="1" si="0"/>
        <v>0</v>
      </c>
      <c r="F13" s="18">
        <f t="shared" ca="1" si="0"/>
        <v>0</v>
      </c>
      <c r="G13" s="19">
        <f t="shared" ca="1" si="1"/>
        <v>25252743.740000006</v>
      </c>
    </row>
    <row r="14" spans="1:7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344977044.94</v>
      </c>
      <c r="E14" s="18">
        <f t="shared" ca="1" si="0"/>
        <v>0</v>
      </c>
      <c r="F14" s="18">
        <f t="shared" ca="1" si="0"/>
        <v>0</v>
      </c>
      <c r="G14" s="19">
        <f t="shared" ca="1" si="1"/>
        <v>344977044.94</v>
      </c>
    </row>
    <row r="15" spans="1:7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9">
        <f t="shared" ca="1" si="1"/>
        <v>0</v>
      </c>
    </row>
    <row r="16" spans="1:7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9">
        <f t="shared" ca="1" si="1"/>
        <v>0</v>
      </c>
    </row>
    <row r="17" spans="1:7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32876081</v>
      </c>
      <c r="E17" s="18">
        <f t="shared" ca="1" si="0"/>
        <v>0</v>
      </c>
      <c r="F17" s="18">
        <f t="shared" ca="1" si="0"/>
        <v>0</v>
      </c>
      <c r="G17" s="19">
        <f t="shared" ca="1" si="1"/>
        <v>32876081</v>
      </c>
    </row>
    <row r="18" spans="1:7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147221.41</v>
      </c>
      <c r="E18" s="18">
        <f t="shared" ca="1" si="0"/>
        <v>0</v>
      </c>
      <c r="F18" s="18">
        <f t="shared" ca="1" si="0"/>
        <v>0</v>
      </c>
      <c r="G18" s="19">
        <f t="shared" ca="1" si="1"/>
        <v>147221.41</v>
      </c>
    </row>
    <row r="19" spans="1:7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9">
        <f t="shared" ca="1" si="1"/>
        <v>0</v>
      </c>
    </row>
    <row r="20" spans="1:7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114879615.73</v>
      </c>
      <c r="E20" s="18">
        <f t="shared" ca="1" si="0"/>
        <v>0</v>
      </c>
      <c r="F20" s="18">
        <f t="shared" ca="1" si="0"/>
        <v>0</v>
      </c>
      <c r="G20" s="19">
        <f t="shared" ca="1" si="1"/>
        <v>114879615.73</v>
      </c>
    </row>
    <row r="21" spans="1:7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130885.02</v>
      </c>
      <c r="E21" s="18">
        <f t="shared" ca="1" si="0"/>
        <v>0</v>
      </c>
      <c r="F21" s="18">
        <f t="shared" ca="1" si="0"/>
        <v>0</v>
      </c>
      <c r="G21" s="19">
        <f t="shared" ca="1" si="1"/>
        <v>130885.02</v>
      </c>
    </row>
    <row r="22" spans="1:7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809594337.79999995</v>
      </c>
      <c r="E22" s="18">
        <f t="shared" ca="1" si="0"/>
        <v>0</v>
      </c>
      <c r="F22" s="18">
        <f t="shared" ca="1" si="0"/>
        <v>0</v>
      </c>
      <c r="G22" s="19">
        <f t="shared" ca="1" si="1"/>
        <v>809594337.79999995</v>
      </c>
    </row>
    <row r="23" spans="1:7" ht="12.75" customHeight="1">
      <c r="A23" s="55" t="s">
        <v>179</v>
      </c>
      <c r="B23" s="17">
        <v>1022</v>
      </c>
      <c r="C23" s="56" t="s">
        <v>147</v>
      </c>
      <c r="D23" s="18">
        <f t="shared" ref="D23:F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90665826.310000002</v>
      </c>
      <c r="E23" s="18">
        <f t="shared" ca="1" si="2"/>
        <v>0</v>
      </c>
      <c r="F23" s="18">
        <f t="shared" ca="1" si="2"/>
        <v>0</v>
      </c>
      <c r="G23" s="19">
        <f t="shared" ca="1" si="1"/>
        <v>90665826.310000002</v>
      </c>
    </row>
    <row r="24" spans="1:7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5005111.580000001</v>
      </c>
      <c r="E24" s="18">
        <f t="shared" ca="1" si="2"/>
        <v>0</v>
      </c>
      <c r="F24" s="18">
        <f t="shared" ca="1" si="2"/>
        <v>0</v>
      </c>
      <c r="G24" s="19">
        <f t="shared" ca="1" si="1"/>
        <v>5005111.580000001</v>
      </c>
    </row>
    <row r="25" spans="1:7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1223298.45227</v>
      </c>
      <c r="E25" s="18">
        <f t="shared" ca="1" si="2"/>
        <v>0</v>
      </c>
      <c r="F25" s="18">
        <f t="shared" ca="1" si="2"/>
        <v>0</v>
      </c>
      <c r="G25" s="19">
        <f t="shared" ca="1" si="1"/>
        <v>1223298.45227</v>
      </c>
    </row>
    <row r="26" spans="1:7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171461319.31999999</v>
      </c>
      <c r="E26" s="18">
        <f t="shared" ca="1" si="2"/>
        <v>0</v>
      </c>
      <c r="F26" s="18">
        <f t="shared" ca="1" si="2"/>
        <v>0</v>
      </c>
      <c r="G26" s="19">
        <f t="shared" ca="1" si="1"/>
        <v>171461319.31999999</v>
      </c>
    </row>
    <row r="27" spans="1:7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9">
        <f t="shared" ca="1" si="1"/>
        <v>0</v>
      </c>
    </row>
    <row r="28" spans="1:7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9">
        <f t="shared" ca="1" si="1"/>
        <v>0</v>
      </c>
    </row>
    <row r="29" spans="1:7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130762871.93000001</v>
      </c>
      <c r="E29" s="18">
        <f t="shared" ca="1" si="2"/>
        <v>0</v>
      </c>
      <c r="F29" s="18">
        <f t="shared" ca="1" si="2"/>
        <v>0</v>
      </c>
      <c r="G29" s="19">
        <f t="shared" ca="1" si="1"/>
        <v>130762871.93000001</v>
      </c>
    </row>
    <row r="30" spans="1:7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670529.99</v>
      </c>
      <c r="E30" s="18">
        <f t="shared" ca="1" si="2"/>
        <v>0</v>
      </c>
      <c r="F30" s="18">
        <f t="shared" ca="1" si="2"/>
        <v>0</v>
      </c>
      <c r="G30" s="19">
        <f t="shared" ca="1" si="1"/>
        <v>670529.99</v>
      </c>
    </row>
    <row r="31" spans="1:7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247338992.03999999</v>
      </c>
      <c r="E31" s="18">
        <f t="shared" ca="1" si="2"/>
        <v>0</v>
      </c>
      <c r="F31" s="18">
        <f t="shared" ca="1" si="2"/>
        <v>0</v>
      </c>
      <c r="G31" s="19">
        <f t="shared" ca="1" si="1"/>
        <v>247338992.03999999</v>
      </c>
    </row>
    <row r="32" spans="1:7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97628600.300000012</v>
      </c>
      <c r="E32" s="18">
        <f t="shared" ca="1" si="2"/>
        <v>0</v>
      </c>
      <c r="F32" s="18">
        <f t="shared" ca="1" si="2"/>
        <v>0</v>
      </c>
      <c r="G32" s="19">
        <f t="shared" ca="1" si="1"/>
        <v>97628600.300000012</v>
      </c>
    </row>
    <row r="33" spans="1:7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16000</v>
      </c>
      <c r="E33" s="18">
        <f t="shared" ca="1" si="2"/>
        <v>0</v>
      </c>
      <c r="F33" s="18">
        <f t="shared" ca="1" si="2"/>
        <v>0</v>
      </c>
      <c r="G33" s="19">
        <f t="shared" ca="1" si="1"/>
        <v>16000</v>
      </c>
    </row>
    <row r="34" spans="1:7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34382752.659999996</v>
      </c>
      <c r="E34" s="18">
        <f t="shared" ca="1" si="2"/>
        <v>0</v>
      </c>
      <c r="F34" s="18">
        <f t="shared" ca="1" si="2"/>
        <v>0</v>
      </c>
      <c r="G34" s="19">
        <f t="shared" ca="1" si="1"/>
        <v>34382752.659999996</v>
      </c>
    </row>
    <row r="35" spans="1:7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649262.19000000006</v>
      </c>
      <c r="E35" s="18">
        <f t="shared" ca="1" si="2"/>
        <v>0</v>
      </c>
      <c r="F35" s="18">
        <f t="shared" ca="1" si="2"/>
        <v>0</v>
      </c>
      <c r="G35" s="19">
        <f t="shared" ca="1" si="1"/>
        <v>649262.19000000006</v>
      </c>
    </row>
    <row r="36" spans="1:7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825724704.6500001</v>
      </c>
      <c r="E36" s="18">
        <f t="shared" ca="1" si="2"/>
        <v>0</v>
      </c>
      <c r="F36" s="18">
        <f t="shared" ca="1" si="2"/>
        <v>0</v>
      </c>
      <c r="G36" s="19">
        <f t="shared" ca="1" si="1"/>
        <v>825724704.6500001</v>
      </c>
    </row>
    <row r="37" spans="1:7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17946501.789999999</v>
      </c>
      <c r="E37" s="18">
        <f t="shared" ca="1" si="2"/>
        <v>0</v>
      </c>
      <c r="F37" s="18">
        <f t="shared" ca="1" si="2"/>
        <v>0</v>
      </c>
      <c r="G37" s="19">
        <f t="shared" ca="1" si="1"/>
        <v>17946501.789999999</v>
      </c>
    </row>
    <row r="38" spans="1:7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9">
        <f t="shared" ca="1" si="1"/>
        <v>0</v>
      </c>
    </row>
    <row r="39" spans="1:7" ht="12.75" customHeight="1">
      <c r="A39" s="55" t="s">
        <v>211</v>
      </c>
      <c r="B39" s="17">
        <v>1045</v>
      </c>
      <c r="C39" s="56" t="s">
        <v>147</v>
      </c>
      <c r="D39" s="18">
        <f t="shared" ref="D39:F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10281749.609999999</v>
      </c>
      <c r="E39" s="18">
        <f t="shared" ca="1" si="3"/>
        <v>0</v>
      </c>
      <c r="F39" s="18">
        <f t="shared" ca="1" si="3"/>
        <v>0</v>
      </c>
      <c r="G39" s="19">
        <f t="shared" ca="1" si="1"/>
        <v>10281749.609999999</v>
      </c>
    </row>
    <row r="40" spans="1:7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9">
        <f t="shared" ca="1" si="1"/>
        <v>0</v>
      </c>
    </row>
    <row r="41" spans="1:7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1097856.93</v>
      </c>
      <c r="E41" s="18">
        <f t="shared" ca="1" si="3"/>
        <v>0</v>
      </c>
      <c r="F41" s="18">
        <f t="shared" ca="1" si="3"/>
        <v>0</v>
      </c>
      <c r="G41" s="19">
        <f t="shared" ref="G41" ca="1" si="4">+SUM(D41:F41)</f>
        <v>1097856.93</v>
      </c>
    </row>
    <row r="42" spans="1:7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9">
        <f t="shared" ref="G42:G57" ca="1" si="5">+SUM(D42:F42)</f>
        <v>0</v>
      </c>
    </row>
    <row r="43" spans="1:7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9">
        <f t="shared" ca="1" si="5"/>
        <v>0</v>
      </c>
    </row>
    <row r="44" spans="1:7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276073.5</v>
      </c>
      <c r="E44" s="18">
        <f t="shared" ca="1" si="3"/>
        <v>0</v>
      </c>
      <c r="F44" s="18">
        <f t="shared" ca="1" si="3"/>
        <v>0</v>
      </c>
      <c r="G44" s="19">
        <f t="shared" ca="1" si="5"/>
        <v>276073.5</v>
      </c>
    </row>
    <row r="45" spans="1:7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9">
        <f t="shared" ca="1" si="5"/>
        <v>0</v>
      </c>
    </row>
    <row r="46" spans="1:7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9">
        <f t="shared" ca="1" si="5"/>
        <v>0</v>
      </c>
    </row>
    <row r="47" spans="1:7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9">
        <f t="shared" ca="1" si="5"/>
        <v>0</v>
      </c>
    </row>
    <row r="48" spans="1:7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9">
        <f t="shared" ca="1" si="5"/>
        <v>0</v>
      </c>
    </row>
    <row r="49" spans="1:7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9">
        <f t="shared" ref="G49" ca="1" si="6">+SUM(D49:F49)</f>
        <v>0</v>
      </c>
    </row>
    <row r="50" spans="1:7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9">
        <f t="shared" ref="G50:G52" ca="1" si="7">+SUM(D50:F50)</f>
        <v>0</v>
      </c>
    </row>
    <row r="51" spans="1:7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9">
        <f t="shared" ca="1" si="7"/>
        <v>0</v>
      </c>
    </row>
    <row r="52" spans="1:7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9">
        <f t="shared" ca="1" si="7"/>
        <v>0</v>
      </c>
    </row>
    <row r="53" spans="1:7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9">
        <f t="shared" ca="1" si="5"/>
        <v>0</v>
      </c>
    </row>
    <row r="54" spans="1:7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9">
        <f t="shared" ca="1" si="5"/>
        <v>0</v>
      </c>
    </row>
    <row r="55" spans="1:7" ht="12.75" customHeight="1">
      <c r="A55" s="55" t="s">
        <v>244</v>
      </c>
      <c r="B55" s="17">
        <v>2005</v>
      </c>
      <c r="C55" s="56" t="s">
        <v>242</v>
      </c>
      <c r="D55" s="18">
        <f t="shared" ref="D55:F72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9">
        <f t="shared" ca="1" si="5"/>
        <v>0</v>
      </c>
    </row>
    <row r="56" spans="1:7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9">
        <f t="shared" ca="1" si="5"/>
        <v>0</v>
      </c>
    </row>
    <row r="57" spans="1:7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9">
        <f t="shared" ca="1" si="5"/>
        <v>0</v>
      </c>
    </row>
    <row r="58" spans="1:7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9">
        <f t="shared" ref="G58" ca="1" si="9">+SUM(D58:F58)</f>
        <v>0</v>
      </c>
    </row>
    <row r="59" spans="1:7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9">
        <f t="shared" ref="G59:G72" ca="1" si="10">+SUM(D59:F59)</f>
        <v>0</v>
      </c>
    </row>
    <row r="60" spans="1:7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9">
        <f t="shared" ca="1" si="10"/>
        <v>0</v>
      </c>
    </row>
    <row r="61" spans="1:7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9">
        <f t="shared" ca="1" si="10"/>
        <v>0</v>
      </c>
    </row>
    <row r="62" spans="1:7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9">
        <f t="shared" ca="1" si="10"/>
        <v>0</v>
      </c>
    </row>
    <row r="63" spans="1:7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9">
        <f t="shared" ca="1" si="10"/>
        <v>0</v>
      </c>
    </row>
    <row r="64" spans="1:7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9">
        <f t="shared" ca="1" si="10"/>
        <v>0</v>
      </c>
    </row>
    <row r="65" spans="1:7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9">
        <f t="shared" ca="1" si="10"/>
        <v>0</v>
      </c>
    </row>
    <row r="66" spans="1:7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9">
        <f t="shared" ca="1" si="10"/>
        <v>0</v>
      </c>
    </row>
    <row r="67" spans="1:7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9">
        <f t="shared" ca="1" si="10"/>
        <v>0</v>
      </c>
    </row>
    <row r="68" spans="1:7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9">
        <f t="shared" ca="1" si="10"/>
        <v>0</v>
      </c>
    </row>
    <row r="69" spans="1:7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9">
        <f t="shared" ca="1" si="10"/>
        <v>0</v>
      </c>
    </row>
    <row r="70" spans="1:7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9">
        <f t="shared" ca="1" si="10"/>
        <v>0</v>
      </c>
    </row>
    <row r="71" spans="1:7" ht="12.75" customHeight="1">
      <c r="A71" s="55" t="s">
        <v>277</v>
      </c>
      <c r="B71" s="17">
        <v>3017</v>
      </c>
      <c r="C71" s="56" t="s">
        <v>247</v>
      </c>
      <c r="D71" s="18">
        <f t="shared" ca="1" si="8"/>
        <v>0</v>
      </c>
      <c r="E71" s="18">
        <f t="shared" ca="1" si="8"/>
        <v>0</v>
      </c>
      <c r="F71" s="18">
        <f t="shared" ca="1" si="8"/>
        <v>0</v>
      </c>
      <c r="G71" s="19">
        <f t="shared" ca="1" si="10"/>
        <v>0</v>
      </c>
    </row>
    <row r="72" spans="1:7" ht="12.75" customHeight="1">
      <c r="A72" s="55" t="s">
        <v>279</v>
      </c>
      <c r="B72" s="17">
        <v>3018</v>
      </c>
      <c r="C72" s="56" t="s">
        <v>247</v>
      </c>
      <c r="D72" s="18">
        <f t="shared" ca="1" si="8"/>
        <v>0</v>
      </c>
      <c r="E72" s="18">
        <f t="shared" ca="1" si="8"/>
        <v>0</v>
      </c>
      <c r="F72" s="18">
        <f t="shared" ca="1" si="8"/>
        <v>0</v>
      </c>
      <c r="G72" s="19">
        <f t="shared" ca="1" si="10"/>
        <v>0</v>
      </c>
    </row>
    <row r="73" spans="1:7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4672942799.052268</v>
      </c>
      <c r="E73" s="48">
        <f ca="1">SUMIF($C$7:$C$72,"HD",E$7:E$72)</f>
        <v>0</v>
      </c>
      <c r="F73" s="48">
        <f ca="1">SUMIF($C$7:$C$72,"HD",F$7:F$72)</f>
        <v>0</v>
      </c>
      <c r="G73" s="48">
        <f ca="1">SUMIF($C$7:$C$72,"HD",G$7:G$72)</f>
        <v>4672942799.052268</v>
      </c>
    </row>
    <row r="74" spans="1:7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</row>
    <row r="75" spans="1:7" ht="13.8">
      <c r="A75" s="57" t="s">
        <v>287</v>
      </c>
      <c r="B75" s="47">
        <v>9003</v>
      </c>
      <c r="C75" s="56" t="s">
        <v>288</v>
      </c>
      <c r="D75" s="48">
        <f ca="1">D73+D74</f>
        <v>4672942799.052268</v>
      </c>
      <c r="E75" s="48">
        <f ca="1">E73+E74</f>
        <v>0</v>
      </c>
      <c r="F75" s="48">
        <f ca="1">F73+F74</f>
        <v>0</v>
      </c>
      <c r="G75" s="48">
        <f ca="1">G73+G74</f>
        <v>4672942799.052268</v>
      </c>
    </row>
  </sheetData>
  <mergeCells count="1">
    <mergeCell ref="E2:G2"/>
  </mergeCells>
  <dataValidations count="2">
    <dataValidation type="list" allowBlank="1" showInputMessage="1" showErrorMessage="1" sqref="C2" xr:uid="{65B73DEE-C4F4-4408-B5D7-7559E5E9E6F3}">
      <formula1>"Toplam,Yurtiçi,Yurtdışı"</formula1>
    </dataValidation>
    <dataValidation type="list" allowBlank="1" showInputMessage="1" showErrorMessage="1" sqref="B2" xr:uid="{C4E40A74-2A1D-4973-9A0F-17D6C7C0C075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B50B-A094-4D28-8040-AF2BDE9A014A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710</v>
      </c>
      <c r="E5" s="76">
        <v>711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38</v>
      </c>
      <c r="E6" s="54" t="s">
        <v>39</v>
      </c>
      <c r="F6" s="77" t="s">
        <v>335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201028930.61000001</v>
      </c>
      <c r="E7" s="18">
        <f t="shared" ca="1" si="0"/>
        <v>0</v>
      </c>
      <c r="F7" s="19">
        <f t="shared" ref="F7:F40" ca="1" si="1">+SUM(D7:E7)</f>
        <v>201028930.61000001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287873474.35000002</v>
      </c>
      <c r="E8" s="18">
        <f t="shared" ca="1" si="0"/>
        <v>0</v>
      </c>
      <c r="F8" s="19">
        <f t="shared" ca="1" si="1"/>
        <v>287873474.35000002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495704149.57999998</v>
      </c>
      <c r="E9" s="18">
        <f t="shared" ca="1" si="0"/>
        <v>0</v>
      </c>
      <c r="F9" s="19">
        <f t="shared" ca="1" si="1"/>
        <v>495704149.57999998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1188781098.6600101</v>
      </c>
      <c r="E10" s="18">
        <f t="shared" ca="1" si="0"/>
        <v>636903.49</v>
      </c>
      <c r="F10" s="19">
        <f t="shared" ca="1" si="1"/>
        <v>1189418002.1500101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80305.69</v>
      </c>
      <c r="E11" s="18">
        <f t="shared" ca="1" si="0"/>
        <v>0</v>
      </c>
      <c r="F11" s="19">
        <f t="shared" ca="1" si="1"/>
        <v>80305.69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84607622.929999992</v>
      </c>
      <c r="E13" s="18">
        <f t="shared" ca="1" si="0"/>
        <v>0</v>
      </c>
      <c r="F13" s="19">
        <f t="shared" ca="1" si="1"/>
        <v>84607622.929999992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663169696.5</v>
      </c>
      <c r="E14" s="18">
        <f t="shared" ca="1" si="0"/>
        <v>0</v>
      </c>
      <c r="F14" s="19">
        <f t="shared" ca="1" si="1"/>
        <v>663169696.5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95631656</v>
      </c>
      <c r="E17" s="18">
        <f t="shared" ca="1" si="0"/>
        <v>0</v>
      </c>
      <c r="F17" s="19">
        <f t="shared" ca="1" si="1"/>
        <v>95631656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95002519.019999996</v>
      </c>
      <c r="E18" s="18">
        <f t="shared" ca="1" si="0"/>
        <v>0</v>
      </c>
      <c r="F18" s="19">
        <f t="shared" ca="1" si="1"/>
        <v>95002519.019999996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256449839.57999998</v>
      </c>
      <c r="E20" s="18">
        <f t="shared" ca="1" si="0"/>
        <v>269987.65999999997</v>
      </c>
      <c r="F20" s="19">
        <f t="shared" ca="1" si="1"/>
        <v>256719827.23999998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8681195.9000000004</v>
      </c>
      <c r="E21" s="18">
        <f t="shared" ca="1" si="0"/>
        <v>0</v>
      </c>
      <c r="F21" s="19">
        <f t="shared" ca="1" si="1"/>
        <v>8681195.9000000004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893202747.21000004</v>
      </c>
      <c r="E22" s="18">
        <f t="shared" ca="1" si="0"/>
        <v>0</v>
      </c>
      <c r="F22" s="19">
        <f t="shared" ca="1" si="1"/>
        <v>893202747.21000004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1142257366.3800001</v>
      </c>
      <c r="E23" s="18">
        <f t="shared" ca="1" si="2"/>
        <v>0</v>
      </c>
      <c r="F23" s="19">
        <f t="shared" ca="1" si="1"/>
        <v>1142257366.3800001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35152786.640000001</v>
      </c>
      <c r="E24" s="18">
        <f t="shared" ca="1" si="2"/>
        <v>0</v>
      </c>
      <c r="F24" s="19">
        <f t="shared" ca="1" si="1"/>
        <v>35152786.640000001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15724475.507838</v>
      </c>
      <c r="E25" s="18">
        <f t="shared" ca="1" si="2"/>
        <v>0</v>
      </c>
      <c r="F25" s="19">
        <f t="shared" ca="1" si="1"/>
        <v>15724475.507838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249326293.00999999</v>
      </c>
      <c r="E26" s="18">
        <f t="shared" ca="1" si="2"/>
        <v>0</v>
      </c>
      <c r="F26" s="19">
        <f t="shared" ca="1" si="1"/>
        <v>249326293.00999999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96124287.5</v>
      </c>
      <c r="E27" s="18">
        <f t="shared" ca="1" si="2"/>
        <v>9889585.0700000003</v>
      </c>
      <c r="F27" s="19">
        <f t="shared" ca="1" si="1"/>
        <v>106013872.56999999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9990435.4399999995</v>
      </c>
      <c r="E28" s="18">
        <f t="shared" ca="1" si="2"/>
        <v>0</v>
      </c>
      <c r="F28" s="19">
        <f t="shared" ca="1" si="1"/>
        <v>9990435.4399999995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605785305.46500003</v>
      </c>
      <c r="E29" s="18">
        <f t="shared" ca="1" si="2"/>
        <v>0</v>
      </c>
      <c r="F29" s="19">
        <f t="shared" ca="1" si="1"/>
        <v>605785305.46500003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76836386.169999972</v>
      </c>
      <c r="E30" s="18">
        <f t="shared" ca="1" si="2"/>
        <v>0</v>
      </c>
      <c r="F30" s="19">
        <f t="shared" ca="1" si="1"/>
        <v>76836386.169999972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412047158.79000008</v>
      </c>
      <c r="E31" s="18">
        <f t="shared" ca="1" si="2"/>
        <v>0</v>
      </c>
      <c r="F31" s="19">
        <f t="shared" ca="1" si="1"/>
        <v>412047158.79000008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401431795.45000082</v>
      </c>
      <c r="E32" s="18">
        <f t="shared" ca="1" si="2"/>
        <v>0</v>
      </c>
      <c r="F32" s="19">
        <f t="shared" ca="1" si="1"/>
        <v>401431795.45000082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13012180.039999936</v>
      </c>
      <c r="E33" s="18">
        <f t="shared" ca="1" si="2"/>
        <v>11644392.32</v>
      </c>
      <c r="F33" s="19">
        <f t="shared" ca="1" si="1"/>
        <v>24656572.359999936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247402200.81</v>
      </c>
      <c r="E34" s="18">
        <f t="shared" ca="1" si="2"/>
        <v>0</v>
      </c>
      <c r="F34" s="19">
        <f t="shared" ca="1" si="1"/>
        <v>247402200.81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45932123.019999996</v>
      </c>
      <c r="E35" s="18">
        <f t="shared" ca="1" si="2"/>
        <v>0</v>
      </c>
      <c r="F35" s="19">
        <f t="shared" ca="1" si="1"/>
        <v>45932123.019999996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190878657.47999999</v>
      </c>
      <c r="E37" s="18">
        <f t="shared" ca="1" si="2"/>
        <v>965507.84</v>
      </c>
      <c r="F37" s="19">
        <f t="shared" ca="1" si="1"/>
        <v>191844165.31999999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22875512.109999999</v>
      </c>
      <c r="E39" s="18">
        <f t="shared" ca="1" si="3"/>
        <v>0</v>
      </c>
      <c r="F39" s="19">
        <f t="shared" ca="1" si="1"/>
        <v>22875512.109999999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47534861.5</v>
      </c>
      <c r="E40" s="18">
        <f t="shared" ca="1" si="3"/>
        <v>0</v>
      </c>
      <c r="F40" s="19">
        <f t="shared" ca="1" si="1"/>
        <v>47534861.5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5342929.0599999987</v>
      </c>
      <c r="E41" s="18">
        <f t="shared" ca="1" si="3"/>
        <v>0</v>
      </c>
      <c r="F41" s="19">
        <f t="shared" ref="F41" ca="1" si="4">+SUM(D41:E41)</f>
        <v>5342929.0599999987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16694901.969999999</v>
      </c>
      <c r="E42" s="18">
        <f t="shared" ca="1" si="3"/>
        <v>0</v>
      </c>
      <c r="F42" s="19">
        <f t="shared" ref="F42:F57" ca="1" si="5">+SUM(D42:E42)</f>
        <v>16694901.969999999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-153964.91</v>
      </c>
      <c r="E43" s="18">
        <f t="shared" ca="1" si="3"/>
        <v>0</v>
      </c>
      <c r="F43" s="19">
        <f t="shared" ca="1" si="5"/>
        <v>-153964.91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5112211.0899999989</v>
      </c>
      <c r="E44" s="18">
        <f t="shared" ca="1" si="3"/>
        <v>0</v>
      </c>
      <c r="F44" s="19">
        <f t="shared" ca="1" si="5"/>
        <v>5112211.0899999989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5"/>
        <v>0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-374109.28</v>
      </c>
      <c r="E46" s="18">
        <f t="shared" ca="1" si="3"/>
        <v>0</v>
      </c>
      <c r="F46" s="19">
        <f t="shared" ca="1" si="5"/>
        <v>-374109.28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5"/>
        <v>0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1072961.9999999995</v>
      </c>
      <c r="E48" s="18">
        <f t="shared" ca="1" si="3"/>
        <v>0</v>
      </c>
      <c r="F48" s="19">
        <f t="shared" ca="1" si="5"/>
        <v>1072961.9999999995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1205963.73</v>
      </c>
      <c r="E49" s="18">
        <f t="shared" ca="1" si="3"/>
        <v>0</v>
      </c>
      <c r="F49" s="19">
        <f t="shared" ref="F49" ca="1" si="6">+SUM(D49:E49)</f>
        <v>1205963.73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7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7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7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ca="1" si="5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9">
        <f t="shared" ca="1" si="5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9">
        <f t="shared" ca="1" si="5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9">
        <f t="shared" ca="1" si="5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9">
        <f t="shared" ca="1" si="5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9">
        <f t="shared" ref="F58" ca="1" si="9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9">
        <f t="shared" ref="F59:F72" ca="1" si="10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9">
        <f t="shared" ca="1" si="10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9">
        <f t="shared" ca="1" si="10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9">
        <f t="shared" ca="1" si="10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8"/>
        <v>0</v>
      </c>
      <c r="E71" s="18">
        <f t="shared" ca="1" si="8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8"/>
        <v>0</v>
      </c>
      <c r="E72" s="18">
        <f t="shared" ca="1" si="8"/>
        <v>0</v>
      </c>
      <c r="F72" s="19">
        <f t="shared" ca="1" si="10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7911425955.0028505</v>
      </c>
      <c r="E73" s="48">
        <f ca="1">SUMIF($C$7:$C$72,"HD",E$7:E$72)</f>
        <v>23406376.379999999</v>
      </c>
      <c r="F73" s="48">
        <f ca="1">SUMIF($C$7:$C$72,"HD",F$7:F$72)</f>
        <v>7934832331.3828497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7911425955.0028505</v>
      </c>
      <c r="E75" s="48">
        <f ca="1">E73+E74</f>
        <v>23406376.379999999</v>
      </c>
      <c r="F75" s="48">
        <f ca="1">F73+F74</f>
        <v>7934832331.3828497</v>
      </c>
    </row>
  </sheetData>
  <mergeCells count="1">
    <mergeCell ref="E2:G2"/>
  </mergeCells>
  <dataValidations count="2">
    <dataValidation type="list" allowBlank="1" showInputMessage="1" showErrorMessage="1" sqref="B2" xr:uid="{9E348EA2-7A5C-43A1-A2AC-0BCB1CAEBA49}">
      <formula1>"Toplam,Direkt,Endirekt"</formula1>
    </dataValidation>
    <dataValidation type="list" allowBlank="1" showInputMessage="1" showErrorMessage="1" sqref="C2" xr:uid="{4F9C07DB-A8E6-4E68-9B20-1AADC707CCD2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9A27-7FF8-4194-892F-4D07DA82DA72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336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5" ht="15" customHeight="1">
      <c r="A3" s="5" t="s">
        <v>362</v>
      </c>
      <c r="B3" s="2"/>
      <c r="C3" s="2"/>
    </row>
    <row r="4" spans="1:15" ht="22.5" customHeight="1"/>
    <row r="5" spans="1:15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703</v>
      </c>
      <c r="I5" s="76">
        <v>740</v>
      </c>
      <c r="J5" s="76">
        <v>741</v>
      </c>
      <c r="K5" s="76">
        <v>742</v>
      </c>
      <c r="L5" s="76">
        <v>743</v>
      </c>
      <c r="M5" s="76">
        <v>744</v>
      </c>
      <c r="N5" s="76">
        <v>761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77" t="s">
        <v>337</v>
      </c>
    </row>
    <row r="7" spans="1:15" ht="12.75" customHeight="1">
      <c r="A7" s="55" t="s">
        <v>146</v>
      </c>
      <c r="B7" s="17">
        <v>1001</v>
      </c>
      <c r="C7" s="56" t="s">
        <v>147</v>
      </c>
      <c r="D7" s="19">
        <f ca="1">+E7+F7+G7</f>
        <v>297240354.88</v>
      </c>
      <c r="E7" s="18">
        <f t="shared" ref="E7:N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297240354.88</v>
      </c>
      <c r="H7" s="18">
        <f t="shared" ca="1" si="0"/>
        <v>0</v>
      </c>
      <c r="I7" s="18">
        <f t="shared" ca="1" si="0"/>
        <v>152939464.70999998</v>
      </c>
      <c r="J7" s="18">
        <f t="shared" ca="1" si="0"/>
        <v>2935629.34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9">
        <f ca="1">D7+SUM(H7:N7)</f>
        <v>453115448.92999995</v>
      </c>
    </row>
    <row r="8" spans="1:15" ht="12.75" customHeight="1">
      <c r="A8" s="55" t="s">
        <v>149</v>
      </c>
      <c r="B8" s="17">
        <v>1003</v>
      </c>
      <c r="C8" s="56" t="s">
        <v>147</v>
      </c>
      <c r="D8" s="19">
        <f t="shared" ref="D8:D22" ca="1" si="1">+E8+F8+G8</f>
        <v>4574379427.6800003</v>
      </c>
      <c r="E8" s="18">
        <f t="shared" ca="1" si="0"/>
        <v>1129085780.7</v>
      </c>
      <c r="F8" s="18">
        <f t="shared" ca="1" si="0"/>
        <v>2045272234.0999999</v>
      </c>
      <c r="G8" s="18">
        <f t="shared" ca="1" si="0"/>
        <v>1400021412.8800001</v>
      </c>
      <c r="H8" s="18">
        <f t="shared" ca="1" si="0"/>
        <v>1023151637.3099999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0</v>
      </c>
      <c r="M8" s="18">
        <f t="shared" ca="1" si="0"/>
        <v>0</v>
      </c>
      <c r="N8" s="18">
        <f t="shared" ca="1" si="0"/>
        <v>0</v>
      </c>
      <c r="O8" s="19">
        <f t="shared" ref="O8:O18" ca="1" si="2">D8+SUM(H8:N8)</f>
        <v>5597531064.9899998</v>
      </c>
    </row>
    <row r="9" spans="1:15" ht="12.75" customHeight="1">
      <c r="A9" s="55" t="s">
        <v>151</v>
      </c>
      <c r="B9" s="17">
        <v>1004</v>
      </c>
      <c r="C9" s="56" t="s">
        <v>147</v>
      </c>
      <c r="D9" s="19">
        <f t="shared" ca="1" si="1"/>
        <v>4921972816.625</v>
      </c>
      <c r="E9" s="18">
        <f t="shared" ca="1" si="0"/>
        <v>1498702296.8900003</v>
      </c>
      <c r="F9" s="18">
        <f t="shared" ca="1" si="0"/>
        <v>1957521834.6209996</v>
      </c>
      <c r="G9" s="18">
        <f t="shared" ca="1" si="0"/>
        <v>1465748685.1139998</v>
      </c>
      <c r="H9" s="18">
        <f t="shared" ca="1" si="0"/>
        <v>824602375.29000008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0</v>
      </c>
      <c r="M9" s="18">
        <f t="shared" ca="1" si="0"/>
        <v>0</v>
      </c>
      <c r="N9" s="18">
        <f t="shared" ca="1" si="0"/>
        <v>0</v>
      </c>
      <c r="O9" s="19">
        <f t="shared" ca="1" si="2"/>
        <v>5746575191.915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9">
        <f t="shared" ca="1" si="1"/>
        <v>10097028550.829769</v>
      </c>
      <c r="E10" s="18">
        <f t="shared" ca="1" si="0"/>
        <v>2091156880.7348258</v>
      </c>
      <c r="F10" s="18">
        <f t="shared" ca="1" si="0"/>
        <v>4193664058.8004813</v>
      </c>
      <c r="G10" s="18">
        <f t="shared" ca="1" si="0"/>
        <v>3812207611.2944622</v>
      </c>
      <c r="H10" s="18">
        <f t="shared" ca="1" si="0"/>
        <v>1054457059.52018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0</v>
      </c>
      <c r="M10" s="18">
        <f t="shared" ca="1" si="0"/>
        <v>0</v>
      </c>
      <c r="N10" s="18">
        <f t="shared" ca="1" si="0"/>
        <v>0</v>
      </c>
      <c r="O10" s="19">
        <f t="shared" ca="1" si="2"/>
        <v>11151485610.349949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9">
        <f t="shared" ca="1" si="1"/>
        <v>25461947.120000001</v>
      </c>
      <c r="E11" s="18">
        <f t="shared" ca="1" si="0"/>
        <v>12642341.060000001</v>
      </c>
      <c r="F11" s="18">
        <f t="shared" ca="1" si="0"/>
        <v>12645188.880000001</v>
      </c>
      <c r="G11" s="18">
        <f t="shared" ca="1" si="0"/>
        <v>174417.18</v>
      </c>
      <c r="H11" s="18">
        <f t="shared" ca="1" si="0"/>
        <v>386392891.49000001</v>
      </c>
      <c r="I11" s="18">
        <f t="shared" ca="1" si="0"/>
        <v>97695539.047999993</v>
      </c>
      <c r="J11" s="18">
        <f t="shared" ca="1" si="0"/>
        <v>1370149.52</v>
      </c>
      <c r="K11" s="18">
        <f t="shared" ca="1" si="0"/>
        <v>863551.62</v>
      </c>
      <c r="L11" s="18">
        <f t="shared" ca="1" si="0"/>
        <v>0</v>
      </c>
      <c r="M11" s="18">
        <f t="shared" ca="1" si="0"/>
        <v>575296.39</v>
      </c>
      <c r="N11" s="18">
        <f t="shared" ca="1" si="0"/>
        <v>0</v>
      </c>
      <c r="O11" s="19">
        <f t="shared" ca="1" si="2"/>
        <v>512359375.18799996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9">
        <f t="shared" ca="1" si="1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2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9">
        <f t="shared" ca="1" si="1"/>
        <v>898029089.82999992</v>
      </c>
      <c r="E13" s="18">
        <f t="shared" ca="1" si="0"/>
        <v>64835696.210000001</v>
      </c>
      <c r="F13" s="18">
        <f t="shared" ca="1" si="0"/>
        <v>436738566.48000002</v>
      </c>
      <c r="G13" s="18">
        <f t="shared" ca="1" si="0"/>
        <v>396454827.13999999</v>
      </c>
      <c r="H13" s="18">
        <f t="shared" ca="1" si="0"/>
        <v>238705123.91</v>
      </c>
      <c r="I13" s="18">
        <f t="shared" ca="1" si="0"/>
        <v>0</v>
      </c>
      <c r="J13" s="18">
        <f t="shared" ca="1" si="0"/>
        <v>48472578.770000003</v>
      </c>
      <c r="K13" s="18">
        <f t="shared" ca="1" si="0"/>
        <v>26862511.409999996</v>
      </c>
      <c r="L13" s="18">
        <f t="shared" ca="1" si="0"/>
        <v>0</v>
      </c>
      <c r="M13" s="18">
        <f t="shared" ca="1" si="0"/>
        <v>18986678.259999998</v>
      </c>
      <c r="N13" s="18">
        <f t="shared" ca="1" si="0"/>
        <v>0</v>
      </c>
      <c r="O13" s="19">
        <f t="shared" ca="1" si="2"/>
        <v>1231055982.1799998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9">
        <f t="shared" ca="1" si="1"/>
        <v>12432701764.890005</v>
      </c>
      <c r="E14" s="18">
        <f t="shared" ca="1" si="0"/>
        <v>1849340165.1000028</v>
      </c>
      <c r="F14" s="18">
        <f t="shared" ca="1" si="0"/>
        <v>2611604147.5475683</v>
      </c>
      <c r="G14" s="18">
        <f t="shared" ca="1" si="0"/>
        <v>7971757452.2424335</v>
      </c>
      <c r="H14" s="18">
        <f t="shared" ca="1" si="0"/>
        <v>839357854.60000002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0</v>
      </c>
      <c r="M14" s="18">
        <f t="shared" ca="1" si="0"/>
        <v>0</v>
      </c>
      <c r="N14" s="18">
        <f t="shared" ca="1" si="0"/>
        <v>0</v>
      </c>
      <c r="O14" s="19">
        <f t="shared" ca="1" si="2"/>
        <v>13272059619.490005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9">
        <f t="shared" ca="1" si="1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2"/>
        <v>0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9">
        <f t="shared" ca="1" si="1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2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9">
        <f t="shared" ca="1" si="1"/>
        <v>57135017.359999999</v>
      </c>
      <c r="E17" s="18">
        <f t="shared" ca="1" si="0"/>
        <v>2108931</v>
      </c>
      <c r="F17" s="18">
        <f t="shared" ca="1" si="0"/>
        <v>52007943</v>
      </c>
      <c r="G17" s="18">
        <f t="shared" ca="1" si="0"/>
        <v>3018143.3600000013</v>
      </c>
      <c r="H17" s="18">
        <f t="shared" ca="1" si="0"/>
        <v>9015180</v>
      </c>
      <c r="I17" s="18">
        <f t="shared" ca="1" si="0"/>
        <v>726433580</v>
      </c>
      <c r="J17" s="18">
        <f t="shared" ca="1" si="0"/>
        <v>16982370</v>
      </c>
      <c r="K17" s="18">
        <f t="shared" ca="1" si="0"/>
        <v>19492077</v>
      </c>
      <c r="L17" s="18">
        <f t="shared" ca="1" si="0"/>
        <v>0</v>
      </c>
      <c r="M17" s="18">
        <f t="shared" ca="1" si="0"/>
        <v>11091807</v>
      </c>
      <c r="N17" s="18">
        <f t="shared" ca="1" si="0"/>
        <v>0</v>
      </c>
      <c r="O17" s="19">
        <f t="shared" ca="1" si="2"/>
        <v>840150031.36000001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9">
        <f t="shared" ca="1" si="1"/>
        <v>82143583.593999997</v>
      </c>
      <c r="E18" s="18">
        <f t="shared" ca="1" si="0"/>
        <v>3235374.0440000002</v>
      </c>
      <c r="F18" s="18">
        <f t="shared" ca="1" si="0"/>
        <v>52952823.839999996</v>
      </c>
      <c r="G18" s="18">
        <f t="shared" ca="1" si="0"/>
        <v>25955385.709999997</v>
      </c>
      <c r="H18" s="18">
        <f t="shared" ca="1" si="0"/>
        <v>7195108.0800000001</v>
      </c>
      <c r="I18" s="18">
        <f t="shared" ca="1" si="0"/>
        <v>365753685.97999996</v>
      </c>
      <c r="J18" s="18">
        <f t="shared" ca="1" si="0"/>
        <v>5748680.4199999999</v>
      </c>
      <c r="K18" s="18">
        <f t="shared" ca="1" si="0"/>
        <v>10232.790000000001</v>
      </c>
      <c r="L18" s="18">
        <f t="shared" ca="1" si="0"/>
        <v>0</v>
      </c>
      <c r="M18" s="18">
        <f t="shared" ca="1" si="0"/>
        <v>8540924.7799999993</v>
      </c>
      <c r="N18" s="18">
        <f t="shared" ca="1" si="0"/>
        <v>0</v>
      </c>
      <c r="O18" s="19">
        <f t="shared" ca="1" si="2"/>
        <v>469392215.64399993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9">
        <f t="shared" ca="1" si="1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ref="O19:O24" ca="1" si="3">D19+SUM(H19:N19)</f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9">
        <f t="shared" ca="1" si="1"/>
        <v>4734941739.4800005</v>
      </c>
      <c r="E20" s="18">
        <f t="shared" ca="1" si="0"/>
        <v>1524986959.7300003</v>
      </c>
      <c r="F20" s="18">
        <f t="shared" ca="1" si="0"/>
        <v>1980394393.2</v>
      </c>
      <c r="G20" s="18">
        <f t="shared" ca="1" si="0"/>
        <v>1229560386.5500002</v>
      </c>
      <c r="H20" s="18">
        <f t="shared" ca="1" si="0"/>
        <v>382666883.35000008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0</v>
      </c>
      <c r="N20" s="18">
        <f t="shared" ca="1" si="0"/>
        <v>0</v>
      </c>
      <c r="O20" s="19">
        <f t="shared" ca="1" si="3"/>
        <v>5117608622.8300009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9">
        <f t="shared" ca="1" si="1"/>
        <v>146429848.38999999</v>
      </c>
      <c r="E21" s="18">
        <f t="shared" ca="1" si="0"/>
        <v>27880295.030000001</v>
      </c>
      <c r="F21" s="18">
        <f t="shared" ca="1" si="0"/>
        <v>32146876.25</v>
      </c>
      <c r="G21" s="18">
        <f t="shared" ca="1" si="0"/>
        <v>86402677.109999999</v>
      </c>
      <c r="H21" s="18">
        <f t="shared" ca="1" si="0"/>
        <v>84624946.189999998</v>
      </c>
      <c r="I21" s="18">
        <f t="shared" ca="1" si="0"/>
        <v>925192.66</v>
      </c>
      <c r="J21" s="18">
        <f t="shared" ca="1" si="0"/>
        <v>3234.24</v>
      </c>
      <c r="K21" s="18">
        <f t="shared" ca="1" si="0"/>
        <v>6494.01</v>
      </c>
      <c r="L21" s="18">
        <f t="shared" ca="1" si="0"/>
        <v>0</v>
      </c>
      <c r="M21" s="18">
        <f t="shared" ca="1" si="0"/>
        <v>3234.24</v>
      </c>
      <c r="N21" s="18">
        <f t="shared" ca="1" si="0"/>
        <v>0</v>
      </c>
      <c r="O21" s="19">
        <f t="shared" ca="1" si="3"/>
        <v>231992949.72999996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9">
        <f t="shared" ca="1" si="1"/>
        <v>10636345125.429998</v>
      </c>
      <c r="E22" s="18">
        <f t="shared" ca="1" si="0"/>
        <v>3369237984.1599998</v>
      </c>
      <c r="F22" s="18">
        <f t="shared" ca="1" si="0"/>
        <v>3955851286.6699991</v>
      </c>
      <c r="G22" s="18">
        <f t="shared" ca="1" si="0"/>
        <v>3311255854.5999994</v>
      </c>
      <c r="H22" s="18">
        <f t="shared" ca="1" si="0"/>
        <v>2220939296.0999999</v>
      </c>
      <c r="I22" s="18">
        <f t="shared" ca="1" si="0"/>
        <v>8671380511.5900002</v>
      </c>
      <c r="J22" s="18">
        <f t="shared" ca="1" si="0"/>
        <v>1287754240.9300001</v>
      </c>
      <c r="K22" s="18">
        <f t="shared" ca="1" si="0"/>
        <v>8.3699999999999992</v>
      </c>
      <c r="L22" s="18">
        <f t="shared" ca="1" si="0"/>
        <v>0</v>
      </c>
      <c r="M22" s="18">
        <f t="shared" ca="1" si="0"/>
        <v>14178.01</v>
      </c>
      <c r="N22" s="18">
        <f t="shared" ca="1" si="0"/>
        <v>0</v>
      </c>
      <c r="O22" s="19">
        <f t="shared" ca="1" si="3"/>
        <v>22816433360.43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3001559717.2299995</v>
      </c>
      <c r="E23" s="18">
        <f t="shared" ref="E23:N38" ca="1" si="4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252653808</v>
      </c>
      <c r="F23" s="18">
        <f t="shared" ca="1" si="4"/>
        <v>1492756980.580456</v>
      </c>
      <c r="G23" s="18">
        <f t="shared" ca="1" si="4"/>
        <v>1256148928.6495433</v>
      </c>
      <c r="H23" s="18">
        <f t="shared" ca="1" si="4"/>
        <v>664797808.71000004</v>
      </c>
      <c r="I23" s="18">
        <f t="shared" ca="1" si="4"/>
        <v>435450293.06999999</v>
      </c>
      <c r="J23" s="18">
        <f t="shared" ca="1" si="4"/>
        <v>5851846.2300000004</v>
      </c>
      <c r="K23" s="18">
        <f t="shared" ca="1" si="4"/>
        <v>9741254.0299999993</v>
      </c>
      <c r="L23" s="18">
        <f t="shared" ca="1" si="4"/>
        <v>0</v>
      </c>
      <c r="M23" s="18">
        <f t="shared" ca="1" si="4"/>
        <v>1969627.18</v>
      </c>
      <c r="N23" s="18">
        <f t="shared" ca="1" si="4"/>
        <v>0</v>
      </c>
      <c r="O23" s="19">
        <f t="shared" ca="1" si="3"/>
        <v>4119370546.4499998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381164746.09999967</v>
      </c>
      <c r="E24" s="18">
        <f t="shared" ca="1" si="4"/>
        <v>41701792.729999796</v>
      </c>
      <c r="F24" s="18">
        <f t="shared" ca="1" si="4"/>
        <v>210189823.37</v>
      </c>
      <c r="G24" s="18">
        <f t="shared" ca="1" si="4"/>
        <v>129273129.99999991</v>
      </c>
      <c r="H24" s="18">
        <f t="shared" ca="1" si="4"/>
        <v>172096217.97000113</v>
      </c>
      <c r="I24" s="18">
        <f t="shared" ca="1" si="4"/>
        <v>740119195.72999883</v>
      </c>
      <c r="J24" s="18">
        <f t="shared" ca="1" si="4"/>
        <v>14992656.819999991</v>
      </c>
      <c r="K24" s="18">
        <f t="shared" ca="1" si="4"/>
        <v>13451124.71999998</v>
      </c>
      <c r="L24" s="18">
        <f t="shared" ca="1" si="4"/>
        <v>0</v>
      </c>
      <c r="M24" s="18">
        <f t="shared" ca="1" si="4"/>
        <v>0</v>
      </c>
      <c r="N24" s="18">
        <f t="shared" ca="1" si="4"/>
        <v>0</v>
      </c>
      <c r="O24" s="19">
        <f t="shared" ca="1" si="3"/>
        <v>1321823941.3399997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9">
        <f t="shared" ref="D25:D72" ca="1" si="5">+E25+F25+G25</f>
        <v>18950693.680000003</v>
      </c>
      <c r="E25" s="18">
        <f t="shared" ca="1" si="4"/>
        <v>5730316.5136630004</v>
      </c>
      <c r="F25" s="18">
        <f t="shared" ca="1" si="4"/>
        <v>9265444.0580330007</v>
      </c>
      <c r="G25" s="18">
        <f t="shared" ca="1" si="4"/>
        <v>3954933.1083040005</v>
      </c>
      <c r="H25" s="18">
        <f t="shared" ca="1" si="4"/>
        <v>34331322.839999996</v>
      </c>
      <c r="I25" s="18">
        <f t="shared" ca="1" si="4"/>
        <v>63937072.807551995</v>
      </c>
      <c r="J25" s="18">
        <f t="shared" ca="1" si="4"/>
        <v>269487.10551799997</v>
      </c>
      <c r="K25" s="18">
        <f t="shared" ca="1" si="4"/>
        <v>685627.99102200009</v>
      </c>
      <c r="L25" s="18">
        <f t="shared" ca="1" si="4"/>
        <v>0</v>
      </c>
      <c r="M25" s="18">
        <f t="shared" ca="1" si="4"/>
        <v>119061.09697900004</v>
      </c>
      <c r="N25" s="18">
        <f t="shared" ca="1" si="4"/>
        <v>0</v>
      </c>
      <c r="O25" s="19">
        <f t="shared" ref="O25:O36" ca="1" si="6">D25+SUM(H25:N25)</f>
        <v>118293265.521071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9">
        <f t="shared" ca="1" si="5"/>
        <v>2575677891.4099998</v>
      </c>
      <c r="E26" s="18">
        <f t="shared" ca="1" si="4"/>
        <v>271070453.55079871</v>
      </c>
      <c r="F26" s="18">
        <f t="shared" ca="1" si="4"/>
        <v>2052897089.7237868</v>
      </c>
      <c r="G26" s="18">
        <f t="shared" ca="1" si="4"/>
        <v>251710348.13541424</v>
      </c>
      <c r="H26" s="18">
        <f t="shared" ca="1" si="4"/>
        <v>153034018.19</v>
      </c>
      <c r="I26" s="18">
        <f t="shared" ca="1" si="4"/>
        <v>0</v>
      </c>
      <c r="J26" s="18">
        <f t="shared" ca="1" si="4"/>
        <v>0</v>
      </c>
      <c r="K26" s="18">
        <f t="shared" ca="1" si="4"/>
        <v>0</v>
      </c>
      <c r="L26" s="18">
        <f t="shared" ca="1" si="4"/>
        <v>0</v>
      </c>
      <c r="M26" s="18">
        <f t="shared" ca="1" si="4"/>
        <v>0</v>
      </c>
      <c r="N26" s="18">
        <f t="shared" ca="1" si="4"/>
        <v>0</v>
      </c>
      <c r="O26" s="19">
        <f t="shared" ca="1" si="6"/>
        <v>2728711909.5999999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9">
        <f t="shared" ca="1" si="5"/>
        <v>1059085569.1499999</v>
      </c>
      <c r="E27" s="18">
        <f t="shared" ca="1" si="4"/>
        <v>58752571.140000001</v>
      </c>
      <c r="F27" s="18">
        <f t="shared" ca="1" si="4"/>
        <v>107880039.66</v>
      </c>
      <c r="G27" s="18">
        <f t="shared" ca="1" si="4"/>
        <v>892452958.3499999</v>
      </c>
      <c r="H27" s="18">
        <f t="shared" ca="1" si="4"/>
        <v>452168655.97000003</v>
      </c>
      <c r="I27" s="18">
        <f t="shared" ca="1" si="4"/>
        <v>1228021977.1600001</v>
      </c>
      <c r="J27" s="18">
        <f t="shared" ca="1" si="4"/>
        <v>58764470</v>
      </c>
      <c r="K27" s="18">
        <f t="shared" ca="1" si="4"/>
        <v>20034309.239999998</v>
      </c>
      <c r="L27" s="18">
        <f t="shared" ca="1" si="4"/>
        <v>0</v>
      </c>
      <c r="M27" s="18">
        <f t="shared" ca="1" si="4"/>
        <v>19422111.66</v>
      </c>
      <c r="N27" s="18">
        <f t="shared" ca="1" si="4"/>
        <v>0</v>
      </c>
      <c r="O27" s="19">
        <f t="shared" ca="1" si="6"/>
        <v>2837497093.1800003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9">
        <f t="shared" ca="1" si="5"/>
        <v>385169592.83999997</v>
      </c>
      <c r="E28" s="18">
        <f t="shared" ca="1" si="4"/>
        <v>3813742.8</v>
      </c>
      <c r="F28" s="18">
        <f t="shared" ca="1" si="4"/>
        <v>299498205.70999998</v>
      </c>
      <c r="G28" s="18">
        <f t="shared" ca="1" si="4"/>
        <v>81857644.329999998</v>
      </c>
      <c r="H28" s="18">
        <f t="shared" ca="1" si="4"/>
        <v>7282575.6900000004</v>
      </c>
      <c r="I28" s="18">
        <f t="shared" ca="1" si="4"/>
        <v>0</v>
      </c>
      <c r="J28" s="18">
        <f t="shared" ca="1" si="4"/>
        <v>0</v>
      </c>
      <c r="K28" s="18">
        <f t="shared" ca="1" si="4"/>
        <v>0</v>
      </c>
      <c r="L28" s="18">
        <f t="shared" ca="1" si="4"/>
        <v>0</v>
      </c>
      <c r="M28" s="18">
        <f t="shared" ca="1" si="4"/>
        <v>0</v>
      </c>
      <c r="N28" s="18">
        <f t="shared" ca="1" si="4"/>
        <v>0</v>
      </c>
      <c r="O28" s="19">
        <f t="shared" ca="1" si="6"/>
        <v>392452168.52999997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9">
        <f t="shared" ca="1" si="5"/>
        <v>1083239971.5418003</v>
      </c>
      <c r="E29" s="18">
        <f t="shared" ca="1" si="4"/>
        <v>115184958.1001503</v>
      </c>
      <c r="F29" s="18">
        <f t="shared" ca="1" si="4"/>
        <v>684373451.71651876</v>
      </c>
      <c r="G29" s="18">
        <f t="shared" ca="1" si="4"/>
        <v>283681561.72513115</v>
      </c>
      <c r="H29" s="18">
        <f t="shared" ca="1" si="4"/>
        <v>568981689.96000004</v>
      </c>
      <c r="I29" s="18">
        <f t="shared" ca="1" si="4"/>
        <v>2969903742.4238</v>
      </c>
      <c r="J29" s="18">
        <f t="shared" ca="1" si="4"/>
        <v>132196340.8022</v>
      </c>
      <c r="K29" s="18">
        <f t="shared" ca="1" si="4"/>
        <v>297036547.3994</v>
      </c>
      <c r="L29" s="18">
        <f t="shared" ca="1" si="4"/>
        <v>0</v>
      </c>
      <c r="M29" s="18">
        <f t="shared" ca="1" si="4"/>
        <v>122506707.94410001</v>
      </c>
      <c r="N29" s="18">
        <f t="shared" ca="1" si="4"/>
        <v>0</v>
      </c>
      <c r="O29" s="19">
        <f t="shared" ca="1" si="6"/>
        <v>5173865000.0712996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9">
        <f t="shared" ca="1" si="5"/>
        <v>20715153.020000108</v>
      </c>
      <c r="E30" s="18">
        <f t="shared" ca="1" si="4"/>
        <v>7039524.064835595</v>
      </c>
      <c r="F30" s="18">
        <f t="shared" ca="1" si="4"/>
        <v>7433532.8867289182</v>
      </c>
      <c r="G30" s="18">
        <f t="shared" ca="1" si="4"/>
        <v>6242096.0684355954</v>
      </c>
      <c r="H30" s="18">
        <f t="shared" ca="1" si="4"/>
        <v>29442287.169999857</v>
      </c>
      <c r="I30" s="18">
        <f t="shared" ca="1" si="4"/>
        <v>69104113.720000014</v>
      </c>
      <c r="J30" s="18">
        <f t="shared" ca="1" si="4"/>
        <v>2689672.5799999945</v>
      </c>
      <c r="K30" s="18">
        <f t="shared" ca="1" si="4"/>
        <v>4562057.1499999855</v>
      </c>
      <c r="L30" s="18">
        <f t="shared" ca="1" si="4"/>
        <v>0</v>
      </c>
      <c r="M30" s="18">
        <f t="shared" ca="1" si="4"/>
        <v>2010992.93</v>
      </c>
      <c r="N30" s="18">
        <f t="shared" ca="1" si="4"/>
        <v>0</v>
      </c>
      <c r="O30" s="19">
        <f t="shared" ca="1" si="6"/>
        <v>128524276.56999996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9">
        <f t="shared" ca="1" si="5"/>
        <v>715617216.42080808</v>
      </c>
      <c r="E31" s="18">
        <f t="shared" ca="1" si="4"/>
        <v>59148883.526251003</v>
      </c>
      <c r="F31" s="18">
        <f t="shared" ca="1" si="4"/>
        <v>187011700.80146497</v>
      </c>
      <c r="G31" s="18">
        <f t="shared" ca="1" si="4"/>
        <v>469456632.09309208</v>
      </c>
      <c r="H31" s="18">
        <f t="shared" ca="1" si="4"/>
        <v>180139929.26000002</v>
      </c>
      <c r="I31" s="18">
        <f t="shared" ca="1" si="4"/>
        <v>2294899555.7753849</v>
      </c>
      <c r="J31" s="18">
        <f t="shared" ca="1" si="4"/>
        <v>42624299.010215998</v>
      </c>
      <c r="K31" s="18">
        <f t="shared" ca="1" si="4"/>
        <v>39654163.240216002</v>
      </c>
      <c r="L31" s="18">
        <f t="shared" ca="1" si="4"/>
        <v>0</v>
      </c>
      <c r="M31" s="18">
        <f t="shared" ca="1" si="4"/>
        <v>37772061.290215999</v>
      </c>
      <c r="N31" s="18">
        <f t="shared" ca="1" si="4"/>
        <v>0</v>
      </c>
      <c r="O31" s="19">
        <f t="shared" ca="1" si="6"/>
        <v>3310707224.9968405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9">
        <f t="shared" ca="1" si="5"/>
        <v>456856348.05003506</v>
      </c>
      <c r="E32" s="18">
        <f t="shared" ca="1" si="4"/>
        <v>102405991.24002041</v>
      </c>
      <c r="F32" s="18">
        <f t="shared" ca="1" si="4"/>
        <v>156709406.7699998</v>
      </c>
      <c r="G32" s="18">
        <f t="shared" ca="1" si="4"/>
        <v>197740950.04001486</v>
      </c>
      <c r="H32" s="18">
        <f t="shared" ca="1" si="4"/>
        <v>703091989.99011159</v>
      </c>
      <c r="I32" s="18">
        <f t="shared" ca="1" si="4"/>
        <v>1357844511.9799614</v>
      </c>
      <c r="J32" s="18">
        <f t="shared" ca="1" si="4"/>
        <v>108568649.71002196</v>
      </c>
      <c r="K32" s="18">
        <f t="shared" ca="1" si="4"/>
        <v>43500401.219997168</v>
      </c>
      <c r="L32" s="18">
        <f t="shared" ca="1" si="4"/>
        <v>0</v>
      </c>
      <c r="M32" s="18">
        <f t="shared" ca="1" si="4"/>
        <v>49287190.529996894</v>
      </c>
      <c r="N32" s="18">
        <f t="shared" ca="1" si="4"/>
        <v>0</v>
      </c>
      <c r="O32" s="19">
        <f t="shared" ca="1" si="6"/>
        <v>2719149091.480124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9">
        <f t="shared" ca="1" si="5"/>
        <v>26931543.419999965</v>
      </c>
      <c r="E33" s="18">
        <f t="shared" ca="1" si="4"/>
        <v>6468340.929999969</v>
      </c>
      <c r="F33" s="18">
        <f t="shared" ca="1" si="4"/>
        <v>233243.05</v>
      </c>
      <c r="G33" s="18">
        <f t="shared" ca="1" si="4"/>
        <v>20229959.439999994</v>
      </c>
      <c r="H33" s="18">
        <f t="shared" ca="1" si="4"/>
        <v>218051172.43999901</v>
      </c>
      <c r="I33" s="18">
        <f t="shared" ca="1" si="4"/>
        <v>34272815.370000705</v>
      </c>
      <c r="J33" s="18">
        <f t="shared" ca="1" si="4"/>
        <v>385397.95000000024</v>
      </c>
      <c r="K33" s="18">
        <f t="shared" ca="1" si="4"/>
        <v>476420.23999999987</v>
      </c>
      <c r="L33" s="18">
        <f t="shared" ca="1" si="4"/>
        <v>0</v>
      </c>
      <c r="M33" s="18">
        <f t="shared" ca="1" si="4"/>
        <v>1684467.3399999936</v>
      </c>
      <c r="N33" s="18">
        <f t="shared" ca="1" si="4"/>
        <v>0</v>
      </c>
      <c r="O33" s="19">
        <f t="shared" ca="1" si="6"/>
        <v>281801816.75999969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9">
        <f t="shared" ca="1" si="5"/>
        <v>152693856.99000001</v>
      </c>
      <c r="E34" s="18">
        <f t="shared" ca="1" si="4"/>
        <v>27529629.849999998</v>
      </c>
      <c r="F34" s="18">
        <f t="shared" ca="1" si="4"/>
        <v>125164227.14000002</v>
      </c>
      <c r="G34" s="18">
        <f t="shared" ca="1" si="4"/>
        <v>0</v>
      </c>
      <c r="H34" s="18">
        <f t="shared" ca="1" si="4"/>
        <v>39981446.359999999</v>
      </c>
      <c r="I34" s="18">
        <f t="shared" ca="1" si="4"/>
        <v>671372019.16000009</v>
      </c>
      <c r="J34" s="18">
        <f t="shared" ca="1" si="4"/>
        <v>19115453.09</v>
      </c>
      <c r="K34" s="18">
        <f t="shared" ca="1" si="4"/>
        <v>17299587.920000002</v>
      </c>
      <c r="L34" s="18">
        <f t="shared" ca="1" si="4"/>
        <v>0</v>
      </c>
      <c r="M34" s="18">
        <f t="shared" ca="1" si="4"/>
        <v>5247563.76</v>
      </c>
      <c r="N34" s="18">
        <f t="shared" ca="1" si="4"/>
        <v>0</v>
      </c>
      <c r="O34" s="19">
        <f t="shared" ca="1" si="6"/>
        <v>905709927.28000009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9">
        <f t="shared" ca="1" si="5"/>
        <v>38555176.920000002</v>
      </c>
      <c r="E35" s="18">
        <f t="shared" ca="1" si="4"/>
        <v>10064688.92</v>
      </c>
      <c r="F35" s="18">
        <f t="shared" ca="1" si="4"/>
        <v>10955639</v>
      </c>
      <c r="G35" s="18">
        <f t="shared" ca="1" si="4"/>
        <v>17534849</v>
      </c>
      <c r="H35" s="18">
        <f t="shared" ca="1" si="4"/>
        <v>36924676.25</v>
      </c>
      <c r="I35" s="18">
        <f t="shared" ca="1" si="4"/>
        <v>70895773.629999995</v>
      </c>
      <c r="J35" s="18">
        <f t="shared" ca="1" si="4"/>
        <v>4211959.09</v>
      </c>
      <c r="K35" s="18">
        <f t="shared" ca="1" si="4"/>
        <v>0</v>
      </c>
      <c r="L35" s="18">
        <f t="shared" ca="1" si="4"/>
        <v>0</v>
      </c>
      <c r="M35" s="18">
        <f t="shared" ca="1" si="4"/>
        <v>0</v>
      </c>
      <c r="N35" s="18">
        <f t="shared" ca="1" si="4"/>
        <v>0</v>
      </c>
      <c r="O35" s="19">
        <f t="shared" ca="1" si="6"/>
        <v>150587585.88999999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9">
        <f t="shared" ca="1" si="5"/>
        <v>0</v>
      </c>
      <c r="E36" s="18">
        <f t="shared" ca="1" si="4"/>
        <v>0</v>
      </c>
      <c r="F36" s="18">
        <f t="shared" ca="1" si="4"/>
        <v>0</v>
      </c>
      <c r="G36" s="18">
        <f t="shared" ca="1" si="4"/>
        <v>0</v>
      </c>
      <c r="H36" s="18">
        <f t="shared" ca="1" si="4"/>
        <v>0</v>
      </c>
      <c r="I36" s="18">
        <f t="shared" ca="1" si="4"/>
        <v>0</v>
      </c>
      <c r="J36" s="18">
        <f t="shared" ca="1" si="4"/>
        <v>0</v>
      </c>
      <c r="K36" s="18">
        <f t="shared" ca="1" si="4"/>
        <v>0</v>
      </c>
      <c r="L36" s="18">
        <f t="shared" ca="1" si="4"/>
        <v>0</v>
      </c>
      <c r="M36" s="18">
        <f t="shared" ca="1" si="4"/>
        <v>0</v>
      </c>
      <c r="N36" s="18">
        <f t="shared" ca="1" si="4"/>
        <v>0</v>
      </c>
      <c r="O36" s="19">
        <f t="shared" ca="1" si="6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9">
        <f t="shared" ca="1" si="5"/>
        <v>2244613206.1999607</v>
      </c>
      <c r="E37" s="18">
        <f t="shared" ca="1" si="4"/>
        <v>158259042.17996997</v>
      </c>
      <c r="F37" s="18">
        <f t="shared" ca="1" si="4"/>
        <v>1500277159.8399899</v>
      </c>
      <c r="G37" s="18">
        <f t="shared" ca="1" si="4"/>
        <v>586077004.18000102</v>
      </c>
      <c r="H37" s="18">
        <f t="shared" ca="1" si="4"/>
        <v>55741827.049999997</v>
      </c>
      <c r="I37" s="18">
        <f t="shared" ca="1" si="4"/>
        <v>0</v>
      </c>
      <c r="J37" s="18">
        <f t="shared" ca="1" si="4"/>
        <v>0</v>
      </c>
      <c r="K37" s="18">
        <f t="shared" ca="1" si="4"/>
        <v>0</v>
      </c>
      <c r="L37" s="18">
        <f t="shared" ca="1" si="4"/>
        <v>0</v>
      </c>
      <c r="M37" s="18">
        <f t="shared" ca="1" si="4"/>
        <v>0</v>
      </c>
      <c r="N37" s="18">
        <f t="shared" ca="1" si="4"/>
        <v>0</v>
      </c>
      <c r="O37" s="19">
        <f t="shared" ref="O37:O44" ca="1" si="7">D37+SUM(H37:N37)</f>
        <v>2300355033.2499609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9">
        <f t="shared" ca="1" si="5"/>
        <v>204813697.87</v>
      </c>
      <c r="E38" s="18">
        <f t="shared" ca="1" si="4"/>
        <v>175670783</v>
      </c>
      <c r="F38" s="18">
        <f t="shared" ca="1" si="4"/>
        <v>29142914.870000001</v>
      </c>
      <c r="G38" s="18">
        <f t="shared" ca="1" si="4"/>
        <v>0</v>
      </c>
      <c r="H38" s="18">
        <f t="shared" ca="1" si="4"/>
        <v>359810986.74000001</v>
      </c>
      <c r="I38" s="18">
        <f t="shared" ca="1" si="4"/>
        <v>0</v>
      </c>
      <c r="J38" s="18">
        <f t="shared" ca="1" si="4"/>
        <v>0</v>
      </c>
      <c r="K38" s="18">
        <f t="shared" ca="1" si="4"/>
        <v>0</v>
      </c>
      <c r="L38" s="18">
        <f t="shared" ca="1" si="4"/>
        <v>0</v>
      </c>
      <c r="M38" s="18">
        <f t="shared" ca="1" si="4"/>
        <v>0</v>
      </c>
      <c r="N38" s="18">
        <f t="shared" ca="1" si="4"/>
        <v>0</v>
      </c>
      <c r="O38" s="19">
        <f t="shared" ca="1" si="7"/>
        <v>564624684.61000001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9">
        <f t="shared" ca="1" si="5"/>
        <v>42252173.230000004</v>
      </c>
      <c r="E39" s="18">
        <f t="shared" ref="E39:N54" ca="1" si="8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4326289.6800000006</v>
      </c>
      <c r="F39" s="18">
        <f t="shared" ca="1" si="8"/>
        <v>26153746.530000001</v>
      </c>
      <c r="G39" s="18">
        <f t="shared" ca="1" si="8"/>
        <v>11772137.020000001</v>
      </c>
      <c r="H39" s="18">
        <f t="shared" ca="1" si="8"/>
        <v>119171678.67</v>
      </c>
      <c r="I39" s="18">
        <f t="shared" ca="1" si="8"/>
        <v>143946153.34000003</v>
      </c>
      <c r="J39" s="18">
        <f t="shared" ca="1" si="8"/>
        <v>2532366.7200000007</v>
      </c>
      <c r="K39" s="18">
        <f t="shared" ca="1" si="8"/>
        <v>0</v>
      </c>
      <c r="L39" s="18">
        <f t="shared" ca="1" si="8"/>
        <v>0</v>
      </c>
      <c r="M39" s="18">
        <f t="shared" ca="1" si="8"/>
        <v>2687155.46</v>
      </c>
      <c r="N39" s="18">
        <f t="shared" ca="1" si="8"/>
        <v>0</v>
      </c>
      <c r="O39" s="19">
        <f t="shared" ca="1" si="7"/>
        <v>310589527.42000008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9">
        <f t="shared" ca="1" si="5"/>
        <v>17114079.579999998</v>
      </c>
      <c r="E40" s="18">
        <f t="shared" ca="1" si="8"/>
        <v>1752522.9</v>
      </c>
      <c r="F40" s="18">
        <f t="shared" ca="1" si="8"/>
        <v>7905964.6399999997</v>
      </c>
      <c r="G40" s="18">
        <f t="shared" ca="1" si="8"/>
        <v>7455592.04</v>
      </c>
      <c r="H40" s="18">
        <f t="shared" ca="1" si="8"/>
        <v>21893646.300000001</v>
      </c>
      <c r="I40" s="18">
        <f t="shared" ca="1" si="8"/>
        <v>103571429.25</v>
      </c>
      <c r="J40" s="18">
        <f t="shared" ca="1" si="8"/>
        <v>2069642.21</v>
      </c>
      <c r="K40" s="18">
        <f t="shared" ca="1" si="8"/>
        <v>0</v>
      </c>
      <c r="L40" s="18">
        <f t="shared" ca="1" si="8"/>
        <v>0</v>
      </c>
      <c r="M40" s="18">
        <f t="shared" ca="1" si="8"/>
        <v>0</v>
      </c>
      <c r="N40" s="18">
        <f t="shared" ca="1" si="8"/>
        <v>0</v>
      </c>
      <c r="O40" s="19">
        <f t="shared" ca="1" si="7"/>
        <v>144648797.33999997</v>
      </c>
    </row>
    <row r="41" spans="1:15" ht="12.75" customHeight="1">
      <c r="A41" s="55" t="s">
        <v>215</v>
      </c>
      <c r="B41" s="17">
        <v>1048</v>
      </c>
      <c r="C41" s="56" t="s">
        <v>147</v>
      </c>
      <c r="D41" s="19">
        <f t="shared" ca="1" si="5"/>
        <v>128703671.72000277</v>
      </c>
      <c r="E41" s="18">
        <f t="shared" ca="1" si="8"/>
        <v>59328288.290002301</v>
      </c>
      <c r="F41" s="18">
        <f t="shared" ca="1" si="8"/>
        <v>25426701.800000086</v>
      </c>
      <c r="G41" s="18">
        <f t="shared" ca="1" si="8"/>
        <v>43948681.630000383</v>
      </c>
      <c r="H41" s="18">
        <f t="shared" ca="1" si="8"/>
        <v>129962727.90999945</v>
      </c>
      <c r="I41" s="18">
        <f t="shared" ca="1" si="8"/>
        <v>954390910.369964</v>
      </c>
      <c r="J41" s="18">
        <f t="shared" ca="1" si="8"/>
        <v>49138206.509998947</v>
      </c>
      <c r="K41" s="18">
        <f t="shared" ca="1" si="8"/>
        <v>18601357.170001306</v>
      </c>
      <c r="L41" s="18">
        <f t="shared" ca="1" si="8"/>
        <v>0</v>
      </c>
      <c r="M41" s="18">
        <f t="shared" ca="1" si="8"/>
        <v>391529386.22999519</v>
      </c>
      <c r="N41" s="18">
        <f t="shared" ca="1" si="8"/>
        <v>0</v>
      </c>
      <c r="O41" s="19">
        <f t="shared" ref="O41" ca="1" si="9">D41+SUM(H41:N41)</f>
        <v>1672326259.9099617</v>
      </c>
    </row>
    <row r="42" spans="1:15" ht="12.75" customHeight="1">
      <c r="A42" s="55" t="s">
        <v>217</v>
      </c>
      <c r="B42" s="17">
        <v>1049</v>
      </c>
      <c r="C42" s="56" t="s">
        <v>147</v>
      </c>
      <c r="D42" s="19">
        <f t="shared" ca="1" si="5"/>
        <v>10243623.869999941</v>
      </c>
      <c r="E42" s="18">
        <f t="shared" ca="1" si="8"/>
        <v>5747968.1299999533</v>
      </c>
      <c r="F42" s="18">
        <f t="shared" ca="1" si="8"/>
        <v>0</v>
      </c>
      <c r="G42" s="18">
        <f t="shared" ca="1" si="8"/>
        <v>4495655.7399999872</v>
      </c>
      <c r="H42" s="18">
        <f t="shared" ca="1" si="8"/>
        <v>54002746.06999889</v>
      </c>
      <c r="I42" s="18">
        <f t="shared" ca="1" si="8"/>
        <v>49150938.760000341</v>
      </c>
      <c r="J42" s="18">
        <f t="shared" ca="1" si="8"/>
        <v>838897.01000000292</v>
      </c>
      <c r="K42" s="18">
        <f t="shared" ca="1" si="8"/>
        <v>728879.47000000346</v>
      </c>
      <c r="L42" s="18">
        <f t="shared" ca="1" si="8"/>
        <v>0</v>
      </c>
      <c r="M42" s="18">
        <f t="shared" ca="1" si="8"/>
        <v>729768.36000000336</v>
      </c>
      <c r="N42" s="18">
        <f t="shared" ca="1" si="8"/>
        <v>0</v>
      </c>
      <c r="O42" s="19">
        <f t="shared" ca="1" si="7"/>
        <v>115694853.53999919</v>
      </c>
    </row>
    <row r="43" spans="1:15" ht="12.75" customHeight="1">
      <c r="A43" s="55" t="s">
        <v>219</v>
      </c>
      <c r="B43" s="17">
        <v>1051</v>
      </c>
      <c r="C43" s="56" t="s">
        <v>147</v>
      </c>
      <c r="D43" s="19">
        <f t="shared" ca="1" si="5"/>
        <v>-1509612.84</v>
      </c>
      <c r="E43" s="18">
        <f t="shared" ca="1" si="8"/>
        <v>-60323.61</v>
      </c>
      <c r="F43" s="18">
        <f t="shared" ca="1" si="8"/>
        <v>-1449289.23</v>
      </c>
      <c r="G43" s="18">
        <f t="shared" ca="1" si="8"/>
        <v>0</v>
      </c>
      <c r="H43" s="18">
        <f t="shared" ca="1" si="8"/>
        <v>0</v>
      </c>
      <c r="I43" s="18">
        <f t="shared" ca="1" si="8"/>
        <v>-1692073.8</v>
      </c>
      <c r="J43" s="18">
        <f t="shared" ca="1" si="8"/>
        <v>-346243.39999999997</v>
      </c>
      <c r="K43" s="18">
        <f t="shared" ca="1" si="8"/>
        <v>-942.71</v>
      </c>
      <c r="L43" s="18">
        <f t="shared" ca="1" si="8"/>
        <v>0</v>
      </c>
      <c r="M43" s="18">
        <f t="shared" ca="1" si="8"/>
        <v>-942.71</v>
      </c>
      <c r="N43" s="18">
        <f t="shared" ca="1" si="8"/>
        <v>0</v>
      </c>
      <c r="O43" s="19">
        <f t="shared" ca="1" si="7"/>
        <v>-3549815.46</v>
      </c>
    </row>
    <row r="44" spans="1:15" ht="12.75" customHeight="1">
      <c r="A44" s="55" t="s">
        <v>221</v>
      </c>
      <c r="B44" s="17">
        <v>1052</v>
      </c>
      <c r="C44" s="56" t="s">
        <v>147</v>
      </c>
      <c r="D44" s="19">
        <f t="shared" ca="1" si="5"/>
        <v>912702.00999999978</v>
      </c>
      <c r="E44" s="18">
        <f t="shared" ca="1" si="8"/>
        <v>79363.049999999974</v>
      </c>
      <c r="F44" s="18">
        <f t="shared" ca="1" si="8"/>
        <v>0</v>
      </c>
      <c r="G44" s="18">
        <f t="shared" ca="1" si="8"/>
        <v>833338.95999999985</v>
      </c>
      <c r="H44" s="18">
        <f t="shared" ca="1" si="8"/>
        <v>1678208.3000000012</v>
      </c>
      <c r="I44" s="18">
        <f t="shared" ca="1" si="8"/>
        <v>15895923.560000006</v>
      </c>
      <c r="J44" s="18">
        <f t="shared" ca="1" si="8"/>
        <v>248447.28999999992</v>
      </c>
      <c r="K44" s="18">
        <f t="shared" ca="1" si="8"/>
        <v>112655.49000000002</v>
      </c>
      <c r="L44" s="18">
        <f t="shared" ca="1" si="8"/>
        <v>0</v>
      </c>
      <c r="M44" s="18">
        <f t="shared" ca="1" si="8"/>
        <v>42742.140000000021</v>
      </c>
      <c r="N44" s="18">
        <f t="shared" ca="1" si="8"/>
        <v>0</v>
      </c>
      <c r="O44" s="19">
        <f t="shared" ca="1" si="7"/>
        <v>18890678.790000007</v>
      </c>
    </row>
    <row r="45" spans="1:15" ht="12.75" customHeight="1">
      <c r="A45" s="55" t="s">
        <v>223</v>
      </c>
      <c r="B45" s="17">
        <v>1053</v>
      </c>
      <c r="C45" s="56" t="s">
        <v>147</v>
      </c>
      <c r="D45" s="19">
        <f t="shared" ca="1" si="5"/>
        <v>10864485.75</v>
      </c>
      <c r="E45" s="18">
        <f t="shared" ca="1" si="8"/>
        <v>10864485.75</v>
      </c>
      <c r="F45" s="18">
        <f t="shared" ca="1" si="8"/>
        <v>0</v>
      </c>
      <c r="G45" s="18">
        <f t="shared" ca="1" si="8"/>
        <v>0</v>
      </c>
      <c r="H45" s="18">
        <f t="shared" ca="1" si="8"/>
        <v>238182249.56999999</v>
      </c>
      <c r="I45" s="18">
        <f t="shared" ca="1" si="8"/>
        <v>83304895.669999987</v>
      </c>
      <c r="J45" s="18">
        <f t="shared" ca="1" si="8"/>
        <v>435500.37000000005</v>
      </c>
      <c r="K45" s="18">
        <f t="shared" ca="1" si="8"/>
        <v>1302972.8099999998</v>
      </c>
      <c r="L45" s="18">
        <f t="shared" ca="1" si="8"/>
        <v>0</v>
      </c>
      <c r="M45" s="18">
        <f t="shared" ca="1" si="8"/>
        <v>618861.66999999993</v>
      </c>
      <c r="N45" s="18">
        <f t="shared" ca="1" si="8"/>
        <v>0</v>
      </c>
      <c r="O45" s="19">
        <f t="shared" ref="O45:O57" ca="1" si="10">D45+SUM(H45:N45)</f>
        <v>334708965.84000003</v>
      </c>
    </row>
    <row r="46" spans="1:15" ht="12.75" customHeight="1">
      <c r="A46" s="55" t="s">
        <v>225</v>
      </c>
      <c r="B46" s="17">
        <v>1055</v>
      </c>
      <c r="C46" s="56" t="s">
        <v>147</v>
      </c>
      <c r="D46" s="19">
        <f t="shared" ca="1" si="5"/>
        <v>-40954.04</v>
      </c>
      <c r="E46" s="18">
        <f t="shared" ca="1" si="8"/>
        <v>-15079.24</v>
      </c>
      <c r="F46" s="18">
        <f t="shared" ca="1" si="8"/>
        <v>-25874.799999999999</v>
      </c>
      <c r="G46" s="18">
        <f t="shared" ca="1" si="8"/>
        <v>0</v>
      </c>
      <c r="H46" s="18">
        <f t="shared" ca="1" si="8"/>
        <v>194.18</v>
      </c>
      <c r="I46" s="18">
        <f t="shared" ca="1" si="8"/>
        <v>-349825.93</v>
      </c>
      <c r="J46" s="18">
        <f t="shared" ca="1" si="8"/>
        <v>-5965.6</v>
      </c>
      <c r="K46" s="18">
        <f t="shared" ca="1" si="8"/>
        <v>-16267.77</v>
      </c>
      <c r="L46" s="18">
        <f t="shared" ca="1" si="8"/>
        <v>0</v>
      </c>
      <c r="M46" s="18">
        <f t="shared" ca="1" si="8"/>
        <v>-5422.59</v>
      </c>
      <c r="N46" s="18">
        <f t="shared" ca="1" si="8"/>
        <v>0</v>
      </c>
      <c r="O46" s="19">
        <f t="shared" ca="1" si="10"/>
        <v>-418241.75</v>
      </c>
    </row>
    <row r="47" spans="1:15" ht="12.75" customHeight="1">
      <c r="A47" s="55" t="s">
        <v>227</v>
      </c>
      <c r="B47" s="17">
        <v>1056</v>
      </c>
      <c r="C47" s="56" t="s">
        <v>147</v>
      </c>
      <c r="D47" s="19">
        <f t="shared" ca="1" si="5"/>
        <v>106874.75999999969</v>
      </c>
      <c r="E47" s="18">
        <f t="shared" ca="1" si="8"/>
        <v>0</v>
      </c>
      <c r="F47" s="18">
        <f t="shared" ca="1" si="8"/>
        <v>68407.759999999689</v>
      </c>
      <c r="G47" s="18">
        <f t="shared" ca="1" si="8"/>
        <v>38467</v>
      </c>
      <c r="H47" s="18">
        <f t="shared" ca="1" si="8"/>
        <v>5741685.1400000006</v>
      </c>
      <c r="I47" s="18">
        <f t="shared" ca="1" si="8"/>
        <v>95850</v>
      </c>
      <c r="J47" s="18">
        <f t="shared" ca="1" si="8"/>
        <v>8052.5299999999888</v>
      </c>
      <c r="K47" s="18">
        <f t="shared" ca="1" si="8"/>
        <v>0</v>
      </c>
      <c r="L47" s="18">
        <f t="shared" ca="1" si="8"/>
        <v>0</v>
      </c>
      <c r="M47" s="18">
        <f t="shared" ca="1" si="8"/>
        <v>3102.530000000002</v>
      </c>
      <c r="N47" s="18">
        <f t="shared" ca="1" si="8"/>
        <v>0</v>
      </c>
      <c r="O47" s="19">
        <f t="shared" ca="1" si="10"/>
        <v>5955564.9600000009</v>
      </c>
    </row>
    <row r="48" spans="1:15" ht="12.75" customHeight="1">
      <c r="A48" s="55" t="s">
        <v>229</v>
      </c>
      <c r="B48" s="17">
        <v>1057</v>
      </c>
      <c r="C48" s="56" t="s">
        <v>147</v>
      </c>
      <c r="D48" s="19">
        <f t="shared" ca="1" si="5"/>
        <v>27469827.920000054</v>
      </c>
      <c r="E48" s="18">
        <f t="shared" ca="1" si="8"/>
        <v>16969059.070000056</v>
      </c>
      <c r="F48" s="18">
        <f t="shared" ca="1" si="8"/>
        <v>6664745.5999999931</v>
      </c>
      <c r="G48" s="18">
        <f t="shared" ca="1" si="8"/>
        <v>3836023.2500000051</v>
      </c>
      <c r="H48" s="18">
        <f t="shared" ca="1" si="8"/>
        <v>19348731.299999978</v>
      </c>
      <c r="I48" s="18">
        <f t="shared" ca="1" si="8"/>
        <v>75563881.859999925</v>
      </c>
      <c r="J48" s="18">
        <f t="shared" ca="1" si="8"/>
        <v>1186031.2600000007</v>
      </c>
      <c r="K48" s="18">
        <f t="shared" ca="1" si="8"/>
        <v>4371142.3900000136</v>
      </c>
      <c r="L48" s="18">
        <f t="shared" ca="1" si="8"/>
        <v>0</v>
      </c>
      <c r="M48" s="18">
        <f t="shared" ca="1" si="8"/>
        <v>667564.46000000054</v>
      </c>
      <c r="N48" s="18">
        <f t="shared" ca="1" si="8"/>
        <v>0</v>
      </c>
      <c r="O48" s="19">
        <f t="shared" ca="1" si="10"/>
        <v>128607179.18999997</v>
      </c>
    </row>
    <row r="49" spans="1:15" ht="12.75" customHeight="1">
      <c r="A49" s="55" t="s">
        <v>231</v>
      </c>
      <c r="B49" s="17">
        <v>1058</v>
      </c>
      <c r="C49" s="56" t="s">
        <v>147</v>
      </c>
      <c r="D49" s="19">
        <f t="shared" ca="1" si="5"/>
        <v>7400334.7300000004</v>
      </c>
      <c r="E49" s="18">
        <f t="shared" ca="1" si="8"/>
        <v>800503.24</v>
      </c>
      <c r="F49" s="18">
        <f t="shared" ca="1" si="8"/>
        <v>6599831.4900000002</v>
      </c>
      <c r="G49" s="18">
        <f t="shared" ca="1" si="8"/>
        <v>0</v>
      </c>
      <c r="H49" s="18">
        <f t="shared" ca="1" si="8"/>
        <v>42371741.090000004</v>
      </c>
      <c r="I49" s="18">
        <f t="shared" ca="1" si="8"/>
        <v>5091660.46</v>
      </c>
      <c r="J49" s="18">
        <f t="shared" ca="1" si="8"/>
        <v>939579</v>
      </c>
      <c r="K49" s="18">
        <f t="shared" ca="1" si="8"/>
        <v>700670.11</v>
      </c>
      <c r="L49" s="18">
        <f t="shared" ca="1" si="8"/>
        <v>0</v>
      </c>
      <c r="M49" s="18">
        <f t="shared" ca="1" si="8"/>
        <v>632280.6100000001</v>
      </c>
      <c r="N49" s="18">
        <f t="shared" ca="1" si="8"/>
        <v>0</v>
      </c>
      <c r="O49" s="19">
        <f t="shared" ref="O49:O52" ca="1" si="11">D49+SUM(H49:N49)</f>
        <v>57136266</v>
      </c>
    </row>
    <row r="50" spans="1:15" ht="12.75" customHeight="1">
      <c r="A50" s="55" t="s">
        <v>233</v>
      </c>
      <c r="B50" s="17">
        <v>1059</v>
      </c>
      <c r="C50" s="56" t="s">
        <v>147</v>
      </c>
      <c r="D50" s="19">
        <f t="shared" ca="1" si="5"/>
        <v>0</v>
      </c>
      <c r="E50" s="18">
        <f t="shared" ca="1" si="8"/>
        <v>0</v>
      </c>
      <c r="F50" s="18">
        <f t="shared" ca="1" si="8"/>
        <v>0</v>
      </c>
      <c r="G50" s="18">
        <f t="shared" ca="1" si="8"/>
        <v>0</v>
      </c>
      <c r="H50" s="18">
        <f t="shared" ca="1" si="8"/>
        <v>67556.53</v>
      </c>
      <c r="I50" s="18">
        <f t="shared" ca="1" si="8"/>
        <v>0</v>
      </c>
      <c r="J50" s="18">
        <f t="shared" ca="1" si="8"/>
        <v>0</v>
      </c>
      <c r="K50" s="18">
        <f t="shared" ca="1" si="8"/>
        <v>0</v>
      </c>
      <c r="L50" s="18">
        <f t="shared" ca="1" si="8"/>
        <v>0</v>
      </c>
      <c r="M50" s="18">
        <f t="shared" ca="1" si="8"/>
        <v>0</v>
      </c>
      <c r="N50" s="18">
        <f t="shared" ca="1" si="8"/>
        <v>0</v>
      </c>
      <c r="O50" s="19">
        <f t="shared" ca="1" si="11"/>
        <v>67556.53</v>
      </c>
    </row>
    <row r="51" spans="1:15" ht="12.75" customHeight="1">
      <c r="A51" s="55" t="s">
        <v>235</v>
      </c>
      <c r="B51" s="17">
        <v>1060</v>
      </c>
      <c r="C51" s="56" t="s">
        <v>147</v>
      </c>
      <c r="D51" s="19">
        <f t="shared" ca="1" si="5"/>
        <v>0</v>
      </c>
      <c r="E51" s="18">
        <f t="shared" ca="1" si="8"/>
        <v>0</v>
      </c>
      <c r="F51" s="18">
        <f t="shared" ca="1" si="8"/>
        <v>0</v>
      </c>
      <c r="G51" s="18">
        <f t="shared" ca="1" si="8"/>
        <v>0</v>
      </c>
      <c r="H51" s="18">
        <f t="shared" ca="1" si="8"/>
        <v>0</v>
      </c>
      <c r="I51" s="18">
        <f t="shared" ca="1" si="8"/>
        <v>0</v>
      </c>
      <c r="J51" s="18">
        <f t="shared" ca="1" si="8"/>
        <v>0</v>
      </c>
      <c r="K51" s="18">
        <f t="shared" ca="1" si="8"/>
        <v>0</v>
      </c>
      <c r="L51" s="18">
        <f t="shared" ca="1" si="8"/>
        <v>0</v>
      </c>
      <c r="M51" s="18">
        <f t="shared" ca="1" si="8"/>
        <v>0</v>
      </c>
      <c r="N51" s="18">
        <f t="shared" ca="1" si="8"/>
        <v>0</v>
      </c>
      <c r="O51" s="19">
        <f t="shared" ca="1" si="11"/>
        <v>0</v>
      </c>
    </row>
    <row r="52" spans="1:15" ht="12.75" customHeight="1">
      <c r="A52" s="55" t="s">
        <v>237</v>
      </c>
      <c r="B52" s="17">
        <v>1061</v>
      </c>
      <c r="C52" s="56" t="s">
        <v>147</v>
      </c>
      <c r="D52" s="19">
        <f t="shared" ca="1" si="5"/>
        <v>0</v>
      </c>
      <c r="E52" s="18">
        <f t="shared" ca="1" si="8"/>
        <v>0</v>
      </c>
      <c r="F52" s="18">
        <f t="shared" ca="1" si="8"/>
        <v>0</v>
      </c>
      <c r="G52" s="18">
        <f t="shared" ca="1" si="8"/>
        <v>0</v>
      </c>
      <c r="H52" s="18">
        <f t="shared" ca="1" si="8"/>
        <v>0</v>
      </c>
      <c r="I52" s="18">
        <f t="shared" ca="1" si="8"/>
        <v>0</v>
      </c>
      <c r="J52" s="18">
        <f t="shared" ca="1" si="8"/>
        <v>0</v>
      </c>
      <c r="K52" s="18">
        <f t="shared" ca="1" si="8"/>
        <v>0</v>
      </c>
      <c r="L52" s="18">
        <f t="shared" ca="1" si="8"/>
        <v>0</v>
      </c>
      <c r="M52" s="18">
        <f t="shared" ca="1" si="8"/>
        <v>0</v>
      </c>
      <c r="N52" s="18">
        <f t="shared" ca="1" si="8"/>
        <v>0</v>
      </c>
      <c r="O52" s="19">
        <f t="shared" ca="1" si="11"/>
        <v>0</v>
      </c>
    </row>
    <row r="53" spans="1:15" ht="12.75" customHeight="1">
      <c r="A53" s="55" t="s">
        <v>239</v>
      </c>
      <c r="B53" s="17">
        <v>2001</v>
      </c>
      <c r="C53" s="56" t="s">
        <v>147</v>
      </c>
      <c r="D53" s="19">
        <f t="shared" ca="1" si="5"/>
        <v>0</v>
      </c>
      <c r="E53" s="18">
        <f t="shared" ca="1" si="8"/>
        <v>0</v>
      </c>
      <c r="F53" s="18">
        <f t="shared" ca="1" si="8"/>
        <v>0</v>
      </c>
      <c r="G53" s="18">
        <f t="shared" ca="1" si="8"/>
        <v>0</v>
      </c>
      <c r="H53" s="18">
        <f t="shared" ca="1" si="8"/>
        <v>0</v>
      </c>
      <c r="I53" s="18">
        <f t="shared" ca="1" si="8"/>
        <v>0</v>
      </c>
      <c r="J53" s="18">
        <f t="shared" ca="1" si="8"/>
        <v>0</v>
      </c>
      <c r="K53" s="18">
        <f t="shared" ca="1" si="8"/>
        <v>0</v>
      </c>
      <c r="L53" s="18">
        <f t="shared" ca="1" si="8"/>
        <v>0</v>
      </c>
      <c r="M53" s="18">
        <f t="shared" ca="1" si="8"/>
        <v>0</v>
      </c>
      <c r="N53" s="18">
        <f t="shared" ca="1" si="8"/>
        <v>0</v>
      </c>
      <c r="O53" s="19">
        <f t="shared" ca="1" si="10"/>
        <v>0</v>
      </c>
    </row>
    <row r="54" spans="1:15" ht="12.75" customHeight="1">
      <c r="A54" s="55" t="s">
        <v>241</v>
      </c>
      <c r="B54" s="17">
        <v>2002</v>
      </c>
      <c r="C54" s="56" t="s">
        <v>242</v>
      </c>
      <c r="D54" s="19">
        <f t="shared" ca="1" si="5"/>
        <v>0</v>
      </c>
      <c r="E54" s="18">
        <f t="shared" ca="1" si="8"/>
        <v>0</v>
      </c>
      <c r="F54" s="18">
        <f t="shared" ca="1" si="8"/>
        <v>0</v>
      </c>
      <c r="G54" s="18">
        <f t="shared" ca="1" si="8"/>
        <v>0</v>
      </c>
      <c r="H54" s="18">
        <f t="shared" ca="1" si="8"/>
        <v>0</v>
      </c>
      <c r="I54" s="18">
        <f t="shared" ca="1" si="8"/>
        <v>0</v>
      </c>
      <c r="J54" s="18">
        <f t="shared" ca="1" si="8"/>
        <v>0</v>
      </c>
      <c r="K54" s="18">
        <f t="shared" ca="1" si="8"/>
        <v>0</v>
      </c>
      <c r="L54" s="18">
        <f t="shared" ca="1" si="8"/>
        <v>0</v>
      </c>
      <c r="M54" s="18">
        <f t="shared" ca="1" si="8"/>
        <v>0</v>
      </c>
      <c r="N54" s="18">
        <f t="shared" ca="1" si="8"/>
        <v>0</v>
      </c>
      <c r="O54" s="19">
        <f t="shared" ca="1" si="10"/>
        <v>0</v>
      </c>
    </row>
    <row r="55" spans="1:15" ht="12.75" customHeight="1">
      <c r="A55" s="55" t="s">
        <v>244</v>
      </c>
      <c r="B55" s="17">
        <v>2005</v>
      </c>
      <c r="C55" s="56" t="s">
        <v>242</v>
      </c>
      <c r="D55" s="19">
        <f t="shared" ca="1" si="5"/>
        <v>0</v>
      </c>
      <c r="E55" s="18">
        <f t="shared" ref="E55:N70" ca="1" si="12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12"/>
        <v>0</v>
      </c>
      <c r="G55" s="18">
        <f t="shared" ca="1" si="12"/>
        <v>0</v>
      </c>
      <c r="H55" s="18">
        <f t="shared" ca="1" si="12"/>
        <v>0</v>
      </c>
      <c r="I55" s="18">
        <f t="shared" ca="1" si="12"/>
        <v>0</v>
      </c>
      <c r="J55" s="18">
        <f t="shared" ca="1" si="12"/>
        <v>0</v>
      </c>
      <c r="K55" s="18">
        <f t="shared" ca="1" si="12"/>
        <v>0</v>
      </c>
      <c r="L55" s="18">
        <f t="shared" ca="1" si="12"/>
        <v>0</v>
      </c>
      <c r="M55" s="18">
        <f t="shared" ca="1" si="12"/>
        <v>0</v>
      </c>
      <c r="N55" s="18">
        <f t="shared" ca="1" si="12"/>
        <v>0</v>
      </c>
      <c r="O55" s="19">
        <f t="shared" ca="1" si="10"/>
        <v>0</v>
      </c>
    </row>
    <row r="56" spans="1:15" ht="12.75" customHeight="1">
      <c r="A56" s="55" t="s">
        <v>246</v>
      </c>
      <c r="B56" s="17">
        <v>2006</v>
      </c>
      <c r="C56" s="56" t="s">
        <v>247</v>
      </c>
      <c r="D56" s="19">
        <f t="shared" ca="1" si="5"/>
        <v>0</v>
      </c>
      <c r="E56" s="18">
        <f t="shared" ca="1" si="12"/>
        <v>0</v>
      </c>
      <c r="F56" s="18">
        <f t="shared" ca="1" si="12"/>
        <v>0</v>
      </c>
      <c r="G56" s="18">
        <f t="shared" ca="1" si="12"/>
        <v>0</v>
      </c>
      <c r="H56" s="18">
        <f t="shared" ca="1" si="12"/>
        <v>0</v>
      </c>
      <c r="I56" s="18">
        <f t="shared" ca="1" si="12"/>
        <v>0</v>
      </c>
      <c r="J56" s="18">
        <f t="shared" ca="1" si="12"/>
        <v>0</v>
      </c>
      <c r="K56" s="18">
        <f t="shared" ca="1" si="12"/>
        <v>0</v>
      </c>
      <c r="L56" s="18">
        <f t="shared" ca="1" si="12"/>
        <v>0</v>
      </c>
      <c r="M56" s="18">
        <f t="shared" ca="1" si="12"/>
        <v>0</v>
      </c>
      <c r="N56" s="18">
        <f t="shared" ca="1" si="12"/>
        <v>0</v>
      </c>
      <c r="O56" s="19">
        <f t="shared" ca="1" si="10"/>
        <v>0</v>
      </c>
    </row>
    <row r="57" spans="1:15" ht="12.75" customHeight="1">
      <c r="A57" s="55" t="s">
        <v>249</v>
      </c>
      <c r="B57" s="17">
        <v>2007</v>
      </c>
      <c r="C57" s="56" t="s">
        <v>242</v>
      </c>
      <c r="D57" s="19">
        <f t="shared" ca="1" si="5"/>
        <v>0</v>
      </c>
      <c r="E57" s="18">
        <f t="shared" ca="1" si="12"/>
        <v>0</v>
      </c>
      <c r="F57" s="18">
        <f t="shared" ca="1" si="12"/>
        <v>0</v>
      </c>
      <c r="G57" s="18">
        <f t="shared" ca="1" si="12"/>
        <v>0</v>
      </c>
      <c r="H57" s="18">
        <f t="shared" ca="1" si="12"/>
        <v>0</v>
      </c>
      <c r="I57" s="18">
        <f t="shared" ca="1" si="12"/>
        <v>0</v>
      </c>
      <c r="J57" s="18">
        <f t="shared" ca="1" si="12"/>
        <v>0</v>
      </c>
      <c r="K57" s="18">
        <f t="shared" ca="1" si="12"/>
        <v>0</v>
      </c>
      <c r="L57" s="18">
        <f t="shared" ca="1" si="12"/>
        <v>0</v>
      </c>
      <c r="M57" s="18">
        <f t="shared" ca="1" si="12"/>
        <v>0</v>
      </c>
      <c r="N57" s="18">
        <f t="shared" ca="1" si="12"/>
        <v>0</v>
      </c>
      <c r="O57" s="19">
        <f t="shared" ca="1" si="10"/>
        <v>0</v>
      </c>
    </row>
    <row r="58" spans="1:15" ht="12.75" customHeight="1">
      <c r="A58" s="55" t="s">
        <v>251</v>
      </c>
      <c r="B58" s="17">
        <v>2008</v>
      </c>
      <c r="C58" s="56" t="s">
        <v>242</v>
      </c>
      <c r="D58" s="19">
        <f t="shared" ca="1" si="5"/>
        <v>0</v>
      </c>
      <c r="E58" s="18">
        <f t="shared" ca="1" si="12"/>
        <v>0</v>
      </c>
      <c r="F58" s="18">
        <f t="shared" ca="1" si="12"/>
        <v>0</v>
      </c>
      <c r="G58" s="18">
        <f t="shared" ca="1" si="12"/>
        <v>0</v>
      </c>
      <c r="H58" s="18">
        <f t="shared" ca="1" si="12"/>
        <v>0</v>
      </c>
      <c r="I58" s="18">
        <f t="shared" ca="1" si="12"/>
        <v>0</v>
      </c>
      <c r="J58" s="18">
        <f t="shared" ca="1" si="12"/>
        <v>0</v>
      </c>
      <c r="K58" s="18">
        <f t="shared" ca="1" si="12"/>
        <v>0</v>
      </c>
      <c r="L58" s="18">
        <f t="shared" ca="1" si="12"/>
        <v>0</v>
      </c>
      <c r="M58" s="18">
        <f t="shared" ca="1" si="12"/>
        <v>0</v>
      </c>
      <c r="N58" s="18">
        <f t="shared" ca="1" si="12"/>
        <v>0</v>
      </c>
      <c r="O58" s="19">
        <f t="shared" ref="O58:O72" ca="1" si="13">D58+SUM(H58:N58)</f>
        <v>0</v>
      </c>
    </row>
    <row r="59" spans="1:15" ht="12.75" customHeight="1">
      <c r="A59" s="55" t="s">
        <v>253</v>
      </c>
      <c r="B59" s="17">
        <v>3001</v>
      </c>
      <c r="C59" s="56" t="s">
        <v>247</v>
      </c>
      <c r="D59" s="19">
        <f t="shared" ca="1" si="5"/>
        <v>0</v>
      </c>
      <c r="E59" s="18">
        <f t="shared" ca="1" si="12"/>
        <v>0</v>
      </c>
      <c r="F59" s="18">
        <f t="shared" ca="1" si="12"/>
        <v>0</v>
      </c>
      <c r="G59" s="18">
        <f t="shared" ca="1" si="12"/>
        <v>0</v>
      </c>
      <c r="H59" s="18">
        <f t="shared" ca="1" si="12"/>
        <v>0</v>
      </c>
      <c r="I59" s="18">
        <f t="shared" ca="1" si="12"/>
        <v>0</v>
      </c>
      <c r="J59" s="18">
        <f t="shared" ca="1" si="12"/>
        <v>0</v>
      </c>
      <c r="K59" s="18">
        <f t="shared" ca="1" si="12"/>
        <v>0</v>
      </c>
      <c r="L59" s="18">
        <f t="shared" ca="1" si="12"/>
        <v>0</v>
      </c>
      <c r="M59" s="18">
        <f t="shared" ca="1" si="12"/>
        <v>0</v>
      </c>
      <c r="N59" s="18">
        <f t="shared" ca="1" si="12"/>
        <v>0</v>
      </c>
      <c r="O59" s="19">
        <f t="shared" ca="1" si="13"/>
        <v>0</v>
      </c>
    </row>
    <row r="60" spans="1:15" ht="12.75" customHeight="1">
      <c r="A60" s="55" t="s">
        <v>255</v>
      </c>
      <c r="B60" s="17">
        <v>3002</v>
      </c>
      <c r="C60" s="56" t="s">
        <v>247</v>
      </c>
      <c r="D60" s="19">
        <f t="shared" ca="1" si="5"/>
        <v>0</v>
      </c>
      <c r="E60" s="18">
        <f t="shared" ca="1" si="12"/>
        <v>0</v>
      </c>
      <c r="F60" s="18">
        <f t="shared" ca="1" si="12"/>
        <v>0</v>
      </c>
      <c r="G60" s="18">
        <f t="shared" ca="1" si="12"/>
        <v>0</v>
      </c>
      <c r="H60" s="18">
        <f t="shared" ca="1" si="12"/>
        <v>0</v>
      </c>
      <c r="I60" s="18">
        <f t="shared" ca="1" si="12"/>
        <v>0</v>
      </c>
      <c r="J60" s="18">
        <f t="shared" ca="1" si="12"/>
        <v>0</v>
      </c>
      <c r="K60" s="18">
        <f t="shared" ca="1" si="12"/>
        <v>0</v>
      </c>
      <c r="L60" s="18">
        <f t="shared" ca="1" si="12"/>
        <v>0</v>
      </c>
      <c r="M60" s="18">
        <f t="shared" ca="1" si="12"/>
        <v>0</v>
      </c>
      <c r="N60" s="18">
        <f t="shared" ca="1" si="12"/>
        <v>0</v>
      </c>
      <c r="O60" s="19">
        <f t="shared" ca="1" si="13"/>
        <v>0</v>
      </c>
    </row>
    <row r="61" spans="1:15" ht="12.75" customHeight="1">
      <c r="A61" s="55" t="s">
        <v>257</v>
      </c>
      <c r="B61" s="17">
        <v>3003</v>
      </c>
      <c r="C61" s="56" t="s">
        <v>247</v>
      </c>
      <c r="D61" s="19">
        <f t="shared" ca="1" si="5"/>
        <v>0</v>
      </c>
      <c r="E61" s="18">
        <f t="shared" ca="1" si="12"/>
        <v>0</v>
      </c>
      <c r="F61" s="18">
        <f t="shared" ca="1" si="12"/>
        <v>0</v>
      </c>
      <c r="G61" s="18">
        <f t="shared" ca="1" si="12"/>
        <v>0</v>
      </c>
      <c r="H61" s="18">
        <f t="shared" ca="1" si="12"/>
        <v>0</v>
      </c>
      <c r="I61" s="18">
        <f t="shared" ca="1" si="12"/>
        <v>0</v>
      </c>
      <c r="J61" s="18">
        <f t="shared" ca="1" si="12"/>
        <v>0</v>
      </c>
      <c r="K61" s="18">
        <f t="shared" ca="1" si="12"/>
        <v>0</v>
      </c>
      <c r="L61" s="18">
        <f t="shared" ca="1" si="12"/>
        <v>0</v>
      </c>
      <c r="M61" s="18">
        <f t="shared" ca="1" si="12"/>
        <v>0</v>
      </c>
      <c r="N61" s="18">
        <f t="shared" ca="1" si="12"/>
        <v>0</v>
      </c>
      <c r="O61" s="19">
        <f t="shared" ca="1" si="13"/>
        <v>0</v>
      </c>
    </row>
    <row r="62" spans="1:15" ht="12.75" customHeight="1">
      <c r="A62" s="55" t="s">
        <v>259</v>
      </c>
      <c r="B62" s="17">
        <v>3004</v>
      </c>
      <c r="C62" s="56" t="s">
        <v>247</v>
      </c>
      <c r="D62" s="19">
        <f t="shared" ca="1" si="5"/>
        <v>0</v>
      </c>
      <c r="E62" s="18">
        <f t="shared" ca="1" si="12"/>
        <v>0</v>
      </c>
      <c r="F62" s="18">
        <f t="shared" ca="1" si="12"/>
        <v>0</v>
      </c>
      <c r="G62" s="18">
        <f t="shared" ca="1" si="12"/>
        <v>0</v>
      </c>
      <c r="H62" s="18">
        <f t="shared" ca="1" si="12"/>
        <v>0</v>
      </c>
      <c r="I62" s="18">
        <f t="shared" ca="1" si="12"/>
        <v>0</v>
      </c>
      <c r="J62" s="18">
        <f t="shared" ca="1" si="12"/>
        <v>0</v>
      </c>
      <c r="K62" s="18">
        <f t="shared" ca="1" si="12"/>
        <v>0</v>
      </c>
      <c r="L62" s="18">
        <f t="shared" ca="1" si="12"/>
        <v>0</v>
      </c>
      <c r="M62" s="18">
        <f t="shared" ca="1" si="12"/>
        <v>0</v>
      </c>
      <c r="N62" s="18">
        <f t="shared" ca="1" si="12"/>
        <v>0</v>
      </c>
      <c r="O62" s="19">
        <f t="shared" ca="1" si="13"/>
        <v>0</v>
      </c>
    </row>
    <row r="63" spans="1:15" ht="12.75" customHeight="1">
      <c r="A63" s="55" t="s">
        <v>261</v>
      </c>
      <c r="B63" s="17">
        <v>3005</v>
      </c>
      <c r="C63" s="56" t="s">
        <v>247</v>
      </c>
      <c r="D63" s="19">
        <f t="shared" ca="1" si="5"/>
        <v>0</v>
      </c>
      <c r="E63" s="18">
        <f t="shared" ca="1" si="12"/>
        <v>0</v>
      </c>
      <c r="F63" s="18">
        <f t="shared" ca="1" si="12"/>
        <v>0</v>
      </c>
      <c r="G63" s="18">
        <f t="shared" ca="1" si="12"/>
        <v>0</v>
      </c>
      <c r="H63" s="18">
        <f t="shared" ca="1" si="12"/>
        <v>0</v>
      </c>
      <c r="I63" s="18">
        <f t="shared" ca="1" si="12"/>
        <v>0</v>
      </c>
      <c r="J63" s="18">
        <f t="shared" ca="1" si="12"/>
        <v>0</v>
      </c>
      <c r="K63" s="18">
        <f t="shared" ca="1" si="12"/>
        <v>0</v>
      </c>
      <c r="L63" s="18">
        <f t="shared" ca="1" si="12"/>
        <v>0</v>
      </c>
      <c r="M63" s="18">
        <f t="shared" ca="1" si="12"/>
        <v>0</v>
      </c>
      <c r="N63" s="18">
        <f t="shared" ca="1" si="12"/>
        <v>0</v>
      </c>
      <c r="O63" s="19">
        <f t="shared" ca="1" si="13"/>
        <v>0</v>
      </c>
    </row>
    <row r="64" spans="1:15" ht="12.75" customHeight="1">
      <c r="A64" s="55" t="s">
        <v>263</v>
      </c>
      <c r="B64" s="17">
        <v>3006</v>
      </c>
      <c r="C64" s="56" t="s">
        <v>247</v>
      </c>
      <c r="D64" s="19">
        <f t="shared" ca="1" si="5"/>
        <v>0</v>
      </c>
      <c r="E64" s="18">
        <f t="shared" ca="1" si="12"/>
        <v>0</v>
      </c>
      <c r="F64" s="18">
        <f t="shared" ca="1" si="12"/>
        <v>0</v>
      </c>
      <c r="G64" s="18">
        <f t="shared" ca="1" si="12"/>
        <v>0</v>
      </c>
      <c r="H64" s="18">
        <f t="shared" ca="1" si="12"/>
        <v>0</v>
      </c>
      <c r="I64" s="18">
        <f t="shared" ca="1" si="12"/>
        <v>0</v>
      </c>
      <c r="J64" s="18">
        <f t="shared" ca="1" si="12"/>
        <v>0</v>
      </c>
      <c r="K64" s="18">
        <f t="shared" ca="1" si="12"/>
        <v>0</v>
      </c>
      <c r="L64" s="18">
        <f t="shared" ca="1" si="12"/>
        <v>0</v>
      </c>
      <c r="M64" s="18">
        <f t="shared" ca="1" si="12"/>
        <v>0</v>
      </c>
      <c r="N64" s="18">
        <f t="shared" ca="1" si="12"/>
        <v>0</v>
      </c>
      <c r="O64" s="19">
        <f t="shared" ca="1" si="13"/>
        <v>0</v>
      </c>
    </row>
    <row r="65" spans="1:15" ht="12.75" customHeight="1">
      <c r="A65" s="55" t="s">
        <v>265</v>
      </c>
      <c r="B65" s="17">
        <v>3007</v>
      </c>
      <c r="C65" s="56" t="s">
        <v>247</v>
      </c>
      <c r="D65" s="19">
        <f t="shared" ca="1" si="5"/>
        <v>0</v>
      </c>
      <c r="E65" s="18">
        <f t="shared" ca="1" si="12"/>
        <v>0</v>
      </c>
      <c r="F65" s="18">
        <f t="shared" ca="1" si="12"/>
        <v>0</v>
      </c>
      <c r="G65" s="18">
        <f t="shared" ca="1" si="12"/>
        <v>0</v>
      </c>
      <c r="H65" s="18">
        <f t="shared" ca="1" si="12"/>
        <v>0</v>
      </c>
      <c r="I65" s="18">
        <f t="shared" ca="1" si="12"/>
        <v>0</v>
      </c>
      <c r="J65" s="18">
        <f t="shared" ca="1" si="12"/>
        <v>0</v>
      </c>
      <c r="K65" s="18">
        <f t="shared" ca="1" si="12"/>
        <v>0</v>
      </c>
      <c r="L65" s="18">
        <f t="shared" ca="1" si="12"/>
        <v>0</v>
      </c>
      <c r="M65" s="18">
        <f t="shared" ca="1" si="12"/>
        <v>0</v>
      </c>
      <c r="N65" s="18">
        <f t="shared" ca="1" si="12"/>
        <v>0</v>
      </c>
      <c r="O65" s="19">
        <f t="shared" ca="1" si="13"/>
        <v>0</v>
      </c>
    </row>
    <row r="66" spans="1:15" ht="12.75" customHeight="1">
      <c r="A66" s="55" t="s">
        <v>267</v>
      </c>
      <c r="B66" s="17">
        <v>3008</v>
      </c>
      <c r="C66" s="56" t="s">
        <v>247</v>
      </c>
      <c r="D66" s="19">
        <f t="shared" ca="1" si="5"/>
        <v>0</v>
      </c>
      <c r="E66" s="18">
        <f t="shared" ca="1" si="12"/>
        <v>0</v>
      </c>
      <c r="F66" s="18">
        <f t="shared" ca="1" si="12"/>
        <v>0</v>
      </c>
      <c r="G66" s="18">
        <f t="shared" ca="1" si="12"/>
        <v>0</v>
      </c>
      <c r="H66" s="18">
        <f t="shared" ca="1" si="12"/>
        <v>0</v>
      </c>
      <c r="I66" s="18">
        <f t="shared" ca="1" si="12"/>
        <v>0</v>
      </c>
      <c r="J66" s="18">
        <f t="shared" ca="1" si="12"/>
        <v>0</v>
      </c>
      <c r="K66" s="18">
        <f t="shared" ca="1" si="12"/>
        <v>0</v>
      </c>
      <c r="L66" s="18">
        <f t="shared" ca="1" si="12"/>
        <v>0</v>
      </c>
      <c r="M66" s="18">
        <f t="shared" ca="1" si="12"/>
        <v>0</v>
      </c>
      <c r="N66" s="18">
        <f t="shared" ca="1" si="12"/>
        <v>0</v>
      </c>
      <c r="O66" s="19">
        <f t="shared" ca="1" si="13"/>
        <v>0</v>
      </c>
    </row>
    <row r="67" spans="1:15" ht="12.75" customHeight="1">
      <c r="A67" s="55" t="s">
        <v>269</v>
      </c>
      <c r="B67" s="17">
        <v>3009</v>
      </c>
      <c r="C67" s="56" t="s">
        <v>247</v>
      </c>
      <c r="D67" s="19">
        <f t="shared" ca="1" si="5"/>
        <v>0</v>
      </c>
      <c r="E67" s="18">
        <f t="shared" ca="1" si="12"/>
        <v>0</v>
      </c>
      <c r="F67" s="18">
        <f t="shared" ca="1" si="12"/>
        <v>0</v>
      </c>
      <c r="G67" s="18">
        <f t="shared" ca="1" si="12"/>
        <v>0</v>
      </c>
      <c r="H67" s="18">
        <f t="shared" ca="1" si="12"/>
        <v>0</v>
      </c>
      <c r="I67" s="18">
        <f t="shared" ca="1" si="12"/>
        <v>0</v>
      </c>
      <c r="J67" s="18">
        <f t="shared" ca="1" si="12"/>
        <v>0</v>
      </c>
      <c r="K67" s="18">
        <f t="shared" ca="1" si="12"/>
        <v>0</v>
      </c>
      <c r="L67" s="18">
        <f t="shared" ca="1" si="12"/>
        <v>0</v>
      </c>
      <c r="M67" s="18">
        <f t="shared" ca="1" si="12"/>
        <v>0</v>
      </c>
      <c r="N67" s="18">
        <f t="shared" ca="1" si="12"/>
        <v>0</v>
      </c>
      <c r="O67" s="19">
        <f t="shared" ca="1" si="13"/>
        <v>0</v>
      </c>
    </row>
    <row r="68" spans="1:15" ht="12.75" customHeight="1">
      <c r="A68" s="55" t="s">
        <v>271</v>
      </c>
      <c r="B68" s="17">
        <v>3011</v>
      </c>
      <c r="C68" s="56" t="s">
        <v>247</v>
      </c>
      <c r="D68" s="19">
        <f t="shared" ca="1" si="5"/>
        <v>0</v>
      </c>
      <c r="E68" s="18">
        <f t="shared" ca="1" si="12"/>
        <v>0</v>
      </c>
      <c r="F68" s="18">
        <f t="shared" ca="1" si="12"/>
        <v>0</v>
      </c>
      <c r="G68" s="18">
        <f t="shared" ca="1" si="12"/>
        <v>0</v>
      </c>
      <c r="H68" s="18">
        <f t="shared" ca="1" si="12"/>
        <v>0</v>
      </c>
      <c r="I68" s="18">
        <f t="shared" ca="1" si="12"/>
        <v>0</v>
      </c>
      <c r="J68" s="18">
        <f t="shared" ca="1" si="12"/>
        <v>0</v>
      </c>
      <c r="K68" s="18">
        <f t="shared" ca="1" si="12"/>
        <v>0</v>
      </c>
      <c r="L68" s="18">
        <f t="shared" ca="1" si="12"/>
        <v>0</v>
      </c>
      <c r="M68" s="18">
        <f t="shared" ca="1" si="12"/>
        <v>0</v>
      </c>
      <c r="N68" s="18">
        <f t="shared" ca="1" si="12"/>
        <v>0</v>
      </c>
      <c r="O68" s="19">
        <f t="shared" ca="1" si="13"/>
        <v>0</v>
      </c>
    </row>
    <row r="69" spans="1:15" ht="12.75" customHeight="1">
      <c r="A69" s="55" t="s">
        <v>273</v>
      </c>
      <c r="B69" s="17">
        <v>3012</v>
      </c>
      <c r="C69" s="56" t="s">
        <v>247</v>
      </c>
      <c r="D69" s="19">
        <f t="shared" ca="1" si="5"/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9">
        <f t="shared" ca="1" si="13"/>
        <v>0</v>
      </c>
    </row>
    <row r="70" spans="1:15" ht="12.75" customHeight="1">
      <c r="A70" s="55" t="s">
        <v>275</v>
      </c>
      <c r="B70" s="17">
        <v>3016</v>
      </c>
      <c r="C70" s="56" t="s">
        <v>247</v>
      </c>
      <c r="D70" s="19">
        <f t="shared" ca="1" si="5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9">
        <f t="shared" ca="1" si="13"/>
        <v>0</v>
      </c>
    </row>
    <row r="71" spans="1:15" ht="12.75" customHeight="1">
      <c r="A71" s="55" t="s">
        <v>277</v>
      </c>
      <c r="B71" s="17">
        <v>3017</v>
      </c>
      <c r="C71" s="56" t="s">
        <v>247</v>
      </c>
      <c r="D71" s="19">
        <f t="shared" ca="1" si="5"/>
        <v>0</v>
      </c>
      <c r="E71" s="18">
        <f t="shared" ref="E71:N72" ca="1" si="14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14"/>
        <v>0</v>
      </c>
      <c r="G71" s="18">
        <f t="shared" ca="1" si="14"/>
        <v>0</v>
      </c>
      <c r="H71" s="18">
        <f t="shared" ca="1" si="14"/>
        <v>0</v>
      </c>
      <c r="I71" s="18">
        <f t="shared" ca="1" si="14"/>
        <v>0</v>
      </c>
      <c r="J71" s="18">
        <f t="shared" ca="1" si="14"/>
        <v>0</v>
      </c>
      <c r="K71" s="18">
        <f t="shared" ca="1" si="14"/>
        <v>0</v>
      </c>
      <c r="L71" s="18">
        <f t="shared" ca="1" si="14"/>
        <v>0</v>
      </c>
      <c r="M71" s="18">
        <f t="shared" ca="1" si="14"/>
        <v>0</v>
      </c>
      <c r="N71" s="18">
        <f t="shared" ca="1" si="14"/>
        <v>0</v>
      </c>
      <c r="O71" s="19">
        <f t="shared" ca="1" si="13"/>
        <v>0</v>
      </c>
    </row>
    <row r="72" spans="1:15" ht="12.75" customHeight="1">
      <c r="A72" s="55" t="s">
        <v>279</v>
      </c>
      <c r="B72" s="17">
        <v>3018</v>
      </c>
      <c r="C72" s="56" t="s">
        <v>247</v>
      </c>
      <c r="D72" s="19">
        <f t="shared" ca="1" si="5"/>
        <v>0</v>
      </c>
      <c r="E72" s="18">
        <f t="shared" ca="1" si="14"/>
        <v>0</v>
      </c>
      <c r="F72" s="18">
        <f t="shared" ca="1" si="14"/>
        <v>0</v>
      </c>
      <c r="G72" s="18">
        <f t="shared" ca="1" si="14"/>
        <v>0</v>
      </c>
      <c r="H72" s="18">
        <f t="shared" ca="1" si="14"/>
        <v>0</v>
      </c>
      <c r="I72" s="18">
        <f t="shared" ca="1" si="14"/>
        <v>0</v>
      </c>
      <c r="J72" s="18">
        <f t="shared" ca="1" si="14"/>
        <v>0</v>
      </c>
      <c r="K72" s="18">
        <f t="shared" ca="1" si="14"/>
        <v>0</v>
      </c>
      <c r="L72" s="18">
        <f t="shared" ca="1" si="14"/>
        <v>0</v>
      </c>
      <c r="M72" s="18">
        <f t="shared" ca="1" si="14"/>
        <v>0</v>
      </c>
      <c r="N72" s="18">
        <f t="shared" ca="1" si="14"/>
        <v>0</v>
      </c>
      <c r="O72" s="19">
        <f t="shared" ca="1" si="13"/>
        <v>0</v>
      </c>
    </row>
    <row r="73" spans="1:15" ht="13.8">
      <c r="A73" s="57" t="s">
        <v>281</v>
      </c>
      <c r="B73" s="47">
        <v>9000</v>
      </c>
      <c r="C73" s="56" t="s">
        <v>282</v>
      </c>
      <c r="D73" s="48">
        <f t="shared" ref="D73:O73" ca="1" si="15">SUMIF($C$7:$C$72,"HD",D$7:D$72)</f>
        <v>61512970853.641388</v>
      </c>
      <c r="E73" s="48">
        <f t="shared" ca="1" si="15"/>
        <v>12968500308.464518</v>
      </c>
      <c r="F73" s="48">
        <f t="shared" ca="1" si="15"/>
        <v>24275932446.356018</v>
      </c>
      <c r="G73" s="48">
        <f t="shared" ca="1" si="15"/>
        <v>24268538098.820835</v>
      </c>
      <c r="H73" s="48">
        <f t="shared" ca="1" si="15"/>
        <v>11379406125.49029</v>
      </c>
      <c r="I73" s="48">
        <f t="shared" ca="1" si="15"/>
        <v>21379918788.354664</v>
      </c>
      <c r="J73" s="48">
        <f t="shared" ca="1" si="15"/>
        <v>1809981629.5079548</v>
      </c>
      <c r="K73" s="48">
        <f t="shared" ca="1" si="15"/>
        <v>519476835.31063658</v>
      </c>
      <c r="L73" s="48">
        <f t="shared" ca="1" si="15"/>
        <v>0</v>
      </c>
      <c r="M73" s="48">
        <f t="shared" ca="1" si="15"/>
        <v>676136398.57128704</v>
      </c>
      <c r="N73" s="48">
        <f t="shared" ca="1" si="15"/>
        <v>0</v>
      </c>
      <c r="O73" s="48">
        <f t="shared" ca="1" si="15"/>
        <v>97277890630.876175</v>
      </c>
    </row>
    <row r="74" spans="1:15" ht="13.8">
      <c r="A74" s="57" t="s">
        <v>284</v>
      </c>
      <c r="B74" s="47">
        <v>9001</v>
      </c>
      <c r="C74" s="56" t="s">
        <v>285</v>
      </c>
      <c r="D74" s="48">
        <f t="shared" ref="D74:O74" ca="1" si="16">SUMIF($C$7:$C$72,"H",D$7:D$72)+SUMIF($C$7:$C$72,"E",D$7:D$72)</f>
        <v>0</v>
      </c>
      <c r="E74" s="48">
        <f t="shared" ca="1" si="16"/>
        <v>0</v>
      </c>
      <c r="F74" s="48">
        <f t="shared" ca="1" si="16"/>
        <v>0</v>
      </c>
      <c r="G74" s="48">
        <f t="shared" ca="1" si="16"/>
        <v>0</v>
      </c>
      <c r="H74" s="48">
        <f t="shared" ca="1" si="16"/>
        <v>0</v>
      </c>
      <c r="I74" s="48">
        <f t="shared" ca="1" si="16"/>
        <v>0</v>
      </c>
      <c r="J74" s="48">
        <f t="shared" ca="1" si="16"/>
        <v>0</v>
      </c>
      <c r="K74" s="48">
        <f t="shared" ca="1" si="16"/>
        <v>0</v>
      </c>
      <c r="L74" s="48">
        <f t="shared" ca="1" si="16"/>
        <v>0</v>
      </c>
      <c r="M74" s="48">
        <f t="shared" ca="1" si="16"/>
        <v>0</v>
      </c>
      <c r="N74" s="48">
        <f t="shared" ca="1" si="16"/>
        <v>0</v>
      </c>
      <c r="O74" s="48">
        <f t="shared" ca="1" si="16"/>
        <v>0</v>
      </c>
    </row>
    <row r="75" spans="1:15" ht="13.8">
      <c r="A75" s="57" t="s">
        <v>287</v>
      </c>
      <c r="B75" s="47">
        <v>9003</v>
      </c>
      <c r="C75" s="56" t="s">
        <v>288</v>
      </c>
      <c r="D75" s="48">
        <f t="shared" ref="D75:O75" ca="1" si="17">D73+D74</f>
        <v>61512970853.641388</v>
      </c>
      <c r="E75" s="48">
        <f t="shared" ca="1" si="17"/>
        <v>12968500308.464518</v>
      </c>
      <c r="F75" s="48">
        <f t="shared" ca="1" si="17"/>
        <v>24275932446.356018</v>
      </c>
      <c r="G75" s="48">
        <f t="shared" ca="1" si="17"/>
        <v>24268538098.820835</v>
      </c>
      <c r="H75" s="48">
        <f t="shared" ca="1" si="17"/>
        <v>11379406125.49029</v>
      </c>
      <c r="I75" s="48">
        <f t="shared" ca="1" si="17"/>
        <v>21379918788.354664</v>
      </c>
      <c r="J75" s="48">
        <f t="shared" ca="1" si="17"/>
        <v>1809981629.5079548</v>
      </c>
      <c r="K75" s="48">
        <f t="shared" ca="1" si="17"/>
        <v>519476835.31063658</v>
      </c>
      <c r="L75" s="48">
        <f t="shared" ca="1" si="17"/>
        <v>0</v>
      </c>
      <c r="M75" s="48">
        <f t="shared" ca="1" si="17"/>
        <v>676136398.57128704</v>
      </c>
      <c r="N75" s="48">
        <f t="shared" ca="1" si="17"/>
        <v>0</v>
      </c>
      <c r="O75" s="48">
        <f t="shared" ca="1" si="17"/>
        <v>97277890630.876175</v>
      </c>
    </row>
  </sheetData>
  <mergeCells count="1">
    <mergeCell ref="E2:G2"/>
  </mergeCells>
  <dataValidations count="2">
    <dataValidation type="list" allowBlank="1" showInputMessage="1" showErrorMessage="1" sqref="B2" xr:uid="{F0EB1AF6-2B14-4E66-A6A7-9B0D1397FE78}">
      <formula1>"Toplam,Direkt,Endirekt"</formula1>
    </dataValidation>
    <dataValidation type="list" allowBlank="1" showInputMessage="1" showErrorMessage="1" sqref="C2" xr:uid="{FD448FA0-093A-4EAF-8086-A31622BDACD7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46843-F7D5-42B2-B1C9-C9DEC0FBAFBB}">
  <dimension ref="A1:V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2" ht="15" customHeight="1">
      <c r="A1" s="1" t="s">
        <v>0</v>
      </c>
      <c r="B1" s="2"/>
      <c r="C1" s="2"/>
    </row>
    <row r="2" spans="1:22" ht="15" customHeight="1">
      <c r="A2" s="1" t="s">
        <v>338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22" ht="15" customHeight="1">
      <c r="A3" s="5" t="s">
        <v>362</v>
      </c>
      <c r="B3" s="2"/>
      <c r="C3" s="2"/>
    </row>
    <row r="4" spans="1:22" ht="22.5" customHeight="1"/>
    <row r="5" spans="1:22" ht="22.5" customHeight="1">
      <c r="D5" s="76">
        <v>723</v>
      </c>
      <c r="E5" s="76">
        <v>724</v>
      </c>
      <c r="F5" s="76">
        <v>765</v>
      </c>
      <c r="G5" s="76">
        <v>766</v>
      </c>
      <c r="H5" s="76">
        <v>767</v>
      </c>
      <c r="I5" s="76">
        <v>768</v>
      </c>
      <c r="J5" s="76">
        <v>772</v>
      </c>
      <c r="K5" s="76">
        <v>773</v>
      </c>
      <c r="L5" s="76">
        <v>774</v>
      </c>
      <c r="M5" s="76">
        <v>775</v>
      </c>
      <c r="N5" s="76">
        <v>776</v>
      </c>
      <c r="O5" s="76">
        <v>777</v>
      </c>
      <c r="P5" s="76">
        <v>778</v>
      </c>
      <c r="Q5" s="76">
        <v>779</v>
      </c>
      <c r="R5" s="76">
        <v>780</v>
      </c>
      <c r="S5" s="76">
        <v>781</v>
      </c>
      <c r="T5" s="76">
        <v>782</v>
      </c>
      <c r="U5" s="76">
        <v>783</v>
      </c>
      <c r="V5" s="77"/>
    </row>
    <row r="6" spans="1:22" ht="79.5" customHeight="1">
      <c r="A6" s="53" t="s">
        <v>141</v>
      </c>
      <c r="B6" s="53" t="s">
        <v>142</v>
      </c>
      <c r="C6" s="53" t="s">
        <v>143</v>
      </c>
      <c r="D6" s="54" t="s">
        <v>53</v>
      </c>
      <c r="E6" s="54" t="s">
        <v>54</v>
      </c>
      <c r="F6" s="54" t="s">
        <v>55</v>
      </c>
      <c r="G6" s="54" t="s">
        <v>56</v>
      </c>
      <c r="H6" s="54" t="s">
        <v>57</v>
      </c>
      <c r="I6" s="54" t="s">
        <v>58</v>
      </c>
      <c r="J6" s="54" t="s">
        <v>59</v>
      </c>
      <c r="K6" s="54" t="s">
        <v>60</v>
      </c>
      <c r="L6" s="54" t="s">
        <v>61</v>
      </c>
      <c r="M6" s="54" t="s">
        <v>62</v>
      </c>
      <c r="N6" s="54" t="s">
        <v>63</v>
      </c>
      <c r="O6" s="54" t="s">
        <v>64</v>
      </c>
      <c r="P6" s="54" t="s">
        <v>65</v>
      </c>
      <c r="Q6" s="54" t="s">
        <v>66</v>
      </c>
      <c r="R6" s="54" t="s">
        <v>67</v>
      </c>
      <c r="S6" s="54" t="s">
        <v>68</v>
      </c>
      <c r="T6" s="54" t="s">
        <v>69</v>
      </c>
      <c r="U6" s="54" t="s">
        <v>70</v>
      </c>
      <c r="V6" s="77" t="s">
        <v>339</v>
      </c>
    </row>
    <row r="7" spans="1:22" ht="12.75" customHeight="1">
      <c r="A7" s="55" t="s">
        <v>146</v>
      </c>
      <c r="B7" s="17">
        <v>1001</v>
      </c>
      <c r="C7" s="56" t="s">
        <v>147</v>
      </c>
      <c r="D7" s="18">
        <f t="shared" ref="D7:U21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172206.25</v>
      </c>
      <c r="E7" s="18">
        <f t="shared" ca="1" si="0"/>
        <v>0</v>
      </c>
      <c r="F7" s="18">
        <f t="shared" ca="1" si="0"/>
        <v>69324916.769999996</v>
      </c>
      <c r="G7" s="18">
        <f t="shared" ca="1" si="0"/>
        <v>22560719.129999999</v>
      </c>
      <c r="H7" s="18">
        <f t="shared" ca="1" si="0"/>
        <v>60197918.409999996</v>
      </c>
      <c r="I7" s="18">
        <f t="shared" ca="1" si="0"/>
        <v>2724611.4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ca="1" si="0"/>
        <v>0</v>
      </c>
      <c r="U7" s="18">
        <f t="shared" ca="1" si="0"/>
        <v>0</v>
      </c>
      <c r="V7" s="19">
        <f t="shared" ref="V7:V57" ca="1" si="1">+SUM(D7:U7)</f>
        <v>154980371.96000001</v>
      </c>
    </row>
    <row r="8" spans="1:2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44116089.079999998</v>
      </c>
      <c r="E8" s="18">
        <f t="shared" ca="1" si="0"/>
        <v>262373468.81999999</v>
      </c>
      <c r="F8" s="18">
        <f t="shared" ca="1" si="0"/>
        <v>2297397387.9700003</v>
      </c>
      <c r="G8" s="18">
        <f t="shared" ca="1" si="0"/>
        <v>6607929.8700000001</v>
      </c>
      <c r="H8" s="18">
        <f t="shared" ca="1" si="0"/>
        <v>286737077.82999998</v>
      </c>
      <c r="I8" s="18">
        <f t="shared" ca="1" si="0"/>
        <v>165063517.47</v>
      </c>
      <c r="J8" s="18">
        <f t="shared" ca="1" si="0"/>
        <v>0</v>
      </c>
      <c r="K8" s="18">
        <f t="shared" ca="1" si="0"/>
        <v>64812.12</v>
      </c>
      <c r="L8" s="18">
        <f t="shared" ca="1" si="0"/>
        <v>0</v>
      </c>
      <c r="M8" s="18">
        <f t="shared" ca="1" si="0"/>
        <v>0</v>
      </c>
      <c r="N8" s="18">
        <f t="shared" ca="1" si="0"/>
        <v>2098697.7399999998</v>
      </c>
      <c r="O8" s="18">
        <f t="shared" ca="1" si="0"/>
        <v>237859855.11000001</v>
      </c>
      <c r="P8" s="18">
        <f t="shared" ca="1" si="0"/>
        <v>-540.80999999999995</v>
      </c>
      <c r="Q8" s="18">
        <f t="shared" ca="1" si="0"/>
        <v>5447722.3799999999</v>
      </c>
      <c r="R8" s="18">
        <f t="shared" ca="1" si="0"/>
        <v>999232.09</v>
      </c>
      <c r="S8" s="18">
        <f t="shared" ca="1" si="0"/>
        <v>0</v>
      </c>
      <c r="T8" s="18">
        <f t="shared" ca="1" si="0"/>
        <v>1386008.67</v>
      </c>
      <c r="U8" s="18">
        <f t="shared" ca="1" si="0"/>
        <v>633830.97</v>
      </c>
      <c r="V8" s="19">
        <f t="shared" ca="1" si="1"/>
        <v>3310785089.3099999</v>
      </c>
    </row>
    <row r="9" spans="1:2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3512497.36</v>
      </c>
      <c r="E9" s="18">
        <f t="shared" ca="1" si="0"/>
        <v>184707797.05000001</v>
      </c>
      <c r="F9" s="18">
        <f t="shared" ca="1" si="0"/>
        <v>772452880.48000014</v>
      </c>
      <c r="G9" s="18">
        <f t="shared" ca="1" si="0"/>
        <v>116176639.47</v>
      </c>
      <c r="H9" s="18">
        <f t="shared" ca="1" si="0"/>
        <v>70952722.349999994</v>
      </c>
      <c r="I9" s="18">
        <f t="shared" ca="1" si="0"/>
        <v>165980877.75999999</v>
      </c>
      <c r="J9" s="18">
        <f t="shared" ca="1" si="0"/>
        <v>0</v>
      </c>
      <c r="K9" s="18">
        <f t="shared" ca="1" si="0"/>
        <v>2492.3000000000002</v>
      </c>
      <c r="L9" s="18">
        <f t="shared" ca="1" si="0"/>
        <v>0</v>
      </c>
      <c r="M9" s="18">
        <f t="shared" ca="1" si="0"/>
        <v>0</v>
      </c>
      <c r="N9" s="18">
        <f t="shared" ca="1" si="0"/>
        <v>2398169.54</v>
      </c>
      <c r="O9" s="18">
        <f t="shared" ca="1" si="0"/>
        <v>61293546.899999999</v>
      </c>
      <c r="P9" s="18">
        <f t="shared" ca="1" si="0"/>
        <v>29595273.579999998</v>
      </c>
      <c r="Q9" s="18">
        <f t="shared" ca="1" si="0"/>
        <v>60699068.280000001</v>
      </c>
      <c r="R9" s="18">
        <f t="shared" ca="1" si="0"/>
        <v>0</v>
      </c>
      <c r="S9" s="18">
        <f t="shared" ca="1" si="0"/>
        <v>0</v>
      </c>
      <c r="T9" s="18">
        <f t="shared" ca="1" si="0"/>
        <v>0</v>
      </c>
      <c r="U9" s="18">
        <f t="shared" ca="1" si="0"/>
        <v>31417.13</v>
      </c>
      <c r="V9" s="19">
        <f t="shared" ca="1" si="1"/>
        <v>1467803382.2</v>
      </c>
    </row>
    <row r="10" spans="1:2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69865666.320056692</v>
      </c>
      <c r="E10" s="18">
        <f t="shared" ca="1" si="0"/>
        <v>121544983.73999901</v>
      </c>
      <c r="F10" s="18">
        <f t="shared" ca="1" si="0"/>
        <v>874889936.4099431</v>
      </c>
      <c r="G10" s="18">
        <f t="shared" ca="1" si="0"/>
        <v>39631293.329999998</v>
      </c>
      <c r="H10" s="18">
        <f t="shared" ca="1" si="0"/>
        <v>356049612.56999993</v>
      </c>
      <c r="I10" s="18">
        <f t="shared" ca="1" si="0"/>
        <v>233253299.90998799</v>
      </c>
      <c r="J10" s="18">
        <f t="shared" ca="1" si="0"/>
        <v>0</v>
      </c>
      <c r="K10" s="18">
        <f t="shared" ca="1" si="0"/>
        <v>2500056.4</v>
      </c>
      <c r="L10" s="18">
        <f t="shared" ca="1" si="0"/>
        <v>0</v>
      </c>
      <c r="M10" s="18">
        <f t="shared" ca="1" si="0"/>
        <v>50742118.039999999</v>
      </c>
      <c r="N10" s="18">
        <f t="shared" ca="1" si="0"/>
        <v>54567935.890000001</v>
      </c>
      <c r="O10" s="18">
        <f t="shared" ca="1" si="0"/>
        <v>2199708163.3699999</v>
      </c>
      <c r="P10" s="18">
        <f t="shared" ca="1" si="0"/>
        <v>264409758.03</v>
      </c>
      <c r="Q10" s="18">
        <f t="shared" ca="1" si="0"/>
        <v>451558084.43000001</v>
      </c>
      <c r="R10" s="18">
        <f t="shared" ca="1" si="0"/>
        <v>936599.63999999897</v>
      </c>
      <c r="S10" s="18">
        <f t="shared" ca="1" si="0"/>
        <v>0</v>
      </c>
      <c r="T10" s="18">
        <f t="shared" ca="1" si="0"/>
        <v>4804043.42</v>
      </c>
      <c r="U10" s="18">
        <f t="shared" ca="1" si="0"/>
        <v>43281998.470000014</v>
      </c>
      <c r="V10" s="19">
        <f t="shared" ca="1" si="1"/>
        <v>4767743549.9699879</v>
      </c>
    </row>
    <row r="11" spans="1:2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669498.79</v>
      </c>
      <c r="F11" s="18">
        <f t="shared" ca="1" si="0"/>
        <v>1933256.83</v>
      </c>
      <c r="G11" s="18">
        <f t="shared" ca="1" si="0"/>
        <v>1569410.82</v>
      </c>
      <c r="H11" s="18">
        <f t="shared" ca="1" si="0"/>
        <v>147637.10999999999</v>
      </c>
      <c r="I11" s="18">
        <f t="shared" ca="1" si="0"/>
        <v>2137860.83</v>
      </c>
      <c r="J11" s="18">
        <f t="shared" ca="1" si="0"/>
        <v>0</v>
      </c>
      <c r="K11" s="18">
        <f t="shared" ca="1" si="0"/>
        <v>1124063.6499999999</v>
      </c>
      <c r="L11" s="18">
        <f t="shared" ca="1" si="0"/>
        <v>0</v>
      </c>
      <c r="M11" s="18">
        <f t="shared" ca="1" si="0"/>
        <v>0</v>
      </c>
      <c r="N11" s="18">
        <f t="shared" ca="1" si="0"/>
        <v>11583563.529999999</v>
      </c>
      <c r="O11" s="18">
        <f t="shared" ca="1" si="0"/>
        <v>1328773877.6300001</v>
      </c>
      <c r="P11" s="18">
        <f t="shared" ca="1" si="0"/>
        <v>1386397.24</v>
      </c>
      <c r="Q11" s="18">
        <f t="shared" ca="1" si="0"/>
        <v>123794605.5</v>
      </c>
      <c r="R11" s="18">
        <f t="shared" ca="1" si="0"/>
        <v>0</v>
      </c>
      <c r="S11" s="18">
        <f t="shared" ca="1" si="0"/>
        <v>0</v>
      </c>
      <c r="T11" s="18">
        <f t="shared" ca="1" si="0"/>
        <v>40246471.270000003</v>
      </c>
      <c r="U11" s="18">
        <f t="shared" ca="1" si="0"/>
        <v>16652863.809999999</v>
      </c>
      <c r="V11" s="19">
        <f t="shared" ca="1" si="1"/>
        <v>1530019507.01</v>
      </c>
    </row>
    <row r="12" spans="1:2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0"/>
        <v>0</v>
      </c>
      <c r="U12" s="18">
        <f t="shared" ca="1" si="0"/>
        <v>0</v>
      </c>
      <c r="V12" s="19">
        <f t="shared" ca="1" si="1"/>
        <v>0</v>
      </c>
    </row>
    <row r="13" spans="1:2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867252.73</v>
      </c>
      <c r="E13" s="18">
        <f t="shared" ca="1" si="0"/>
        <v>12207183.299999999</v>
      </c>
      <c r="F13" s="18">
        <f t="shared" ca="1" si="0"/>
        <v>77160392.449999988</v>
      </c>
      <c r="G13" s="18">
        <f t="shared" ca="1" si="0"/>
        <v>3616806.73</v>
      </c>
      <c r="H13" s="18">
        <f t="shared" ca="1" si="0"/>
        <v>168200767.38999999</v>
      </c>
      <c r="I13" s="18">
        <f t="shared" ca="1" si="0"/>
        <v>34585723.5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8">
        <f t="shared" ca="1" si="0"/>
        <v>0</v>
      </c>
      <c r="S13" s="18">
        <f t="shared" ca="1" si="0"/>
        <v>0</v>
      </c>
      <c r="T13" s="18">
        <f t="shared" ca="1" si="0"/>
        <v>0</v>
      </c>
      <c r="U13" s="18">
        <f t="shared" ca="1" si="0"/>
        <v>0</v>
      </c>
      <c r="V13" s="19">
        <f t="shared" ca="1" si="1"/>
        <v>296638126.09999996</v>
      </c>
    </row>
    <row r="14" spans="1:2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45841613.719999999</v>
      </c>
      <c r="E14" s="18">
        <f t="shared" ca="1" si="0"/>
        <v>212735775.97999999</v>
      </c>
      <c r="F14" s="18">
        <f t="shared" ca="1" si="0"/>
        <v>887092154.52999997</v>
      </c>
      <c r="G14" s="18">
        <f t="shared" ca="1" si="0"/>
        <v>205820972.91</v>
      </c>
      <c r="H14" s="18">
        <f t="shared" ca="1" si="0"/>
        <v>595736752.69000006</v>
      </c>
      <c r="I14" s="18">
        <f t="shared" ca="1" si="0"/>
        <v>773405270.91999996</v>
      </c>
      <c r="J14" s="18">
        <f t="shared" ca="1" si="0"/>
        <v>0</v>
      </c>
      <c r="K14" s="18">
        <f t="shared" ca="1" si="0"/>
        <v>1251690.56</v>
      </c>
      <c r="L14" s="18">
        <f t="shared" ca="1" si="0"/>
        <v>0</v>
      </c>
      <c r="M14" s="18">
        <f t="shared" ca="1" si="0"/>
        <v>0</v>
      </c>
      <c r="N14" s="18">
        <f t="shared" ca="1" si="0"/>
        <v>15544669.84</v>
      </c>
      <c r="O14" s="18">
        <f t="shared" ca="1" si="0"/>
        <v>1715611071.8299999</v>
      </c>
      <c r="P14" s="18">
        <f t="shared" ca="1" si="0"/>
        <v>4605922.57</v>
      </c>
      <c r="Q14" s="18">
        <f t="shared" ca="1" si="0"/>
        <v>119104003.83999999</v>
      </c>
      <c r="R14" s="18">
        <f t="shared" ca="1" si="0"/>
        <v>155040.32000000001</v>
      </c>
      <c r="S14" s="18">
        <f t="shared" ca="1" si="0"/>
        <v>0</v>
      </c>
      <c r="T14" s="18">
        <f t="shared" ca="1" si="0"/>
        <v>2523141.63</v>
      </c>
      <c r="U14" s="18">
        <f t="shared" ca="1" si="0"/>
        <v>20549614.59</v>
      </c>
      <c r="V14" s="19">
        <f t="shared" ca="1" si="1"/>
        <v>4599977695.9299994</v>
      </c>
    </row>
    <row r="15" spans="1:2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3596063.4772106046</v>
      </c>
      <c r="F15" s="18">
        <f t="shared" ca="1" si="0"/>
        <v>123197533.86000106</v>
      </c>
      <c r="G15" s="18">
        <f t="shared" ca="1" si="0"/>
        <v>0</v>
      </c>
      <c r="H15" s="18">
        <f t="shared" ca="1" si="0"/>
        <v>0</v>
      </c>
      <c r="I15" s="18">
        <f t="shared" ca="1" si="0"/>
        <v>3459719959.5055561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0"/>
        <v>0</v>
      </c>
      <c r="U15" s="18">
        <f t="shared" ca="1" si="0"/>
        <v>0</v>
      </c>
      <c r="V15" s="19">
        <f t="shared" ca="1" si="1"/>
        <v>3586513556.8427677</v>
      </c>
    </row>
    <row r="16" spans="1:2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0"/>
        <v>0</v>
      </c>
      <c r="U16" s="18">
        <f t="shared" ca="1" si="0"/>
        <v>0</v>
      </c>
      <c r="V16" s="19">
        <f t="shared" ca="1" si="1"/>
        <v>0</v>
      </c>
    </row>
    <row r="17" spans="1:2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1602050</v>
      </c>
      <c r="E17" s="18">
        <f t="shared" ca="1" si="0"/>
        <v>47496885</v>
      </c>
      <c r="F17" s="18">
        <f t="shared" ca="1" si="0"/>
        <v>42169595</v>
      </c>
      <c r="G17" s="18">
        <f t="shared" ca="1" si="0"/>
        <v>3699215</v>
      </c>
      <c r="H17" s="18">
        <f t="shared" ca="1" si="0"/>
        <v>375888760</v>
      </c>
      <c r="I17" s="18">
        <f t="shared" ca="1" si="0"/>
        <v>29076038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0</v>
      </c>
      <c r="P17" s="18">
        <f t="shared" ca="1" si="0"/>
        <v>0</v>
      </c>
      <c r="Q17" s="18">
        <f t="shared" ca="1" si="0"/>
        <v>0</v>
      </c>
      <c r="R17" s="18">
        <f t="shared" ca="1" si="0"/>
        <v>0</v>
      </c>
      <c r="S17" s="18">
        <f t="shared" ca="1" si="0"/>
        <v>0</v>
      </c>
      <c r="T17" s="18">
        <f t="shared" ca="1" si="0"/>
        <v>0</v>
      </c>
      <c r="U17" s="18">
        <f t="shared" ca="1" si="0"/>
        <v>0</v>
      </c>
      <c r="V17" s="19">
        <f t="shared" ca="1" si="1"/>
        <v>499932543</v>
      </c>
    </row>
    <row r="18" spans="1:2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1825616.26</v>
      </c>
      <c r="E18" s="18">
        <f t="shared" ca="1" si="0"/>
        <v>3490623.35</v>
      </c>
      <c r="F18" s="18">
        <f t="shared" ca="1" si="0"/>
        <v>171088537.88000003</v>
      </c>
      <c r="G18" s="18">
        <f t="shared" ca="1" si="0"/>
        <v>36088407.829999998</v>
      </c>
      <c r="H18" s="18">
        <f t="shared" ca="1" si="0"/>
        <v>249798615.75</v>
      </c>
      <c r="I18" s="18">
        <f t="shared" ca="1" si="0"/>
        <v>14758460.08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0</v>
      </c>
      <c r="P18" s="18">
        <f t="shared" ca="1" si="0"/>
        <v>0</v>
      </c>
      <c r="Q18" s="18">
        <f t="shared" ca="1" si="0"/>
        <v>0</v>
      </c>
      <c r="R18" s="18">
        <f t="shared" ca="1" si="0"/>
        <v>0</v>
      </c>
      <c r="S18" s="18">
        <f t="shared" ca="1" si="0"/>
        <v>0</v>
      </c>
      <c r="T18" s="18">
        <f t="shared" ca="1" si="0"/>
        <v>0</v>
      </c>
      <c r="U18" s="18">
        <f t="shared" ca="1" si="0"/>
        <v>0</v>
      </c>
      <c r="V18" s="19">
        <f t="shared" ca="1" si="1"/>
        <v>477050261.15000004</v>
      </c>
    </row>
    <row r="19" spans="1:2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0"/>
        <v>0</v>
      </c>
      <c r="U19" s="18">
        <f t="shared" ca="1" si="0"/>
        <v>0</v>
      </c>
      <c r="V19" s="19">
        <f t="shared" ca="1" si="1"/>
        <v>0</v>
      </c>
    </row>
    <row r="20" spans="1:2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68429064.120000005</v>
      </c>
      <c r="E20" s="18">
        <f t="shared" ca="1" si="0"/>
        <v>629239947.44000006</v>
      </c>
      <c r="F20" s="18">
        <f t="shared" ca="1" si="0"/>
        <v>403690509.44000006</v>
      </c>
      <c r="G20" s="18">
        <f t="shared" ca="1" si="0"/>
        <v>62717171.069999993</v>
      </c>
      <c r="H20" s="18">
        <f t="shared" ca="1" si="0"/>
        <v>117124922.33000001</v>
      </c>
      <c r="I20" s="18">
        <f t="shared" ca="1" si="0"/>
        <v>136050527.78999999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147206655.78999999</v>
      </c>
      <c r="N20" s="18">
        <f t="shared" ca="1" si="0"/>
        <v>1281701.6200000001</v>
      </c>
      <c r="O20" s="18">
        <f t="shared" ca="1" si="0"/>
        <v>497531562.06</v>
      </c>
      <c r="P20" s="18">
        <f t="shared" ca="1" si="0"/>
        <v>0</v>
      </c>
      <c r="Q20" s="18">
        <f t="shared" ca="1" si="0"/>
        <v>60738550.25</v>
      </c>
      <c r="R20" s="18">
        <f t="shared" ca="1" si="0"/>
        <v>0</v>
      </c>
      <c r="S20" s="18">
        <f t="shared" ca="1" si="0"/>
        <v>0</v>
      </c>
      <c r="T20" s="18">
        <f t="shared" ca="1" si="0"/>
        <v>11423416.939999999</v>
      </c>
      <c r="U20" s="18">
        <f t="shared" ca="1" si="0"/>
        <v>952657.21</v>
      </c>
      <c r="V20" s="19">
        <f t="shared" ca="1" si="1"/>
        <v>2136386686.0599997</v>
      </c>
    </row>
    <row r="21" spans="1:2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558466.13</v>
      </c>
      <c r="E21" s="18">
        <f t="shared" ca="1" si="0"/>
        <v>1048055.51</v>
      </c>
      <c r="F21" s="18">
        <f t="shared" ca="1" si="0"/>
        <v>11624502.49</v>
      </c>
      <c r="G21" s="18">
        <f t="shared" ref="G21:U36" ca="1" si="2">IFERROR(IF($C$2="Yurtiçi",INDIRECT("'"&amp;$B$2&amp;"'!"&amp;ADDRESS(MATCH($B21,INDIRECT("'"&amp;$B$2&amp;"'!$B$1:$B$1095"),0),MATCH(G$5,INDIRECT("'"&amp;$B$2&amp;"'!5:5"),0))),IF($C$2="Yurtdışı",INDIRECT("'"&amp;$B$2&amp;"'!"&amp;ADDRESS(MATCH($B21,INDIRECT("'"&amp;$B$2&amp;"'!$B$1:$B$1095"),0),MATCH(G$5,INDIRECT("'"&amp;$B$2&amp;"'!5:5"),0)+1)),INDIRECT("'"&amp;$B$2&amp;"'!"&amp;ADDRESS(MATCH($B21,INDIRECT("'"&amp;$B$2&amp;"'!$B$1:$B$1095"),0),MATCH(G$5,INDIRECT("'"&amp;$B$2&amp;"'!5:5"),0)))+INDIRECT("'"&amp;$B$2&amp;"'!"&amp;ADDRESS(MATCH($B21,INDIRECT("'"&amp;$B$2&amp;"'!$B$1:$B$1095"),0),MATCH(G$5,INDIRECT("'"&amp;$B$2&amp;"'!5:5"),0)+1)))),0)</f>
        <v>1206897.31</v>
      </c>
      <c r="H21" s="18">
        <f t="shared" ca="1" si="2"/>
        <v>4787571.63</v>
      </c>
      <c r="I21" s="18">
        <f t="shared" ca="1" si="2"/>
        <v>2762606.57</v>
      </c>
      <c r="J21" s="18">
        <f t="shared" ca="1" si="2"/>
        <v>0</v>
      </c>
      <c r="K21" s="18">
        <f t="shared" ca="1" si="2"/>
        <v>0</v>
      </c>
      <c r="L21" s="18">
        <f t="shared" ca="1" si="2"/>
        <v>0</v>
      </c>
      <c r="M21" s="18">
        <f t="shared" ca="1" si="2"/>
        <v>0</v>
      </c>
      <c r="N21" s="18">
        <f t="shared" ca="1" si="2"/>
        <v>672470.57</v>
      </c>
      <c r="O21" s="18">
        <f t="shared" ca="1" si="2"/>
        <v>20005019.23</v>
      </c>
      <c r="P21" s="18">
        <f t="shared" ca="1" si="2"/>
        <v>0</v>
      </c>
      <c r="Q21" s="18">
        <f t="shared" ca="1" si="2"/>
        <v>98311.56</v>
      </c>
      <c r="R21" s="18">
        <f t="shared" ca="1" si="2"/>
        <v>0</v>
      </c>
      <c r="S21" s="18">
        <f t="shared" ca="1" si="2"/>
        <v>0</v>
      </c>
      <c r="T21" s="18">
        <f t="shared" ca="1" si="2"/>
        <v>0</v>
      </c>
      <c r="U21" s="18">
        <f t="shared" ca="1" si="2"/>
        <v>0</v>
      </c>
      <c r="V21" s="19">
        <f t="shared" ca="1" si="1"/>
        <v>42763901</v>
      </c>
    </row>
    <row r="22" spans="1:22" ht="12.75" customHeight="1">
      <c r="A22" s="55" t="s">
        <v>177</v>
      </c>
      <c r="B22" s="17">
        <v>1020</v>
      </c>
      <c r="C22" s="56" t="s">
        <v>147</v>
      </c>
      <c r="D22" s="18">
        <f t="shared" ref="D22:S37" ca="1" si="3">IFERROR(IF($C$2="Yurtiçi",INDIRECT("'"&amp;$B$2&amp;"'!"&amp;ADDRESS(MATCH($B22,INDIRECT("'"&amp;$B$2&amp;"'!$B$1:$B$1095"),0),MATCH(D$5,INDIRECT("'"&amp;$B$2&amp;"'!5:5"),0))),IF($C$2="Yurtdışı",INDIRECT("'"&amp;$B$2&amp;"'!"&amp;ADDRESS(MATCH($B22,INDIRECT("'"&amp;$B$2&amp;"'!$B$1:$B$1095"),0),MATCH(D$5,INDIRECT("'"&amp;$B$2&amp;"'!5:5"),0)+1)),INDIRECT("'"&amp;$B$2&amp;"'!"&amp;ADDRESS(MATCH($B22,INDIRECT("'"&amp;$B$2&amp;"'!$B$1:$B$1095"),0),MATCH(D$5,INDIRECT("'"&amp;$B$2&amp;"'!5:5"),0)))+INDIRECT("'"&amp;$B$2&amp;"'!"&amp;ADDRESS(MATCH($B22,INDIRECT("'"&amp;$B$2&amp;"'!$B$1:$B$1095"),0),MATCH(D$5,INDIRECT("'"&amp;$B$2&amp;"'!5:5"),0)+1)))),0)</f>
        <v>2941814.38</v>
      </c>
      <c r="E22" s="18">
        <f t="shared" ca="1" si="3"/>
        <v>287171831.24000001</v>
      </c>
      <c r="F22" s="18">
        <f t="shared" ca="1" si="3"/>
        <v>907308459.63</v>
      </c>
      <c r="G22" s="18">
        <f t="shared" ca="1" si="3"/>
        <v>76685696.75999999</v>
      </c>
      <c r="H22" s="18">
        <f t="shared" ca="1" si="3"/>
        <v>3992178620.8600001</v>
      </c>
      <c r="I22" s="18">
        <f t="shared" ca="1" si="3"/>
        <v>792156122.94999993</v>
      </c>
      <c r="J22" s="18">
        <f t="shared" ca="1" si="3"/>
        <v>0</v>
      </c>
      <c r="K22" s="18">
        <f t="shared" ca="1" si="3"/>
        <v>102886945.48999999</v>
      </c>
      <c r="L22" s="18">
        <f t="shared" ca="1" si="3"/>
        <v>0</v>
      </c>
      <c r="M22" s="18">
        <f t="shared" ca="1" si="3"/>
        <v>0</v>
      </c>
      <c r="N22" s="18">
        <f t="shared" ca="1" si="3"/>
        <v>839896186.62</v>
      </c>
      <c r="O22" s="18">
        <f t="shared" ca="1" si="2"/>
        <v>15573585744.739998</v>
      </c>
      <c r="P22" s="18">
        <f t="shared" ca="1" si="2"/>
        <v>101611338.96000001</v>
      </c>
      <c r="Q22" s="18">
        <f t="shared" ca="1" si="2"/>
        <v>8291880697.8299999</v>
      </c>
      <c r="R22" s="18">
        <f t="shared" ca="1" si="2"/>
        <v>7125900.46</v>
      </c>
      <c r="S22" s="18">
        <f t="shared" ca="1" si="2"/>
        <v>0</v>
      </c>
      <c r="T22" s="18">
        <f t="shared" ca="1" si="2"/>
        <v>115708903.53999999</v>
      </c>
      <c r="U22" s="18">
        <f t="shared" ca="1" si="2"/>
        <v>1541582920.76</v>
      </c>
      <c r="V22" s="19">
        <f t="shared" ca="1" si="1"/>
        <v>32632721184.219997</v>
      </c>
    </row>
    <row r="23" spans="1:22" ht="12.75" customHeight="1">
      <c r="A23" s="55" t="s">
        <v>179</v>
      </c>
      <c r="B23" s="17">
        <v>1022</v>
      </c>
      <c r="C23" s="56" t="s">
        <v>147</v>
      </c>
      <c r="D23" s="18">
        <f t="shared" ca="1" si="3"/>
        <v>3502841.37</v>
      </c>
      <c r="E23" s="18">
        <f t="shared" ca="1" si="3"/>
        <v>11751128.67</v>
      </c>
      <c r="F23" s="18">
        <f t="shared" ca="1" si="3"/>
        <v>289612619.56</v>
      </c>
      <c r="G23" s="18">
        <f t="shared" ca="1" si="3"/>
        <v>43909728.149999999</v>
      </c>
      <c r="H23" s="18">
        <f t="shared" ca="1" si="3"/>
        <v>106207580.45</v>
      </c>
      <c r="I23" s="18">
        <f t="shared" ca="1" si="3"/>
        <v>131650059.2</v>
      </c>
      <c r="J23" s="18">
        <f t="shared" ca="1" si="3"/>
        <v>0</v>
      </c>
      <c r="K23" s="18">
        <f t="shared" ca="1" si="3"/>
        <v>151295.07</v>
      </c>
      <c r="L23" s="18">
        <f t="shared" ca="1" si="3"/>
        <v>0</v>
      </c>
      <c r="M23" s="18">
        <f t="shared" ca="1" si="3"/>
        <v>0</v>
      </c>
      <c r="N23" s="18">
        <f t="shared" ca="1" si="3"/>
        <v>22538068.039999999</v>
      </c>
      <c r="O23" s="18">
        <f t="shared" ca="1" si="2"/>
        <v>2335854358.9499998</v>
      </c>
      <c r="P23" s="18">
        <f t="shared" ca="1" si="2"/>
        <v>391059.9</v>
      </c>
      <c r="Q23" s="18">
        <f t="shared" ca="1" si="2"/>
        <v>74874506.019999996</v>
      </c>
      <c r="R23" s="18">
        <f t="shared" ca="1" si="2"/>
        <v>0</v>
      </c>
      <c r="S23" s="18">
        <f t="shared" ca="1" si="2"/>
        <v>0</v>
      </c>
      <c r="T23" s="18">
        <f t="shared" ca="1" si="2"/>
        <v>13020247.15</v>
      </c>
      <c r="U23" s="18">
        <f t="shared" ca="1" si="2"/>
        <v>1726064.73</v>
      </c>
      <c r="V23" s="19">
        <f t="shared" ca="1" si="1"/>
        <v>3035189557.2600002</v>
      </c>
    </row>
    <row r="24" spans="1:22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4943194.6000000406</v>
      </c>
      <c r="E24" s="18">
        <f t="shared" ca="1" si="3"/>
        <v>8709612.77999999</v>
      </c>
      <c r="F24" s="18">
        <f t="shared" ca="1" si="3"/>
        <v>250169538.92000064</v>
      </c>
      <c r="G24" s="18">
        <f t="shared" ca="1" si="3"/>
        <v>0</v>
      </c>
      <c r="H24" s="18">
        <f t="shared" ca="1" si="3"/>
        <v>54635590.170000002</v>
      </c>
      <c r="I24" s="18">
        <f t="shared" ca="1" si="3"/>
        <v>37244810.500001609</v>
      </c>
      <c r="J24" s="18">
        <f t="shared" ca="1" si="3"/>
        <v>0</v>
      </c>
      <c r="K24" s="18">
        <f t="shared" ca="1" si="3"/>
        <v>7176736.9956499999</v>
      </c>
      <c r="L24" s="18">
        <f t="shared" ca="1" si="3"/>
        <v>0</v>
      </c>
      <c r="M24" s="18">
        <f t="shared" ca="1" si="3"/>
        <v>0</v>
      </c>
      <c r="N24" s="18">
        <f t="shared" ca="1" si="3"/>
        <v>78190652.070950001</v>
      </c>
      <c r="O24" s="18">
        <f t="shared" ca="1" si="2"/>
        <v>5580498894.3211603</v>
      </c>
      <c r="P24" s="18">
        <f t="shared" ca="1" si="2"/>
        <v>8239644.7960999999</v>
      </c>
      <c r="Q24" s="18">
        <f t="shared" ca="1" si="2"/>
        <v>800811222.54629588</v>
      </c>
      <c r="R24" s="18">
        <f t="shared" ca="1" si="2"/>
        <v>0</v>
      </c>
      <c r="S24" s="18">
        <f t="shared" ca="1" si="2"/>
        <v>0</v>
      </c>
      <c r="T24" s="18">
        <f t="shared" ca="1" si="2"/>
        <v>24946977.328900002</v>
      </c>
      <c r="U24" s="18">
        <f t="shared" ca="1" si="2"/>
        <v>160728920.27130002</v>
      </c>
      <c r="V24" s="19">
        <f t="shared" ca="1" si="1"/>
        <v>7016295795.3003588</v>
      </c>
    </row>
    <row r="25" spans="1:22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274020.66086100007</v>
      </c>
      <c r="E25" s="18">
        <f t="shared" ca="1" si="3"/>
        <v>234116.011424</v>
      </c>
      <c r="F25" s="18">
        <f t="shared" ca="1" si="3"/>
        <v>4866889.6984279994</v>
      </c>
      <c r="G25" s="18">
        <f t="shared" ca="1" si="3"/>
        <v>453096.74689900002</v>
      </c>
      <c r="H25" s="18">
        <f t="shared" ca="1" si="3"/>
        <v>9952816.0271019991</v>
      </c>
      <c r="I25" s="18">
        <f t="shared" ca="1" si="3"/>
        <v>3362236.4006139999</v>
      </c>
      <c r="J25" s="18">
        <f t="shared" ca="1" si="3"/>
        <v>0</v>
      </c>
      <c r="K25" s="18">
        <f t="shared" ca="1" si="3"/>
        <v>87477.47</v>
      </c>
      <c r="L25" s="18">
        <f t="shared" ca="1" si="3"/>
        <v>0</v>
      </c>
      <c r="M25" s="18">
        <f t="shared" ca="1" si="3"/>
        <v>0</v>
      </c>
      <c r="N25" s="18">
        <f t="shared" ca="1" si="3"/>
        <v>36994.379999999997</v>
      </c>
      <c r="O25" s="18">
        <f t="shared" ca="1" si="2"/>
        <v>488061767.02999997</v>
      </c>
      <c r="P25" s="18">
        <f t="shared" ca="1" si="2"/>
        <v>0</v>
      </c>
      <c r="Q25" s="18">
        <f t="shared" ca="1" si="2"/>
        <v>10226804.220000001</v>
      </c>
      <c r="R25" s="18">
        <f t="shared" ca="1" si="2"/>
        <v>7758.22</v>
      </c>
      <c r="S25" s="18">
        <f t="shared" ca="1" si="2"/>
        <v>0</v>
      </c>
      <c r="T25" s="18">
        <f t="shared" ca="1" si="2"/>
        <v>0</v>
      </c>
      <c r="U25" s="18">
        <f t="shared" ca="1" si="2"/>
        <v>111623.57</v>
      </c>
      <c r="V25" s="19">
        <f t="shared" ca="1" si="1"/>
        <v>517675600.43532801</v>
      </c>
    </row>
    <row r="26" spans="1:22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10483091.289999999</v>
      </c>
      <c r="E26" s="18">
        <f t="shared" ca="1" si="3"/>
        <v>43339856.68</v>
      </c>
      <c r="F26" s="18">
        <f t="shared" ca="1" si="3"/>
        <v>308895176.82999998</v>
      </c>
      <c r="G26" s="18">
        <f t="shared" ca="1" si="3"/>
        <v>78657482.890000001</v>
      </c>
      <c r="H26" s="18">
        <f t="shared" ca="1" si="3"/>
        <v>242040540.41999999</v>
      </c>
      <c r="I26" s="18">
        <f t="shared" ca="1" si="3"/>
        <v>238099400.18000001</v>
      </c>
      <c r="J26" s="18">
        <f t="shared" ca="1" si="3"/>
        <v>0</v>
      </c>
      <c r="K26" s="18">
        <f t="shared" ca="1" si="3"/>
        <v>0</v>
      </c>
      <c r="L26" s="18">
        <f t="shared" ca="1" si="3"/>
        <v>0</v>
      </c>
      <c r="M26" s="18">
        <f t="shared" ca="1" si="3"/>
        <v>0</v>
      </c>
      <c r="N26" s="18">
        <f t="shared" ca="1" si="3"/>
        <v>1695404.22</v>
      </c>
      <c r="O26" s="18">
        <f t="shared" ca="1" si="2"/>
        <v>30802920.829999998</v>
      </c>
      <c r="P26" s="18">
        <f t="shared" ca="1" si="2"/>
        <v>0</v>
      </c>
      <c r="Q26" s="18">
        <f t="shared" ca="1" si="2"/>
        <v>2539944.7999999998</v>
      </c>
      <c r="R26" s="18">
        <f t="shared" ca="1" si="2"/>
        <v>0</v>
      </c>
      <c r="S26" s="18">
        <f t="shared" ca="1" si="2"/>
        <v>0</v>
      </c>
      <c r="T26" s="18">
        <f t="shared" ca="1" si="2"/>
        <v>0</v>
      </c>
      <c r="U26" s="18">
        <f t="shared" ca="1" si="2"/>
        <v>0</v>
      </c>
      <c r="V26" s="19">
        <f t="shared" ca="1" si="1"/>
        <v>956553818.13999999</v>
      </c>
    </row>
    <row r="27" spans="1:22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6891275.9199999999</v>
      </c>
      <c r="E27" s="18">
        <f t="shared" ca="1" si="3"/>
        <v>27126201.710000001</v>
      </c>
      <c r="F27" s="18">
        <f t="shared" ca="1" si="3"/>
        <v>471147966.68000001</v>
      </c>
      <c r="G27" s="18">
        <f t="shared" ca="1" si="3"/>
        <v>3749863.34</v>
      </c>
      <c r="H27" s="18">
        <f t="shared" ca="1" si="3"/>
        <v>125134485.40000001</v>
      </c>
      <c r="I27" s="18">
        <f t="shared" ca="1" si="3"/>
        <v>361242690.03000003</v>
      </c>
      <c r="J27" s="18">
        <f t="shared" ca="1" si="3"/>
        <v>0</v>
      </c>
      <c r="K27" s="18">
        <f t="shared" ca="1" si="3"/>
        <v>1200291.6000000001</v>
      </c>
      <c r="L27" s="18">
        <f t="shared" ca="1" si="3"/>
        <v>0</v>
      </c>
      <c r="M27" s="18">
        <f t="shared" ca="1" si="3"/>
        <v>0</v>
      </c>
      <c r="N27" s="18">
        <f t="shared" ca="1" si="3"/>
        <v>17531775.82</v>
      </c>
      <c r="O27" s="18">
        <f t="shared" ca="1" si="2"/>
        <v>1331421731.3800001</v>
      </c>
      <c r="P27" s="18">
        <f t="shared" ca="1" si="2"/>
        <v>2885705.38</v>
      </c>
      <c r="Q27" s="18">
        <f t="shared" ca="1" si="2"/>
        <v>122001246.28999999</v>
      </c>
      <c r="R27" s="18">
        <f t="shared" ca="1" si="2"/>
        <v>0</v>
      </c>
      <c r="S27" s="18">
        <f t="shared" ca="1" si="2"/>
        <v>0</v>
      </c>
      <c r="T27" s="18">
        <f t="shared" ca="1" si="2"/>
        <v>1820877.36</v>
      </c>
      <c r="U27" s="18">
        <f t="shared" ca="1" si="2"/>
        <v>17524064.919999998</v>
      </c>
      <c r="V27" s="19">
        <f t="shared" ca="1" si="1"/>
        <v>2489678175.8300004</v>
      </c>
    </row>
    <row r="28" spans="1:22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1309766.02</v>
      </c>
      <c r="E28" s="18">
        <f t="shared" ca="1" si="3"/>
        <v>225903.29</v>
      </c>
      <c r="F28" s="18">
        <f t="shared" ca="1" si="3"/>
        <v>4237073.67</v>
      </c>
      <c r="G28" s="18">
        <f t="shared" ca="1" si="3"/>
        <v>53685.81</v>
      </c>
      <c r="H28" s="18">
        <f t="shared" ca="1" si="3"/>
        <v>4730078.51</v>
      </c>
      <c r="I28" s="18">
        <f t="shared" ca="1" si="3"/>
        <v>8267915.5899999999</v>
      </c>
      <c r="J28" s="18">
        <f t="shared" ca="1" si="3"/>
        <v>0</v>
      </c>
      <c r="K28" s="18">
        <f t="shared" ca="1" si="3"/>
        <v>0</v>
      </c>
      <c r="L28" s="18">
        <f t="shared" ca="1" si="3"/>
        <v>0</v>
      </c>
      <c r="M28" s="18">
        <f t="shared" ca="1" si="3"/>
        <v>0</v>
      </c>
      <c r="N28" s="18">
        <f t="shared" ca="1" si="3"/>
        <v>0</v>
      </c>
      <c r="O28" s="18">
        <f t="shared" ca="1" si="2"/>
        <v>0</v>
      </c>
      <c r="P28" s="18">
        <f t="shared" ca="1" si="2"/>
        <v>0</v>
      </c>
      <c r="Q28" s="18">
        <f t="shared" ca="1" si="2"/>
        <v>0</v>
      </c>
      <c r="R28" s="18">
        <f t="shared" ca="1" si="2"/>
        <v>0</v>
      </c>
      <c r="S28" s="18">
        <f t="shared" ca="1" si="2"/>
        <v>0</v>
      </c>
      <c r="T28" s="18">
        <f t="shared" ca="1" si="2"/>
        <v>0</v>
      </c>
      <c r="U28" s="18">
        <f t="shared" ca="1" si="2"/>
        <v>0</v>
      </c>
      <c r="V28" s="19">
        <f t="shared" ca="1" si="1"/>
        <v>18824422.890000001</v>
      </c>
    </row>
    <row r="29" spans="1:22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11204690.514</v>
      </c>
      <c r="E29" s="18">
        <f t="shared" ca="1" si="3"/>
        <v>54068313.733200006</v>
      </c>
      <c r="F29" s="18">
        <f t="shared" ca="1" si="3"/>
        <v>497259438.14529997</v>
      </c>
      <c r="G29" s="18">
        <f t="shared" ca="1" si="3"/>
        <v>99024541.259800002</v>
      </c>
      <c r="H29" s="18">
        <f t="shared" ca="1" si="3"/>
        <v>821079300.38999999</v>
      </c>
      <c r="I29" s="18">
        <f t="shared" ca="1" si="3"/>
        <v>154944074.22549999</v>
      </c>
      <c r="J29" s="18">
        <f t="shared" ca="1" si="3"/>
        <v>0</v>
      </c>
      <c r="K29" s="18">
        <f t="shared" ca="1" si="3"/>
        <v>958883.7</v>
      </c>
      <c r="L29" s="18">
        <f t="shared" ca="1" si="3"/>
        <v>0</v>
      </c>
      <c r="M29" s="18">
        <f t="shared" ca="1" si="3"/>
        <v>0</v>
      </c>
      <c r="N29" s="18">
        <f t="shared" ca="1" si="3"/>
        <v>16418191.809999999</v>
      </c>
      <c r="O29" s="18">
        <f t="shared" ca="1" si="2"/>
        <v>2205645930.54</v>
      </c>
      <c r="P29" s="18">
        <f t="shared" ca="1" si="2"/>
        <v>1537158.26</v>
      </c>
      <c r="Q29" s="18">
        <f t="shared" ca="1" si="2"/>
        <v>14631793.529999999</v>
      </c>
      <c r="R29" s="18">
        <f t="shared" ca="1" si="2"/>
        <v>0</v>
      </c>
      <c r="S29" s="18">
        <f t="shared" ca="1" si="2"/>
        <v>2024597.99</v>
      </c>
      <c r="T29" s="18">
        <f t="shared" ca="1" si="2"/>
        <v>109308676.97</v>
      </c>
      <c r="U29" s="18">
        <f t="shared" ca="1" si="2"/>
        <v>15340423.6</v>
      </c>
      <c r="V29" s="19">
        <f t="shared" ca="1" si="1"/>
        <v>4003446014.6677995</v>
      </c>
    </row>
    <row r="30" spans="1:22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1005429.2200000009</v>
      </c>
      <c r="E30" s="18">
        <f t="shared" ca="1" si="3"/>
        <v>4031814.6299998006</v>
      </c>
      <c r="F30" s="18">
        <f t="shared" ca="1" si="3"/>
        <v>6984030.879999999</v>
      </c>
      <c r="G30" s="18">
        <f t="shared" ca="1" si="3"/>
        <v>649914.86</v>
      </c>
      <c r="H30" s="18">
        <f t="shared" ca="1" si="3"/>
        <v>20237655.130000003</v>
      </c>
      <c r="I30" s="18">
        <f t="shared" ca="1" si="3"/>
        <v>7114911.4399999576</v>
      </c>
      <c r="J30" s="18">
        <f t="shared" ca="1" si="3"/>
        <v>0</v>
      </c>
      <c r="K30" s="18">
        <f t="shared" ca="1" si="3"/>
        <v>0</v>
      </c>
      <c r="L30" s="18">
        <f t="shared" ca="1" si="3"/>
        <v>0</v>
      </c>
      <c r="M30" s="18">
        <f t="shared" ca="1" si="3"/>
        <v>0</v>
      </c>
      <c r="N30" s="18">
        <f t="shared" ca="1" si="3"/>
        <v>89968554.250000238</v>
      </c>
      <c r="O30" s="18">
        <f t="shared" ca="1" si="2"/>
        <v>0</v>
      </c>
      <c r="P30" s="18">
        <f t="shared" ca="1" si="2"/>
        <v>0</v>
      </c>
      <c r="Q30" s="18">
        <f t="shared" ca="1" si="2"/>
        <v>0</v>
      </c>
      <c r="R30" s="18">
        <f t="shared" ca="1" si="2"/>
        <v>0</v>
      </c>
      <c r="S30" s="18">
        <f t="shared" ca="1" si="2"/>
        <v>0</v>
      </c>
      <c r="T30" s="18">
        <f t="shared" ca="1" si="2"/>
        <v>0</v>
      </c>
      <c r="U30" s="18">
        <f t="shared" ca="1" si="2"/>
        <v>0</v>
      </c>
      <c r="V30" s="19">
        <f t="shared" ca="1" si="1"/>
        <v>129992310.41</v>
      </c>
    </row>
    <row r="31" spans="1:22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16626995.580073999</v>
      </c>
      <c r="E31" s="18">
        <f t="shared" ca="1" si="3"/>
        <v>94300007.458914995</v>
      </c>
      <c r="F31" s="18">
        <f t="shared" ca="1" si="3"/>
        <v>305847921.37</v>
      </c>
      <c r="G31" s="18">
        <f t="shared" ca="1" si="3"/>
        <v>111101309.98999999</v>
      </c>
      <c r="H31" s="18">
        <f t="shared" ca="1" si="3"/>
        <v>224676828.142115</v>
      </c>
      <c r="I31" s="18">
        <f t="shared" ca="1" si="3"/>
        <v>163944327.49017599</v>
      </c>
      <c r="J31" s="18">
        <f t="shared" ca="1" si="3"/>
        <v>0</v>
      </c>
      <c r="K31" s="18">
        <f t="shared" ca="1" si="3"/>
        <v>9849.11</v>
      </c>
      <c r="L31" s="18">
        <f t="shared" ca="1" si="3"/>
        <v>0</v>
      </c>
      <c r="M31" s="18">
        <f t="shared" ca="1" si="3"/>
        <v>0</v>
      </c>
      <c r="N31" s="18">
        <f t="shared" ca="1" si="3"/>
        <v>7332326.7800000003</v>
      </c>
      <c r="O31" s="18">
        <f t="shared" ca="1" si="2"/>
        <v>418208764.53000003</v>
      </c>
      <c r="P31" s="18">
        <f t="shared" ca="1" si="2"/>
        <v>0</v>
      </c>
      <c r="Q31" s="18">
        <f t="shared" ca="1" si="2"/>
        <v>18941068.259999998</v>
      </c>
      <c r="R31" s="18">
        <f t="shared" ca="1" si="2"/>
        <v>0</v>
      </c>
      <c r="S31" s="18">
        <f t="shared" ca="1" si="2"/>
        <v>0</v>
      </c>
      <c r="T31" s="18">
        <f t="shared" ca="1" si="2"/>
        <v>215784</v>
      </c>
      <c r="U31" s="18">
        <f t="shared" ca="1" si="2"/>
        <v>942161.12</v>
      </c>
      <c r="V31" s="19">
        <f t="shared" ca="1" si="1"/>
        <v>1362147343.83128</v>
      </c>
    </row>
    <row r="32" spans="1:22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5361927.0199997267</v>
      </c>
      <c r="E32" s="18">
        <f t="shared" ca="1" si="3"/>
        <v>33218584.739998039</v>
      </c>
      <c r="F32" s="18">
        <f t="shared" ca="1" si="3"/>
        <v>74520921.889999852</v>
      </c>
      <c r="G32" s="18">
        <f t="shared" ca="1" si="3"/>
        <v>514719.43999999994</v>
      </c>
      <c r="H32" s="18">
        <f t="shared" ca="1" si="3"/>
        <v>10739257.329999989</v>
      </c>
      <c r="I32" s="18">
        <f t="shared" ca="1" si="3"/>
        <v>41527377.709999703</v>
      </c>
      <c r="J32" s="18">
        <f t="shared" ca="1" si="3"/>
        <v>0</v>
      </c>
      <c r="K32" s="18">
        <f t="shared" ca="1" si="3"/>
        <v>1146635.97</v>
      </c>
      <c r="L32" s="18">
        <f t="shared" ca="1" si="3"/>
        <v>0</v>
      </c>
      <c r="M32" s="18">
        <f t="shared" ca="1" si="3"/>
        <v>0</v>
      </c>
      <c r="N32" s="18">
        <f t="shared" ca="1" si="3"/>
        <v>28398948.379999995</v>
      </c>
      <c r="O32" s="18">
        <f t="shared" ca="1" si="2"/>
        <v>1280891568.5100014</v>
      </c>
      <c r="P32" s="18">
        <f t="shared" ca="1" si="2"/>
        <v>1388823.04</v>
      </c>
      <c r="Q32" s="18">
        <f t="shared" ca="1" si="2"/>
        <v>129134852.06</v>
      </c>
      <c r="R32" s="18">
        <f t="shared" ca="1" si="2"/>
        <v>0</v>
      </c>
      <c r="S32" s="18">
        <f t="shared" ca="1" si="2"/>
        <v>0</v>
      </c>
      <c r="T32" s="18">
        <f t="shared" ca="1" si="2"/>
        <v>3403381.76</v>
      </c>
      <c r="U32" s="18">
        <f t="shared" ca="1" si="2"/>
        <v>16932591.509999998</v>
      </c>
      <c r="V32" s="19">
        <f t="shared" ca="1" si="1"/>
        <v>1627179589.3599987</v>
      </c>
    </row>
    <row r="33" spans="1:22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71357.749999999971</v>
      </c>
      <c r="E33" s="18">
        <f t="shared" ca="1" si="3"/>
        <v>293462.8899999999</v>
      </c>
      <c r="F33" s="18">
        <f t="shared" ca="1" si="3"/>
        <v>654972.67999999982</v>
      </c>
      <c r="G33" s="18">
        <f t="shared" ca="1" si="3"/>
        <v>0</v>
      </c>
      <c r="H33" s="18">
        <f t="shared" ca="1" si="3"/>
        <v>61914.020000000019</v>
      </c>
      <c r="I33" s="18">
        <f t="shared" ca="1" si="3"/>
        <v>240391.86000000019</v>
      </c>
      <c r="J33" s="18">
        <f t="shared" ca="1" si="3"/>
        <v>0</v>
      </c>
      <c r="K33" s="18">
        <f t="shared" ca="1" si="3"/>
        <v>18548.75</v>
      </c>
      <c r="L33" s="18">
        <f t="shared" ca="1" si="3"/>
        <v>0</v>
      </c>
      <c r="M33" s="18">
        <f t="shared" ca="1" si="3"/>
        <v>0</v>
      </c>
      <c r="N33" s="18">
        <f t="shared" ca="1" si="3"/>
        <v>-10625.329999999994</v>
      </c>
      <c r="O33" s="18">
        <f t="shared" ca="1" si="2"/>
        <v>220565693.48000023</v>
      </c>
      <c r="P33" s="18">
        <f t="shared" ca="1" si="2"/>
        <v>0</v>
      </c>
      <c r="Q33" s="18">
        <f t="shared" ca="1" si="2"/>
        <v>2949626.9599999958</v>
      </c>
      <c r="R33" s="18">
        <f t="shared" ca="1" si="2"/>
        <v>0</v>
      </c>
      <c r="S33" s="18">
        <f t="shared" ca="1" si="2"/>
        <v>0</v>
      </c>
      <c r="T33" s="18">
        <f t="shared" ca="1" si="2"/>
        <v>90000</v>
      </c>
      <c r="U33" s="18">
        <f t="shared" ca="1" si="2"/>
        <v>8789.58</v>
      </c>
      <c r="V33" s="19">
        <f t="shared" ca="1" si="1"/>
        <v>224944132.64000025</v>
      </c>
    </row>
    <row r="34" spans="1:22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8392674.459999999</v>
      </c>
      <c r="E34" s="18">
        <f t="shared" ca="1" si="3"/>
        <v>27630186.350000005</v>
      </c>
      <c r="F34" s="18">
        <f t="shared" ca="1" si="3"/>
        <v>17308354.560000002</v>
      </c>
      <c r="G34" s="18">
        <f t="shared" ca="1" si="3"/>
        <v>2939271.55</v>
      </c>
      <c r="H34" s="18">
        <f t="shared" ca="1" si="3"/>
        <v>3023266.3600000003</v>
      </c>
      <c r="I34" s="18">
        <f t="shared" ca="1" si="3"/>
        <v>1653922167.0600002</v>
      </c>
      <c r="J34" s="18">
        <f t="shared" ca="1" si="3"/>
        <v>0</v>
      </c>
      <c r="K34" s="18">
        <f t="shared" ca="1" si="3"/>
        <v>0</v>
      </c>
      <c r="L34" s="18">
        <f t="shared" ca="1" si="3"/>
        <v>0</v>
      </c>
      <c r="M34" s="18">
        <f t="shared" ca="1" si="3"/>
        <v>0</v>
      </c>
      <c r="N34" s="18">
        <f t="shared" ca="1" si="3"/>
        <v>0</v>
      </c>
      <c r="O34" s="18">
        <f t="shared" ca="1" si="2"/>
        <v>0</v>
      </c>
      <c r="P34" s="18">
        <f t="shared" ca="1" si="2"/>
        <v>0</v>
      </c>
      <c r="Q34" s="18">
        <f t="shared" ca="1" si="2"/>
        <v>0</v>
      </c>
      <c r="R34" s="18">
        <f t="shared" ca="1" si="2"/>
        <v>0</v>
      </c>
      <c r="S34" s="18">
        <f t="shared" ca="1" si="2"/>
        <v>0</v>
      </c>
      <c r="T34" s="18">
        <f t="shared" ca="1" si="2"/>
        <v>0</v>
      </c>
      <c r="U34" s="18">
        <f t="shared" ca="1" si="2"/>
        <v>0</v>
      </c>
      <c r="V34" s="19">
        <f t="shared" ca="1" si="1"/>
        <v>1713215920.3400002</v>
      </c>
    </row>
    <row r="35" spans="1:22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800596.93</v>
      </c>
      <c r="E35" s="18">
        <f t="shared" ca="1" si="3"/>
        <v>3048674.8400000003</v>
      </c>
      <c r="F35" s="18">
        <f t="shared" ca="1" si="3"/>
        <v>31194330.389999997</v>
      </c>
      <c r="G35" s="18">
        <f t="shared" ca="1" si="3"/>
        <v>15812.270000000002</v>
      </c>
      <c r="H35" s="18">
        <f t="shared" ca="1" si="3"/>
        <v>32574696.169999998</v>
      </c>
      <c r="I35" s="18">
        <f t="shared" ca="1" si="3"/>
        <v>5830557.8100000005</v>
      </c>
      <c r="J35" s="18">
        <f t="shared" ca="1" si="3"/>
        <v>0</v>
      </c>
      <c r="K35" s="18">
        <f t="shared" ca="1" si="3"/>
        <v>0</v>
      </c>
      <c r="L35" s="18">
        <f t="shared" ca="1" si="3"/>
        <v>0</v>
      </c>
      <c r="M35" s="18">
        <f t="shared" ca="1" si="3"/>
        <v>0</v>
      </c>
      <c r="N35" s="18">
        <f t="shared" ca="1" si="3"/>
        <v>0</v>
      </c>
      <c r="O35" s="18">
        <f t="shared" ca="1" si="2"/>
        <v>0</v>
      </c>
      <c r="P35" s="18">
        <f t="shared" ca="1" si="2"/>
        <v>0</v>
      </c>
      <c r="Q35" s="18">
        <f t="shared" ca="1" si="2"/>
        <v>0</v>
      </c>
      <c r="R35" s="18">
        <f t="shared" ca="1" si="2"/>
        <v>0</v>
      </c>
      <c r="S35" s="18">
        <f t="shared" ca="1" si="2"/>
        <v>0</v>
      </c>
      <c r="T35" s="18">
        <f t="shared" ca="1" si="2"/>
        <v>0</v>
      </c>
      <c r="U35" s="18">
        <f t="shared" ca="1" si="2"/>
        <v>0</v>
      </c>
      <c r="V35" s="19">
        <f t="shared" ca="1" si="1"/>
        <v>73464668.409999996</v>
      </c>
    </row>
    <row r="36" spans="1:22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0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2"/>
        <v>0</v>
      </c>
      <c r="P36" s="18">
        <f t="shared" ca="1" si="2"/>
        <v>0</v>
      </c>
      <c r="Q36" s="18">
        <f t="shared" ca="1" si="2"/>
        <v>0</v>
      </c>
      <c r="R36" s="18">
        <f t="shared" ca="1" si="2"/>
        <v>0</v>
      </c>
      <c r="S36" s="18">
        <f t="shared" ca="1" si="2"/>
        <v>0</v>
      </c>
      <c r="T36" s="18">
        <f t="shared" ca="1" si="2"/>
        <v>0</v>
      </c>
      <c r="U36" s="18">
        <f t="shared" ca="1" si="2"/>
        <v>0</v>
      </c>
      <c r="V36" s="19">
        <f t="shared" ca="1" si="1"/>
        <v>0</v>
      </c>
    </row>
    <row r="37" spans="1:22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8999106.9600000009</v>
      </c>
      <c r="E37" s="18">
        <f t="shared" ca="1" si="3"/>
        <v>33412172.34</v>
      </c>
      <c r="F37" s="18">
        <f t="shared" ca="1" si="3"/>
        <v>648750234.00999999</v>
      </c>
      <c r="G37" s="18">
        <f t="shared" ca="1" si="3"/>
        <v>13000089.43</v>
      </c>
      <c r="H37" s="18">
        <f t="shared" ca="1" si="3"/>
        <v>21012414.420000002</v>
      </c>
      <c r="I37" s="18">
        <f t="shared" ca="1" si="3"/>
        <v>113870359.2</v>
      </c>
      <c r="J37" s="18">
        <f t="shared" ca="1" si="3"/>
        <v>0</v>
      </c>
      <c r="K37" s="18">
        <f t="shared" ca="1" si="3"/>
        <v>0</v>
      </c>
      <c r="L37" s="18">
        <f t="shared" ca="1" si="3"/>
        <v>0</v>
      </c>
      <c r="M37" s="18">
        <f t="shared" ca="1" si="3"/>
        <v>0</v>
      </c>
      <c r="N37" s="18">
        <f t="shared" ca="1" si="3"/>
        <v>440312.78</v>
      </c>
      <c r="O37" s="18">
        <f t="shared" ca="1" si="3"/>
        <v>90928570.530000001</v>
      </c>
      <c r="P37" s="18">
        <f t="shared" ca="1" si="3"/>
        <v>0</v>
      </c>
      <c r="Q37" s="18">
        <f t="shared" ca="1" si="3"/>
        <v>167773.16</v>
      </c>
      <c r="R37" s="18">
        <f t="shared" ca="1" si="3"/>
        <v>5281998.21</v>
      </c>
      <c r="S37" s="18">
        <f t="shared" ca="1" si="3"/>
        <v>0</v>
      </c>
      <c r="T37" s="18">
        <f t="shared" ref="T37:U52" ca="1" si="4">IFERROR(IF($C$2="Yurtiçi",INDIRECT("'"&amp;$B$2&amp;"'!"&amp;ADDRESS(MATCH($B37,INDIRECT("'"&amp;$B$2&amp;"'!$B$1:$B$1095"),0),MATCH(T$5,INDIRECT("'"&amp;$B$2&amp;"'!5:5"),0))),IF($C$2="Yurtdışı",INDIRECT("'"&amp;$B$2&amp;"'!"&amp;ADDRESS(MATCH($B37,INDIRECT("'"&amp;$B$2&amp;"'!$B$1:$B$1095"),0),MATCH(T$5,INDIRECT("'"&amp;$B$2&amp;"'!5:5"),0)+1)),INDIRECT("'"&amp;$B$2&amp;"'!"&amp;ADDRESS(MATCH($B37,INDIRECT("'"&amp;$B$2&amp;"'!$B$1:$B$1095"),0),MATCH(T$5,INDIRECT("'"&amp;$B$2&amp;"'!5:5"),0)))+INDIRECT("'"&amp;$B$2&amp;"'!"&amp;ADDRESS(MATCH($B37,INDIRECT("'"&amp;$B$2&amp;"'!$B$1:$B$1095"),0),MATCH(T$5,INDIRECT("'"&amp;$B$2&amp;"'!5:5"),0)+1)))),0)</f>
        <v>0</v>
      </c>
      <c r="U37" s="18">
        <f t="shared" ca="1" si="4"/>
        <v>0</v>
      </c>
      <c r="V37" s="19">
        <f t="shared" ca="1" si="1"/>
        <v>935863031.03999984</v>
      </c>
    </row>
    <row r="38" spans="1:22" ht="12.75" customHeight="1">
      <c r="A38" s="55" t="s">
        <v>209</v>
      </c>
      <c r="B38" s="17">
        <v>1044</v>
      </c>
      <c r="C38" s="56" t="s">
        <v>147</v>
      </c>
      <c r="D38" s="18">
        <f t="shared" ref="D38:T52" ca="1" si="5">IFERROR(IF($C$2="Yurtiçi",INDIRECT("'"&amp;$B$2&amp;"'!"&amp;ADDRESS(MATCH($B38,INDIRECT("'"&amp;$B$2&amp;"'!$B$1:$B$1095"),0),MATCH(D$5,INDIRECT("'"&amp;$B$2&amp;"'!5:5"),0))),IF($C$2="Yurtdışı",INDIRECT("'"&amp;$B$2&amp;"'!"&amp;ADDRESS(MATCH($B38,INDIRECT("'"&amp;$B$2&amp;"'!$B$1:$B$1095"),0),MATCH(D$5,INDIRECT("'"&amp;$B$2&amp;"'!5:5"),0)+1)),INDIRECT("'"&amp;$B$2&amp;"'!"&amp;ADDRESS(MATCH($B38,INDIRECT("'"&amp;$B$2&amp;"'!$B$1:$B$1095"),0),MATCH(D$5,INDIRECT("'"&amp;$B$2&amp;"'!5:5"),0)))+INDIRECT("'"&amp;$B$2&amp;"'!"&amp;ADDRESS(MATCH($B38,INDIRECT("'"&amp;$B$2&amp;"'!$B$1:$B$1095"),0),MATCH(D$5,INDIRECT("'"&amp;$B$2&amp;"'!5:5"),0)+1)))),0)</f>
        <v>6863901.1299999999</v>
      </c>
      <c r="E38" s="18">
        <f t="shared" ca="1" si="5"/>
        <v>8136140.75</v>
      </c>
      <c r="F38" s="18">
        <f t="shared" ca="1" si="5"/>
        <v>529381.86</v>
      </c>
      <c r="G38" s="18">
        <f t="shared" ca="1" si="5"/>
        <v>0</v>
      </c>
      <c r="H38" s="18">
        <f t="shared" ca="1" si="5"/>
        <v>0</v>
      </c>
      <c r="I38" s="18">
        <f t="shared" ca="1" si="5"/>
        <v>3826284.67</v>
      </c>
      <c r="J38" s="18">
        <f t="shared" ca="1" si="5"/>
        <v>0</v>
      </c>
      <c r="K38" s="18">
        <f t="shared" ca="1" si="5"/>
        <v>0</v>
      </c>
      <c r="L38" s="18">
        <f t="shared" ca="1" si="5"/>
        <v>0</v>
      </c>
      <c r="M38" s="18">
        <f t="shared" ca="1" si="5"/>
        <v>0</v>
      </c>
      <c r="N38" s="18">
        <f t="shared" ca="1" si="5"/>
        <v>0</v>
      </c>
      <c r="O38" s="18">
        <f t="shared" ca="1" si="5"/>
        <v>0</v>
      </c>
      <c r="P38" s="18">
        <f t="shared" ca="1" si="5"/>
        <v>0</v>
      </c>
      <c r="Q38" s="18">
        <f t="shared" ca="1" si="5"/>
        <v>0</v>
      </c>
      <c r="R38" s="18">
        <f t="shared" ca="1" si="5"/>
        <v>0</v>
      </c>
      <c r="S38" s="18">
        <f t="shared" ca="1" si="5"/>
        <v>0</v>
      </c>
      <c r="T38" s="18">
        <f t="shared" ca="1" si="5"/>
        <v>0</v>
      </c>
      <c r="U38" s="18">
        <f t="shared" ca="1" si="4"/>
        <v>0</v>
      </c>
      <c r="V38" s="19">
        <f t="shared" ca="1" si="1"/>
        <v>19355708.409999996</v>
      </c>
    </row>
    <row r="39" spans="1:22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607902.5</v>
      </c>
      <c r="E39" s="18">
        <f t="shared" ca="1" si="5"/>
        <v>1804228.0599999998</v>
      </c>
      <c r="F39" s="18">
        <f t="shared" ca="1" si="5"/>
        <v>109421625.98999999</v>
      </c>
      <c r="G39" s="18">
        <f t="shared" ca="1" si="5"/>
        <v>17138625.939999998</v>
      </c>
      <c r="H39" s="18">
        <f t="shared" ca="1" si="5"/>
        <v>100212017.38000001</v>
      </c>
      <c r="I39" s="18">
        <f t="shared" ca="1" si="5"/>
        <v>10757005.460000001</v>
      </c>
      <c r="J39" s="18">
        <f t="shared" ca="1" si="5"/>
        <v>0</v>
      </c>
      <c r="K39" s="18">
        <f t="shared" ca="1" si="5"/>
        <v>26125</v>
      </c>
      <c r="L39" s="18">
        <f t="shared" ca="1" si="5"/>
        <v>0</v>
      </c>
      <c r="M39" s="18">
        <f t="shared" ca="1" si="5"/>
        <v>0</v>
      </c>
      <c r="N39" s="18">
        <f t="shared" ca="1" si="5"/>
        <v>19572.320000000007</v>
      </c>
      <c r="O39" s="18">
        <f t="shared" ca="1" si="5"/>
        <v>35476440.700000003</v>
      </c>
      <c r="P39" s="18">
        <f t="shared" ca="1" si="5"/>
        <v>0</v>
      </c>
      <c r="Q39" s="18">
        <f t="shared" ca="1" si="5"/>
        <v>7864901.8700000001</v>
      </c>
      <c r="R39" s="18">
        <f t="shared" ca="1" si="5"/>
        <v>0</v>
      </c>
      <c r="S39" s="18">
        <f t="shared" ca="1" si="5"/>
        <v>0</v>
      </c>
      <c r="T39" s="18">
        <f t="shared" ca="1" si="5"/>
        <v>0</v>
      </c>
      <c r="U39" s="18">
        <f t="shared" ca="1" si="4"/>
        <v>-5506.2</v>
      </c>
      <c r="V39" s="19">
        <f t="shared" ca="1" si="1"/>
        <v>283322939.02000004</v>
      </c>
    </row>
    <row r="40" spans="1:22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250495.47</v>
      </c>
      <c r="E40" s="18">
        <f t="shared" ca="1" si="5"/>
        <v>315227.63</v>
      </c>
      <c r="F40" s="18">
        <f t="shared" ca="1" si="5"/>
        <v>1209012.01</v>
      </c>
      <c r="G40" s="18">
        <f t="shared" ca="1" si="5"/>
        <v>0</v>
      </c>
      <c r="H40" s="18">
        <f t="shared" ca="1" si="5"/>
        <v>2798827.03</v>
      </c>
      <c r="I40" s="18">
        <f t="shared" ca="1" si="5"/>
        <v>835372.31</v>
      </c>
      <c r="J40" s="18">
        <f t="shared" ca="1" si="5"/>
        <v>0</v>
      </c>
      <c r="K40" s="18">
        <f t="shared" ca="1" si="5"/>
        <v>0</v>
      </c>
      <c r="L40" s="18">
        <f t="shared" ca="1" si="5"/>
        <v>0</v>
      </c>
      <c r="M40" s="18">
        <f t="shared" ca="1" si="5"/>
        <v>0</v>
      </c>
      <c r="N40" s="18">
        <f t="shared" ca="1" si="5"/>
        <v>0</v>
      </c>
      <c r="O40" s="18">
        <f t="shared" ca="1" si="5"/>
        <v>0</v>
      </c>
      <c r="P40" s="18">
        <f t="shared" ca="1" si="5"/>
        <v>0</v>
      </c>
      <c r="Q40" s="18">
        <f t="shared" ca="1" si="5"/>
        <v>0</v>
      </c>
      <c r="R40" s="18">
        <f t="shared" ca="1" si="5"/>
        <v>0</v>
      </c>
      <c r="S40" s="18">
        <f t="shared" ca="1" si="5"/>
        <v>0</v>
      </c>
      <c r="T40" s="18">
        <f t="shared" ca="1" si="5"/>
        <v>0</v>
      </c>
      <c r="U40" s="18">
        <f t="shared" ca="1" si="4"/>
        <v>0</v>
      </c>
      <c r="V40" s="19">
        <f t="shared" ca="1" si="1"/>
        <v>5408934.4499999993</v>
      </c>
    </row>
    <row r="41" spans="1:22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4088871.4100000146</v>
      </c>
      <c r="E41" s="18">
        <f t="shared" ca="1" si="5"/>
        <v>7125982.290000164</v>
      </c>
      <c r="F41" s="18">
        <f t="shared" ca="1" si="5"/>
        <v>90797228.279999852</v>
      </c>
      <c r="G41" s="18">
        <f t="shared" ca="1" si="5"/>
        <v>0</v>
      </c>
      <c r="H41" s="18">
        <f t="shared" ca="1" si="5"/>
        <v>877725.4700000002</v>
      </c>
      <c r="I41" s="18">
        <f t="shared" ca="1" si="5"/>
        <v>75966203.059999809</v>
      </c>
      <c r="J41" s="18">
        <f t="shared" ca="1" si="5"/>
        <v>0</v>
      </c>
      <c r="K41" s="18">
        <f t="shared" ca="1" si="5"/>
        <v>2180751.56</v>
      </c>
      <c r="L41" s="18">
        <f t="shared" ca="1" si="5"/>
        <v>0</v>
      </c>
      <c r="M41" s="18">
        <f t="shared" ca="1" si="5"/>
        <v>0</v>
      </c>
      <c r="N41" s="18">
        <f t="shared" ca="1" si="5"/>
        <v>41725125.590000004</v>
      </c>
      <c r="O41" s="18">
        <f t="shared" ca="1" si="5"/>
        <v>1365645737.4300029</v>
      </c>
      <c r="P41" s="18">
        <f t="shared" ca="1" si="5"/>
        <v>4053870.89</v>
      </c>
      <c r="Q41" s="18">
        <f t="shared" ca="1" si="5"/>
        <v>315675409.06999993</v>
      </c>
      <c r="R41" s="18">
        <f t="shared" ca="1" si="5"/>
        <v>0</v>
      </c>
      <c r="S41" s="18">
        <f t="shared" ca="1" si="5"/>
        <v>0</v>
      </c>
      <c r="T41" s="18">
        <f t="shared" ca="1" si="5"/>
        <v>6723207.0199999996</v>
      </c>
      <c r="U41" s="18">
        <f t="shared" ca="1" si="4"/>
        <v>102609173.30999997</v>
      </c>
      <c r="V41" s="19">
        <f t="shared" ca="1" si="1"/>
        <v>2017469285.3800027</v>
      </c>
    </row>
    <row r="42" spans="1:22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1263406.279999997</v>
      </c>
      <c r="E42" s="18">
        <f t="shared" ca="1" si="5"/>
        <v>1346171.6100000029</v>
      </c>
      <c r="F42" s="18">
        <f t="shared" ca="1" si="5"/>
        <v>880010.35000000137</v>
      </c>
      <c r="G42" s="18">
        <f t="shared" ca="1" si="5"/>
        <v>0</v>
      </c>
      <c r="H42" s="18">
        <f t="shared" ca="1" si="5"/>
        <v>313.37</v>
      </c>
      <c r="I42" s="18">
        <f t="shared" ca="1" si="5"/>
        <v>849783.2400000015</v>
      </c>
      <c r="J42" s="18">
        <f t="shared" ca="1" si="5"/>
        <v>0</v>
      </c>
      <c r="K42" s="18">
        <f t="shared" ca="1" si="5"/>
        <v>-269.29000000000002</v>
      </c>
      <c r="L42" s="18">
        <f t="shared" ca="1" si="5"/>
        <v>0</v>
      </c>
      <c r="M42" s="18">
        <f t="shared" ca="1" si="5"/>
        <v>0</v>
      </c>
      <c r="N42" s="18">
        <f t="shared" ca="1" si="5"/>
        <v>966474.63000000012</v>
      </c>
      <c r="O42" s="18">
        <f t="shared" ca="1" si="5"/>
        <v>161622956.03999996</v>
      </c>
      <c r="P42" s="18">
        <f t="shared" ca="1" si="5"/>
        <v>0</v>
      </c>
      <c r="Q42" s="18">
        <f t="shared" ca="1" si="5"/>
        <v>6870897.0600000033</v>
      </c>
      <c r="R42" s="18">
        <f t="shared" ca="1" si="5"/>
        <v>0</v>
      </c>
      <c r="S42" s="18">
        <f t="shared" ca="1" si="5"/>
        <v>0</v>
      </c>
      <c r="T42" s="18">
        <f t="shared" ca="1" si="5"/>
        <v>0</v>
      </c>
      <c r="U42" s="18">
        <f t="shared" ca="1" si="4"/>
        <v>116050.02</v>
      </c>
      <c r="V42" s="19">
        <f t="shared" ca="1" si="1"/>
        <v>173915793.30999997</v>
      </c>
    </row>
    <row r="43" spans="1:22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-204.24</v>
      </c>
      <c r="E43" s="18">
        <f t="shared" ca="1" si="5"/>
        <v>-371897.05</v>
      </c>
      <c r="F43" s="18">
        <f t="shared" ca="1" si="5"/>
        <v>-1204483.49</v>
      </c>
      <c r="G43" s="18">
        <f t="shared" ca="1" si="5"/>
        <v>0</v>
      </c>
      <c r="H43" s="18">
        <f t="shared" ca="1" si="5"/>
        <v>-161541.48000000001</v>
      </c>
      <c r="I43" s="18">
        <f t="shared" ca="1" si="5"/>
        <v>-5191.84</v>
      </c>
      <c r="J43" s="18">
        <f t="shared" ca="1" si="5"/>
        <v>0</v>
      </c>
      <c r="K43" s="18">
        <f t="shared" ca="1" si="5"/>
        <v>0</v>
      </c>
      <c r="L43" s="18">
        <f t="shared" ca="1" si="5"/>
        <v>0</v>
      </c>
      <c r="M43" s="18">
        <f t="shared" ca="1" si="5"/>
        <v>0</v>
      </c>
      <c r="N43" s="18">
        <f t="shared" ca="1" si="5"/>
        <v>0</v>
      </c>
      <c r="O43" s="18">
        <f t="shared" ca="1" si="5"/>
        <v>0</v>
      </c>
      <c r="P43" s="18">
        <f t="shared" ca="1" si="5"/>
        <v>0</v>
      </c>
      <c r="Q43" s="18">
        <f t="shared" ca="1" si="5"/>
        <v>0</v>
      </c>
      <c r="R43" s="18">
        <f t="shared" ca="1" si="5"/>
        <v>0</v>
      </c>
      <c r="S43" s="18">
        <f t="shared" ca="1" si="5"/>
        <v>0</v>
      </c>
      <c r="T43" s="18">
        <f t="shared" ca="1" si="5"/>
        <v>0</v>
      </c>
      <c r="U43" s="18">
        <f t="shared" ca="1" si="4"/>
        <v>0</v>
      </c>
      <c r="V43" s="19">
        <f t="shared" ca="1" si="1"/>
        <v>-1743318.1</v>
      </c>
    </row>
    <row r="44" spans="1:22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14000.980000000005</v>
      </c>
      <c r="E44" s="18">
        <f t="shared" ca="1" si="5"/>
        <v>262646.14000000007</v>
      </c>
      <c r="F44" s="18">
        <f t="shared" ca="1" si="5"/>
        <v>6091820.4100000001</v>
      </c>
      <c r="G44" s="18">
        <f t="shared" ca="1" si="5"/>
        <v>152126.26999999999</v>
      </c>
      <c r="H44" s="18">
        <f t="shared" ca="1" si="5"/>
        <v>1167563.56</v>
      </c>
      <c r="I44" s="18">
        <f t="shared" ca="1" si="5"/>
        <v>59638.67</v>
      </c>
      <c r="J44" s="18">
        <f t="shared" ca="1" si="5"/>
        <v>0</v>
      </c>
      <c r="K44" s="18">
        <f t="shared" ca="1" si="5"/>
        <v>0</v>
      </c>
      <c r="L44" s="18">
        <f t="shared" ca="1" si="5"/>
        <v>0</v>
      </c>
      <c r="M44" s="18">
        <f t="shared" ca="1" si="5"/>
        <v>0</v>
      </c>
      <c r="N44" s="18">
        <f t="shared" ca="1" si="5"/>
        <v>0</v>
      </c>
      <c r="O44" s="18">
        <f t="shared" ca="1" si="5"/>
        <v>0</v>
      </c>
      <c r="P44" s="18">
        <f t="shared" ca="1" si="5"/>
        <v>0</v>
      </c>
      <c r="Q44" s="18">
        <f t="shared" ca="1" si="5"/>
        <v>0</v>
      </c>
      <c r="R44" s="18">
        <f t="shared" ca="1" si="5"/>
        <v>0</v>
      </c>
      <c r="S44" s="18">
        <f t="shared" ca="1" si="5"/>
        <v>0</v>
      </c>
      <c r="T44" s="18">
        <f t="shared" ca="1" si="5"/>
        <v>0</v>
      </c>
      <c r="U44" s="18">
        <f t="shared" ca="1" si="4"/>
        <v>0</v>
      </c>
      <c r="V44" s="19">
        <f t="shared" ca="1" si="1"/>
        <v>7747796.0299999993</v>
      </c>
    </row>
    <row r="45" spans="1:22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92693.87</v>
      </c>
      <c r="E45" s="18">
        <f t="shared" ca="1" si="5"/>
        <v>1430545.3900000001</v>
      </c>
      <c r="F45" s="18">
        <f t="shared" ca="1" si="5"/>
        <v>42240.05</v>
      </c>
      <c r="G45" s="18">
        <f t="shared" ca="1" si="5"/>
        <v>0</v>
      </c>
      <c r="H45" s="18">
        <f t="shared" ca="1" si="5"/>
        <v>0</v>
      </c>
      <c r="I45" s="18">
        <f t="shared" ca="1" si="5"/>
        <v>8474.8299999999981</v>
      </c>
      <c r="J45" s="18">
        <f t="shared" ca="1" si="5"/>
        <v>0</v>
      </c>
      <c r="K45" s="18">
        <f t="shared" ca="1" si="5"/>
        <v>0</v>
      </c>
      <c r="L45" s="18">
        <f t="shared" ca="1" si="5"/>
        <v>0</v>
      </c>
      <c r="M45" s="18">
        <f t="shared" ca="1" si="5"/>
        <v>0</v>
      </c>
      <c r="N45" s="18">
        <f t="shared" ca="1" si="5"/>
        <v>0</v>
      </c>
      <c r="O45" s="18">
        <f t="shared" ca="1" si="5"/>
        <v>0</v>
      </c>
      <c r="P45" s="18">
        <f t="shared" ca="1" si="5"/>
        <v>0</v>
      </c>
      <c r="Q45" s="18">
        <f t="shared" ca="1" si="5"/>
        <v>0</v>
      </c>
      <c r="R45" s="18">
        <f t="shared" ca="1" si="5"/>
        <v>0</v>
      </c>
      <c r="S45" s="18">
        <f t="shared" ca="1" si="5"/>
        <v>0</v>
      </c>
      <c r="T45" s="18">
        <f t="shared" ca="1" si="5"/>
        <v>0</v>
      </c>
      <c r="U45" s="18">
        <f t="shared" ca="1" si="4"/>
        <v>0</v>
      </c>
      <c r="V45" s="19">
        <f t="shared" ca="1" si="1"/>
        <v>1573954.1400000004</v>
      </c>
    </row>
    <row r="46" spans="1:22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-8613.7900000000009</v>
      </c>
      <c r="E46" s="18">
        <f t="shared" ca="1" si="5"/>
        <v>-18418.509999999998</v>
      </c>
      <c r="F46" s="18">
        <f t="shared" ca="1" si="5"/>
        <v>-4635.87</v>
      </c>
      <c r="G46" s="18">
        <f t="shared" ca="1" si="5"/>
        <v>0</v>
      </c>
      <c r="H46" s="18">
        <f t="shared" ca="1" si="5"/>
        <v>-263829.74</v>
      </c>
      <c r="I46" s="18">
        <f t="shared" ca="1" si="5"/>
        <v>-53383</v>
      </c>
      <c r="J46" s="18">
        <f t="shared" ca="1" si="5"/>
        <v>0</v>
      </c>
      <c r="K46" s="18">
        <f t="shared" ca="1" si="5"/>
        <v>0</v>
      </c>
      <c r="L46" s="18">
        <f t="shared" ca="1" si="5"/>
        <v>0</v>
      </c>
      <c r="M46" s="18">
        <f t="shared" ca="1" si="5"/>
        <v>0</v>
      </c>
      <c r="N46" s="18">
        <f t="shared" ca="1" si="5"/>
        <v>0</v>
      </c>
      <c r="O46" s="18">
        <f t="shared" ca="1" si="5"/>
        <v>-51522.69</v>
      </c>
      <c r="P46" s="18">
        <f t="shared" ca="1" si="5"/>
        <v>0</v>
      </c>
      <c r="Q46" s="18">
        <f t="shared" ca="1" si="5"/>
        <v>-565.19000000000005</v>
      </c>
      <c r="R46" s="18">
        <f t="shared" ca="1" si="5"/>
        <v>0</v>
      </c>
      <c r="S46" s="18">
        <f t="shared" ca="1" si="5"/>
        <v>0</v>
      </c>
      <c r="T46" s="18">
        <f t="shared" ca="1" si="5"/>
        <v>0</v>
      </c>
      <c r="U46" s="18">
        <f t="shared" ca="1" si="4"/>
        <v>0</v>
      </c>
      <c r="V46" s="19">
        <f t="shared" ca="1" si="1"/>
        <v>-400968.79</v>
      </c>
    </row>
    <row r="47" spans="1:22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7897.76</v>
      </c>
      <c r="E47" s="18">
        <f t="shared" ca="1" si="5"/>
        <v>15707.199999999997</v>
      </c>
      <c r="F47" s="18">
        <f t="shared" ca="1" si="5"/>
        <v>0</v>
      </c>
      <c r="G47" s="18">
        <f t="shared" ca="1" si="5"/>
        <v>0</v>
      </c>
      <c r="H47" s="18">
        <f t="shared" ca="1" si="5"/>
        <v>0</v>
      </c>
      <c r="I47" s="18">
        <f t="shared" ca="1" si="5"/>
        <v>0</v>
      </c>
      <c r="J47" s="18">
        <f t="shared" ca="1" si="5"/>
        <v>0</v>
      </c>
      <c r="K47" s="18">
        <f t="shared" ca="1" si="5"/>
        <v>0</v>
      </c>
      <c r="L47" s="18">
        <f t="shared" ca="1" si="5"/>
        <v>0</v>
      </c>
      <c r="M47" s="18">
        <f t="shared" ca="1" si="5"/>
        <v>0</v>
      </c>
      <c r="N47" s="18">
        <f t="shared" ca="1" si="5"/>
        <v>0</v>
      </c>
      <c r="O47" s="18">
        <f t="shared" ca="1" si="5"/>
        <v>0</v>
      </c>
      <c r="P47" s="18">
        <f t="shared" ca="1" si="5"/>
        <v>0</v>
      </c>
      <c r="Q47" s="18">
        <f t="shared" ca="1" si="5"/>
        <v>0</v>
      </c>
      <c r="R47" s="18">
        <f t="shared" ca="1" si="5"/>
        <v>0</v>
      </c>
      <c r="S47" s="18">
        <f t="shared" ca="1" si="5"/>
        <v>0</v>
      </c>
      <c r="T47" s="18">
        <f t="shared" ca="1" si="5"/>
        <v>0</v>
      </c>
      <c r="U47" s="18">
        <f t="shared" ca="1" si="4"/>
        <v>0</v>
      </c>
      <c r="V47" s="19">
        <f t="shared" ca="1" si="1"/>
        <v>23604.959999999999</v>
      </c>
    </row>
    <row r="48" spans="1:22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722592.75000004226</v>
      </c>
      <c r="E48" s="18">
        <f t="shared" ca="1" si="5"/>
        <v>2673552.5400000028</v>
      </c>
      <c r="F48" s="18">
        <f t="shared" ca="1" si="5"/>
        <v>83099921.779999942</v>
      </c>
      <c r="G48" s="18">
        <f t="shared" ca="1" si="5"/>
        <v>75360.009999999995</v>
      </c>
      <c r="H48" s="18">
        <f t="shared" ca="1" si="5"/>
        <v>796776.63</v>
      </c>
      <c r="I48" s="18">
        <f t="shared" ca="1" si="5"/>
        <v>18940414.550000083</v>
      </c>
      <c r="J48" s="18">
        <f t="shared" ca="1" si="5"/>
        <v>0</v>
      </c>
      <c r="K48" s="18">
        <f t="shared" ca="1" si="5"/>
        <v>0</v>
      </c>
      <c r="L48" s="18">
        <f t="shared" ca="1" si="5"/>
        <v>0</v>
      </c>
      <c r="M48" s="18">
        <f t="shared" ca="1" si="5"/>
        <v>0</v>
      </c>
      <c r="N48" s="18">
        <f t="shared" ca="1" si="5"/>
        <v>0</v>
      </c>
      <c r="O48" s="18">
        <f t="shared" ca="1" si="5"/>
        <v>0</v>
      </c>
      <c r="P48" s="18">
        <f t="shared" ca="1" si="5"/>
        <v>0</v>
      </c>
      <c r="Q48" s="18">
        <f t="shared" ca="1" si="5"/>
        <v>0</v>
      </c>
      <c r="R48" s="18">
        <f t="shared" ca="1" si="5"/>
        <v>0</v>
      </c>
      <c r="S48" s="18">
        <f t="shared" ca="1" si="5"/>
        <v>0</v>
      </c>
      <c r="T48" s="18">
        <f t="shared" ca="1" si="5"/>
        <v>0</v>
      </c>
      <c r="U48" s="18">
        <f t="shared" ca="1" si="4"/>
        <v>0</v>
      </c>
      <c r="V48" s="19">
        <f t="shared" ca="1" si="1"/>
        <v>106308618.26000008</v>
      </c>
    </row>
    <row r="49" spans="1:22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51917498.75</v>
      </c>
      <c r="E49" s="18">
        <f t="shared" ca="1" si="5"/>
        <v>5431870.1700000009</v>
      </c>
      <c r="F49" s="18">
        <f t="shared" ca="1" si="5"/>
        <v>763510.12999999989</v>
      </c>
      <c r="G49" s="18">
        <f t="shared" ca="1" si="5"/>
        <v>0</v>
      </c>
      <c r="H49" s="18">
        <f t="shared" ca="1" si="5"/>
        <v>17370</v>
      </c>
      <c r="I49" s="18">
        <f t="shared" ca="1" si="5"/>
        <v>431975716.57999998</v>
      </c>
      <c r="J49" s="18">
        <f t="shared" ca="1" si="5"/>
        <v>0</v>
      </c>
      <c r="K49" s="18">
        <f t="shared" ca="1" si="5"/>
        <v>0</v>
      </c>
      <c r="L49" s="18">
        <f t="shared" ca="1" si="5"/>
        <v>0</v>
      </c>
      <c r="M49" s="18">
        <f t="shared" ca="1" si="5"/>
        <v>0</v>
      </c>
      <c r="N49" s="18">
        <f t="shared" ca="1" si="5"/>
        <v>0</v>
      </c>
      <c r="O49" s="18">
        <f t="shared" ca="1" si="5"/>
        <v>0</v>
      </c>
      <c r="P49" s="18">
        <f t="shared" ca="1" si="5"/>
        <v>0</v>
      </c>
      <c r="Q49" s="18">
        <f t="shared" ca="1" si="5"/>
        <v>0</v>
      </c>
      <c r="R49" s="18">
        <f t="shared" ca="1" si="5"/>
        <v>1115261.6299999999</v>
      </c>
      <c r="S49" s="18">
        <f t="shared" ca="1" si="5"/>
        <v>0</v>
      </c>
      <c r="T49" s="18">
        <f t="shared" ca="1" si="5"/>
        <v>0</v>
      </c>
      <c r="U49" s="18">
        <f t="shared" ca="1" si="4"/>
        <v>0</v>
      </c>
      <c r="V49" s="19">
        <f t="shared" ref="V49" ca="1" si="6">+SUM(D49:U49)</f>
        <v>491221227.25999999</v>
      </c>
    </row>
    <row r="50" spans="1:22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8">
        <f t="shared" ca="1" si="5"/>
        <v>0</v>
      </c>
      <c r="F50" s="18">
        <f t="shared" ca="1" si="5"/>
        <v>0</v>
      </c>
      <c r="G50" s="18">
        <f t="shared" ca="1" si="5"/>
        <v>0</v>
      </c>
      <c r="H50" s="18">
        <f t="shared" ca="1" si="5"/>
        <v>0</v>
      </c>
      <c r="I50" s="18">
        <f t="shared" ca="1" si="5"/>
        <v>453146749.76000005</v>
      </c>
      <c r="J50" s="18">
        <f t="shared" ca="1" si="5"/>
        <v>0</v>
      </c>
      <c r="K50" s="18">
        <f t="shared" ca="1" si="5"/>
        <v>0</v>
      </c>
      <c r="L50" s="18">
        <f t="shared" ca="1" si="5"/>
        <v>0</v>
      </c>
      <c r="M50" s="18">
        <f t="shared" ca="1" si="5"/>
        <v>0</v>
      </c>
      <c r="N50" s="18">
        <f t="shared" ca="1" si="5"/>
        <v>0</v>
      </c>
      <c r="O50" s="18">
        <f t="shared" ca="1" si="5"/>
        <v>0</v>
      </c>
      <c r="P50" s="18">
        <f t="shared" ca="1" si="5"/>
        <v>0</v>
      </c>
      <c r="Q50" s="18">
        <f t="shared" ca="1" si="5"/>
        <v>0</v>
      </c>
      <c r="R50" s="18">
        <f t="shared" ca="1" si="5"/>
        <v>0</v>
      </c>
      <c r="S50" s="18">
        <f t="shared" ca="1" si="5"/>
        <v>0</v>
      </c>
      <c r="T50" s="18">
        <f t="shared" ca="1" si="5"/>
        <v>0</v>
      </c>
      <c r="U50" s="18">
        <f t="shared" ca="1" si="4"/>
        <v>0</v>
      </c>
      <c r="V50" s="19">
        <f t="shared" ref="V50:V52" ca="1" si="7">+SUM(D50:U50)</f>
        <v>453146749.76000005</v>
      </c>
    </row>
    <row r="51" spans="1:22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8">
        <f t="shared" ca="1" si="5"/>
        <v>0</v>
      </c>
      <c r="F51" s="18">
        <f t="shared" ca="1" si="5"/>
        <v>0</v>
      </c>
      <c r="G51" s="18">
        <f t="shared" ca="1" si="5"/>
        <v>0</v>
      </c>
      <c r="H51" s="18">
        <f t="shared" ca="1" si="5"/>
        <v>0</v>
      </c>
      <c r="I51" s="18">
        <f t="shared" ca="1" si="5"/>
        <v>0</v>
      </c>
      <c r="J51" s="18">
        <f t="shared" ca="1" si="5"/>
        <v>0</v>
      </c>
      <c r="K51" s="18">
        <f t="shared" ca="1" si="5"/>
        <v>0</v>
      </c>
      <c r="L51" s="18">
        <f t="shared" ca="1" si="5"/>
        <v>0</v>
      </c>
      <c r="M51" s="18">
        <f t="shared" ca="1" si="5"/>
        <v>0</v>
      </c>
      <c r="N51" s="18">
        <f t="shared" ca="1" si="5"/>
        <v>0</v>
      </c>
      <c r="O51" s="18">
        <f t="shared" ca="1" si="5"/>
        <v>0</v>
      </c>
      <c r="P51" s="18">
        <f t="shared" ca="1" si="5"/>
        <v>0</v>
      </c>
      <c r="Q51" s="18">
        <f t="shared" ca="1" si="5"/>
        <v>0</v>
      </c>
      <c r="R51" s="18">
        <f t="shared" ca="1" si="5"/>
        <v>0</v>
      </c>
      <c r="S51" s="18">
        <f t="shared" ca="1" si="5"/>
        <v>0</v>
      </c>
      <c r="T51" s="18">
        <f t="shared" ca="1" si="5"/>
        <v>0</v>
      </c>
      <c r="U51" s="18">
        <f t="shared" ca="1" si="4"/>
        <v>0</v>
      </c>
      <c r="V51" s="19">
        <f t="shared" ca="1" si="7"/>
        <v>0</v>
      </c>
    </row>
    <row r="52" spans="1:22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8">
        <f t="shared" ca="1" si="5"/>
        <v>0</v>
      </c>
      <c r="F52" s="18">
        <f t="shared" ca="1" si="5"/>
        <v>0</v>
      </c>
      <c r="G52" s="18">
        <f t="shared" ca="1" si="5"/>
        <v>0</v>
      </c>
      <c r="H52" s="18">
        <f t="shared" ca="1" si="5"/>
        <v>0</v>
      </c>
      <c r="I52" s="18">
        <f t="shared" ca="1" si="5"/>
        <v>0</v>
      </c>
      <c r="J52" s="18">
        <f t="shared" ca="1" si="5"/>
        <v>0</v>
      </c>
      <c r="K52" s="18">
        <f t="shared" ca="1" si="5"/>
        <v>0</v>
      </c>
      <c r="L52" s="18">
        <f t="shared" ca="1" si="5"/>
        <v>0</v>
      </c>
      <c r="M52" s="18">
        <f t="shared" ca="1" si="5"/>
        <v>0</v>
      </c>
      <c r="N52" s="18">
        <f t="shared" ca="1" si="5"/>
        <v>0</v>
      </c>
      <c r="O52" s="18">
        <f t="shared" ca="1" si="5"/>
        <v>0</v>
      </c>
      <c r="P52" s="18">
        <f t="shared" ca="1" si="5"/>
        <v>0</v>
      </c>
      <c r="Q52" s="18">
        <f t="shared" ca="1" si="5"/>
        <v>0</v>
      </c>
      <c r="R52" s="18">
        <f t="shared" ca="1" si="5"/>
        <v>0</v>
      </c>
      <c r="S52" s="18">
        <f t="shared" ca="1" si="5"/>
        <v>0</v>
      </c>
      <c r="T52" s="18">
        <f t="shared" ca="1" si="5"/>
        <v>0</v>
      </c>
      <c r="U52" s="18">
        <f t="shared" ca="1" si="4"/>
        <v>0</v>
      </c>
      <c r="V52" s="19">
        <f t="shared" ca="1" si="7"/>
        <v>0</v>
      </c>
    </row>
    <row r="53" spans="1:22" ht="12.75" customHeight="1">
      <c r="A53" s="55" t="s">
        <v>239</v>
      </c>
      <c r="B53" s="17">
        <v>2001</v>
      </c>
      <c r="C53" s="56" t="s">
        <v>147</v>
      </c>
      <c r="D53" s="18">
        <f t="shared" ref="D53:S68" ca="1" si="8">IFERROR(IF($C$2="Yurtiçi",INDIRECT("'"&amp;$B$2&amp;"'!"&amp;ADDRESS(MATCH($B53,INDIRECT("'"&amp;$B$2&amp;"'!$B$1:$B$1095"),0),MATCH(D$5,INDIRECT("'"&amp;$B$2&amp;"'!5:5"),0))),IF($C$2="Yurtdışı",INDIRECT("'"&amp;$B$2&amp;"'!"&amp;ADDRESS(MATCH($B53,INDIRECT("'"&amp;$B$2&amp;"'!$B$1:$B$1095"),0),MATCH(D$5,INDIRECT("'"&amp;$B$2&amp;"'!5:5"),0)+1)),INDIRECT("'"&amp;$B$2&amp;"'!"&amp;ADDRESS(MATCH($B53,INDIRECT("'"&amp;$B$2&amp;"'!$B$1:$B$1095"),0),MATCH(D$5,INDIRECT("'"&amp;$B$2&amp;"'!5:5"),0)))+INDIRECT("'"&amp;$B$2&amp;"'!"&amp;ADDRESS(MATCH($B53,INDIRECT("'"&amp;$B$2&amp;"'!$B$1:$B$1095"),0),MATCH(D$5,INDIRECT("'"&amp;$B$2&amp;"'!5:5"),0)+1)))),0)</f>
        <v>0</v>
      </c>
      <c r="E53" s="18">
        <f t="shared" ca="1" si="8"/>
        <v>0</v>
      </c>
      <c r="F53" s="18">
        <f t="shared" ca="1" si="8"/>
        <v>0</v>
      </c>
      <c r="G53" s="18">
        <f t="shared" ca="1" si="8"/>
        <v>0</v>
      </c>
      <c r="H53" s="18">
        <f t="shared" ca="1" si="8"/>
        <v>0</v>
      </c>
      <c r="I53" s="18">
        <f t="shared" ca="1" si="8"/>
        <v>0</v>
      </c>
      <c r="J53" s="18">
        <f t="shared" ca="1" si="8"/>
        <v>0</v>
      </c>
      <c r="K53" s="18">
        <f t="shared" ca="1" si="8"/>
        <v>0</v>
      </c>
      <c r="L53" s="18">
        <f t="shared" ca="1" si="8"/>
        <v>0</v>
      </c>
      <c r="M53" s="18">
        <f t="shared" ca="1" si="8"/>
        <v>0</v>
      </c>
      <c r="N53" s="18">
        <f t="shared" ca="1" si="8"/>
        <v>0</v>
      </c>
      <c r="O53" s="18">
        <f t="shared" ca="1" si="8"/>
        <v>0</v>
      </c>
      <c r="P53" s="18">
        <f t="shared" ca="1" si="8"/>
        <v>0</v>
      </c>
      <c r="Q53" s="18">
        <f t="shared" ca="1" si="8"/>
        <v>0</v>
      </c>
      <c r="R53" s="18">
        <f t="shared" ca="1" si="8"/>
        <v>0</v>
      </c>
      <c r="S53" s="18">
        <f t="shared" ca="1" si="8"/>
        <v>0</v>
      </c>
      <c r="T53" s="18">
        <f t="shared" ref="O53:U68" ca="1" si="9">IFERROR(IF($C$2="Yurtiçi",INDIRECT("'"&amp;$B$2&amp;"'!"&amp;ADDRESS(MATCH($B53,INDIRECT("'"&amp;$B$2&amp;"'!$B$1:$B$1095"),0),MATCH(T$5,INDIRECT("'"&amp;$B$2&amp;"'!5:5"),0))),IF($C$2="Yurtdışı",INDIRECT("'"&amp;$B$2&amp;"'!"&amp;ADDRESS(MATCH($B53,INDIRECT("'"&amp;$B$2&amp;"'!$B$1:$B$1095"),0),MATCH(T$5,INDIRECT("'"&amp;$B$2&amp;"'!5:5"),0)+1)),INDIRECT("'"&amp;$B$2&amp;"'!"&amp;ADDRESS(MATCH($B53,INDIRECT("'"&amp;$B$2&amp;"'!$B$1:$B$1095"),0),MATCH(T$5,INDIRECT("'"&amp;$B$2&amp;"'!5:5"),0)))+INDIRECT("'"&amp;$B$2&amp;"'!"&amp;ADDRESS(MATCH($B53,INDIRECT("'"&amp;$B$2&amp;"'!$B$1:$B$1095"),0),MATCH(T$5,INDIRECT("'"&amp;$B$2&amp;"'!5:5"),0)+1)))),0)</f>
        <v>0</v>
      </c>
      <c r="U53" s="18">
        <f t="shared" ca="1" si="9"/>
        <v>0</v>
      </c>
      <c r="V53" s="19">
        <f t="shared" ca="1" si="1"/>
        <v>0</v>
      </c>
    </row>
    <row r="54" spans="1:22" ht="12.75" customHeight="1">
      <c r="A54" s="55" t="s">
        <v>241</v>
      </c>
      <c r="B54" s="17">
        <v>2002</v>
      </c>
      <c r="C54" s="56" t="s">
        <v>242</v>
      </c>
      <c r="D54" s="18">
        <f t="shared" ca="1" si="8"/>
        <v>0</v>
      </c>
      <c r="E54" s="18">
        <f t="shared" ca="1" si="8"/>
        <v>0</v>
      </c>
      <c r="F54" s="18">
        <f t="shared" ca="1" si="8"/>
        <v>0</v>
      </c>
      <c r="G54" s="18">
        <f t="shared" ca="1" si="8"/>
        <v>0</v>
      </c>
      <c r="H54" s="18">
        <f t="shared" ca="1" si="8"/>
        <v>0</v>
      </c>
      <c r="I54" s="18">
        <f t="shared" ca="1" si="8"/>
        <v>0</v>
      </c>
      <c r="J54" s="18">
        <f t="shared" ca="1" si="8"/>
        <v>0</v>
      </c>
      <c r="K54" s="18">
        <f t="shared" ca="1" si="8"/>
        <v>0</v>
      </c>
      <c r="L54" s="18">
        <f t="shared" ca="1" si="8"/>
        <v>0</v>
      </c>
      <c r="M54" s="18">
        <f t="shared" ca="1" si="8"/>
        <v>0</v>
      </c>
      <c r="N54" s="18">
        <f t="shared" ca="1" si="8"/>
        <v>0</v>
      </c>
      <c r="O54" s="18">
        <f t="shared" ca="1" si="9"/>
        <v>0</v>
      </c>
      <c r="P54" s="18">
        <f t="shared" ca="1" si="9"/>
        <v>0</v>
      </c>
      <c r="Q54" s="18">
        <f t="shared" ca="1" si="9"/>
        <v>0</v>
      </c>
      <c r="R54" s="18">
        <f t="shared" ca="1" si="9"/>
        <v>0</v>
      </c>
      <c r="S54" s="18">
        <f t="shared" ca="1" si="9"/>
        <v>0</v>
      </c>
      <c r="T54" s="18">
        <f t="shared" ca="1" si="9"/>
        <v>0</v>
      </c>
      <c r="U54" s="18">
        <f t="shared" ca="1" si="9"/>
        <v>0</v>
      </c>
      <c r="V54" s="19">
        <f t="shared" ca="1" si="1"/>
        <v>0</v>
      </c>
    </row>
    <row r="55" spans="1:22" ht="12.75" customHeight="1">
      <c r="A55" s="55" t="s">
        <v>244</v>
      </c>
      <c r="B55" s="17">
        <v>2005</v>
      </c>
      <c r="C55" s="56" t="s">
        <v>242</v>
      </c>
      <c r="D55" s="18">
        <f t="shared" ca="1" si="8"/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8">
        <f t="shared" ca="1" si="8"/>
        <v>0</v>
      </c>
      <c r="I55" s="18">
        <f t="shared" ca="1" si="8"/>
        <v>0</v>
      </c>
      <c r="J55" s="18">
        <f t="shared" ca="1" si="8"/>
        <v>0</v>
      </c>
      <c r="K55" s="18">
        <f t="shared" ca="1" si="8"/>
        <v>0</v>
      </c>
      <c r="L55" s="18">
        <f t="shared" ca="1" si="8"/>
        <v>0</v>
      </c>
      <c r="M55" s="18">
        <f t="shared" ca="1" si="8"/>
        <v>0</v>
      </c>
      <c r="N55" s="18">
        <f t="shared" ca="1" si="8"/>
        <v>0</v>
      </c>
      <c r="O55" s="18">
        <f t="shared" ca="1" si="9"/>
        <v>0</v>
      </c>
      <c r="P55" s="18">
        <f t="shared" ca="1" si="9"/>
        <v>0</v>
      </c>
      <c r="Q55" s="18">
        <f t="shared" ca="1" si="9"/>
        <v>0</v>
      </c>
      <c r="R55" s="18">
        <f t="shared" ca="1" si="9"/>
        <v>0</v>
      </c>
      <c r="S55" s="18">
        <f t="shared" ca="1" si="9"/>
        <v>0</v>
      </c>
      <c r="T55" s="18">
        <f t="shared" ca="1" si="9"/>
        <v>0</v>
      </c>
      <c r="U55" s="18">
        <f t="shared" ca="1" si="9"/>
        <v>0</v>
      </c>
      <c r="V55" s="19">
        <f t="shared" ca="1" si="1"/>
        <v>0</v>
      </c>
    </row>
    <row r="56" spans="1:22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8">
        <f t="shared" ca="1" si="8"/>
        <v>0</v>
      </c>
      <c r="I56" s="18">
        <f t="shared" ca="1" si="8"/>
        <v>0</v>
      </c>
      <c r="J56" s="18">
        <f t="shared" ca="1" si="8"/>
        <v>0</v>
      </c>
      <c r="K56" s="18">
        <f t="shared" ca="1" si="8"/>
        <v>0</v>
      </c>
      <c r="L56" s="18">
        <f t="shared" ca="1" si="8"/>
        <v>0</v>
      </c>
      <c r="M56" s="18">
        <f t="shared" ca="1" si="8"/>
        <v>0</v>
      </c>
      <c r="N56" s="18">
        <f t="shared" ca="1" si="8"/>
        <v>0</v>
      </c>
      <c r="O56" s="18">
        <f t="shared" ca="1" si="9"/>
        <v>0</v>
      </c>
      <c r="P56" s="18">
        <f t="shared" ca="1" si="9"/>
        <v>0</v>
      </c>
      <c r="Q56" s="18">
        <f t="shared" ca="1" si="9"/>
        <v>0</v>
      </c>
      <c r="R56" s="18">
        <f t="shared" ca="1" si="9"/>
        <v>0</v>
      </c>
      <c r="S56" s="18">
        <f t="shared" ca="1" si="9"/>
        <v>0</v>
      </c>
      <c r="T56" s="18">
        <f t="shared" ca="1" si="9"/>
        <v>0</v>
      </c>
      <c r="U56" s="18">
        <f t="shared" ca="1" si="9"/>
        <v>0</v>
      </c>
      <c r="V56" s="19">
        <f t="shared" ca="1" si="1"/>
        <v>0</v>
      </c>
    </row>
    <row r="57" spans="1:22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8">
        <f t="shared" ca="1" si="8"/>
        <v>0</v>
      </c>
      <c r="I57" s="18">
        <f t="shared" ca="1" si="8"/>
        <v>0</v>
      </c>
      <c r="J57" s="18">
        <f t="shared" ca="1" si="8"/>
        <v>0</v>
      </c>
      <c r="K57" s="18">
        <f t="shared" ca="1" si="8"/>
        <v>0</v>
      </c>
      <c r="L57" s="18">
        <f t="shared" ca="1" si="8"/>
        <v>0</v>
      </c>
      <c r="M57" s="18">
        <f t="shared" ca="1" si="8"/>
        <v>0</v>
      </c>
      <c r="N57" s="18">
        <f t="shared" ca="1" si="8"/>
        <v>0</v>
      </c>
      <c r="O57" s="18">
        <f t="shared" ca="1" si="9"/>
        <v>0</v>
      </c>
      <c r="P57" s="18">
        <f t="shared" ca="1" si="9"/>
        <v>0</v>
      </c>
      <c r="Q57" s="18">
        <f t="shared" ca="1" si="9"/>
        <v>0</v>
      </c>
      <c r="R57" s="18">
        <f t="shared" ca="1" si="9"/>
        <v>0</v>
      </c>
      <c r="S57" s="18">
        <f t="shared" ca="1" si="9"/>
        <v>0</v>
      </c>
      <c r="T57" s="18">
        <f t="shared" ca="1" si="9"/>
        <v>0</v>
      </c>
      <c r="U57" s="18">
        <f t="shared" ca="1" si="9"/>
        <v>0</v>
      </c>
      <c r="V57" s="19">
        <f t="shared" ca="1" si="1"/>
        <v>0</v>
      </c>
    </row>
    <row r="58" spans="1:22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8">
        <f t="shared" ca="1" si="8"/>
        <v>0</v>
      </c>
      <c r="I58" s="18">
        <f t="shared" ca="1" si="8"/>
        <v>0</v>
      </c>
      <c r="J58" s="18">
        <f t="shared" ca="1" si="8"/>
        <v>0</v>
      </c>
      <c r="K58" s="18">
        <f t="shared" ca="1" si="8"/>
        <v>0</v>
      </c>
      <c r="L58" s="18">
        <f t="shared" ca="1" si="8"/>
        <v>0</v>
      </c>
      <c r="M58" s="18">
        <f t="shared" ca="1" si="8"/>
        <v>0</v>
      </c>
      <c r="N58" s="18">
        <f t="shared" ca="1" si="8"/>
        <v>0</v>
      </c>
      <c r="O58" s="18">
        <f t="shared" ca="1" si="9"/>
        <v>0</v>
      </c>
      <c r="P58" s="18">
        <f t="shared" ca="1" si="9"/>
        <v>0</v>
      </c>
      <c r="Q58" s="18">
        <f t="shared" ca="1" si="9"/>
        <v>0</v>
      </c>
      <c r="R58" s="18">
        <f t="shared" ca="1" si="9"/>
        <v>0</v>
      </c>
      <c r="S58" s="18">
        <f t="shared" ca="1" si="9"/>
        <v>0</v>
      </c>
      <c r="T58" s="18">
        <f t="shared" ca="1" si="9"/>
        <v>0</v>
      </c>
      <c r="U58" s="18">
        <f t="shared" ca="1" si="9"/>
        <v>0</v>
      </c>
      <c r="V58" s="19">
        <f t="shared" ref="V58" ca="1" si="10">+SUM(D58:U58)</f>
        <v>0</v>
      </c>
    </row>
    <row r="59" spans="1:22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8">
        <f t="shared" ca="1" si="8"/>
        <v>0</v>
      </c>
      <c r="I59" s="18">
        <f t="shared" ca="1" si="8"/>
        <v>0</v>
      </c>
      <c r="J59" s="18">
        <f t="shared" ca="1" si="8"/>
        <v>0</v>
      </c>
      <c r="K59" s="18">
        <f t="shared" ca="1" si="8"/>
        <v>0</v>
      </c>
      <c r="L59" s="18">
        <f t="shared" ca="1" si="8"/>
        <v>0</v>
      </c>
      <c r="M59" s="18">
        <f t="shared" ca="1" si="8"/>
        <v>0</v>
      </c>
      <c r="N59" s="18">
        <f t="shared" ca="1" si="8"/>
        <v>0</v>
      </c>
      <c r="O59" s="18">
        <f t="shared" ca="1" si="9"/>
        <v>0</v>
      </c>
      <c r="P59" s="18">
        <f t="shared" ca="1" si="9"/>
        <v>0</v>
      </c>
      <c r="Q59" s="18">
        <f t="shared" ca="1" si="9"/>
        <v>0</v>
      </c>
      <c r="R59" s="18">
        <f t="shared" ca="1" si="9"/>
        <v>0</v>
      </c>
      <c r="S59" s="18">
        <f t="shared" ca="1" si="9"/>
        <v>0</v>
      </c>
      <c r="T59" s="18">
        <f t="shared" ca="1" si="9"/>
        <v>0</v>
      </c>
      <c r="U59" s="18">
        <f t="shared" ca="1" si="9"/>
        <v>0</v>
      </c>
      <c r="V59" s="19">
        <f t="shared" ref="V59:V72" ca="1" si="11">+SUM(D59:U59)</f>
        <v>0</v>
      </c>
    </row>
    <row r="60" spans="1:22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8">
        <f t="shared" ca="1" si="8"/>
        <v>0</v>
      </c>
      <c r="I60" s="18">
        <f t="shared" ca="1" si="8"/>
        <v>0</v>
      </c>
      <c r="J60" s="18">
        <f t="shared" ca="1" si="8"/>
        <v>0</v>
      </c>
      <c r="K60" s="18">
        <f t="shared" ca="1" si="8"/>
        <v>0</v>
      </c>
      <c r="L60" s="18">
        <f t="shared" ca="1" si="8"/>
        <v>0</v>
      </c>
      <c r="M60" s="18">
        <f t="shared" ca="1" si="8"/>
        <v>0</v>
      </c>
      <c r="N60" s="18">
        <f t="shared" ca="1" si="8"/>
        <v>0</v>
      </c>
      <c r="O60" s="18">
        <f t="shared" ca="1" si="9"/>
        <v>0</v>
      </c>
      <c r="P60" s="18">
        <f t="shared" ca="1" si="9"/>
        <v>0</v>
      </c>
      <c r="Q60" s="18">
        <f t="shared" ca="1" si="9"/>
        <v>0</v>
      </c>
      <c r="R60" s="18">
        <f t="shared" ca="1" si="9"/>
        <v>0</v>
      </c>
      <c r="S60" s="18">
        <f t="shared" ca="1" si="9"/>
        <v>0</v>
      </c>
      <c r="T60" s="18">
        <f t="shared" ca="1" si="9"/>
        <v>0</v>
      </c>
      <c r="U60" s="18">
        <f t="shared" ca="1" si="9"/>
        <v>0</v>
      </c>
      <c r="V60" s="19">
        <f t="shared" ca="1" si="11"/>
        <v>0</v>
      </c>
    </row>
    <row r="61" spans="1:22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8">
        <f t="shared" ca="1" si="8"/>
        <v>0</v>
      </c>
      <c r="I61" s="18">
        <f t="shared" ca="1" si="8"/>
        <v>0</v>
      </c>
      <c r="J61" s="18">
        <f t="shared" ca="1" si="8"/>
        <v>0</v>
      </c>
      <c r="K61" s="18">
        <f t="shared" ca="1" si="8"/>
        <v>0</v>
      </c>
      <c r="L61" s="18">
        <f t="shared" ca="1" si="8"/>
        <v>0</v>
      </c>
      <c r="M61" s="18">
        <f t="shared" ca="1" si="8"/>
        <v>0</v>
      </c>
      <c r="N61" s="18">
        <f t="shared" ca="1" si="8"/>
        <v>0</v>
      </c>
      <c r="O61" s="18">
        <f t="shared" ca="1" si="9"/>
        <v>0</v>
      </c>
      <c r="P61" s="18">
        <f t="shared" ca="1" si="9"/>
        <v>0</v>
      </c>
      <c r="Q61" s="18">
        <f t="shared" ca="1" si="9"/>
        <v>0</v>
      </c>
      <c r="R61" s="18">
        <f t="shared" ca="1" si="9"/>
        <v>0</v>
      </c>
      <c r="S61" s="18">
        <f t="shared" ca="1" si="9"/>
        <v>0</v>
      </c>
      <c r="T61" s="18">
        <f t="shared" ca="1" si="9"/>
        <v>0</v>
      </c>
      <c r="U61" s="18">
        <f t="shared" ca="1" si="9"/>
        <v>0</v>
      </c>
      <c r="V61" s="19">
        <f t="shared" ca="1" si="11"/>
        <v>0</v>
      </c>
    </row>
    <row r="62" spans="1:22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8">
        <f t="shared" ca="1" si="8"/>
        <v>0</v>
      </c>
      <c r="I62" s="18">
        <f t="shared" ca="1" si="8"/>
        <v>0</v>
      </c>
      <c r="J62" s="18">
        <f t="shared" ca="1" si="8"/>
        <v>0</v>
      </c>
      <c r="K62" s="18">
        <f t="shared" ca="1" si="8"/>
        <v>0</v>
      </c>
      <c r="L62" s="18">
        <f t="shared" ca="1" si="8"/>
        <v>0</v>
      </c>
      <c r="M62" s="18">
        <f t="shared" ca="1" si="8"/>
        <v>0</v>
      </c>
      <c r="N62" s="18">
        <f t="shared" ca="1" si="8"/>
        <v>0</v>
      </c>
      <c r="O62" s="18">
        <f t="shared" ca="1" si="9"/>
        <v>0</v>
      </c>
      <c r="P62" s="18">
        <f t="shared" ca="1" si="9"/>
        <v>0</v>
      </c>
      <c r="Q62" s="18">
        <f t="shared" ca="1" si="9"/>
        <v>0</v>
      </c>
      <c r="R62" s="18">
        <f t="shared" ca="1" si="9"/>
        <v>0</v>
      </c>
      <c r="S62" s="18">
        <f t="shared" ca="1" si="9"/>
        <v>0</v>
      </c>
      <c r="T62" s="18">
        <f t="shared" ca="1" si="9"/>
        <v>0</v>
      </c>
      <c r="U62" s="18">
        <f t="shared" ca="1" si="9"/>
        <v>0</v>
      </c>
      <c r="V62" s="19">
        <f t="shared" ca="1" si="11"/>
        <v>0</v>
      </c>
    </row>
    <row r="63" spans="1:22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8">
        <f t="shared" ca="1" si="8"/>
        <v>0</v>
      </c>
      <c r="I63" s="18">
        <f t="shared" ca="1" si="8"/>
        <v>0</v>
      </c>
      <c r="J63" s="18">
        <f t="shared" ca="1" si="8"/>
        <v>0</v>
      </c>
      <c r="K63" s="18">
        <f t="shared" ca="1" si="8"/>
        <v>0</v>
      </c>
      <c r="L63" s="18">
        <f t="shared" ca="1" si="8"/>
        <v>0</v>
      </c>
      <c r="M63" s="18">
        <f t="shared" ca="1" si="8"/>
        <v>0</v>
      </c>
      <c r="N63" s="18">
        <f t="shared" ca="1" si="8"/>
        <v>0</v>
      </c>
      <c r="O63" s="18">
        <f t="shared" ca="1" si="9"/>
        <v>0</v>
      </c>
      <c r="P63" s="18">
        <f t="shared" ca="1" si="9"/>
        <v>0</v>
      </c>
      <c r="Q63" s="18">
        <f t="shared" ca="1" si="9"/>
        <v>0</v>
      </c>
      <c r="R63" s="18">
        <f t="shared" ca="1" si="9"/>
        <v>0</v>
      </c>
      <c r="S63" s="18">
        <f t="shared" ca="1" si="9"/>
        <v>0</v>
      </c>
      <c r="T63" s="18">
        <f t="shared" ca="1" si="9"/>
        <v>0</v>
      </c>
      <c r="U63" s="18">
        <f t="shared" ca="1" si="9"/>
        <v>0</v>
      </c>
      <c r="V63" s="19">
        <f t="shared" ca="1" si="11"/>
        <v>0</v>
      </c>
    </row>
    <row r="64" spans="1:22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8">
        <f t="shared" ca="1" si="8"/>
        <v>0</v>
      </c>
      <c r="I64" s="18">
        <f t="shared" ca="1" si="8"/>
        <v>0</v>
      </c>
      <c r="J64" s="18">
        <f t="shared" ca="1" si="8"/>
        <v>0</v>
      </c>
      <c r="K64" s="18">
        <f t="shared" ca="1" si="8"/>
        <v>0</v>
      </c>
      <c r="L64" s="18">
        <f t="shared" ca="1" si="8"/>
        <v>0</v>
      </c>
      <c r="M64" s="18">
        <f t="shared" ca="1" si="8"/>
        <v>0</v>
      </c>
      <c r="N64" s="18">
        <f t="shared" ca="1" si="8"/>
        <v>0</v>
      </c>
      <c r="O64" s="18">
        <f t="shared" ca="1" si="9"/>
        <v>0</v>
      </c>
      <c r="P64" s="18">
        <f t="shared" ca="1" si="9"/>
        <v>0</v>
      </c>
      <c r="Q64" s="18">
        <f t="shared" ca="1" si="9"/>
        <v>0</v>
      </c>
      <c r="R64" s="18">
        <f t="shared" ca="1" si="9"/>
        <v>0</v>
      </c>
      <c r="S64" s="18">
        <f t="shared" ca="1" si="9"/>
        <v>0</v>
      </c>
      <c r="T64" s="18">
        <f t="shared" ca="1" si="9"/>
        <v>0</v>
      </c>
      <c r="U64" s="18">
        <f t="shared" ca="1" si="9"/>
        <v>0</v>
      </c>
      <c r="V64" s="19">
        <f t="shared" ca="1" si="11"/>
        <v>0</v>
      </c>
    </row>
    <row r="65" spans="1:22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8">
        <f t="shared" ca="1" si="8"/>
        <v>0</v>
      </c>
      <c r="I65" s="18">
        <f t="shared" ca="1" si="8"/>
        <v>0</v>
      </c>
      <c r="J65" s="18">
        <f t="shared" ca="1" si="8"/>
        <v>0</v>
      </c>
      <c r="K65" s="18">
        <f t="shared" ca="1" si="8"/>
        <v>0</v>
      </c>
      <c r="L65" s="18">
        <f t="shared" ca="1" si="8"/>
        <v>0</v>
      </c>
      <c r="M65" s="18">
        <f t="shared" ca="1" si="8"/>
        <v>0</v>
      </c>
      <c r="N65" s="18">
        <f t="shared" ca="1" si="8"/>
        <v>0</v>
      </c>
      <c r="O65" s="18">
        <f t="shared" ca="1" si="9"/>
        <v>0</v>
      </c>
      <c r="P65" s="18">
        <f t="shared" ca="1" si="9"/>
        <v>0</v>
      </c>
      <c r="Q65" s="18">
        <f t="shared" ca="1" si="9"/>
        <v>0</v>
      </c>
      <c r="R65" s="18">
        <f t="shared" ca="1" si="9"/>
        <v>0</v>
      </c>
      <c r="S65" s="18">
        <f t="shared" ca="1" si="9"/>
        <v>0</v>
      </c>
      <c r="T65" s="18">
        <f t="shared" ca="1" si="9"/>
        <v>0</v>
      </c>
      <c r="U65" s="18">
        <f t="shared" ca="1" si="9"/>
        <v>0</v>
      </c>
      <c r="V65" s="19">
        <f t="shared" ca="1" si="11"/>
        <v>0</v>
      </c>
    </row>
    <row r="66" spans="1:22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8">
        <f t="shared" ca="1" si="8"/>
        <v>0</v>
      </c>
      <c r="I66" s="18">
        <f t="shared" ca="1" si="8"/>
        <v>0</v>
      </c>
      <c r="J66" s="18">
        <f t="shared" ca="1" si="8"/>
        <v>0</v>
      </c>
      <c r="K66" s="18">
        <f t="shared" ca="1" si="8"/>
        <v>0</v>
      </c>
      <c r="L66" s="18">
        <f t="shared" ca="1" si="8"/>
        <v>0</v>
      </c>
      <c r="M66" s="18">
        <f t="shared" ca="1" si="8"/>
        <v>0</v>
      </c>
      <c r="N66" s="18">
        <f t="shared" ca="1" si="8"/>
        <v>0</v>
      </c>
      <c r="O66" s="18">
        <f t="shared" ca="1" si="9"/>
        <v>0</v>
      </c>
      <c r="P66" s="18">
        <f t="shared" ca="1" si="9"/>
        <v>0</v>
      </c>
      <c r="Q66" s="18">
        <f t="shared" ca="1" si="9"/>
        <v>0</v>
      </c>
      <c r="R66" s="18">
        <f t="shared" ca="1" si="9"/>
        <v>0</v>
      </c>
      <c r="S66" s="18">
        <f t="shared" ca="1" si="9"/>
        <v>0</v>
      </c>
      <c r="T66" s="18">
        <f t="shared" ca="1" si="9"/>
        <v>0</v>
      </c>
      <c r="U66" s="18">
        <f t="shared" ca="1" si="9"/>
        <v>0</v>
      </c>
      <c r="V66" s="19">
        <f t="shared" ca="1" si="11"/>
        <v>0</v>
      </c>
    </row>
    <row r="67" spans="1:22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8">
        <f t="shared" ca="1" si="8"/>
        <v>0</v>
      </c>
      <c r="I67" s="18">
        <f t="shared" ca="1" si="8"/>
        <v>0</v>
      </c>
      <c r="J67" s="18">
        <f t="shared" ca="1" si="8"/>
        <v>0</v>
      </c>
      <c r="K67" s="18">
        <f t="shared" ca="1" si="8"/>
        <v>0</v>
      </c>
      <c r="L67" s="18">
        <f t="shared" ca="1" si="8"/>
        <v>0</v>
      </c>
      <c r="M67" s="18">
        <f t="shared" ca="1" si="8"/>
        <v>0</v>
      </c>
      <c r="N67" s="18">
        <f t="shared" ca="1" si="8"/>
        <v>0</v>
      </c>
      <c r="O67" s="18">
        <f t="shared" ca="1" si="9"/>
        <v>0</v>
      </c>
      <c r="P67" s="18">
        <f t="shared" ca="1" si="9"/>
        <v>0</v>
      </c>
      <c r="Q67" s="18">
        <f t="shared" ca="1" si="9"/>
        <v>0</v>
      </c>
      <c r="R67" s="18">
        <f t="shared" ca="1" si="9"/>
        <v>0</v>
      </c>
      <c r="S67" s="18">
        <f t="shared" ca="1" si="9"/>
        <v>0</v>
      </c>
      <c r="T67" s="18">
        <f t="shared" ca="1" si="9"/>
        <v>0</v>
      </c>
      <c r="U67" s="18">
        <f t="shared" ca="1" si="9"/>
        <v>0</v>
      </c>
      <c r="V67" s="19">
        <f t="shared" ca="1" si="11"/>
        <v>0</v>
      </c>
    </row>
    <row r="68" spans="1:22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8">
        <f t="shared" ca="1" si="8"/>
        <v>0</v>
      </c>
      <c r="I68" s="18">
        <f t="shared" ca="1" si="8"/>
        <v>0</v>
      </c>
      <c r="J68" s="18">
        <f t="shared" ca="1" si="8"/>
        <v>0</v>
      </c>
      <c r="K68" s="18">
        <f t="shared" ca="1" si="8"/>
        <v>0</v>
      </c>
      <c r="L68" s="18">
        <f t="shared" ca="1" si="8"/>
        <v>0</v>
      </c>
      <c r="M68" s="18">
        <f t="shared" ca="1" si="8"/>
        <v>0</v>
      </c>
      <c r="N68" s="18">
        <f t="shared" ca="1" si="8"/>
        <v>0</v>
      </c>
      <c r="O68" s="18">
        <f t="shared" ca="1" si="9"/>
        <v>0</v>
      </c>
      <c r="P68" s="18">
        <f t="shared" ca="1" si="9"/>
        <v>0</v>
      </c>
      <c r="Q68" s="18">
        <f t="shared" ca="1" si="9"/>
        <v>0</v>
      </c>
      <c r="R68" s="18">
        <f t="shared" ca="1" si="9"/>
        <v>0</v>
      </c>
      <c r="S68" s="18">
        <f t="shared" ca="1" si="9"/>
        <v>0</v>
      </c>
      <c r="T68" s="18">
        <f t="shared" ca="1" si="9"/>
        <v>0</v>
      </c>
      <c r="U68" s="18">
        <f t="shared" ca="1" si="9"/>
        <v>0</v>
      </c>
      <c r="V68" s="19">
        <f t="shared" ca="1" si="11"/>
        <v>0</v>
      </c>
    </row>
    <row r="69" spans="1:22" ht="12.75" customHeight="1">
      <c r="A69" s="55" t="s">
        <v>273</v>
      </c>
      <c r="B69" s="17">
        <v>3012</v>
      </c>
      <c r="C69" s="56" t="s">
        <v>247</v>
      </c>
      <c r="D69" s="18">
        <f t="shared" ref="D69:S72" ca="1" si="12">IFERROR(IF($C$2="Yurtiçi",INDIRECT("'"&amp;$B$2&amp;"'!"&amp;ADDRESS(MATCH($B69,INDIRECT("'"&amp;$B$2&amp;"'!$B$1:$B$1095"),0),MATCH(D$5,INDIRECT("'"&amp;$B$2&amp;"'!5:5"),0))),IF($C$2="Yurtdışı",INDIRECT("'"&amp;$B$2&amp;"'!"&amp;ADDRESS(MATCH($B69,INDIRECT("'"&amp;$B$2&amp;"'!$B$1:$B$1095"),0),MATCH(D$5,INDIRECT("'"&amp;$B$2&amp;"'!5:5"),0)+1)),INDIRECT("'"&amp;$B$2&amp;"'!"&amp;ADDRESS(MATCH($B69,INDIRECT("'"&amp;$B$2&amp;"'!$B$1:$B$1095"),0),MATCH(D$5,INDIRECT("'"&amp;$B$2&amp;"'!5:5"),0)))+INDIRECT("'"&amp;$B$2&amp;"'!"&amp;ADDRESS(MATCH($B69,INDIRECT("'"&amp;$B$2&amp;"'!$B$1:$B$1095"),0),MATCH(D$5,INDIRECT("'"&amp;$B$2&amp;"'!5:5"),0)+1)))),0)</f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8">
        <f t="shared" ca="1" si="12"/>
        <v>0</v>
      </c>
      <c r="P69" s="18">
        <f t="shared" ca="1" si="12"/>
        <v>0</v>
      </c>
      <c r="Q69" s="18">
        <f t="shared" ca="1" si="12"/>
        <v>0</v>
      </c>
      <c r="R69" s="18">
        <f t="shared" ca="1" si="12"/>
        <v>0</v>
      </c>
      <c r="S69" s="18">
        <f t="shared" ca="1" si="12"/>
        <v>0</v>
      </c>
      <c r="T69" s="18">
        <f t="shared" ref="O69:U72" ca="1" si="13">IFERROR(IF($C$2="Yurtiçi",INDIRECT("'"&amp;$B$2&amp;"'!"&amp;ADDRESS(MATCH($B69,INDIRECT("'"&amp;$B$2&amp;"'!$B$1:$B$1095"),0),MATCH(T$5,INDIRECT("'"&amp;$B$2&amp;"'!5:5"),0))),IF($C$2="Yurtdışı",INDIRECT("'"&amp;$B$2&amp;"'!"&amp;ADDRESS(MATCH($B69,INDIRECT("'"&amp;$B$2&amp;"'!$B$1:$B$1095"),0),MATCH(T$5,INDIRECT("'"&amp;$B$2&amp;"'!5:5"),0)+1)),INDIRECT("'"&amp;$B$2&amp;"'!"&amp;ADDRESS(MATCH($B69,INDIRECT("'"&amp;$B$2&amp;"'!$B$1:$B$1095"),0),MATCH(T$5,INDIRECT("'"&amp;$B$2&amp;"'!5:5"),0)))+INDIRECT("'"&amp;$B$2&amp;"'!"&amp;ADDRESS(MATCH($B69,INDIRECT("'"&amp;$B$2&amp;"'!$B$1:$B$1095"),0),MATCH(T$5,INDIRECT("'"&amp;$B$2&amp;"'!5:5"),0)+1)))),0)</f>
        <v>0</v>
      </c>
      <c r="U69" s="18">
        <f t="shared" ca="1" si="13"/>
        <v>0</v>
      </c>
      <c r="V69" s="19">
        <f t="shared" ca="1" si="11"/>
        <v>0</v>
      </c>
    </row>
    <row r="70" spans="1:22" ht="12.75" customHeight="1">
      <c r="A70" s="55" t="s">
        <v>275</v>
      </c>
      <c r="B70" s="17">
        <v>3016</v>
      </c>
      <c r="C70" s="56" t="s">
        <v>247</v>
      </c>
      <c r="D70" s="18">
        <f t="shared" ca="1" si="12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8">
        <f t="shared" ca="1" si="13"/>
        <v>0</v>
      </c>
      <c r="P70" s="18">
        <f t="shared" ca="1" si="13"/>
        <v>0</v>
      </c>
      <c r="Q70" s="18">
        <f t="shared" ca="1" si="13"/>
        <v>0</v>
      </c>
      <c r="R70" s="18">
        <f t="shared" ca="1" si="13"/>
        <v>0</v>
      </c>
      <c r="S70" s="18">
        <f t="shared" ca="1" si="13"/>
        <v>0</v>
      </c>
      <c r="T70" s="18">
        <f t="shared" ca="1" si="13"/>
        <v>0</v>
      </c>
      <c r="U70" s="18">
        <f t="shared" ca="1" si="13"/>
        <v>0</v>
      </c>
      <c r="V70" s="19">
        <f t="shared" ca="1" si="11"/>
        <v>0</v>
      </c>
    </row>
    <row r="71" spans="1:22" ht="12.75" customHeight="1">
      <c r="A71" s="55" t="s">
        <v>277</v>
      </c>
      <c r="B71" s="17">
        <v>3017</v>
      </c>
      <c r="C71" s="56" t="s">
        <v>247</v>
      </c>
      <c r="D71" s="18">
        <f t="shared" ca="1" si="12"/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3"/>
        <v>0</v>
      </c>
      <c r="P71" s="18">
        <f t="shared" ca="1" si="13"/>
        <v>0</v>
      </c>
      <c r="Q71" s="18">
        <f t="shared" ca="1" si="13"/>
        <v>0</v>
      </c>
      <c r="R71" s="18">
        <f t="shared" ca="1" si="13"/>
        <v>0</v>
      </c>
      <c r="S71" s="18">
        <f t="shared" ca="1" si="13"/>
        <v>0</v>
      </c>
      <c r="T71" s="18">
        <f t="shared" ca="1" si="13"/>
        <v>0</v>
      </c>
      <c r="U71" s="18">
        <f t="shared" ca="1" si="13"/>
        <v>0</v>
      </c>
      <c r="V71" s="19">
        <f t="shared" ca="1" si="11"/>
        <v>0</v>
      </c>
    </row>
    <row r="72" spans="1:22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3"/>
        <v>0</v>
      </c>
      <c r="P72" s="18">
        <f t="shared" ca="1" si="13"/>
        <v>0</v>
      </c>
      <c r="Q72" s="18">
        <f t="shared" ca="1" si="13"/>
        <v>0</v>
      </c>
      <c r="R72" s="18">
        <f t="shared" ca="1" si="13"/>
        <v>0</v>
      </c>
      <c r="S72" s="18">
        <f t="shared" ca="1" si="13"/>
        <v>0</v>
      </c>
      <c r="T72" s="18">
        <f t="shared" ca="1" si="13"/>
        <v>0</v>
      </c>
      <c r="U72" s="18">
        <f t="shared" ca="1" si="13"/>
        <v>0</v>
      </c>
      <c r="V72" s="19">
        <f t="shared" ca="1" si="11"/>
        <v>0</v>
      </c>
    </row>
    <row r="73" spans="1:22" ht="13.8">
      <c r="A73" s="57" t="s">
        <v>281</v>
      </c>
      <c r="B73" s="47">
        <v>9000</v>
      </c>
      <c r="C73" s="56" t="s">
        <v>282</v>
      </c>
      <c r="D73" s="48">
        <f t="shared" ref="D73:V73" ca="1" si="14">SUMIF($C$7:$C$72,"HD",D$7:D$72)</f>
        <v>385419747.51499152</v>
      </c>
      <c r="E73" s="48">
        <f t="shared" ca="1" si="14"/>
        <v>2135823906.0407474</v>
      </c>
      <c r="F73" s="48">
        <f t="shared" ca="1" si="14"/>
        <v>9842405164.5236721</v>
      </c>
      <c r="G73" s="48">
        <f t="shared" ca="1" si="14"/>
        <v>947816788.18669891</v>
      </c>
      <c r="H73" s="48">
        <f t="shared" ca="1" si="14"/>
        <v>8059352624.0792189</v>
      </c>
      <c r="I73" s="48">
        <f t="shared" ca="1" si="14"/>
        <v>9729243223.6718311</v>
      </c>
      <c r="J73" s="48">
        <f t="shared" ca="1" si="14"/>
        <v>0</v>
      </c>
      <c r="K73" s="48">
        <f t="shared" ca="1" si="14"/>
        <v>120786386.45564997</v>
      </c>
      <c r="L73" s="48">
        <f t="shared" ca="1" si="14"/>
        <v>0</v>
      </c>
      <c r="M73" s="48">
        <f t="shared" ca="1" si="14"/>
        <v>197948773.82999998</v>
      </c>
      <c r="N73" s="48">
        <f t="shared" ca="1" si="14"/>
        <v>1233295171.0909503</v>
      </c>
      <c r="O73" s="48">
        <f t="shared" ca="1" si="14"/>
        <v>37179942652.451157</v>
      </c>
      <c r="P73" s="48">
        <f t="shared" ca="1" si="14"/>
        <v>420104411.83610004</v>
      </c>
      <c r="Q73" s="48">
        <f t="shared" ca="1" si="14"/>
        <v>10620010524.726294</v>
      </c>
      <c r="R73" s="48">
        <f t="shared" ca="1" si="14"/>
        <v>15621790.57</v>
      </c>
      <c r="S73" s="48">
        <f t="shared" ca="1" si="14"/>
        <v>2024597.99</v>
      </c>
      <c r="T73" s="48">
        <f t="shared" ca="1" si="14"/>
        <v>335621137.0589</v>
      </c>
      <c r="U73" s="48">
        <f t="shared" ca="1" si="14"/>
        <v>1939719659.3712997</v>
      </c>
      <c r="V73" s="48">
        <f t="shared" ca="1" si="14"/>
        <v>83165136559.397522</v>
      </c>
    </row>
    <row r="74" spans="1:22" ht="13.8">
      <c r="A74" s="57" t="s">
        <v>284</v>
      </c>
      <c r="B74" s="47">
        <v>9001</v>
      </c>
      <c r="C74" s="56" t="s">
        <v>285</v>
      </c>
      <c r="D74" s="48">
        <f t="shared" ref="D74:V74" ca="1" si="15">SUMIF($C$7:$C$72,"H",D$7:D$72)+SUMIF($C$7:$C$72,"E",D$7:D$72)</f>
        <v>0</v>
      </c>
      <c r="E74" s="48">
        <f t="shared" ca="1" si="15"/>
        <v>0</v>
      </c>
      <c r="F74" s="48">
        <f t="shared" ca="1" si="15"/>
        <v>0</v>
      </c>
      <c r="G74" s="48">
        <f t="shared" ca="1" si="15"/>
        <v>0</v>
      </c>
      <c r="H74" s="48">
        <f t="shared" ca="1" si="15"/>
        <v>0</v>
      </c>
      <c r="I74" s="48">
        <f t="shared" ca="1" si="15"/>
        <v>0</v>
      </c>
      <c r="J74" s="48">
        <f t="shared" ca="1" si="15"/>
        <v>0</v>
      </c>
      <c r="K74" s="48">
        <f t="shared" ca="1" si="15"/>
        <v>0</v>
      </c>
      <c r="L74" s="48">
        <f t="shared" ca="1" si="15"/>
        <v>0</v>
      </c>
      <c r="M74" s="48">
        <f t="shared" ca="1" si="15"/>
        <v>0</v>
      </c>
      <c r="N74" s="48">
        <f t="shared" ca="1" si="15"/>
        <v>0</v>
      </c>
      <c r="O74" s="48">
        <f t="shared" ca="1" si="15"/>
        <v>0</v>
      </c>
      <c r="P74" s="48">
        <f t="shared" ca="1" si="15"/>
        <v>0</v>
      </c>
      <c r="Q74" s="48">
        <f t="shared" ca="1" si="15"/>
        <v>0</v>
      </c>
      <c r="R74" s="48">
        <f t="shared" ca="1" si="15"/>
        <v>0</v>
      </c>
      <c r="S74" s="48">
        <f t="shared" ca="1" si="15"/>
        <v>0</v>
      </c>
      <c r="T74" s="48">
        <f t="shared" ca="1" si="15"/>
        <v>0</v>
      </c>
      <c r="U74" s="48">
        <f t="shared" ca="1" si="15"/>
        <v>0</v>
      </c>
      <c r="V74" s="48">
        <f t="shared" ca="1" si="15"/>
        <v>0</v>
      </c>
    </row>
    <row r="75" spans="1:22" ht="13.8">
      <c r="A75" s="57" t="s">
        <v>287</v>
      </c>
      <c r="B75" s="47">
        <v>9003</v>
      </c>
      <c r="C75" s="56" t="s">
        <v>288</v>
      </c>
      <c r="D75" s="48">
        <f t="shared" ref="D75:V75" ca="1" si="16">D73+D74</f>
        <v>385419747.51499152</v>
      </c>
      <c r="E75" s="48">
        <f t="shared" ca="1" si="16"/>
        <v>2135823906.0407474</v>
      </c>
      <c r="F75" s="48">
        <f t="shared" ca="1" si="16"/>
        <v>9842405164.5236721</v>
      </c>
      <c r="G75" s="48">
        <f t="shared" ca="1" si="16"/>
        <v>947816788.18669891</v>
      </c>
      <c r="H75" s="48">
        <f t="shared" ca="1" si="16"/>
        <v>8059352624.0792189</v>
      </c>
      <c r="I75" s="48">
        <f t="shared" ca="1" si="16"/>
        <v>9729243223.6718311</v>
      </c>
      <c r="J75" s="48">
        <f t="shared" ca="1" si="16"/>
        <v>0</v>
      </c>
      <c r="K75" s="48">
        <f t="shared" ca="1" si="16"/>
        <v>120786386.45564997</v>
      </c>
      <c r="L75" s="48">
        <f t="shared" ca="1" si="16"/>
        <v>0</v>
      </c>
      <c r="M75" s="48">
        <f t="shared" ca="1" si="16"/>
        <v>197948773.82999998</v>
      </c>
      <c r="N75" s="48">
        <f t="shared" ca="1" si="16"/>
        <v>1233295171.0909503</v>
      </c>
      <c r="O75" s="48">
        <f t="shared" ca="1" si="16"/>
        <v>37179942652.451157</v>
      </c>
      <c r="P75" s="48">
        <f t="shared" ca="1" si="16"/>
        <v>420104411.83610004</v>
      </c>
      <c r="Q75" s="48">
        <f t="shared" ca="1" si="16"/>
        <v>10620010524.726294</v>
      </c>
      <c r="R75" s="48">
        <f t="shared" ca="1" si="16"/>
        <v>15621790.57</v>
      </c>
      <c r="S75" s="48">
        <f t="shared" ca="1" si="16"/>
        <v>2024597.99</v>
      </c>
      <c r="T75" s="48">
        <f t="shared" ca="1" si="16"/>
        <v>335621137.0589</v>
      </c>
      <c r="U75" s="48">
        <f t="shared" ca="1" si="16"/>
        <v>1939719659.3712997</v>
      </c>
      <c r="V75" s="48">
        <f t="shared" ca="1" si="16"/>
        <v>83165136559.397522</v>
      </c>
    </row>
  </sheetData>
  <mergeCells count="1">
    <mergeCell ref="E2:G2"/>
  </mergeCells>
  <dataValidations count="2">
    <dataValidation type="list" allowBlank="1" showInputMessage="1" showErrorMessage="1" sqref="B2" xr:uid="{4EC9FD10-298A-4A6D-813F-4366B2B84A1C}">
      <formula1>"Toplam,Direkt,Endirekt"</formula1>
    </dataValidation>
    <dataValidation type="list" allowBlank="1" showInputMessage="1" showErrorMessage="1" sqref="C2" xr:uid="{42BAA8CD-1760-403A-87E7-E20639DE77D3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BC25-ED80-44D3-B64C-4F5E5B045505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714</v>
      </c>
      <c r="E5" s="76">
        <v>715</v>
      </c>
      <c r="F5" s="76">
        <v>903</v>
      </c>
      <c r="G5" s="76">
        <v>716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72</v>
      </c>
      <c r="E6" s="54" t="s">
        <v>73</v>
      </c>
      <c r="F6" s="54" t="s">
        <v>74</v>
      </c>
      <c r="G6" s="54" t="s">
        <v>75</v>
      </c>
      <c r="H6" s="77" t="s">
        <v>341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F7" s="18">
        <f t="shared" ca="1" si="0"/>
        <v>0</v>
      </c>
      <c r="G7" s="18">
        <f t="shared" ca="1" si="0"/>
        <v>0</v>
      </c>
      <c r="H7" s="19">
        <f t="shared" ref="H7:H57" ca="1" si="1">+SUM(D7:G7)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ref="E8:E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3523384970.7699995</v>
      </c>
      <c r="F8" s="18">
        <f t="shared" ca="1" si="0"/>
        <v>0</v>
      </c>
      <c r="G8" s="18">
        <f t="shared" ca="1" si="0"/>
        <v>639725884.38999999</v>
      </c>
      <c r="H8" s="19">
        <f t="shared" ca="1" si="1"/>
        <v>4163110855.1599994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2"/>
        <v>8739420768.710001</v>
      </c>
      <c r="F9" s="18">
        <f t="shared" ca="1" si="0"/>
        <v>164329640.31999999</v>
      </c>
      <c r="G9" s="18">
        <f t="shared" ca="1" si="0"/>
        <v>982093663.79000008</v>
      </c>
      <c r="H9" s="19">
        <f t="shared" ca="1" si="1"/>
        <v>9885844072.8200016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2"/>
        <v>5540507360.2399988</v>
      </c>
      <c r="F10" s="18">
        <f t="shared" ca="1" si="0"/>
        <v>551462406.68000007</v>
      </c>
      <c r="G10" s="18">
        <f t="shared" ca="1" si="0"/>
        <v>1333691329.8301759</v>
      </c>
      <c r="H10" s="19">
        <f t="shared" ca="1" si="1"/>
        <v>7425661096.7501755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2"/>
        <v>5730305903.25</v>
      </c>
      <c r="F11" s="18">
        <f t="shared" ca="1" si="0"/>
        <v>26186573.670000002</v>
      </c>
      <c r="G11" s="18">
        <f t="shared" ca="1" si="0"/>
        <v>333094235.40020001</v>
      </c>
      <c r="H11" s="19">
        <f t="shared" ca="1" si="1"/>
        <v>6089586712.3202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2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2"/>
        <v>7106553641.8059416</v>
      </c>
      <c r="F13" s="18">
        <f t="shared" ca="1" si="0"/>
        <v>8183457.3746945001</v>
      </c>
      <c r="G13" s="18">
        <f t="shared" ca="1" si="0"/>
        <v>320831093.73000002</v>
      </c>
      <c r="H13" s="19">
        <f t="shared" ca="1" si="1"/>
        <v>7435568192.9106369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2"/>
        <v>11296368398.93</v>
      </c>
      <c r="F14" s="18">
        <f t="shared" ca="1" si="0"/>
        <v>134683266.58000001</v>
      </c>
      <c r="G14" s="18">
        <f t="shared" ca="1" si="0"/>
        <v>937249775.15999997</v>
      </c>
      <c r="H14" s="19">
        <f t="shared" ca="1" si="1"/>
        <v>12368301440.67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2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2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2"/>
        <v>2823297816.21</v>
      </c>
      <c r="F17" s="18">
        <f t="shared" ca="1" si="0"/>
        <v>0</v>
      </c>
      <c r="G17" s="18">
        <f t="shared" ca="1" si="0"/>
        <v>60620871.170000002</v>
      </c>
      <c r="H17" s="19">
        <f t="shared" ca="1" si="1"/>
        <v>2883918687.3800001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2"/>
        <v>0</v>
      </c>
      <c r="F18" s="18">
        <f t="shared" ca="1" si="0"/>
        <v>0</v>
      </c>
      <c r="G18" s="18">
        <f t="shared" ca="1" si="0"/>
        <v>0</v>
      </c>
      <c r="H18" s="19">
        <f t="shared" ca="1" si="1"/>
        <v>0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2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2"/>
        <v>1348724161.1599998</v>
      </c>
      <c r="F20" s="18">
        <f t="shared" ca="1" si="0"/>
        <v>7220896.46</v>
      </c>
      <c r="G20" s="18">
        <f t="shared" ca="1" si="0"/>
        <v>291518227.79999995</v>
      </c>
      <c r="H20" s="19">
        <f t="shared" ca="1" si="1"/>
        <v>1647463285.4199998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2"/>
        <v>3461971389.9199996</v>
      </c>
      <c r="F21" s="18">
        <f t="shared" ca="1" si="0"/>
        <v>6727182.7999999998</v>
      </c>
      <c r="G21" s="18">
        <f t="shared" ca="1" si="0"/>
        <v>20342234.23</v>
      </c>
      <c r="H21" s="19">
        <f t="shared" ca="1" si="1"/>
        <v>3489040806.9499998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2"/>
        <v>6773477275.210001</v>
      </c>
      <c r="F22" s="18">
        <f t="shared" ca="1" si="0"/>
        <v>799756493.88000011</v>
      </c>
      <c r="G22" s="18">
        <f t="shared" ca="1" si="0"/>
        <v>701772773.41000009</v>
      </c>
      <c r="H22" s="19">
        <f t="shared" ca="1" si="1"/>
        <v>8275006542.500001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8982486533.8699989</v>
      </c>
      <c r="F23" s="18">
        <f t="shared" ref="F23:G38" ca="1" si="4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156065399.73000002</v>
      </c>
      <c r="G23" s="18">
        <f t="shared" ca="1" si="4"/>
        <v>1543679391.9100001</v>
      </c>
      <c r="H23" s="19">
        <f t="shared" ca="1" si="1"/>
        <v>10682231325.509998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0</v>
      </c>
      <c r="E24" s="18">
        <f t="shared" ca="1" si="2"/>
        <v>2583175633.6599636</v>
      </c>
      <c r="F24" s="18">
        <f t="shared" ca="1" si="4"/>
        <v>8569950.629999999</v>
      </c>
      <c r="G24" s="18">
        <f t="shared" ca="1" si="4"/>
        <v>187704612.03999951</v>
      </c>
      <c r="H24" s="19">
        <f t="shared" ca="1" si="1"/>
        <v>2779450196.3299632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2"/>
        <v>241637344.1500001</v>
      </c>
      <c r="F25" s="18">
        <f t="shared" ca="1" si="4"/>
        <v>24415626.966718003</v>
      </c>
      <c r="G25" s="18">
        <f t="shared" ca="1" si="4"/>
        <v>76202732.944365025</v>
      </c>
      <c r="H25" s="19">
        <f t="shared" ca="1" si="1"/>
        <v>342255704.06108314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2"/>
        <v>3182109025.9020352</v>
      </c>
      <c r="F26" s="18">
        <f t="shared" ca="1" si="4"/>
        <v>29412016.877965003</v>
      </c>
      <c r="G26" s="18">
        <f t="shared" ca="1" si="4"/>
        <v>223070130.49000001</v>
      </c>
      <c r="H26" s="19">
        <f t="shared" ca="1" si="1"/>
        <v>3434591173.2700005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2"/>
        <v>7494384798.3800001</v>
      </c>
      <c r="F27" s="18">
        <f t="shared" ca="1" si="4"/>
        <v>6417851.1399999997</v>
      </c>
      <c r="G27" s="18">
        <f t="shared" ca="1" si="4"/>
        <v>598323989.30999994</v>
      </c>
      <c r="H27" s="19">
        <f t="shared" ca="1" si="1"/>
        <v>8099126638.8299999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2"/>
        <v>0</v>
      </c>
      <c r="F28" s="18">
        <f t="shared" ca="1" si="4"/>
        <v>0</v>
      </c>
      <c r="G28" s="18">
        <f t="shared" ca="1" si="4"/>
        <v>46400555.25</v>
      </c>
      <c r="H28" s="19">
        <f t="shared" ca="1" si="1"/>
        <v>46400555.25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0</v>
      </c>
      <c r="E29" s="18">
        <f t="shared" ca="1" si="2"/>
        <v>5176384632.7699986</v>
      </c>
      <c r="F29" s="18">
        <f t="shared" ca="1" si="4"/>
        <v>4486175.22</v>
      </c>
      <c r="G29" s="18">
        <f t="shared" ca="1" si="4"/>
        <v>368853448.09000003</v>
      </c>
      <c r="H29" s="19">
        <f t="shared" ca="1" si="1"/>
        <v>5549724256.079999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2"/>
        <v>1611239797.1823425</v>
      </c>
      <c r="F30" s="18">
        <f t="shared" ca="1" si="4"/>
        <v>2270794.8300000019</v>
      </c>
      <c r="G30" s="18">
        <f t="shared" ca="1" si="4"/>
        <v>88268848.840000197</v>
      </c>
      <c r="H30" s="19">
        <f t="shared" ca="1" si="1"/>
        <v>1701779440.8523426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2"/>
        <v>11454190386.02338</v>
      </c>
      <c r="F31" s="18">
        <f t="shared" ca="1" si="4"/>
        <v>104092037.94557101</v>
      </c>
      <c r="G31" s="18">
        <f t="shared" ca="1" si="4"/>
        <v>905840080.57000005</v>
      </c>
      <c r="H31" s="19">
        <f t="shared" ca="1" si="1"/>
        <v>12464122504.538952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0</v>
      </c>
      <c r="E32" s="18">
        <f t="shared" ca="1" si="2"/>
        <v>8991226419.7224503</v>
      </c>
      <c r="F32" s="18">
        <f t="shared" ca="1" si="4"/>
        <v>50363721.469999984</v>
      </c>
      <c r="G32" s="18">
        <f t="shared" ca="1" si="4"/>
        <v>349293365.35977972</v>
      </c>
      <c r="H32" s="19">
        <f t="shared" ca="1" si="1"/>
        <v>9390883506.5522289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2"/>
        <v>2295322345.1301165</v>
      </c>
      <c r="F33" s="18">
        <f t="shared" ca="1" si="4"/>
        <v>6730802.7700000005</v>
      </c>
      <c r="G33" s="18">
        <f t="shared" ca="1" si="4"/>
        <v>25194167.699997716</v>
      </c>
      <c r="H33" s="19">
        <f t="shared" ca="1" si="1"/>
        <v>2327247315.6001143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2"/>
        <v>444614.72</v>
      </c>
      <c r="F34" s="18">
        <f t="shared" ca="1" si="4"/>
        <v>0</v>
      </c>
      <c r="G34" s="18">
        <f t="shared" ca="1" si="4"/>
        <v>16472950.51</v>
      </c>
      <c r="H34" s="19">
        <f t="shared" ca="1" si="1"/>
        <v>16917565.23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0</v>
      </c>
      <c r="E35" s="18">
        <f t="shared" ca="1" si="2"/>
        <v>724919464.26000011</v>
      </c>
      <c r="F35" s="18">
        <f t="shared" ca="1" si="4"/>
        <v>8230387.0999999996</v>
      </c>
      <c r="G35" s="18">
        <f t="shared" ca="1" si="4"/>
        <v>51934827.370000005</v>
      </c>
      <c r="H35" s="19">
        <f t="shared" ca="1" si="1"/>
        <v>785084678.73000014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2"/>
        <v>0</v>
      </c>
      <c r="F36" s="18">
        <f t="shared" ca="1" si="4"/>
        <v>0</v>
      </c>
      <c r="G36" s="18">
        <f t="shared" ca="1" si="4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2"/>
        <v>7160423828.8200006</v>
      </c>
      <c r="F37" s="18">
        <f t="shared" ca="1" si="4"/>
        <v>0</v>
      </c>
      <c r="G37" s="18">
        <f t="shared" ca="1" si="4"/>
        <v>281923785.02999997</v>
      </c>
      <c r="H37" s="19">
        <f t="shared" ca="1" si="1"/>
        <v>7442347613.8500004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2"/>
        <v>6580969490</v>
      </c>
      <c r="F38" s="18">
        <f t="shared" ca="1" si="4"/>
        <v>6499633</v>
      </c>
      <c r="G38" s="18">
        <f t="shared" ca="1" si="4"/>
        <v>206584308.72</v>
      </c>
      <c r="H38" s="19">
        <f t="shared" ca="1" si="1"/>
        <v>6794053431.7200003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3"/>
        <v>0</v>
      </c>
      <c r="E39" s="18">
        <f t="shared" ca="1" si="2"/>
        <v>11915278682.510002</v>
      </c>
      <c r="F39" s="18">
        <f t="shared" ref="F39:G54" ca="1" si="5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7271397.5899999999</v>
      </c>
      <c r="G39" s="18">
        <f t="shared" ca="1" si="5"/>
        <v>475571025.50999999</v>
      </c>
      <c r="H39" s="19">
        <f t="shared" ca="1" si="1"/>
        <v>12398121105.610003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2"/>
        <v>0</v>
      </c>
      <c r="F40" s="18">
        <f t="shared" ca="1" si="5"/>
        <v>0</v>
      </c>
      <c r="G40" s="18">
        <f t="shared" ca="1" si="5"/>
        <v>86822520.640000001</v>
      </c>
      <c r="H40" s="19">
        <f t="shared" ca="1" si="1"/>
        <v>86822520.640000001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2"/>
        <v>3285142487.8902445</v>
      </c>
      <c r="F41" s="18">
        <f t="shared" ca="1" si="5"/>
        <v>40666398.159999996</v>
      </c>
      <c r="G41" s="18">
        <f t="shared" ca="1" si="5"/>
        <v>236430308.63999844</v>
      </c>
      <c r="H41" s="19">
        <f t="shared" ca="1" si="1"/>
        <v>3562239194.6902428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2"/>
        <v>1280905656.1670887</v>
      </c>
      <c r="F42" s="18">
        <f t="shared" ca="1" si="5"/>
        <v>58670437.989999846</v>
      </c>
      <c r="G42" s="18">
        <f t="shared" ca="1" si="5"/>
        <v>270021723.60019314</v>
      </c>
      <c r="H42" s="19">
        <f t="shared" ca="1" si="1"/>
        <v>1609597817.7572818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2"/>
        <v>0</v>
      </c>
      <c r="F43" s="18">
        <f t="shared" ca="1" si="5"/>
        <v>0</v>
      </c>
      <c r="G43" s="18">
        <f t="shared" ca="1" si="5"/>
        <v>-3901.2599999999998</v>
      </c>
      <c r="H43" s="19">
        <f t="shared" ca="1" si="1"/>
        <v>-3901.2599999999998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2"/>
        <v>0</v>
      </c>
      <c r="F44" s="18">
        <f t="shared" ca="1" si="5"/>
        <v>0</v>
      </c>
      <c r="G44" s="18">
        <f t="shared" ca="1" si="5"/>
        <v>3709123.2799999942</v>
      </c>
      <c r="H44" s="19">
        <f t="shared" ca="1" si="1"/>
        <v>3709123.2799999942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2"/>
        <v>10271003943.200001</v>
      </c>
      <c r="F45" s="18">
        <f t="shared" ca="1" si="5"/>
        <v>4457316.6700010002</v>
      </c>
      <c r="G45" s="18">
        <f t="shared" ca="1" si="5"/>
        <v>203802262.19999999</v>
      </c>
      <c r="H45" s="19">
        <f t="shared" ca="1" si="1"/>
        <v>10479263522.070002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2"/>
        <v>0</v>
      </c>
      <c r="F46" s="18">
        <f t="shared" ca="1" si="5"/>
        <v>0</v>
      </c>
      <c r="G46" s="18">
        <f t="shared" ca="1" si="5"/>
        <v>-574648.03</v>
      </c>
      <c r="H46" s="19">
        <f t="shared" ca="1" si="1"/>
        <v>-574648.03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2"/>
        <v>2654955255.6898656</v>
      </c>
      <c r="F47" s="18">
        <f t="shared" ca="1" si="5"/>
        <v>5433645.0300000003</v>
      </c>
      <c r="G47" s="18">
        <f t="shared" ca="1" si="5"/>
        <v>4360675.2100000614</v>
      </c>
      <c r="H47" s="19">
        <f t="shared" ca="1" si="1"/>
        <v>2664749575.9298658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2"/>
        <v>0</v>
      </c>
      <c r="F48" s="18">
        <f t="shared" ca="1" si="5"/>
        <v>0</v>
      </c>
      <c r="G48" s="18">
        <f t="shared" ca="1" si="5"/>
        <v>11446973.869999999</v>
      </c>
      <c r="H48" s="19">
        <f t="shared" ca="1" si="1"/>
        <v>11446973.869999999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2"/>
        <v>0</v>
      </c>
      <c r="F49" s="18">
        <f t="shared" ca="1" si="5"/>
        <v>0</v>
      </c>
      <c r="G49" s="18">
        <f t="shared" ca="1" si="5"/>
        <v>0</v>
      </c>
      <c r="H49" s="19">
        <f t="shared" ref="H49" ca="1" si="6">+SUM(D49:G49)</f>
        <v>0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2"/>
        <v>0</v>
      </c>
      <c r="F50" s="18">
        <f t="shared" ca="1" si="5"/>
        <v>0</v>
      </c>
      <c r="G50" s="18">
        <f t="shared" ca="1" si="5"/>
        <v>0</v>
      </c>
      <c r="H50" s="19">
        <f t="shared" ref="H50:H52" ca="1" si="7">+SUM(D50:G50)</f>
        <v>0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2"/>
        <v>0</v>
      </c>
      <c r="F51" s="18">
        <f t="shared" ca="1" si="5"/>
        <v>0</v>
      </c>
      <c r="G51" s="18">
        <f t="shared" ca="1" si="5"/>
        <v>0</v>
      </c>
      <c r="H51" s="19">
        <f t="shared" ca="1" si="7"/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2"/>
        <v>0</v>
      </c>
      <c r="F52" s="18">
        <f t="shared" ca="1" si="5"/>
        <v>0</v>
      </c>
      <c r="G52" s="18">
        <f t="shared" ca="1" si="5"/>
        <v>0</v>
      </c>
      <c r="H52" s="19">
        <f t="shared" ca="1" si="7"/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2"/>
        <v>0</v>
      </c>
      <c r="F53" s="18">
        <f t="shared" ca="1" si="5"/>
        <v>0</v>
      </c>
      <c r="G53" s="18">
        <f t="shared" ca="1" si="5"/>
        <v>0</v>
      </c>
      <c r="H53" s="19">
        <f t="shared" ca="1" si="1"/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2"/>
        <v>0</v>
      </c>
      <c r="F54" s="18">
        <f t="shared" ca="1" si="5"/>
        <v>0</v>
      </c>
      <c r="G54" s="18">
        <f t="shared" ca="1" si="5"/>
        <v>0</v>
      </c>
      <c r="H54" s="19">
        <f t="shared" ca="1" si="1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ca="1" si="3"/>
        <v>0</v>
      </c>
      <c r="E55" s="18">
        <f t="shared" ca="1" si="2"/>
        <v>0</v>
      </c>
      <c r="F55" s="18">
        <f t="shared" ref="F55:G72" ca="1" si="8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8"/>
        <v>0</v>
      </c>
      <c r="H55" s="19">
        <f t="shared" ca="1" si="1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3"/>
        <v>0</v>
      </c>
      <c r="E56" s="18">
        <f t="shared" ca="1" si="2"/>
        <v>0</v>
      </c>
      <c r="F56" s="18">
        <f t="shared" ca="1" si="8"/>
        <v>0</v>
      </c>
      <c r="G56" s="18">
        <f t="shared" ca="1" si="8"/>
        <v>0</v>
      </c>
      <c r="H56" s="19">
        <f t="shared" ca="1" si="1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3"/>
        <v>0</v>
      </c>
      <c r="E57" s="18">
        <f t="shared" ca="1" si="2"/>
        <v>0</v>
      </c>
      <c r="F57" s="18">
        <f t="shared" ca="1" si="8"/>
        <v>0</v>
      </c>
      <c r="G57" s="18">
        <f t="shared" ca="1" si="8"/>
        <v>0</v>
      </c>
      <c r="H57" s="19">
        <f t="shared" ca="1" si="1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ca="1" si="3"/>
        <v>0</v>
      </c>
      <c r="E58" s="18">
        <f t="shared" ca="1" si="2"/>
        <v>0</v>
      </c>
      <c r="F58" s="18">
        <f t="shared" ca="1" si="8"/>
        <v>0</v>
      </c>
      <c r="G58" s="18">
        <f t="shared" ca="1" si="8"/>
        <v>0</v>
      </c>
      <c r="H58" s="19">
        <f t="shared" ref="H58" ca="1" si="9">+SUM(D58:G58)</f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3"/>
        <v>0</v>
      </c>
      <c r="E59" s="18">
        <f t="shared" ca="1" si="2"/>
        <v>0</v>
      </c>
      <c r="F59" s="18">
        <f t="shared" ca="1" si="8"/>
        <v>0</v>
      </c>
      <c r="G59" s="18">
        <f t="shared" ca="1" si="8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3"/>
        <v>0</v>
      </c>
      <c r="E60" s="18">
        <f t="shared" ca="1" si="2"/>
        <v>0</v>
      </c>
      <c r="F60" s="18">
        <f t="shared" ca="1" si="8"/>
        <v>0</v>
      </c>
      <c r="G60" s="18">
        <f t="shared" ca="1" si="8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3"/>
        <v>0</v>
      </c>
      <c r="E61" s="18">
        <f t="shared" ca="1" si="2"/>
        <v>0</v>
      </c>
      <c r="F61" s="18">
        <f t="shared" ca="1" si="8"/>
        <v>0</v>
      </c>
      <c r="G61" s="18">
        <f t="shared" ca="1" si="8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3"/>
        <v>0</v>
      </c>
      <c r="E62" s="18">
        <f t="shared" ca="1" si="2"/>
        <v>0</v>
      </c>
      <c r="F62" s="18">
        <f t="shared" ca="1" si="8"/>
        <v>0</v>
      </c>
      <c r="G62" s="18">
        <f t="shared" ca="1" si="8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3"/>
        <v>0</v>
      </c>
      <c r="E63" s="18">
        <f t="shared" ca="1" si="2"/>
        <v>0</v>
      </c>
      <c r="F63" s="18">
        <f t="shared" ca="1" si="8"/>
        <v>0</v>
      </c>
      <c r="G63" s="18">
        <f t="shared" ca="1" si="8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3"/>
        <v>0</v>
      </c>
      <c r="E64" s="18">
        <f t="shared" ca="1" si="2"/>
        <v>0</v>
      </c>
      <c r="F64" s="18">
        <f t="shared" ca="1" si="8"/>
        <v>0</v>
      </c>
      <c r="G64" s="18">
        <f t="shared" ca="1" si="8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3"/>
        <v>0</v>
      </c>
      <c r="E65" s="18">
        <f t="shared" ca="1" si="2"/>
        <v>0</v>
      </c>
      <c r="F65" s="18">
        <f t="shared" ca="1" si="8"/>
        <v>0</v>
      </c>
      <c r="G65" s="18">
        <f t="shared" ca="1" si="8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3"/>
        <v>0</v>
      </c>
      <c r="E66" s="18">
        <f t="shared" ca="1" si="2"/>
        <v>0</v>
      </c>
      <c r="F66" s="18">
        <f t="shared" ca="1" si="8"/>
        <v>0</v>
      </c>
      <c r="G66" s="18">
        <f t="shared" ca="1" si="8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3"/>
        <v>0</v>
      </c>
      <c r="E67" s="18">
        <f t="shared" ca="1" si="2"/>
        <v>0</v>
      </c>
      <c r="F67" s="18">
        <f t="shared" ca="1" si="8"/>
        <v>0</v>
      </c>
      <c r="G67" s="18">
        <f t="shared" ca="1" si="8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3"/>
        <v>0</v>
      </c>
      <c r="E68" s="18">
        <f t="shared" ca="1" si="2"/>
        <v>0</v>
      </c>
      <c r="F68" s="18">
        <f t="shared" ca="1" si="8"/>
        <v>0</v>
      </c>
      <c r="G68" s="18">
        <f t="shared" ca="1" si="8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3"/>
        <v>0</v>
      </c>
      <c r="E69" s="18">
        <f t="shared" ca="1" si="2"/>
        <v>0</v>
      </c>
      <c r="F69" s="18">
        <f t="shared" ca="1" si="8"/>
        <v>0</v>
      </c>
      <c r="G69" s="18">
        <f t="shared" ca="1" si="8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3"/>
        <v>0</v>
      </c>
      <c r="E70" s="18">
        <f t="shared" ca="1" si="2"/>
        <v>0</v>
      </c>
      <c r="F70" s="18">
        <f t="shared" ca="1" si="8"/>
        <v>0</v>
      </c>
      <c r="G70" s="18">
        <f t="shared" ca="1" si="8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3"/>
        <v>0</v>
      </c>
      <c r="E71" s="18">
        <f t="shared" ca="1" si="2"/>
        <v>0</v>
      </c>
      <c r="F71" s="18">
        <f t="shared" ca="1" si="8"/>
        <v>0</v>
      </c>
      <c r="G71" s="18">
        <f t="shared" ca="1" si="8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3"/>
        <v>0</v>
      </c>
      <c r="E72" s="18">
        <f t="shared" ref="E72" ca="1" si="11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F72" s="18">
        <f t="shared" ca="1" si="8"/>
        <v>0</v>
      </c>
      <c r="G72" s="18">
        <f t="shared" ca="1" si="8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  <c r="E73" s="48">
        <f ca="1">SUMIF($C$7:$C$72,"HD",E$7:E$72)</f>
        <v>152230212026.25348</v>
      </c>
      <c r="F73" s="48">
        <f ca="1">SUMIF($C$7:$C$72,"HD",F$7:F$72)</f>
        <v>2222603510.8849497</v>
      </c>
      <c r="G73" s="48">
        <f ca="1">SUMIF($C$7:$C$72,"HD",G$7:G$72)</f>
        <v>11882273346.70471</v>
      </c>
      <c r="H73" s="48">
        <f ca="1">SUMIF($C$7:$C$72,"HD",H$7:H$72)</f>
        <v>166335088883.84311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0</v>
      </c>
      <c r="E75" s="48">
        <f ca="1">E73+E74</f>
        <v>152230212026.25348</v>
      </c>
      <c r="F75" s="48">
        <f ca="1">F73+F74</f>
        <v>2222603510.8849497</v>
      </c>
      <c r="G75" s="48">
        <f ca="1">G73+G74</f>
        <v>11882273346.70471</v>
      </c>
      <c r="H75" s="48">
        <f ca="1">H73+H74</f>
        <v>166335088883.84311</v>
      </c>
    </row>
  </sheetData>
  <mergeCells count="1">
    <mergeCell ref="E2:G2"/>
  </mergeCells>
  <dataValidations count="2">
    <dataValidation type="list" allowBlank="1" showInputMessage="1" showErrorMessage="1" sqref="C2" xr:uid="{4E0D605B-EDC8-4BF8-A33A-3DC8C5A88D63}">
      <formula1>"Toplam,Yurtiçi,Yurtdışı"</formula1>
    </dataValidation>
    <dataValidation type="list" allowBlank="1" showInputMessage="1" showErrorMessage="1" sqref="B2" xr:uid="{8C77BDBA-9FC1-4A98-B3E0-BB1CEFBE307C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33FBD-B8D3-4DFC-A96D-754A6C426C37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342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715</v>
      </c>
      <c r="E5" s="76">
        <v>903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73</v>
      </c>
      <c r="E6" s="54" t="s">
        <v>74</v>
      </c>
      <c r="F6" s="77" t="s">
        <v>343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E7" s="18">
        <f t="shared" ref="E7:E70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9">
        <f t="shared" ref="F7:F40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ref="D8:D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3523384970.7699995</v>
      </c>
      <c r="E8" s="18">
        <f t="shared" ca="1" si="0"/>
        <v>0</v>
      </c>
      <c r="F8" s="19">
        <f t="shared" ca="1" si="1"/>
        <v>3523384970.7699995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2"/>
        <v>8739420768.710001</v>
      </c>
      <c r="E9" s="18">
        <f t="shared" ca="1" si="0"/>
        <v>164329640.31999999</v>
      </c>
      <c r="F9" s="19">
        <f t="shared" ca="1" si="1"/>
        <v>8903750409.0300007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2"/>
        <v>5540507360.2399988</v>
      </c>
      <c r="E10" s="18">
        <f t="shared" ca="1" si="0"/>
        <v>551462406.68000007</v>
      </c>
      <c r="F10" s="19">
        <f t="shared" ca="1" si="1"/>
        <v>6091969766.9199991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2"/>
        <v>5730305903.25</v>
      </c>
      <c r="E11" s="18">
        <f t="shared" ca="1" si="0"/>
        <v>26186573.670000002</v>
      </c>
      <c r="F11" s="19">
        <f t="shared" ca="1" si="1"/>
        <v>5756492476.9200001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2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2"/>
        <v>7106553641.8059416</v>
      </c>
      <c r="E13" s="18">
        <f t="shared" ca="1" si="0"/>
        <v>8183457.3746945001</v>
      </c>
      <c r="F13" s="19">
        <f t="shared" ca="1" si="1"/>
        <v>7114737099.1806364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2"/>
        <v>11296368398.93</v>
      </c>
      <c r="E14" s="18">
        <f t="shared" ca="1" si="0"/>
        <v>134683266.58000001</v>
      </c>
      <c r="F14" s="19">
        <f t="shared" ca="1" si="1"/>
        <v>11431051665.51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2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2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2"/>
        <v>2823297816.21</v>
      </c>
      <c r="E17" s="18">
        <f t="shared" ca="1" si="0"/>
        <v>0</v>
      </c>
      <c r="F17" s="19">
        <f t="shared" ca="1" si="1"/>
        <v>2823297816.21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2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2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2"/>
        <v>1348724161.1599998</v>
      </c>
      <c r="E20" s="18">
        <f t="shared" ca="1" si="0"/>
        <v>7220896.46</v>
      </c>
      <c r="F20" s="19">
        <f t="shared" ca="1" si="1"/>
        <v>1355945057.6199999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2"/>
        <v>3461971389.9199996</v>
      </c>
      <c r="E21" s="18">
        <f t="shared" ca="1" si="0"/>
        <v>6727182.7999999998</v>
      </c>
      <c r="F21" s="19">
        <f t="shared" ca="1" si="1"/>
        <v>3468698572.7199998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2"/>
        <v>6773477275.210001</v>
      </c>
      <c r="E22" s="18">
        <f t="shared" ca="1" si="0"/>
        <v>799756493.88000011</v>
      </c>
      <c r="F22" s="19">
        <f t="shared" ca="1" si="1"/>
        <v>7573233769.0900011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ca="1" si="2"/>
        <v>8982486533.8699989</v>
      </c>
      <c r="E23" s="18">
        <f t="shared" ca="1" si="0"/>
        <v>156065399.73000002</v>
      </c>
      <c r="F23" s="19">
        <f t="shared" ca="1" si="1"/>
        <v>9138551933.5999985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2583175633.6599636</v>
      </c>
      <c r="E24" s="18">
        <f t="shared" ca="1" si="0"/>
        <v>8569950.629999999</v>
      </c>
      <c r="F24" s="19">
        <f t="shared" ca="1" si="1"/>
        <v>2591745584.2899637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241637344.1500001</v>
      </c>
      <c r="E25" s="18">
        <f t="shared" ca="1" si="0"/>
        <v>24415626.966718003</v>
      </c>
      <c r="F25" s="19">
        <f t="shared" ca="1" si="1"/>
        <v>266052971.11671811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3182109025.9020352</v>
      </c>
      <c r="E26" s="18">
        <f t="shared" ca="1" si="0"/>
        <v>29412016.877965003</v>
      </c>
      <c r="F26" s="19">
        <f t="shared" ca="1" si="1"/>
        <v>3211521042.7800002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7494384798.3800001</v>
      </c>
      <c r="E27" s="18">
        <f t="shared" ca="1" si="0"/>
        <v>6417851.1399999997</v>
      </c>
      <c r="F27" s="19">
        <f t="shared" ca="1" si="1"/>
        <v>7500802649.5200005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0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5176384632.7699986</v>
      </c>
      <c r="E29" s="18">
        <f t="shared" ca="1" si="0"/>
        <v>4486175.22</v>
      </c>
      <c r="F29" s="19">
        <f t="shared" ca="1" si="1"/>
        <v>5180870807.9899988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1611239797.1823425</v>
      </c>
      <c r="E30" s="18">
        <f t="shared" ca="1" si="0"/>
        <v>2270794.8300000019</v>
      </c>
      <c r="F30" s="19">
        <f t="shared" ca="1" si="1"/>
        <v>1613510592.0123425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11454190386.02338</v>
      </c>
      <c r="E31" s="18">
        <f t="shared" ca="1" si="0"/>
        <v>104092037.94557101</v>
      </c>
      <c r="F31" s="19">
        <f t="shared" ca="1" si="1"/>
        <v>11558282423.968952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8991226419.7224503</v>
      </c>
      <c r="E32" s="18">
        <f t="shared" ca="1" si="0"/>
        <v>50363721.469999984</v>
      </c>
      <c r="F32" s="19">
        <f t="shared" ca="1" si="1"/>
        <v>9041590141.1924496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2295322345.1301165</v>
      </c>
      <c r="E33" s="18">
        <f t="shared" ca="1" si="0"/>
        <v>6730802.7700000005</v>
      </c>
      <c r="F33" s="19">
        <f t="shared" ca="1" si="1"/>
        <v>2302053147.9001164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444614.72</v>
      </c>
      <c r="E34" s="18">
        <f t="shared" ca="1" si="0"/>
        <v>0</v>
      </c>
      <c r="F34" s="19">
        <f t="shared" ca="1" si="1"/>
        <v>444614.72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724919464.26000011</v>
      </c>
      <c r="E35" s="18">
        <f t="shared" ca="1" si="0"/>
        <v>8230387.0999999996</v>
      </c>
      <c r="F35" s="19">
        <f t="shared" ca="1" si="1"/>
        <v>733149851.36000013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0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7160423828.8200006</v>
      </c>
      <c r="E37" s="18">
        <f t="shared" ca="1" si="0"/>
        <v>0</v>
      </c>
      <c r="F37" s="19">
        <f t="shared" ca="1" si="1"/>
        <v>7160423828.8200006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6580969490</v>
      </c>
      <c r="E38" s="18">
        <f t="shared" ca="1" si="0"/>
        <v>6499633</v>
      </c>
      <c r="F38" s="19">
        <f t="shared" ca="1" si="1"/>
        <v>6587469123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11915278682.510002</v>
      </c>
      <c r="E39" s="18">
        <f t="shared" ca="1" si="0"/>
        <v>7271397.5899999999</v>
      </c>
      <c r="F39" s="19">
        <f t="shared" ca="1" si="1"/>
        <v>11922550080.100002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0</v>
      </c>
      <c r="E40" s="18">
        <f t="shared" ca="1" si="0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2"/>
        <v>3285142487.8902445</v>
      </c>
      <c r="E41" s="18">
        <f t="shared" ca="1" si="0"/>
        <v>40666398.159999996</v>
      </c>
      <c r="F41" s="19">
        <f t="shared" ref="F41" ca="1" si="3">+SUM(D41:E41)</f>
        <v>3325808886.0502443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2"/>
        <v>1280905656.1670887</v>
      </c>
      <c r="E42" s="18">
        <f t="shared" ca="1" si="0"/>
        <v>58670437.989999846</v>
      </c>
      <c r="F42" s="19">
        <f t="shared" ref="F42:F57" ca="1" si="4">+SUM(D42:E42)</f>
        <v>1339576094.1570885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2"/>
        <v>0</v>
      </c>
      <c r="E43" s="18">
        <f t="shared" ca="1" si="0"/>
        <v>0</v>
      </c>
      <c r="F43" s="19">
        <f t="shared" ca="1" si="4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2"/>
        <v>0</v>
      </c>
      <c r="E44" s="18">
        <f t="shared" ca="1" si="0"/>
        <v>0</v>
      </c>
      <c r="F44" s="19">
        <f t="shared" ca="1" si="4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2"/>
        <v>10271003943.200001</v>
      </c>
      <c r="E45" s="18">
        <f t="shared" ca="1" si="0"/>
        <v>4457316.6700010002</v>
      </c>
      <c r="F45" s="19">
        <f t="shared" ca="1" si="4"/>
        <v>10275461259.870001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2"/>
        <v>0</v>
      </c>
      <c r="E46" s="18">
        <f t="shared" ca="1" si="0"/>
        <v>0</v>
      </c>
      <c r="F46" s="19">
        <f t="shared" ca="1" si="4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2"/>
        <v>2654955255.6898656</v>
      </c>
      <c r="E47" s="18">
        <f t="shared" ca="1" si="0"/>
        <v>5433645.0300000003</v>
      </c>
      <c r="F47" s="19">
        <f t="shared" ca="1" si="4"/>
        <v>2660388900.7198658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2"/>
        <v>0</v>
      </c>
      <c r="E48" s="18">
        <f t="shared" ca="1" si="0"/>
        <v>0</v>
      </c>
      <c r="F48" s="19">
        <f t="shared" ca="1" si="4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2"/>
        <v>0</v>
      </c>
      <c r="E49" s="18">
        <f t="shared" ca="1" si="0"/>
        <v>0</v>
      </c>
      <c r="F49" s="19">
        <f t="shared" ref="F49" ca="1" si="5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2"/>
        <v>0</v>
      </c>
      <c r="E50" s="18">
        <f t="shared" ca="1" si="0"/>
        <v>0</v>
      </c>
      <c r="F50" s="19">
        <f t="shared" ref="F50:F53" ca="1" si="6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2"/>
        <v>0</v>
      </c>
      <c r="E51" s="18">
        <f t="shared" ca="1" si="0"/>
        <v>0</v>
      </c>
      <c r="F51" s="19">
        <f t="shared" ca="1" si="6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2"/>
        <v>0</v>
      </c>
      <c r="E52" s="18">
        <f t="shared" ca="1" si="0"/>
        <v>0</v>
      </c>
      <c r="F52" s="19">
        <f t="shared" ca="1" si="6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2"/>
        <v>0</v>
      </c>
      <c r="E53" s="18">
        <f t="shared" ca="1" si="0"/>
        <v>0</v>
      </c>
      <c r="F53" s="19">
        <f t="shared" ca="1" si="6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2"/>
        <v>0</v>
      </c>
      <c r="E54" s="18">
        <f t="shared" ca="1" si="0"/>
        <v>0</v>
      </c>
      <c r="F54" s="19">
        <f t="shared" ca="1" si="4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ca="1" si="2"/>
        <v>0</v>
      </c>
      <c r="E55" s="18">
        <f t="shared" ca="1" si="0"/>
        <v>0</v>
      </c>
      <c r="F55" s="19">
        <f t="shared" ca="1" si="4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2"/>
        <v>0</v>
      </c>
      <c r="E56" s="18">
        <f t="shared" ca="1" si="0"/>
        <v>0</v>
      </c>
      <c r="F56" s="19">
        <f t="shared" ca="1" si="4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2"/>
        <v>0</v>
      </c>
      <c r="E57" s="18">
        <f t="shared" ca="1" si="0"/>
        <v>0</v>
      </c>
      <c r="F57" s="19">
        <f t="shared" ca="1" si="4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2"/>
        <v>0</v>
      </c>
      <c r="E58" s="18">
        <f t="shared" ca="1" si="0"/>
        <v>0</v>
      </c>
      <c r="F58" s="19">
        <f t="shared" ref="F58" ca="1" si="7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2"/>
        <v>0</v>
      </c>
      <c r="E59" s="18">
        <f t="shared" ca="1" si="0"/>
        <v>0</v>
      </c>
      <c r="F59" s="19">
        <f t="shared" ref="F59:F72" ca="1" si="8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2"/>
        <v>0</v>
      </c>
      <c r="E60" s="18">
        <f t="shared" ca="1" si="0"/>
        <v>0</v>
      </c>
      <c r="F60" s="19">
        <f t="shared" ca="1" si="8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2"/>
        <v>0</v>
      </c>
      <c r="E61" s="18">
        <f t="shared" ca="1" si="0"/>
        <v>0</v>
      </c>
      <c r="F61" s="19">
        <f t="shared" ca="1" si="8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2"/>
        <v>0</v>
      </c>
      <c r="E62" s="18">
        <f t="shared" ca="1" si="0"/>
        <v>0</v>
      </c>
      <c r="F62" s="19">
        <f t="shared" ca="1" si="8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2"/>
        <v>0</v>
      </c>
      <c r="E63" s="18">
        <f t="shared" ca="1" si="0"/>
        <v>0</v>
      </c>
      <c r="F63" s="19">
        <f t="shared" ca="1" si="8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2"/>
        <v>0</v>
      </c>
      <c r="E64" s="18">
        <f t="shared" ca="1" si="0"/>
        <v>0</v>
      </c>
      <c r="F64" s="19">
        <f t="shared" ca="1" si="8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2"/>
        <v>0</v>
      </c>
      <c r="E65" s="18">
        <f t="shared" ca="1" si="0"/>
        <v>0</v>
      </c>
      <c r="F65" s="19">
        <f t="shared" ca="1" si="8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2"/>
        <v>0</v>
      </c>
      <c r="E66" s="18">
        <f t="shared" ca="1" si="0"/>
        <v>0</v>
      </c>
      <c r="F66" s="19">
        <f t="shared" ca="1" si="8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2"/>
        <v>0</v>
      </c>
      <c r="E67" s="18">
        <f t="shared" ca="1" si="0"/>
        <v>0</v>
      </c>
      <c r="F67" s="19">
        <f t="shared" ca="1" si="8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2"/>
        <v>0</v>
      </c>
      <c r="E68" s="18">
        <f t="shared" ca="1" si="0"/>
        <v>0</v>
      </c>
      <c r="F68" s="19">
        <f t="shared" ca="1" si="8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2"/>
        <v>0</v>
      </c>
      <c r="E69" s="18">
        <f t="shared" ca="1" si="0"/>
        <v>0</v>
      </c>
      <c r="F69" s="19">
        <f t="shared" ca="1" si="8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2"/>
        <v>0</v>
      </c>
      <c r="E70" s="18">
        <f t="shared" ca="1" si="0"/>
        <v>0</v>
      </c>
      <c r="F70" s="19">
        <f t="shared" ca="1" si="8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2"/>
        <v>0</v>
      </c>
      <c r="E71" s="18">
        <f t="shared" ref="E71:E72" ca="1" si="9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9">
        <f t="shared" ca="1" si="8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ref="D72" ca="1" si="10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E72" s="18">
        <f t="shared" ca="1" si="9"/>
        <v>0</v>
      </c>
      <c r="F72" s="19">
        <f t="shared" ca="1" si="8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152230212026.25348</v>
      </c>
      <c r="E73" s="48">
        <f ca="1">SUMIF($C$7:$C$72,"HD",E$7:E$72)</f>
        <v>2222603510.8849497</v>
      </c>
      <c r="F73" s="48">
        <f ca="1">SUMIF($C$7:$C$72,"HD",F$7:F$72)</f>
        <v>154452815537.1384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152230212026.25348</v>
      </c>
      <c r="E75" s="48">
        <f ca="1">E73+E74</f>
        <v>2222603510.8849497</v>
      </c>
      <c r="F75" s="48">
        <f ca="1">F73+F74</f>
        <v>154452815537.1384</v>
      </c>
    </row>
  </sheetData>
  <mergeCells count="1">
    <mergeCell ref="E2:G2"/>
  </mergeCells>
  <dataValidations count="2">
    <dataValidation type="list" allowBlank="1" showInputMessage="1" showErrorMessage="1" sqref="C2" xr:uid="{C83C1682-6E28-42FF-89B8-FA761D2D848C}">
      <formula1>"Toplam,Yurtiçi,Yurtdışı"</formula1>
    </dataValidation>
    <dataValidation type="list" allowBlank="1" showInputMessage="1" showErrorMessage="1" sqref="B2" xr:uid="{A2D6707D-4FDA-4FC9-BCC3-72EDCC2DE6C8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77DA9-95B0-4DFF-B26C-1D88D29D93EA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728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24166517.140000001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12846183.16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230643044.75999999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805515.69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1630117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9561728.6600000001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1003293.45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1105945890.5999999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-126089.785802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93699.39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55356074.57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8779003.3099999931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27954849.199999999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1014831.0300000003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10183516.870000001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1996783.76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1491854958.804198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1491854958.804198</v>
      </c>
    </row>
  </sheetData>
  <mergeCells count="1">
    <mergeCell ref="E2:G2"/>
  </mergeCells>
  <dataValidations count="2">
    <dataValidation type="list" allowBlank="1" showInputMessage="1" showErrorMessage="1" sqref="C2" xr:uid="{9929F325-AA98-4D8C-AE9A-D48B1DCE57AA}">
      <formula1>"Toplam,Yurtiçi,Yurtdışı"</formula1>
    </dataValidation>
    <dataValidation type="list" allowBlank="1" showInputMessage="1" showErrorMessage="1" sqref="B2" xr:uid="{704C15E0-6633-4933-A319-E319327E3636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EE7E8-AF7C-442E-8237-6CD755962D79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345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735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79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1680368.19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14020.08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1190540809.52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1192235197.79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1192235197.79</v>
      </c>
    </row>
  </sheetData>
  <mergeCells count="1">
    <mergeCell ref="E2:G2"/>
  </mergeCells>
  <dataValidations count="2">
    <dataValidation type="list" allowBlank="1" showInputMessage="1" showErrorMessage="1" sqref="B2" xr:uid="{2742CA2A-C0F0-4A16-9A6F-F1AA68D6FCDB}">
      <formula1>"Toplam,Direkt,Endirekt"</formula1>
    </dataValidation>
    <dataValidation type="list" allowBlank="1" showInputMessage="1" showErrorMessage="1" sqref="C2" xr:uid="{C93E1C6F-888D-48DC-B5D2-24162CE706A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97D43-B288-4C5D-BC60-D643CBFB3198}">
  <dimension ref="A1:R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8" ht="15" customHeight="1">
      <c r="A1" s="1" t="s">
        <v>0</v>
      </c>
      <c r="B1" s="2"/>
      <c r="C1" s="2"/>
    </row>
    <row r="2" spans="1:18" ht="15" customHeight="1">
      <c r="A2" s="1" t="s">
        <v>346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8" ht="15" customHeight="1">
      <c r="A3" s="5" t="s">
        <v>362</v>
      </c>
      <c r="B3" s="2"/>
      <c r="C3" s="2"/>
    </row>
    <row r="4" spans="1:18" ht="22.5" customHeight="1"/>
    <row r="5" spans="1:18" ht="22.5" customHeight="1">
      <c r="D5" s="76">
        <v>719</v>
      </c>
      <c r="E5" s="76">
        <v>720</v>
      </c>
      <c r="F5" s="76">
        <v>721</v>
      </c>
      <c r="G5" s="76">
        <v>722</v>
      </c>
      <c r="H5" s="76">
        <v>725</v>
      </c>
      <c r="I5" s="76">
        <v>726</v>
      </c>
      <c r="J5" s="76">
        <v>730</v>
      </c>
      <c r="K5" s="76">
        <v>731</v>
      </c>
      <c r="L5" s="76">
        <v>732</v>
      </c>
      <c r="M5" s="76">
        <v>733</v>
      </c>
      <c r="N5" s="76">
        <v>734</v>
      </c>
      <c r="O5" s="76">
        <v>769</v>
      </c>
      <c r="P5" s="76">
        <v>770</v>
      </c>
      <c r="Q5" s="76">
        <v>771</v>
      </c>
      <c r="R5" s="77"/>
    </row>
    <row r="6" spans="1:18" ht="79.5" customHeight="1">
      <c r="A6" s="53" t="s">
        <v>141</v>
      </c>
      <c r="B6" s="53" t="s">
        <v>142</v>
      </c>
      <c r="C6" s="53" t="s">
        <v>143</v>
      </c>
      <c r="D6" s="54" t="s">
        <v>81</v>
      </c>
      <c r="E6" s="54" t="s">
        <v>82</v>
      </c>
      <c r="F6" s="54" t="s">
        <v>83</v>
      </c>
      <c r="G6" s="54" t="s">
        <v>84</v>
      </c>
      <c r="H6" s="54" t="s">
        <v>85</v>
      </c>
      <c r="I6" s="54" t="s">
        <v>86</v>
      </c>
      <c r="J6" s="54" t="s">
        <v>87</v>
      </c>
      <c r="K6" s="54" t="s">
        <v>88</v>
      </c>
      <c r="L6" s="54" t="s">
        <v>89</v>
      </c>
      <c r="M6" s="54" t="s">
        <v>90</v>
      </c>
      <c r="N6" s="54" t="s">
        <v>91</v>
      </c>
      <c r="O6" s="54" t="s">
        <v>92</v>
      </c>
      <c r="P6" s="54" t="s">
        <v>93</v>
      </c>
      <c r="Q6" s="54" t="s">
        <v>94</v>
      </c>
      <c r="R6" s="77" t="s">
        <v>347</v>
      </c>
    </row>
    <row r="7" spans="1:18" ht="12.75" customHeight="1">
      <c r="A7" s="55" t="s">
        <v>146</v>
      </c>
      <c r="B7" s="17">
        <v>1001</v>
      </c>
      <c r="C7" s="56" t="s">
        <v>147</v>
      </c>
      <c r="D7" s="18">
        <f t="shared" ref="D7:Q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80887135.640000015</v>
      </c>
      <c r="E7" s="18">
        <f t="shared" ca="1" si="0"/>
        <v>410227444.84000003</v>
      </c>
      <c r="F7" s="18">
        <f t="shared" ca="1" si="0"/>
        <v>0</v>
      </c>
      <c r="G7" s="18">
        <f t="shared" ca="1" si="0"/>
        <v>14403936.24</v>
      </c>
      <c r="H7" s="18">
        <f t="shared" ca="1" si="0"/>
        <v>0</v>
      </c>
      <c r="I7" s="18">
        <f t="shared" ca="1" si="0"/>
        <v>0</v>
      </c>
      <c r="J7" s="18">
        <f t="shared" ca="1" si="0"/>
        <v>1821770.84</v>
      </c>
      <c r="K7" s="18">
        <f t="shared" ca="1" si="0"/>
        <v>0</v>
      </c>
      <c r="L7" s="18">
        <f t="shared" ca="1" si="0"/>
        <v>0</v>
      </c>
      <c r="M7" s="18">
        <f t="shared" ca="1" si="0"/>
        <v>114880504.45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9">
        <f ca="1">+SUM(D7:Q7)</f>
        <v>622220792.00999999</v>
      </c>
    </row>
    <row r="8" spans="1:1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101074391.98</v>
      </c>
      <c r="E8" s="18">
        <f t="shared" ca="1" si="0"/>
        <v>263089220.71000001</v>
      </c>
      <c r="F8" s="18">
        <f t="shared" ca="1" si="0"/>
        <v>84082.269999999553</v>
      </c>
      <c r="G8" s="18">
        <f t="shared" ca="1" si="0"/>
        <v>0</v>
      </c>
      <c r="H8" s="18">
        <f t="shared" ca="1" si="0"/>
        <v>0</v>
      </c>
      <c r="I8" s="18">
        <f t="shared" ca="1" si="0"/>
        <v>21835447.34</v>
      </c>
      <c r="J8" s="18">
        <f t="shared" ca="1" si="0"/>
        <v>3214316</v>
      </c>
      <c r="K8" s="18">
        <f t="shared" ca="1" si="0"/>
        <v>671636.79</v>
      </c>
      <c r="L8" s="18">
        <f t="shared" ca="1" si="0"/>
        <v>0</v>
      </c>
      <c r="M8" s="18">
        <f t="shared" ca="1" si="0"/>
        <v>161626790.93000001</v>
      </c>
      <c r="N8" s="18">
        <f t="shared" ca="1" si="0"/>
        <v>0</v>
      </c>
      <c r="O8" s="18">
        <f t="shared" ca="1" si="0"/>
        <v>0</v>
      </c>
      <c r="P8" s="18">
        <f t="shared" ca="1" si="0"/>
        <v>0</v>
      </c>
      <c r="Q8" s="18">
        <f t="shared" ca="1" si="0"/>
        <v>74264624.299999997</v>
      </c>
      <c r="R8" s="19">
        <f t="shared" ref="R8:R18" ca="1" si="1">+SUM(D8:Q8)</f>
        <v>625860510.31999993</v>
      </c>
    </row>
    <row r="9" spans="1:1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128806150.43999998</v>
      </c>
      <c r="E9" s="18">
        <f t="shared" ca="1" si="0"/>
        <v>128776647.47999999</v>
      </c>
      <c r="F9" s="18">
        <f t="shared" ca="1" si="0"/>
        <v>147724.90000000002</v>
      </c>
      <c r="G9" s="18">
        <f t="shared" ca="1" si="0"/>
        <v>0</v>
      </c>
      <c r="H9" s="18">
        <f t="shared" ca="1" si="0"/>
        <v>0</v>
      </c>
      <c r="I9" s="18">
        <f t="shared" ca="1" si="0"/>
        <v>86971185.61999999</v>
      </c>
      <c r="J9" s="18">
        <f t="shared" ca="1" si="0"/>
        <v>15134083.34</v>
      </c>
      <c r="K9" s="18">
        <f t="shared" ca="1" si="0"/>
        <v>1150480.77</v>
      </c>
      <c r="L9" s="18">
        <f t="shared" ca="1" si="0"/>
        <v>0</v>
      </c>
      <c r="M9" s="18">
        <f t="shared" ca="1" si="0"/>
        <v>93724572.229999989</v>
      </c>
      <c r="N9" s="18">
        <f t="shared" ca="1" si="0"/>
        <v>241277.53999999998</v>
      </c>
      <c r="O9" s="18">
        <f t="shared" ca="1" si="0"/>
        <v>0</v>
      </c>
      <c r="P9" s="18">
        <f t="shared" ca="1" si="0"/>
        <v>0</v>
      </c>
      <c r="Q9" s="18">
        <f t="shared" ca="1" si="0"/>
        <v>108992430.09999999</v>
      </c>
      <c r="R9" s="19">
        <f t="shared" ca="1" si="1"/>
        <v>563944552.41999984</v>
      </c>
    </row>
    <row r="10" spans="1:1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434852387.16000104</v>
      </c>
      <c r="E10" s="18">
        <f t="shared" ca="1" si="0"/>
        <v>769084135.03052807</v>
      </c>
      <c r="F10" s="18">
        <f t="shared" ca="1" si="0"/>
        <v>481688.20999999996</v>
      </c>
      <c r="G10" s="18">
        <f t="shared" ca="1" si="0"/>
        <v>0</v>
      </c>
      <c r="H10" s="18">
        <f t="shared" ca="1" si="0"/>
        <v>20226744.719999999</v>
      </c>
      <c r="I10" s="18">
        <f t="shared" ca="1" si="0"/>
        <v>64303527.809998602</v>
      </c>
      <c r="J10" s="18">
        <f t="shared" ca="1" si="0"/>
        <v>59063813.589999899</v>
      </c>
      <c r="K10" s="18">
        <f t="shared" ca="1" si="0"/>
        <v>13746735.439999901</v>
      </c>
      <c r="L10" s="18">
        <f t="shared" ca="1" si="0"/>
        <v>0</v>
      </c>
      <c r="M10" s="18">
        <f t="shared" ca="1" si="0"/>
        <v>241794466.980001</v>
      </c>
      <c r="N10" s="18">
        <f t="shared" ca="1" si="0"/>
        <v>10403971.42</v>
      </c>
      <c r="O10" s="18">
        <f t="shared" ca="1" si="0"/>
        <v>0</v>
      </c>
      <c r="P10" s="18">
        <f t="shared" ca="1" si="0"/>
        <v>0</v>
      </c>
      <c r="Q10" s="18">
        <f t="shared" ca="1" si="0"/>
        <v>139110607.87</v>
      </c>
      <c r="R10" s="19">
        <f t="shared" ca="1" si="1"/>
        <v>1753068078.2305284</v>
      </c>
    </row>
    <row r="11" spans="1:1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381338.01</v>
      </c>
      <c r="E11" s="18">
        <f t="shared" ca="1" si="0"/>
        <v>7980836.2199999997</v>
      </c>
      <c r="F11" s="18">
        <f t="shared" ca="1" si="0"/>
        <v>652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1634133.27</v>
      </c>
      <c r="K11" s="18">
        <f t="shared" ca="1" si="0"/>
        <v>264988.32</v>
      </c>
      <c r="L11" s="18">
        <f t="shared" ca="1" si="0"/>
        <v>0</v>
      </c>
      <c r="M11" s="18">
        <f t="shared" ca="1" si="0"/>
        <v>5692227.04</v>
      </c>
      <c r="N11" s="18">
        <f t="shared" ca="1" si="0"/>
        <v>0</v>
      </c>
      <c r="O11" s="18">
        <f t="shared" ca="1" si="0"/>
        <v>0</v>
      </c>
      <c r="P11" s="18">
        <f t="shared" ca="1" si="0"/>
        <v>0</v>
      </c>
      <c r="Q11" s="18">
        <f t="shared" ca="1" si="0"/>
        <v>0</v>
      </c>
      <c r="R11" s="19">
        <f t="shared" ca="1" si="1"/>
        <v>15954174.859999999</v>
      </c>
    </row>
    <row r="12" spans="1:1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9">
        <f t="shared" ca="1" si="1"/>
        <v>0</v>
      </c>
    </row>
    <row r="13" spans="1:1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49453961.280000001</v>
      </c>
      <c r="E13" s="18">
        <f t="shared" ca="1" si="0"/>
        <v>51393859.880000003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270604.38</v>
      </c>
      <c r="J13" s="18">
        <f t="shared" ca="1" si="0"/>
        <v>1517013.67</v>
      </c>
      <c r="K13" s="18">
        <f t="shared" ca="1" si="0"/>
        <v>56234.82</v>
      </c>
      <c r="L13" s="18">
        <f t="shared" ca="1" si="0"/>
        <v>0</v>
      </c>
      <c r="M13" s="18">
        <f t="shared" ca="1" si="0"/>
        <v>249169271.11999997</v>
      </c>
      <c r="N13" s="18">
        <f t="shared" ca="1" si="0"/>
        <v>37500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9">
        <f t="shared" ca="1" si="1"/>
        <v>351898445.14999998</v>
      </c>
    </row>
    <row r="14" spans="1:1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375951493.47000003</v>
      </c>
      <c r="E14" s="18">
        <f t="shared" ca="1" si="0"/>
        <v>327937323.37</v>
      </c>
      <c r="F14" s="18">
        <f t="shared" ca="1" si="0"/>
        <v>16352.73</v>
      </c>
      <c r="G14" s="18">
        <f t="shared" ca="1" si="0"/>
        <v>0</v>
      </c>
      <c r="H14" s="18">
        <f t="shared" ca="1" si="0"/>
        <v>197031.59</v>
      </c>
      <c r="I14" s="18">
        <f t="shared" ca="1" si="0"/>
        <v>9000022.8699999992</v>
      </c>
      <c r="J14" s="18">
        <f t="shared" ca="1" si="0"/>
        <v>6812845.9500000002</v>
      </c>
      <c r="K14" s="18">
        <f t="shared" ca="1" si="0"/>
        <v>495221.57</v>
      </c>
      <c r="L14" s="18">
        <f t="shared" ca="1" si="0"/>
        <v>0</v>
      </c>
      <c r="M14" s="18">
        <f t="shared" ca="1" si="0"/>
        <v>46159728.609999999</v>
      </c>
      <c r="N14" s="18">
        <f t="shared" ca="1" si="0"/>
        <v>444350.56</v>
      </c>
      <c r="O14" s="18">
        <f t="shared" ca="1" si="0"/>
        <v>0</v>
      </c>
      <c r="P14" s="18">
        <f t="shared" ca="1" si="0"/>
        <v>0</v>
      </c>
      <c r="Q14" s="18">
        <f t="shared" ca="1" si="0"/>
        <v>618624843.20000005</v>
      </c>
      <c r="R14" s="19">
        <f t="shared" ca="1" si="1"/>
        <v>1385639213.9200001</v>
      </c>
    </row>
    <row r="15" spans="1:1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3406086.1059191003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1372242.97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9">
        <f t="shared" ca="1" si="1"/>
        <v>4778329.0759191001</v>
      </c>
    </row>
    <row r="16" spans="1:1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9">
        <f t="shared" ca="1" si="1"/>
        <v>0</v>
      </c>
    </row>
    <row r="17" spans="1:1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84971914</v>
      </c>
      <c r="E17" s="18">
        <f t="shared" ca="1" si="0"/>
        <v>31556534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1017921</v>
      </c>
      <c r="J17" s="18">
        <f t="shared" ca="1" si="0"/>
        <v>1554697</v>
      </c>
      <c r="K17" s="18">
        <f t="shared" ca="1" si="0"/>
        <v>905</v>
      </c>
      <c r="L17" s="18">
        <f t="shared" ca="1" si="0"/>
        <v>0</v>
      </c>
      <c r="M17" s="18">
        <f t="shared" ca="1" si="0"/>
        <v>8196650</v>
      </c>
      <c r="N17" s="18">
        <f t="shared" ca="1" si="0"/>
        <v>52500</v>
      </c>
      <c r="O17" s="18">
        <f t="shared" ca="1" si="0"/>
        <v>0</v>
      </c>
      <c r="P17" s="18">
        <f t="shared" ca="1" si="0"/>
        <v>0</v>
      </c>
      <c r="Q17" s="18">
        <f t="shared" ca="1" si="0"/>
        <v>20200459</v>
      </c>
      <c r="R17" s="19">
        <f t="shared" ca="1" si="1"/>
        <v>147551580</v>
      </c>
    </row>
    <row r="18" spans="1:1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68492902.239999995</v>
      </c>
      <c r="E18" s="18">
        <f t="shared" ca="1" si="0"/>
        <v>54407220.159999996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11798038.960000001</v>
      </c>
      <c r="J18" s="18">
        <f t="shared" ca="1" si="0"/>
        <v>1495475.55</v>
      </c>
      <c r="K18" s="18">
        <f t="shared" ca="1" si="0"/>
        <v>1697031.63</v>
      </c>
      <c r="L18" s="18">
        <f t="shared" ca="1" si="0"/>
        <v>0</v>
      </c>
      <c r="M18" s="18">
        <f t="shared" ca="1" si="0"/>
        <v>29726114.190000001</v>
      </c>
      <c r="N18" s="18">
        <f t="shared" ca="1" si="0"/>
        <v>286788.78999999998</v>
      </c>
      <c r="O18" s="18">
        <f t="shared" ca="1" si="0"/>
        <v>0</v>
      </c>
      <c r="P18" s="18">
        <f t="shared" ca="1" si="0"/>
        <v>0</v>
      </c>
      <c r="Q18" s="18">
        <f t="shared" ca="1" si="0"/>
        <v>68671391.519999996</v>
      </c>
      <c r="R18" s="19">
        <f t="shared" ca="1" si="1"/>
        <v>236574963.03999996</v>
      </c>
    </row>
    <row r="19" spans="1:1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9">
        <f t="shared" ref="R19:R40" ca="1" si="2">+SUM(D19:Q19)</f>
        <v>0</v>
      </c>
    </row>
    <row r="20" spans="1:1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150155521.66999999</v>
      </c>
      <c r="E20" s="18">
        <f t="shared" ca="1" si="0"/>
        <v>216283611.31</v>
      </c>
      <c r="F20" s="18">
        <f t="shared" ca="1" si="0"/>
        <v>0</v>
      </c>
      <c r="G20" s="18">
        <f t="shared" ca="1" si="0"/>
        <v>117086</v>
      </c>
      <c r="H20" s="18">
        <f t="shared" ca="1" si="0"/>
        <v>0</v>
      </c>
      <c r="I20" s="18">
        <f t="shared" ca="1" si="0"/>
        <v>2396144</v>
      </c>
      <c r="J20" s="18">
        <f t="shared" ca="1" si="0"/>
        <v>1894431.1500000001</v>
      </c>
      <c r="K20" s="18">
        <f t="shared" ca="1" si="0"/>
        <v>0</v>
      </c>
      <c r="L20" s="18">
        <f t="shared" ca="1" si="0"/>
        <v>0</v>
      </c>
      <c r="M20" s="18">
        <f t="shared" ca="1" si="0"/>
        <v>21121888.09</v>
      </c>
      <c r="N20" s="18">
        <f t="shared" ca="1" si="0"/>
        <v>455787.6</v>
      </c>
      <c r="O20" s="18">
        <f t="shared" ca="1" si="0"/>
        <v>0</v>
      </c>
      <c r="P20" s="18">
        <f t="shared" ca="1" si="0"/>
        <v>0</v>
      </c>
      <c r="Q20" s="18">
        <f t="shared" ca="1" si="0"/>
        <v>0</v>
      </c>
      <c r="R20" s="19">
        <f t="shared" ca="1" si="2"/>
        <v>392424469.81999999</v>
      </c>
    </row>
    <row r="21" spans="1:1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9530188</v>
      </c>
      <c r="E21" s="18">
        <f t="shared" ca="1" si="0"/>
        <v>33224530.57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794457.64</v>
      </c>
      <c r="J21" s="18">
        <f t="shared" ca="1" si="0"/>
        <v>1569166.98</v>
      </c>
      <c r="K21" s="18">
        <f t="shared" ca="1" si="0"/>
        <v>13750</v>
      </c>
      <c r="L21" s="18">
        <f t="shared" ca="1" si="0"/>
        <v>0</v>
      </c>
      <c r="M21" s="18">
        <f t="shared" ca="1" si="0"/>
        <v>21653228.329999998</v>
      </c>
      <c r="N21" s="18">
        <f t="shared" ca="1" si="0"/>
        <v>0</v>
      </c>
      <c r="O21" s="18">
        <f t="shared" ca="1" si="0"/>
        <v>0</v>
      </c>
      <c r="P21" s="18">
        <f t="shared" ca="1" si="0"/>
        <v>0</v>
      </c>
      <c r="Q21" s="18">
        <f t="shared" ca="1" si="0"/>
        <v>266849.48</v>
      </c>
      <c r="R21" s="19">
        <f t="shared" ca="1" si="2"/>
        <v>67052170.999999993</v>
      </c>
    </row>
    <row r="22" spans="1:1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569091856.65999997</v>
      </c>
      <c r="E22" s="18">
        <f t="shared" ca="1" si="0"/>
        <v>994588665.31999993</v>
      </c>
      <c r="F22" s="18">
        <f t="shared" ca="1" si="0"/>
        <v>0</v>
      </c>
      <c r="G22" s="18">
        <f t="shared" ca="1" si="0"/>
        <v>0</v>
      </c>
      <c r="H22" s="18">
        <f t="shared" ca="1" si="0"/>
        <v>1466187.28</v>
      </c>
      <c r="I22" s="18">
        <f t="shared" ca="1" si="0"/>
        <v>46720616.549999997</v>
      </c>
      <c r="J22" s="18">
        <f t="shared" ca="1" si="0"/>
        <v>101618408.14</v>
      </c>
      <c r="K22" s="18">
        <f t="shared" ca="1" si="0"/>
        <v>4159844.0200000005</v>
      </c>
      <c r="L22" s="18">
        <f t="shared" ca="1" si="0"/>
        <v>0</v>
      </c>
      <c r="M22" s="18">
        <f t="shared" ca="1" si="0"/>
        <v>427832784.10999995</v>
      </c>
      <c r="N22" s="18">
        <f t="shared" ca="1" si="0"/>
        <v>23158388.579999998</v>
      </c>
      <c r="O22" s="18">
        <f t="shared" ca="1" si="0"/>
        <v>0</v>
      </c>
      <c r="P22" s="18">
        <f t="shared" ca="1" si="0"/>
        <v>0</v>
      </c>
      <c r="Q22" s="18">
        <f t="shared" ca="1" si="0"/>
        <v>0</v>
      </c>
      <c r="R22" s="19">
        <f t="shared" ca="1" si="2"/>
        <v>2168636750.6599998</v>
      </c>
    </row>
    <row r="23" spans="1:18" ht="12.75" customHeight="1">
      <c r="A23" s="55" t="s">
        <v>179</v>
      </c>
      <c r="B23" s="17">
        <v>1022</v>
      </c>
      <c r="C23" s="56" t="s">
        <v>147</v>
      </c>
      <c r="D23" s="18">
        <f t="shared" ref="D23:Q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210675186.49000001</v>
      </c>
      <c r="E23" s="18">
        <f t="shared" ca="1" si="3"/>
        <v>198992577.44</v>
      </c>
      <c r="F23" s="18">
        <f t="shared" ca="1" si="3"/>
        <v>0</v>
      </c>
      <c r="G23" s="18">
        <f t="shared" ca="1" si="3"/>
        <v>0</v>
      </c>
      <c r="H23" s="18">
        <f t="shared" ca="1" si="3"/>
        <v>179031.25</v>
      </c>
      <c r="I23" s="18">
        <f t="shared" ca="1" si="3"/>
        <v>12320674.689999999</v>
      </c>
      <c r="J23" s="18">
        <f t="shared" ca="1" si="3"/>
        <v>1888673.12</v>
      </c>
      <c r="K23" s="18">
        <f t="shared" ca="1" si="3"/>
        <v>3001521.61</v>
      </c>
      <c r="L23" s="18">
        <f t="shared" ca="1" si="3"/>
        <v>0</v>
      </c>
      <c r="M23" s="18">
        <f t="shared" ca="1" si="3"/>
        <v>2420021.86</v>
      </c>
      <c r="N23" s="18">
        <f t="shared" ca="1" si="3"/>
        <v>0</v>
      </c>
      <c r="O23" s="18">
        <f t="shared" ca="1" si="3"/>
        <v>0</v>
      </c>
      <c r="P23" s="18">
        <f t="shared" ca="1" si="3"/>
        <v>0</v>
      </c>
      <c r="Q23" s="18">
        <f t="shared" ca="1" si="3"/>
        <v>13987938.310000001</v>
      </c>
      <c r="R23" s="19">
        <f t="shared" ca="1" si="2"/>
        <v>443465624.77000004</v>
      </c>
    </row>
    <row r="24" spans="1:1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14438293.130000003</v>
      </c>
      <c r="E24" s="18">
        <f t="shared" ca="1" si="3"/>
        <v>36827293.760000922</v>
      </c>
      <c r="F24" s="18">
        <f t="shared" ca="1" si="3"/>
        <v>0</v>
      </c>
      <c r="G24" s="18">
        <f t="shared" ca="1" si="3"/>
        <v>0</v>
      </c>
      <c r="H24" s="18">
        <f t="shared" ca="1" si="3"/>
        <v>0</v>
      </c>
      <c r="I24" s="18">
        <f t="shared" ca="1" si="3"/>
        <v>-642976.85000000009</v>
      </c>
      <c r="J24" s="18">
        <f t="shared" ca="1" si="3"/>
        <v>3350369.9247024497</v>
      </c>
      <c r="K24" s="18">
        <f t="shared" ca="1" si="3"/>
        <v>300156.65999999997</v>
      </c>
      <c r="L24" s="18">
        <f t="shared" ca="1" si="3"/>
        <v>0</v>
      </c>
      <c r="M24" s="18">
        <f t="shared" ca="1" si="3"/>
        <v>11228125.620000008</v>
      </c>
      <c r="N24" s="18">
        <f t="shared" ca="1" si="3"/>
        <v>66190.48</v>
      </c>
      <c r="O24" s="18">
        <f t="shared" ca="1" si="3"/>
        <v>0</v>
      </c>
      <c r="P24" s="18">
        <f t="shared" ca="1" si="3"/>
        <v>0</v>
      </c>
      <c r="Q24" s="18">
        <f t="shared" ca="1" si="3"/>
        <v>0</v>
      </c>
      <c r="R24" s="19">
        <f t="shared" ca="1" si="2"/>
        <v>65567452.724703379</v>
      </c>
    </row>
    <row r="25" spans="1:1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4076736.5994040002</v>
      </c>
      <c r="E25" s="18">
        <f t="shared" ca="1" si="3"/>
        <v>6211348.7111549992</v>
      </c>
      <c r="F25" s="18">
        <f t="shared" ca="1" si="3"/>
        <v>0</v>
      </c>
      <c r="G25" s="18">
        <f t="shared" ca="1" si="3"/>
        <v>0</v>
      </c>
      <c r="H25" s="18">
        <f t="shared" ca="1" si="3"/>
        <v>0</v>
      </c>
      <c r="I25" s="18">
        <f t="shared" ca="1" si="3"/>
        <v>0</v>
      </c>
      <c r="J25" s="18">
        <f t="shared" ca="1" si="3"/>
        <v>2263527.5000000005</v>
      </c>
      <c r="K25" s="18">
        <f t="shared" ca="1" si="3"/>
        <v>5395.5</v>
      </c>
      <c r="L25" s="18">
        <f t="shared" ca="1" si="3"/>
        <v>0</v>
      </c>
      <c r="M25" s="18">
        <f t="shared" ca="1" si="3"/>
        <v>1879600.74</v>
      </c>
      <c r="N25" s="18">
        <f t="shared" ca="1" si="3"/>
        <v>0</v>
      </c>
      <c r="O25" s="18">
        <f t="shared" ca="1" si="3"/>
        <v>0</v>
      </c>
      <c r="P25" s="18">
        <f t="shared" ca="1" si="3"/>
        <v>0</v>
      </c>
      <c r="Q25" s="18">
        <f t="shared" ca="1" si="3"/>
        <v>259339.73</v>
      </c>
      <c r="R25" s="19">
        <f t="shared" ca="1" si="2"/>
        <v>14695948.780559</v>
      </c>
    </row>
    <row r="26" spans="1:1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107091054.62</v>
      </c>
      <c r="E26" s="18">
        <f t="shared" ca="1" si="3"/>
        <v>65974657.439999998</v>
      </c>
      <c r="F26" s="18">
        <f t="shared" ca="1" si="3"/>
        <v>0</v>
      </c>
      <c r="G26" s="18">
        <f t="shared" ca="1" si="3"/>
        <v>0</v>
      </c>
      <c r="H26" s="18">
        <f t="shared" ca="1" si="3"/>
        <v>0</v>
      </c>
      <c r="I26" s="18">
        <f t="shared" ca="1" si="3"/>
        <v>1721135.09</v>
      </c>
      <c r="J26" s="18">
        <f t="shared" ca="1" si="3"/>
        <v>1594345.1500000001</v>
      </c>
      <c r="K26" s="18">
        <f t="shared" ca="1" si="3"/>
        <v>85651.25</v>
      </c>
      <c r="L26" s="18">
        <f t="shared" ca="1" si="3"/>
        <v>0</v>
      </c>
      <c r="M26" s="18">
        <f t="shared" ca="1" si="3"/>
        <v>17177261.870000001</v>
      </c>
      <c r="N26" s="18">
        <f t="shared" ca="1" si="3"/>
        <v>92152.36</v>
      </c>
      <c r="O26" s="18">
        <f t="shared" ca="1" si="3"/>
        <v>0</v>
      </c>
      <c r="P26" s="18">
        <f t="shared" ca="1" si="3"/>
        <v>0</v>
      </c>
      <c r="Q26" s="18">
        <f t="shared" ca="1" si="3"/>
        <v>0</v>
      </c>
      <c r="R26" s="19">
        <f t="shared" ca="1" si="2"/>
        <v>193736257.78000003</v>
      </c>
    </row>
    <row r="27" spans="1:1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129212910.49000001</v>
      </c>
      <c r="E27" s="18">
        <f t="shared" ca="1" si="3"/>
        <v>430965948.05000001</v>
      </c>
      <c r="F27" s="18">
        <f t="shared" ca="1" si="3"/>
        <v>0</v>
      </c>
      <c r="G27" s="18">
        <f t="shared" ca="1" si="3"/>
        <v>0</v>
      </c>
      <c r="H27" s="18">
        <f t="shared" ca="1" si="3"/>
        <v>0</v>
      </c>
      <c r="I27" s="18">
        <f t="shared" ca="1" si="3"/>
        <v>9229414.0299999993</v>
      </c>
      <c r="J27" s="18">
        <f t="shared" ca="1" si="3"/>
        <v>1751391.21</v>
      </c>
      <c r="K27" s="18">
        <f t="shared" ca="1" si="3"/>
        <v>38045.269999999997</v>
      </c>
      <c r="L27" s="18">
        <f t="shared" ca="1" si="3"/>
        <v>0</v>
      </c>
      <c r="M27" s="18">
        <f t="shared" ca="1" si="3"/>
        <v>31060058.109999999</v>
      </c>
      <c r="N27" s="18">
        <f t="shared" ca="1" si="3"/>
        <v>0</v>
      </c>
      <c r="O27" s="18">
        <f t="shared" ca="1" si="3"/>
        <v>0</v>
      </c>
      <c r="P27" s="18">
        <f t="shared" ca="1" si="3"/>
        <v>0</v>
      </c>
      <c r="Q27" s="18">
        <f t="shared" ca="1" si="3"/>
        <v>0</v>
      </c>
      <c r="R27" s="19">
        <f t="shared" ca="1" si="2"/>
        <v>602257767.15999997</v>
      </c>
    </row>
    <row r="28" spans="1:1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10256285.220000001</v>
      </c>
      <c r="E28" s="18">
        <f t="shared" ca="1" si="3"/>
        <v>27572283.940000001</v>
      </c>
      <c r="F28" s="18">
        <f t="shared" ca="1" si="3"/>
        <v>0</v>
      </c>
      <c r="G28" s="18">
        <f t="shared" ca="1" si="3"/>
        <v>0</v>
      </c>
      <c r="H28" s="18">
        <f t="shared" ca="1" si="3"/>
        <v>0</v>
      </c>
      <c r="I28" s="18">
        <f t="shared" ca="1" si="3"/>
        <v>0</v>
      </c>
      <c r="J28" s="18">
        <f t="shared" ca="1" si="3"/>
        <v>1319385.95</v>
      </c>
      <c r="K28" s="18">
        <f t="shared" ca="1" si="3"/>
        <v>0</v>
      </c>
      <c r="L28" s="18">
        <f t="shared" ca="1" si="3"/>
        <v>0</v>
      </c>
      <c r="M28" s="18">
        <f t="shared" ca="1" si="3"/>
        <v>74318.100000000006</v>
      </c>
      <c r="N28" s="18">
        <f t="shared" ca="1" si="3"/>
        <v>0</v>
      </c>
      <c r="O28" s="18">
        <f t="shared" ca="1" si="3"/>
        <v>0</v>
      </c>
      <c r="P28" s="18">
        <f t="shared" ca="1" si="3"/>
        <v>0</v>
      </c>
      <c r="Q28" s="18">
        <f t="shared" ca="1" si="3"/>
        <v>0</v>
      </c>
      <c r="R28" s="19">
        <f t="shared" ca="1" si="2"/>
        <v>39222273.210000008</v>
      </c>
    </row>
    <row r="29" spans="1:1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151938322.4659</v>
      </c>
      <c r="E29" s="18">
        <f t="shared" ca="1" si="3"/>
        <v>350388285.87830001</v>
      </c>
      <c r="F29" s="18">
        <f t="shared" ca="1" si="3"/>
        <v>9707.16</v>
      </c>
      <c r="G29" s="18">
        <f t="shared" ca="1" si="3"/>
        <v>0</v>
      </c>
      <c r="H29" s="18">
        <f t="shared" ca="1" si="3"/>
        <v>0</v>
      </c>
      <c r="I29" s="18">
        <f t="shared" ca="1" si="3"/>
        <v>10924031.18</v>
      </c>
      <c r="J29" s="18">
        <f t="shared" ca="1" si="3"/>
        <v>4732748.2300000004</v>
      </c>
      <c r="K29" s="18">
        <f t="shared" ca="1" si="3"/>
        <v>377094.04</v>
      </c>
      <c r="L29" s="18">
        <f t="shared" ca="1" si="3"/>
        <v>0</v>
      </c>
      <c r="M29" s="18">
        <f t="shared" ca="1" si="3"/>
        <v>1433732.74</v>
      </c>
      <c r="N29" s="18">
        <f t="shared" ca="1" si="3"/>
        <v>2845827.44</v>
      </c>
      <c r="O29" s="18">
        <f t="shared" ca="1" si="3"/>
        <v>0</v>
      </c>
      <c r="P29" s="18">
        <f t="shared" ca="1" si="3"/>
        <v>0</v>
      </c>
      <c r="Q29" s="18">
        <f t="shared" ca="1" si="3"/>
        <v>79040257.739999995</v>
      </c>
      <c r="R29" s="19">
        <f t="shared" ca="1" si="2"/>
        <v>601690006.87420011</v>
      </c>
    </row>
    <row r="30" spans="1:1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7412779.2200000305</v>
      </c>
      <c r="E30" s="18">
        <f t="shared" ca="1" si="3"/>
        <v>12206620.049999859</v>
      </c>
      <c r="F30" s="18">
        <f t="shared" ca="1" si="3"/>
        <v>0</v>
      </c>
      <c r="G30" s="18">
        <f t="shared" ca="1" si="3"/>
        <v>0</v>
      </c>
      <c r="H30" s="18">
        <f t="shared" ca="1" si="3"/>
        <v>0</v>
      </c>
      <c r="I30" s="18">
        <f t="shared" ca="1" si="3"/>
        <v>137783.32</v>
      </c>
      <c r="J30" s="18">
        <f t="shared" ca="1" si="3"/>
        <v>1372234.74</v>
      </c>
      <c r="K30" s="18">
        <f t="shared" ca="1" si="3"/>
        <v>233846.36999999991</v>
      </c>
      <c r="L30" s="18">
        <f t="shared" ca="1" si="3"/>
        <v>0</v>
      </c>
      <c r="M30" s="18">
        <f t="shared" ca="1" si="3"/>
        <v>32226.17</v>
      </c>
      <c r="N30" s="18">
        <f t="shared" ca="1" si="3"/>
        <v>0</v>
      </c>
      <c r="O30" s="18">
        <f t="shared" ca="1" si="3"/>
        <v>0</v>
      </c>
      <c r="P30" s="18">
        <f t="shared" ca="1" si="3"/>
        <v>0</v>
      </c>
      <c r="Q30" s="18">
        <f t="shared" ca="1" si="3"/>
        <v>0</v>
      </c>
      <c r="R30" s="19">
        <f t="shared" ca="1" si="2"/>
        <v>21395489.869999893</v>
      </c>
    </row>
    <row r="31" spans="1:1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120819311.649635</v>
      </c>
      <c r="E31" s="18">
        <f t="shared" ca="1" si="3"/>
        <v>117650845.03958999</v>
      </c>
      <c r="F31" s="18">
        <f t="shared" ca="1" si="3"/>
        <v>0</v>
      </c>
      <c r="G31" s="18">
        <f t="shared" ca="1" si="3"/>
        <v>0</v>
      </c>
      <c r="H31" s="18">
        <f t="shared" ca="1" si="3"/>
        <v>0</v>
      </c>
      <c r="I31" s="18">
        <f t="shared" ca="1" si="3"/>
        <v>13553384.77</v>
      </c>
      <c r="J31" s="18">
        <f t="shared" ca="1" si="3"/>
        <v>6856378.7400000002</v>
      </c>
      <c r="K31" s="18">
        <f t="shared" ca="1" si="3"/>
        <v>15524299.92</v>
      </c>
      <c r="L31" s="18">
        <f t="shared" ca="1" si="3"/>
        <v>0</v>
      </c>
      <c r="M31" s="18">
        <f t="shared" ca="1" si="3"/>
        <v>78272483.989999995</v>
      </c>
      <c r="N31" s="18">
        <f t="shared" ca="1" si="3"/>
        <v>874309.52</v>
      </c>
      <c r="O31" s="18">
        <f t="shared" ca="1" si="3"/>
        <v>0</v>
      </c>
      <c r="P31" s="18">
        <f t="shared" ca="1" si="3"/>
        <v>0</v>
      </c>
      <c r="Q31" s="18">
        <f t="shared" ca="1" si="3"/>
        <v>87580559.040000007</v>
      </c>
      <c r="R31" s="19">
        <f t="shared" ca="1" si="2"/>
        <v>441131572.66922504</v>
      </c>
    </row>
    <row r="32" spans="1:1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41809006.109999992</v>
      </c>
      <c r="E32" s="18">
        <f t="shared" ca="1" si="3"/>
        <v>165893453.65999958</v>
      </c>
      <c r="F32" s="18">
        <f t="shared" ca="1" si="3"/>
        <v>441713.0799999999</v>
      </c>
      <c r="G32" s="18">
        <f t="shared" ca="1" si="3"/>
        <v>0</v>
      </c>
      <c r="H32" s="18">
        <f t="shared" ca="1" si="3"/>
        <v>0</v>
      </c>
      <c r="I32" s="18">
        <f t="shared" ca="1" si="3"/>
        <v>1884111.7400000005</v>
      </c>
      <c r="J32" s="18">
        <f t="shared" ca="1" si="3"/>
        <v>1839478.68</v>
      </c>
      <c r="K32" s="18">
        <f t="shared" ca="1" si="3"/>
        <v>962176.07999999891</v>
      </c>
      <c r="L32" s="18">
        <f t="shared" ca="1" si="3"/>
        <v>0</v>
      </c>
      <c r="M32" s="18">
        <f t="shared" ca="1" si="3"/>
        <v>34761.869999999995</v>
      </c>
      <c r="N32" s="18">
        <f t="shared" ca="1" si="3"/>
        <v>131455</v>
      </c>
      <c r="O32" s="18">
        <f t="shared" ca="1" si="3"/>
        <v>0</v>
      </c>
      <c r="P32" s="18">
        <f t="shared" ca="1" si="3"/>
        <v>0</v>
      </c>
      <c r="Q32" s="18">
        <f t="shared" ca="1" si="3"/>
        <v>0</v>
      </c>
      <c r="R32" s="19">
        <f t="shared" ca="1" si="2"/>
        <v>212996156.21999961</v>
      </c>
    </row>
    <row r="33" spans="1:1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609451.82000000088</v>
      </c>
      <c r="E33" s="18">
        <f t="shared" ca="1" si="3"/>
        <v>65791006.840009406</v>
      </c>
      <c r="F33" s="18">
        <f t="shared" ca="1" si="3"/>
        <v>560</v>
      </c>
      <c r="G33" s="18">
        <f t="shared" ca="1" si="3"/>
        <v>0</v>
      </c>
      <c r="H33" s="18">
        <f t="shared" ca="1" si="3"/>
        <v>0</v>
      </c>
      <c r="I33" s="18">
        <f t="shared" ca="1" si="3"/>
        <v>0</v>
      </c>
      <c r="J33" s="18">
        <f t="shared" ca="1" si="3"/>
        <v>2033284.1</v>
      </c>
      <c r="K33" s="18">
        <f t="shared" ca="1" si="3"/>
        <v>55753.039999999994</v>
      </c>
      <c r="L33" s="18">
        <f t="shared" ca="1" si="3"/>
        <v>0</v>
      </c>
      <c r="M33" s="18">
        <f t="shared" ca="1" si="3"/>
        <v>-16458684.430000024</v>
      </c>
      <c r="N33" s="18">
        <f t="shared" ca="1" si="3"/>
        <v>0</v>
      </c>
      <c r="O33" s="18">
        <f t="shared" ca="1" si="3"/>
        <v>0</v>
      </c>
      <c r="P33" s="18">
        <f t="shared" ca="1" si="3"/>
        <v>0</v>
      </c>
      <c r="Q33" s="18">
        <f t="shared" ca="1" si="3"/>
        <v>0</v>
      </c>
      <c r="R33" s="19">
        <f t="shared" ca="1" si="2"/>
        <v>52031371.370009392</v>
      </c>
    </row>
    <row r="34" spans="1:1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139754684.09000003</v>
      </c>
      <c r="E34" s="18">
        <f t="shared" ca="1" si="3"/>
        <v>24460161.970000006</v>
      </c>
      <c r="F34" s="18">
        <f t="shared" ca="1" si="3"/>
        <v>0</v>
      </c>
      <c r="G34" s="18">
        <f t="shared" ca="1" si="3"/>
        <v>0</v>
      </c>
      <c r="H34" s="18">
        <f t="shared" ca="1" si="3"/>
        <v>0</v>
      </c>
      <c r="I34" s="18">
        <f t="shared" ca="1" si="3"/>
        <v>-391074.08</v>
      </c>
      <c r="J34" s="18">
        <f t="shared" ca="1" si="3"/>
        <v>1861166.21</v>
      </c>
      <c r="K34" s="18">
        <f t="shared" ca="1" si="3"/>
        <v>8900.51</v>
      </c>
      <c r="L34" s="18">
        <f t="shared" ca="1" si="3"/>
        <v>0</v>
      </c>
      <c r="M34" s="18">
        <f t="shared" ca="1" si="3"/>
        <v>249213503.50000006</v>
      </c>
      <c r="N34" s="18">
        <f t="shared" ca="1" si="3"/>
        <v>10327634.17</v>
      </c>
      <c r="O34" s="18">
        <f t="shared" ca="1" si="3"/>
        <v>0</v>
      </c>
      <c r="P34" s="18">
        <f t="shared" ca="1" si="3"/>
        <v>0</v>
      </c>
      <c r="Q34" s="18">
        <f t="shared" ca="1" si="3"/>
        <v>66211969.549999997</v>
      </c>
      <c r="R34" s="19">
        <f t="shared" ca="1" si="2"/>
        <v>491446945.92000008</v>
      </c>
    </row>
    <row r="35" spans="1:1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21230041.129999999</v>
      </c>
      <c r="E35" s="18">
        <f t="shared" ca="1" si="3"/>
        <v>13663830.74</v>
      </c>
      <c r="F35" s="18">
        <f t="shared" ca="1" si="3"/>
        <v>0</v>
      </c>
      <c r="G35" s="18">
        <f t="shared" ca="1" si="3"/>
        <v>0</v>
      </c>
      <c r="H35" s="18">
        <f t="shared" ca="1" si="3"/>
        <v>0</v>
      </c>
      <c r="I35" s="18">
        <f t="shared" ca="1" si="3"/>
        <v>105001.85</v>
      </c>
      <c r="J35" s="18">
        <f t="shared" ca="1" si="3"/>
        <v>2920242.34</v>
      </c>
      <c r="K35" s="18">
        <f t="shared" ca="1" si="3"/>
        <v>207464</v>
      </c>
      <c r="L35" s="18">
        <f t="shared" ca="1" si="3"/>
        <v>0</v>
      </c>
      <c r="M35" s="18">
        <f t="shared" ca="1" si="3"/>
        <v>8032205.1399999997</v>
      </c>
      <c r="N35" s="18">
        <f t="shared" ca="1" si="3"/>
        <v>0</v>
      </c>
      <c r="O35" s="18">
        <f t="shared" ca="1" si="3"/>
        <v>0</v>
      </c>
      <c r="P35" s="18">
        <f t="shared" ca="1" si="3"/>
        <v>0</v>
      </c>
      <c r="Q35" s="18">
        <f t="shared" ca="1" si="3"/>
        <v>0</v>
      </c>
      <c r="R35" s="19">
        <f t="shared" ca="1" si="2"/>
        <v>46158785.200000003</v>
      </c>
    </row>
    <row r="36" spans="1:1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682782.13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3"/>
        <v>0</v>
      </c>
      <c r="P36" s="18">
        <f t="shared" ca="1" si="3"/>
        <v>0</v>
      </c>
      <c r="Q36" s="18">
        <f t="shared" ca="1" si="3"/>
        <v>0</v>
      </c>
      <c r="R36" s="19">
        <f t="shared" ca="1" si="2"/>
        <v>682782.13</v>
      </c>
    </row>
    <row r="37" spans="1:1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76359433.140000001</v>
      </c>
      <c r="E37" s="18">
        <f t="shared" ca="1" si="3"/>
        <v>244933450.57999998</v>
      </c>
      <c r="F37" s="18">
        <f t="shared" ca="1" si="3"/>
        <v>0</v>
      </c>
      <c r="G37" s="18">
        <f t="shared" ca="1" si="3"/>
        <v>0</v>
      </c>
      <c r="H37" s="18">
        <f t="shared" ca="1" si="3"/>
        <v>6584040</v>
      </c>
      <c r="I37" s="18">
        <f t="shared" ca="1" si="3"/>
        <v>8721194.1699999999</v>
      </c>
      <c r="J37" s="18">
        <f t="shared" ca="1" si="3"/>
        <v>2148578.5499999998</v>
      </c>
      <c r="K37" s="18">
        <f t="shared" ca="1" si="3"/>
        <v>912546.5</v>
      </c>
      <c r="L37" s="18">
        <f t="shared" ca="1" si="3"/>
        <v>0</v>
      </c>
      <c r="M37" s="18">
        <f t="shared" ca="1" si="3"/>
        <v>144515660.41</v>
      </c>
      <c r="N37" s="18">
        <f t="shared" ca="1" si="3"/>
        <v>0</v>
      </c>
      <c r="O37" s="18">
        <f t="shared" ca="1" si="3"/>
        <v>0</v>
      </c>
      <c r="P37" s="18">
        <f t="shared" ca="1" si="3"/>
        <v>0</v>
      </c>
      <c r="Q37" s="18">
        <f t="shared" ca="1" si="3"/>
        <v>105916654.22999999</v>
      </c>
      <c r="R37" s="19">
        <f t="shared" ca="1" si="2"/>
        <v>590091557.58000004</v>
      </c>
    </row>
    <row r="38" spans="1:1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509480.81</v>
      </c>
      <c r="E38" s="18">
        <f t="shared" ca="1" si="3"/>
        <v>1214712.1499999999</v>
      </c>
      <c r="F38" s="18">
        <f t="shared" ca="1" si="3"/>
        <v>0</v>
      </c>
      <c r="G38" s="18">
        <f t="shared" ca="1" si="3"/>
        <v>0</v>
      </c>
      <c r="H38" s="18">
        <f t="shared" ca="1" si="3"/>
        <v>0</v>
      </c>
      <c r="I38" s="18">
        <f t="shared" ca="1" si="3"/>
        <v>0</v>
      </c>
      <c r="J38" s="18">
        <f t="shared" ca="1" si="3"/>
        <v>1732223</v>
      </c>
      <c r="K38" s="18">
        <f t="shared" ca="1" si="3"/>
        <v>0</v>
      </c>
      <c r="L38" s="18">
        <f t="shared" ca="1" si="3"/>
        <v>0</v>
      </c>
      <c r="M38" s="18">
        <f t="shared" ca="1" si="3"/>
        <v>0</v>
      </c>
      <c r="N38" s="18">
        <f t="shared" ca="1" si="3"/>
        <v>0</v>
      </c>
      <c r="O38" s="18">
        <f t="shared" ca="1" si="3"/>
        <v>0</v>
      </c>
      <c r="P38" s="18">
        <f t="shared" ca="1" si="3"/>
        <v>0</v>
      </c>
      <c r="Q38" s="18">
        <f t="shared" ca="1" si="3"/>
        <v>0</v>
      </c>
      <c r="R38" s="19">
        <f t="shared" ca="1" si="2"/>
        <v>3456415.96</v>
      </c>
    </row>
    <row r="39" spans="1:18" ht="12.75" customHeight="1">
      <c r="A39" s="55" t="s">
        <v>211</v>
      </c>
      <c r="B39" s="17">
        <v>1045</v>
      </c>
      <c r="C39" s="56" t="s">
        <v>147</v>
      </c>
      <c r="D39" s="18">
        <f t="shared" ref="D39:Q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34431182.620000005</v>
      </c>
      <c r="E39" s="18">
        <f t="shared" ca="1" si="4"/>
        <v>16046892.77</v>
      </c>
      <c r="F39" s="18">
        <f t="shared" ca="1" si="4"/>
        <v>0</v>
      </c>
      <c r="G39" s="18">
        <f t="shared" ca="1" si="4"/>
        <v>0</v>
      </c>
      <c r="H39" s="18">
        <f t="shared" ca="1" si="4"/>
        <v>0</v>
      </c>
      <c r="I39" s="18">
        <f t="shared" ca="1" si="4"/>
        <v>1309582.97</v>
      </c>
      <c r="J39" s="18">
        <f t="shared" ca="1" si="4"/>
        <v>6392752.7599999998</v>
      </c>
      <c r="K39" s="18">
        <f t="shared" ca="1" si="4"/>
        <v>99251.5</v>
      </c>
      <c r="L39" s="18">
        <f t="shared" ca="1" si="4"/>
        <v>0</v>
      </c>
      <c r="M39" s="18">
        <f t="shared" ca="1" si="4"/>
        <v>910873.21</v>
      </c>
      <c r="N39" s="18">
        <f t="shared" ca="1" si="4"/>
        <v>0</v>
      </c>
      <c r="O39" s="18">
        <f t="shared" ca="1" si="4"/>
        <v>0</v>
      </c>
      <c r="P39" s="18">
        <f t="shared" ca="1" si="4"/>
        <v>0</v>
      </c>
      <c r="Q39" s="18">
        <f t="shared" ca="1" si="4"/>
        <v>0</v>
      </c>
      <c r="R39" s="19">
        <f t="shared" ca="1" si="2"/>
        <v>59190535.829999998</v>
      </c>
    </row>
    <row r="40" spans="1:18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8">
        <f t="shared" ca="1" si="4"/>
        <v>0</v>
      </c>
      <c r="M40" s="18">
        <f t="shared" ca="1" si="4"/>
        <v>0</v>
      </c>
      <c r="N40" s="18">
        <f t="shared" ca="1" si="4"/>
        <v>0</v>
      </c>
      <c r="O40" s="18">
        <f t="shared" ca="1" si="4"/>
        <v>0</v>
      </c>
      <c r="P40" s="18">
        <f t="shared" ca="1" si="4"/>
        <v>0</v>
      </c>
      <c r="Q40" s="18">
        <f t="shared" ca="1" si="4"/>
        <v>0</v>
      </c>
      <c r="R40" s="19">
        <f t="shared" ca="1" si="2"/>
        <v>0</v>
      </c>
    </row>
    <row r="41" spans="1:18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8502128.0999999959</v>
      </c>
      <c r="E41" s="18">
        <f t="shared" ca="1" si="4"/>
        <v>6548527.7099951906</v>
      </c>
      <c r="F41" s="18">
        <f t="shared" ca="1" si="4"/>
        <v>0</v>
      </c>
      <c r="G41" s="18">
        <f t="shared" ca="1" si="4"/>
        <v>0</v>
      </c>
      <c r="H41" s="18">
        <f t="shared" ca="1" si="4"/>
        <v>0</v>
      </c>
      <c r="I41" s="18">
        <f t="shared" ca="1" si="4"/>
        <v>0</v>
      </c>
      <c r="J41" s="18">
        <f t="shared" ca="1" si="4"/>
        <v>1546721.67</v>
      </c>
      <c r="K41" s="18">
        <f t="shared" ca="1" si="4"/>
        <v>0</v>
      </c>
      <c r="L41" s="18">
        <f t="shared" ca="1" si="4"/>
        <v>0</v>
      </c>
      <c r="M41" s="18">
        <f t="shared" ca="1" si="4"/>
        <v>39340.739999999962</v>
      </c>
      <c r="N41" s="18">
        <f t="shared" ca="1" si="4"/>
        <v>0</v>
      </c>
      <c r="O41" s="18">
        <f t="shared" ca="1" si="4"/>
        <v>0</v>
      </c>
      <c r="P41" s="18">
        <f t="shared" ca="1" si="4"/>
        <v>0</v>
      </c>
      <c r="Q41" s="18">
        <f t="shared" ca="1" si="4"/>
        <v>39340.739999999962</v>
      </c>
      <c r="R41" s="19">
        <f t="shared" ref="R41" ca="1" si="5">+SUM(D41:Q41)</f>
        <v>16676058.959995186</v>
      </c>
    </row>
    <row r="42" spans="1:18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534251.53</v>
      </c>
      <c r="E42" s="18">
        <f t="shared" ca="1" si="4"/>
        <v>1947507.2399999991</v>
      </c>
      <c r="F42" s="18">
        <f t="shared" ca="1" si="4"/>
        <v>0</v>
      </c>
      <c r="G42" s="18">
        <f t="shared" ca="1" si="4"/>
        <v>0</v>
      </c>
      <c r="H42" s="18">
        <f t="shared" ca="1" si="4"/>
        <v>0</v>
      </c>
      <c r="I42" s="18">
        <f t="shared" ca="1" si="4"/>
        <v>0</v>
      </c>
      <c r="J42" s="18">
        <f t="shared" ca="1" si="4"/>
        <v>1570380.1900000002</v>
      </c>
      <c r="K42" s="18">
        <f t="shared" ca="1" si="4"/>
        <v>0</v>
      </c>
      <c r="L42" s="18">
        <f t="shared" ca="1" si="4"/>
        <v>0</v>
      </c>
      <c r="M42" s="18">
        <f t="shared" ca="1" si="4"/>
        <v>0</v>
      </c>
      <c r="N42" s="18">
        <f t="shared" ca="1" si="4"/>
        <v>0</v>
      </c>
      <c r="O42" s="18">
        <f t="shared" ca="1" si="4"/>
        <v>0</v>
      </c>
      <c r="P42" s="18">
        <f t="shared" ca="1" si="4"/>
        <v>0</v>
      </c>
      <c r="Q42" s="18">
        <f t="shared" ca="1" si="4"/>
        <v>0</v>
      </c>
      <c r="R42" s="19">
        <f t="shared" ref="R42:R57" ca="1" si="6">+SUM(D42:Q42)</f>
        <v>4052138.959999999</v>
      </c>
    </row>
    <row r="43" spans="1:18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-63297.789999999994</v>
      </c>
      <c r="E43" s="18">
        <f t="shared" ca="1" si="4"/>
        <v>-201958.57</v>
      </c>
      <c r="F43" s="18">
        <f t="shared" ca="1" si="4"/>
        <v>0</v>
      </c>
      <c r="G43" s="18">
        <f t="shared" ca="1" si="4"/>
        <v>0</v>
      </c>
      <c r="H43" s="18">
        <f t="shared" ca="1" si="4"/>
        <v>0</v>
      </c>
      <c r="I43" s="18">
        <f t="shared" ca="1" si="4"/>
        <v>0</v>
      </c>
      <c r="J43" s="18">
        <f t="shared" ca="1" si="4"/>
        <v>-3025067.72</v>
      </c>
      <c r="K43" s="18">
        <f t="shared" ca="1" si="4"/>
        <v>0</v>
      </c>
      <c r="L43" s="18">
        <f t="shared" ca="1" si="4"/>
        <v>0</v>
      </c>
      <c r="M43" s="18">
        <f t="shared" ca="1" si="4"/>
        <v>-47367.08</v>
      </c>
      <c r="N43" s="18">
        <f t="shared" ca="1" si="4"/>
        <v>0</v>
      </c>
      <c r="O43" s="18">
        <f t="shared" ca="1" si="4"/>
        <v>0</v>
      </c>
      <c r="P43" s="18">
        <f t="shared" ca="1" si="4"/>
        <v>0</v>
      </c>
      <c r="Q43" s="18">
        <f t="shared" ca="1" si="4"/>
        <v>0</v>
      </c>
      <c r="R43" s="19">
        <f t="shared" ca="1" si="6"/>
        <v>-3337691.16</v>
      </c>
    </row>
    <row r="44" spans="1:18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1894797.02</v>
      </c>
      <c r="E44" s="18">
        <f t="shared" ca="1" si="4"/>
        <v>1753898.12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937298.25</v>
      </c>
      <c r="K44" s="18">
        <f t="shared" ca="1" si="4"/>
        <v>0</v>
      </c>
      <c r="L44" s="18">
        <f t="shared" ca="1" si="4"/>
        <v>0</v>
      </c>
      <c r="M44" s="18">
        <f t="shared" ca="1" si="4"/>
        <v>1180205.5599999998</v>
      </c>
      <c r="N44" s="18">
        <f t="shared" ca="1" si="4"/>
        <v>0</v>
      </c>
      <c r="O44" s="18">
        <f t="shared" ca="1" si="4"/>
        <v>0</v>
      </c>
      <c r="P44" s="18">
        <f t="shared" ca="1" si="4"/>
        <v>0</v>
      </c>
      <c r="Q44" s="18">
        <f t="shared" ca="1" si="4"/>
        <v>0</v>
      </c>
      <c r="R44" s="19">
        <f t="shared" ca="1" si="6"/>
        <v>5766198.9500000002</v>
      </c>
    </row>
    <row r="45" spans="1:18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0</v>
      </c>
      <c r="E45" s="18">
        <f t="shared" ca="1" si="4"/>
        <v>7987195.9450000003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0</v>
      </c>
      <c r="J45" s="18">
        <f t="shared" ca="1" si="4"/>
        <v>1662103.3200030001</v>
      </c>
      <c r="K45" s="18">
        <f t="shared" ca="1" si="4"/>
        <v>0</v>
      </c>
      <c r="L45" s="18">
        <f t="shared" ca="1" si="4"/>
        <v>0</v>
      </c>
      <c r="M45" s="18">
        <f t="shared" ca="1" si="4"/>
        <v>0</v>
      </c>
      <c r="N45" s="18">
        <f t="shared" ca="1" si="4"/>
        <v>0</v>
      </c>
      <c r="O45" s="18">
        <f t="shared" ca="1" si="4"/>
        <v>0</v>
      </c>
      <c r="P45" s="18">
        <f t="shared" ca="1" si="4"/>
        <v>0</v>
      </c>
      <c r="Q45" s="18">
        <f t="shared" ca="1" si="4"/>
        <v>0</v>
      </c>
      <c r="R45" s="19">
        <f t="shared" ca="1" si="6"/>
        <v>9649299.2650029995</v>
      </c>
    </row>
    <row r="46" spans="1:18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-30818.51</v>
      </c>
      <c r="E46" s="18">
        <f t="shared" ca="1" si="4"/>
        <v>-50358.63</v>
      </c>
      <c r="F46" s="18">
        <f t="shared" ca="1" si="4"/>
        <v>-158.19</v>
      </c>
      <c r="G46" s="18">
        <f t="shared" ca="1" si="4"/>
        <v>-1370.24</v>
      </c>
      <c r="H46" s="18">
        <f t="shared" ca="1" si="4"/>
        <v>0</v>
      </c>
      <c r="I46" s="18">
        <f t="shared" ca="1" si="4"/>
        <v>0</v>
      </c>
      <c r="J46" s="18">
        <f t="shared" ca="1" si="4"/>
        <v>-3703639.16</v>
      </c>
      <c r="K46" s="18">
        <f t="shared" ca="1" si="4"/>
        <v>0</v>
      </c>
      <c r="L46" s="18">
        <f t="shared" ca="1" si="4"/>
        <v>0</v>
      </c>
      <c r="M46" s="18">
        <f t="shared" ca="1" si="4"/>
        <v>-781.6</v>
      </c>
      <c r="N46" s="18">
        <f t="shared" ca="1" si="4"/>
        <v>0</v>
      </c>
      <c r="O46" s="18">
        <f t="shared" ca="1" si="4"/>
        <v>0</v>
      </c>
      <c r="P46" s="18">
        <f t="shared" ca="1" si="4"/>
        <v>0</v>
      </c>
      <c r="Q46" s="18">
        <f t="shared" ca="1" si="4"/>
        <v>0</v>
      </c>
      <c r="R46" s="19">
        <f t="shared" ca="1" si="6"/>
        <v>-3787126.33</v>
      </c>
    </row>
    <row r="47" spans="1:18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0</v>
      </c>
      <c r="E47" s="18">
        <f t="shared" ca="1" si="4"/>
        <v>0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1319965.0900000001</v>
      </c>
      <c r="K47" s="18">
        <f t="shared" ca="1" si="4"/>
        <v>0</v>
      </c>
      <c r="L47" s="18">
        <f t="shared" ca="1" si="4"/>
        <v>0</v>
      </c>
      <c r="M47" s="18">
        <f t="shared" ca="1" si="4"/>
        <v>0</v>
      </c>
      <c r="N47" s="18">
        <f t="shared" ca="1" si="4"/>
        <v>0</v>
      </c>
      <c r="O47" s="18">
        <f t="shared" ca="1" si="4"/>
        <v>0</v>
      </c>
      <c r="P47" s="18">
        <f t="shared" ca="1" si="4"/>
        <v>0</v>
      </c>
      <c r="Q47" s="18">
        <f t="shared" ca="1" si="4"/>
        <v>0</v>
      </c>
      <c r="R47" s="19">
        <f t="shared" ca="1" si="6"/>
        <v>1319965.0900000001</v>
      </c>
    </row>
    <row r="48" spans="1:18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30655211.369999811</v>
      </c>
      <c r="E48" s="18">
        <f t="shared" ca="1" si="4"/>
        <v>6438331.0099999923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5951.25</v>
      </c>
      <c r="J48" s="18">
        <f t="shared" ca="1" si="4"/>
        <v>1549116.75</v>
      </c>
      <c r="K48" s="18">
        <f t="shared" ca="1" si="4"/>
        <v>0</v>
      </c>
      <c r="L48" s="18">
        <f t="shared" ca="1" si="4"/>
        <v>0</v>
      </c>
      <c r="M48" s="18">
        <f t="shared" ca="1" si="4"/>
        <v>3000</v>
      </c>
      <c r="N48" s="18">
        <f t="shared" ca="1" si="4"/>
        <v>0</v>
      </c>
      <c r="O48" s="18">
        <f t="shared" ca="1" si="4"/>
        <v>0</v>
      </c>
      <c r="P48" s="18">
        <f t="shared" ca="1" si="4"/>
        <v>0</v>
      </c>
      <c r="Q48" s="18">
        <f t="shared" ca="1" si="4"/>
        <v>0</v>
      </c>
      <c r="R48" s="19">
        <f t="shared" ca="1" si="6"/>
        <v>38651610.379999802</v>
      </c>
    </row>
    <row r="49" spans="1:18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5245150.37</v>
      </c>
      <c r="E49" s="18">
        <f t="shared" ca="1" si="4"/>
        <v>7143537.8600000003</v>
      </c>
      <c r="F49" s="18">
        <f t="shared" ca="1" si="4"/>
        <v>0</v>
      </c>
      <c r="G49" s="18">
        <f t="shared" ca="1" si="4"/>
        <v>0</v>
      </c>
      <c r="H49" s="18">
        <f t="shared" ca="1" si="4"/>
        <v>0</v>
      </c>
      <c r="I49" s="18">
        <f t="shared" ca="1" si="4"/>
        <v>0</v>
      </c>
      <c r="J49" s="18">
        <f t="shared" ca="1" si="4"/>
        <v>1663853</v>
      </c>
      <c r="K49" s="18">
        <f t="shared" ca="1" si="4"/>
        <v>0</v>
      </c>
      <c r="L49" s="18">
        <f t="shared" ca="1" si="4"/>
        <v>0</v>
      </c>
      <c r="M49" s="18">
        <f t="shared" ca="1" si="4"/>
        <v>54497189.619999997</v>
      </c>
      <c r="N49" s="18">
        <f t="shared" ca="1" si="4"/>
        <v>0</v>
      </c>
      <c r="O49" s="18">
        <f t="shared" ca="1" si="4"/>
        <v>0</v>
      </c>
      <c r="P49" s="18">
        <f t="shared" ca="1" si="4"/>
        <v>0</v>
      </c>
      <c r="Q49" s="18">
        <f t="shared" ca="1" si="4"/>
        <v>0</v>
      </c>
      <c r="R49" s="19">
        <f t="shared" ref="R49" ca="1" si="7">+SUM(D49:Q49)</f>
        <v>68549730.849999994</v>
      </c>
    </row>
    <row r="50" spans="1:18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1459534.9710794047</v>
      </c>
      <c r="K50" s="18">
        <f t="shared" ca="1" si="4"/>
        <v>0</v>
      </c>
      <c r="L50" s="18">
        <f t="shared" ca="1" si="4"/>
        <v>0</v>
      </c>
      <c r="M50" s="18">
        <f t="shared" ca="1" si="4"/>
        <v>0</v>
      </c>
      <c r="N50" s="18">
        <f t="shared" ca="1" si="4"/>
        <v>0</v>
      </c>
      <c r="O50" s="18">
        <f t="shared" ca="1" si="4"/>
        <v>0</v>
      </c>
      <c r="P50" s="18">
        <f t="shared" ca="1" si="4"/>
        <v>0</v>
      </c>
      <c r="Q50" s="18">
        <f t="shared" ca="1" si="4"/>
        <v>0</v>
      </c>
      <c r="R50" s="19">
        <f t="shared" ref="R50:R52" ca="1" si="8">+SUM(D50:Q50)</f>
        <v>1459534.9710794047</v>
      </c>
    </row>
    <row r="51" spans="1:18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0</v>
      </c>
      <c r="J51" s="18">
        <f t="shared" ca="1" si="4"/>
        <v>0</v>
      </c>
      <c r="K51" s="18">
        <f t="shared" ca="1" si="4"/>
        <v>0</v>
      </c>
      <c r="L51" s="18">
        <f t="shared" ca="1" si="4"/>
        <v>0</v>
      </c>
      <c r="M51" s="18">
        <f t="shared" ca="1" si="4"/>
        <v>0</v>
      </c>
      <c r="N51" s="18">
        <f t="shared" ca="1" si="4"/>
        <v>0</v>
      </c>
      <c r="O51" s="18">
        <f t="shared" ca="1" si="4"/>
        <v>0</v>
      </c>
      <c r="P51" s="18">
        <f t="shared" ca="1" si="4"/>
        <v>0</v>
      </c>
      <c r="Q51" s="18">
        <f t="shared" ca="1" si="4"/>
        <v>0</v>
      </c>
      <c r="R51" s="19">
        <f t="shared" ca="1" si="8"/>
        <v>0</v>
      </c>
    </row>
    <row r="52" spans="1:18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0</v>
      </c>
      <c r="K52" s="18">
        <f t="shared" ca="1" si="4"/>
        <v>0</v>
      </c>
      <c r="L52" s="18">
        <f t="shared" ca="1" si="4"/>
        <v>0</v>
      </c>
      <c r="M52" s="18">
        <f t="shared" ca="1" si="4"/>
        <v>0</v>
      </c>
      <c r="N52" s="18">
        <f t="shared" ca="1" si="4"/>
        <v>0</v>
      </c>
      <c r="O52" s="18">
        <f t="shared" ca="1" si="4"/>
        <v>0</v>
      </c>
      <c r="P52" s="18">
        <f t="shared" ca="1" si="4"/>
        <v>0</v>
      </c>
      <c r="Q52" s="18">
        <f t="shared" ca="1" si="4"/>
        <v>0</v>
      </c>
      <c r="R52" s="19">
        <f t="shared" ca="1" si="8"/>
        <v>0</v>
      </c>
    </row>
    <row r="53" spans="1:18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0</v>
      </c>
      <c r="K53" s="18">
        <f t="shared" ca="1" si="4"/>
        <v>0</v>
      </c>
      <c r="L53" s="18">
        <f t="shared" ca="1" si="4"/>
        <v>0</v>
      </c>
      <c r="M53" s="18">
        <f t="shared" ca="1" si="4"/>
        <v>0</v>
      </c>
      <c r="N53" s="18">
        <f t="shared" ca="1" si="4"/>
        <v>0</v>
      </c>
      <c r="O53" s="18">
        <f t="shared" ca="1" si="4"/>
        <v>0</v>
      </c>
      <c r="P53" s="18">
        <f t="shared" ca="1" si="4"/>
        <v>0</v>
      </c>
      <c r="Q53" s="18">
        <f t="shared" ca="1" si="4"/>
        <v>0</v>
      </c>
      <c r="R53" s="19">
        <f t="shared" ca="1" si="6"/>
        <v>0</v>
      </c>
    </row>
    <row r="54" spans="1:18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8">
        <f t="shared" ca="1" si="4"/>
        <v>0</v>
      </c>
      <c r="M54" s="18">
        <f t="shared" ca="1" si="4"/>
        <v>0</v>
      </c>
      <c r="N54" s="18">
        <f t="shared" ca="1" si="4"/>
        <v>0</v>
      </c>
      <c r="O54" s="18">
        <f t="shared" ca="1" si="4"/>
        <v>0</v>
      </c>
      <c r="P54" s="18">
        <f t="shared" ca="1" si="4"/>
        <v>0</v>
      </c>
      <c r="Q54" s="18">
        <f t="shared" ca="1" si="4"/>
        <v>0</v>
      </c>
      <c r="R54" s="19">
        <f t="shared" ca="1" si="6"/>
        <v>0</v>
      </c>
    </row>
    <row r="55" spans="1:18" ht="12.75" customHeight="1">
      <c r="A55" s="55" t="s">
        <v>244</v>
      </c>
      <c r="B55" s="17">
        <v>2005</v>
      </c>
      <c r="C55" s="56" t="s">
        <v>242</v>
      </c>
      <c r="D55" s="18">
        <f t="shared" ref="D55:Q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8">
        <f t="shared" ca="1" si="9"/>
        <v>0</v>
      </c>
      <c r="M55" s="18">
        <f t="shared" ca="1" si="9"/>
        <v>0</v>
      </c>
      <c r="N55" s="18">
        <f t="shared" ca="1" si="9"/>
        <v>0</v>
      </c>
      <c r="O55" s="18">
        <f t="shared" ca="1" si="9"/>
        <v>0</v>
      </c>
      <c r="P55" s="18">
        <f t="shared" ca="1" si="9"/>
        <v>0</v>
      </c>
      <c r="Q55" s="18">
        <f t="shared" ca="1" si="9"/>
        <v>0</v>
      </c>
      <c r="R55" s="19">
        <f t="shared" ca="1" si="6"/>
        <v>0</v>
      </c>
    </row>
    <row r="56" spans="1:18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8">
        <f t="shared" ca="1" si="9"/>
        <v>0</v>
      </c>
      <c r="M56" s="18">
        <f t="shared" ca="1" si="9"/>
        <v>0</v>
      </c>
      <c r="N56" s="18">
        <f t="shared" ca="1" si="9"/>
        <v>0</v>
      </c>
      <c r="O56" s="18">
        <f t="shared" ca="1" si="9"/>
        <v>0</v>
      </c>
      <c r="P56" s="18">
        <f t="shared" ca="1" si="9"/>
        <v>0</v>
      </c>
      <c r="Q56" s="18">
        <f t="shared" ca="1" si="9"/>
        <v>0</v>
      </c>
      <c r="R56" s="19">
        <f t="shared" ca="1" si="6"/>
        <v>0</v>
      </c>
    </row>
    <row r="57" spans="1:18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8">
        <f t="shared" ca="1" si="9"/>
        <v>0</v>
      </c>
      <c r="M57" s="18">
        <f t="shared" ca="1" si="9"/>
        <v>0</v>
      </c>
      <c r="N57" s="18">
        <f t="shared" ca="1" si="9"/>
        <v>0</v>
      </c>
      <c r="O57" s="18">
        <f t="shared" ca="1" si="9"/>
        <v>0</v>
      </c>
      <c r="P57" s="18">
        <f t="shared" ca="1" si="9"/>
        <v>0</v>
      </c>
      <c r="Q57" s="18">
        <f t="shared" ca="1" si="9"/>
        <v>0</v>
      </c>
      <c r="R57" s="19">
        <f t="shared" ca="1" si="6"/>
        <v>0</v>
      </c>
    </row>
    <row r="58" spans="1:18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8">
        <f t="shared" ca="1" si="9"/>
        <v>0</v>
      </c>
      <c r="M58" s="18">
        <f t="shared" ca="1" si="9"/>
        <v>0</v>
      </c>
      <c r="N58" s="18">
        <f t="shared" ca="1" si="9"/>
        <v>0</v>
      </c>
      <c r="O58" s="18">
        <f t="shared" ca="1" si="9"/>
        <v>0</v>
      </c>
      <c r="P58" s="18">
        <f t="shared" ca="1" si="9"/>
        <v>0</v>
      </c>
      <c r="Q58" s="18">
        <f t="shared" ca="1" si="9"/>
        <v>0</v>
      </c>
      <c r="R58" s="19">
        <f t="shared" ref="R58" ca="1" si="10">+SUM(D58:Q58)</f>
        <v>0</v>
      </c>
    </row>
    <row r="59" spans="1:1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8">
        <f t="shared" ca="1" si="9"/>
        <v>0</v>
      </c>
      <c r="M59" s="18">
        <f t="shared" ca="1" si="9"/>
        <v>0</v>
      </c>
      <c r="N59" s="18">
        <f t="shared" ca="1" si="9"/>
        <v>0</v>
      </c>
      <c r="O59" s="18">
        <f t="shared" ca="1" si="9"/>
        <v>0</v>
      </c>
      <c r="P59" s="18">
        <f t="shared" ca="1" si="9"/>
        <v>0</v>
      </c>
      <c r="Q59" s="18">
        <f t="shared" ca="1" si="9"/>
        <v>0</v>
      </c>
      <c r="R59" s="19">
        <f t="shared" ref="R59:R75" ca="1" si="11">+SUM(D59:Q59)</f>
        <v>0</v>
      </c>
    </row>
    <row r="60" spans="1:1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8">
        <f t="shared" ca="1" si="9"/>
        <v>0</v>
      </c>
      <c r="M60" s="18">
        <f t="shared" ca="1" si="9"/>
        <v>0</v>
      </c>
      <c r="N60" s="18">
        <f t="shared" ca="1" si="9"/>
        <v>0</v>
      </c>
      <c r="O60" s="18">
        <f t="shared" ca="1" si="9"/>
        <v>0</v>
      </c>
      <c r="P60" s="18">
        <f t="shared" ca="1" si="9"/>
        <v>0</v>
      </c>
      <c r="Q60" s="18">
        <f t="shared" ca="1" si="9"/>
        <v>0</v>
      </c>
      <c r="R60" s="19">
        <f t="shared" ca="1" si="11"/>
        <v>0</v>
      </c>
    </row>
    <row r="61" spans="1:1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8">
        <f t="shared" ca="1" si="9"/>
        <v>0</v>
      </c>
      <c r="M61" s="18">
        <f t="shared" ca="1" si="9"/>
        <v>0</v>
      </c>
      <c r="N61" s="18">
        <f t="shared" ca="1" si="9"/>
        <v>0</v>
      </c>
      <c r="O61" s="18">
        <f t="shared" ca="1" si="9"/>
        <v>0</v>
      </c>
      <c r="P61" s="18">
        <f t="shared" ca="1" si="9"/>
        <v>0</v>
      </c>
      <c r="Q61" s="18">
        <f t="shared" ca="1" si="9"/>
        <v>0</v>
      </c>
      <c r="R61" s="19">
        <f t="shared" ca="1" si="11"/>
        <v>0</v>
      </c>
    </row>
    <row r="62" spans="1:1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8">
        <f t="shared" ca="1" si="9"/>
        <v>0</v>
      </c>
      <c r="M62" s="18">
        <f t="shared" ca="1" si="9"/>
        <v>0</v>
      </c>
      <c r="N62" s="18">
        <f t="shared" ca="1" si="9"/>
        <v>0</v>
      </c>
      <c r="O62" s="18">
        <f t="shared" ca="1" si="9"/>
        <v>0</v>
      </c>
      <c r="P62" s="18">
        <f t="shared" ca="1" si="9"/>
        <v>0</v>
      </c>
      <c r="Q62" s="18">
        <f t="shared" ca="1" si="9"/>
        <v>0</v>
      </c>
      <c r="R62" s="19">
        <f t="shared" ca="1" si="11"/>
        <v>0</v>
      </c>
    </row>
    <row r="63" spans="1:1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8">
        <f t="shared" ca="1" si="9"/>
        <v>0</v>
      </c>
      <c r="M63" s="18">
        <f t="shared" ca="1" si="9"/>
        <v>0</v>
      </c>
      <c r="N63" s="18">
        <f t="shared" ca="1" si="9"/>
        <v>0</v>
      </c>
      <c r="O63" s="18">
        <f t="shared" ca="1" si="9"/>
        <v>0</v>
      </c>
      <c r="P63" s="18">
        <f t="shared" ca="1" si="9"/>
        <v>0</v>
      </c>
      <c r="Q63" s="18">
        <f t="shared" ca="1" si="9"/>
        <v>0</v>
      </c>
      <c r="R63" s="19">
        <f t="shared" ca="1" si="11"/>
        <v>0</v>
      </c>
    </row>
    <row r="64" spans="1:1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8">
        <f t="shared" ca="1" si="9"/>
        <v>0</v>
      </c>
      <c r="M64" s="18">
        <f t="shared" ca="1" si="9"/>
        <v>0</v>
      </c>
      <c r="N64" s="18">
        <f t="shared" ca="1" si="9"/>
        <v>0</v>
      </c>
      <c r="O64" s="18">
        <f t="shared" ca="1" si="9"/>
        <v>0</v>
      </c>
      <c r="P64" s="18">
        <f t="shared" ca="1" si="9"/>
        <v>0</v>
      </c>
      <c r="Q64" s="18">
        <f t="shared" ca="1" si="9"/>
        <v>0</v>
      </c>
      <c r="R64" s="19">
        <f t="shared" ca="1" si="11"/>
        <v>0</v>
      </c>
    </row>
    <row r="65" spans="1:1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8">
        <f t="shared" ca="1" si="9"/>
        <v>0</v>
      </c>
      <c r="M65" s="18">
        <f t="shared" ca="1" si="9"/>
        <v>0</v>
      </c>
      <c r="N65" s="18">
        <f t="shared" ca="1" si="9"/>
        <v>0</v>
      </c>
      <c r="O65" s="18">
        <f t="shared" ca="1" si="9"/>
        <v>0</v>
      </c>
      <c r="P65" s="18">
        <f t="shared" ca="1" si="9"/>
        <v>0</v>
      </c>
      <c r="Q65" s="18">
        <f t="shared" ca="1" si="9"/>
        <v>0</v>
      </c>
      <c r="R65" s="19">
        <f t="shared" ca="1" si="11"/>
        <v>0</v>
      </c>
    </row>
    <row r="66" spans="1:1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8">
        <f t="shared" ca="1" si="9"/>
        <v>0</v>
      </c>
      <c r="M66" s="18">
        <f t="shared" ca="1" si="9"/>
        <v>0</v>
      </c>
      <c r="N66" s="18">
        <f t="shared" ca="1" si="9"/>
        <v>0</v>
      </c>
      <c r="O66" s="18">
        <f t="shared" ca="1" si="9"/>
        <v>0</v>
      </c>
      <c r="P66" s="18">
        <f t="shared" ca="1" si="9"/>
        <v>0</v>
      </c>
      <c r="Q66" s="18">
        <f t="shared" ca="1" si="9"/>
        <v>0</v>
      </c>
      <c r="R66" s="19">
        <f t="shared" ca="1" si="11"/>
        <v>0</v>
      </c>
    </row>
    <row r="67" spans="1:1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8">
        <f t="shared" ca="1" si="9"/>
        <v>0</v>
      </c>
      <c r="M67" s="18">
        <f t="shared" ca="1" si="9"/>
        <v>0</v>
      </c>
      <c r="N67" s="18">
        <f t="shared" ca="1" si="9"/>
        <v>0</v>
      </c>
      <c r="O67" s="18">
        <f t="shared" ca="1" si="9"/>
        <v>0</v>
      </c>
      <c r="P67" s="18">
        <f t="shared" ca="1" si="9"/>
        <v>0</v>
      </c>
      <c r="Q67" s="18">
        <f t="shared" ca="1" si="9"/>
        <v>0</v>
      </c>
      <c r="R67" s="19">
        <f t="shared" ca="1" si="11"/>
        <v>0</v>
      </c>
    </row>
    <row r="68" spans="1:1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8">
        <f t="shared" ca="1" si="9"/>
        <v>0</v>
      </c>
      <c r="M68" s="18">
        <f t="shared" ca="1" si="9"/>
        <v>0</v>
      </c>
      <c r="N68" s="18">
        <f t="shared" ca="1" si="9"/>
        <v>0</v>
      </c>
      <c r="O68" s="18">
        <f t="shared" ca="1" si="9"/>
        <v>0</v>
      </c>
      <c r="P68" s="18">
        <f t="shared" ca="1" si="9"/>
        <v>0</v>
      </c>
      <c r="Q68" s="18">
        <f t="shared" ca="1" si="9"/>
        <v>0</v>
      </c>
      <c r="R68" s="19">
        <f t="shared" ca="1" si="11"/>
        <v>0</v>
      </c>
    </row>
    <row r="69" spans="1:1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8">
        <f t="shared" ca="1" si="9"/>
        <v>0</v>
      </c>
      <c r="M69" s="18">
        <f t="shared" ca="1" si="9"/>
        <v>0</v>
      </c>
      <c r="N69" s="18">
        <f t="shared" ca="1" si="9"/>
        <v>0</v>
      </c>
      <c r="O69" s="18">
        <f t="shared" ca="1" si="9"/>
        <v>0</v>
      </c>
      <c r="P69" s="18">
        <f t="shared" ca="1" si="9"/>
        <v>0</v>
      </c>
      <c r="Q69" s="18">
        <f t="shared" ca="1" si="9"/>
        <v>0</v>
      </c>
      <c r="R69" s="19">
        <f t="shared" ca="1" si="11"/>
        <v>0</v>
      </c>
    </row>
    <row r="70" spans="1:1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8">
        <f t="shared" ca="1" si="9"/>
        <v>0</v>
      </c>
      <c r="M70" s="18">
        <f t="shared" ca="1" si="9"/>
        <v>0</v>
      </c>
      <c r="N70" s="18">
        <f t="shared" ca="1" si="9"/>
        <v>0</v>
      </c>
      <c r="O70" s="18">
        <f t="shared" ca="1" si="9"/>
        <v>0</v>
      </c>
      <c r="P70" s="18">
        <f t="shared" ca="1" si="9"/>
        <v>0</v>
      </c>
      <c r="Q70" s="18">
        <f t="shared" ca="1" si="9"/>
        <v>0</v>
      </c>
      <c r="R70" s="19">
        <f t="shared" ca="1" si="11"/>
        <v>0</v>
      </c>
    </row>
    <row r="71" spans="1:18" ht="12.75" customHeight="1">
      <c r="A71" s="55" t="s">
        <v>277</v>
      </c>
      <c r="B71" s="17">
        <v>3017</v>
      </c>
      <c r="C71" s="56" t="s">
        <v>247</v>
      </c>
      <c r="D71" s="18">
        <f t="shared" ref="D71:Q72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2"/>
        <v>0</v>
      </c>
      <c r="P71" s="18">
        <f t="shared" ca="1" si="12"/>
        <v>0</v>
      </c>
      <c r="Q71" s="18">
        <f t="shared" ca="1" si="12"/>
        <v>0</v>
      </c>
      <c r="R71" s="19">
        <f t="shared" ca="1" si="11"/>
        <v>0</v>
      </c>
    </row>
    <row r="72" spans="1:18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2"/>
        <v>0</v>
      </c>
      <c r="P72" s="18">
        <f t="shared" ca="1" si="12"/>
        <v>0</v>
      </c>
      <c r="Q72" s="18">
        <f t="shared" ca="1" si="12"/>
        <v>0</v>
      </c>
      <c r="R72" s="19">
        <f t="shared" ca="1" si="11"/>
        <v>0</v>
      </c>
    </row>
    <row r="73" spans="1:18" ht="13.8">
      <c r="A73" s="57" t="s">
        <v>281</v>
      </c>
      <c r="B73" s="47">
        <v>9000</v>
      </c>
      <c r="C73" s="56" t="s">
        <v>282</v>
      </c>
      <c r="D73" s="48">
        <f t="shared" ref="D73:Q73" ca="1" si="13">SUMIF($C$7:$C$72,"HD",D$7:D$72)</f>
        <v>3171010822.2449398</v>
      </c>
      <c r="E73" s="48">
        <f t="shared" ca="1" si="13"/>
        <v>5102316164.7004976</v>
      </c>
      <c r="F73" s="48">
        <f t="shared" ca="1" si="13"/>
        <v>1182322.1599999995</v>
      </c>
      <c r="G73" s="48">
        <f t="shared" ca="1" si="13"/>
        <v>14519652</v>
      </c>
      <c r="H73" s="48">
        <f t="shared" ca="1" si="13"/>
        <v>28653034.84</v>
      </c>
      <c r="I73" s="48">
        <f t="shared" ca="1" si="13"/>
        <v>303986180.29999864</v>
      </c>
      <c r="J73" s="48">
        <f t="shared" ca="1" si="13"/>
        <v>248422227.14578477</v>
      </c>
      <c r="K73" s="48">
        <f t="shared" ca="1" si="13"/>
        <v>44068930.609999895</v>
      </c>
      <c r="L73" s="48">
        <f t="shared" ca="1" si="13"/>
        <v>0</v>
      </c>
      <c r="M73" s="48">
        <f t="shared" ca="1" si="13"/>
        <v>2007075962.220001</v>
      </c>
      <c r="N73" s="48">
        <f t="shared" ca="1" si="13"/>
        <v>49418133.459999993</v>
      </c>
      <c r="O73" s="48">
        <f t="shared" ca="1" si="13"/>
        <v>0</v>
      </c>
      <c r="P73" s="48">
        <f t="shared" ca="1" si="13"/>
        <v>0</v>
      </c>
      <c r="Q73" s="48">
        <f t="shared" ca="1" si="13"/>
        <v>1383167264.8099999</v>
      </c>
      <c r="R73" s="48">
        <f t="shared" ca="1" si="11"/>
        <v>12353820694.49122</v>
      </c>
    </row>
    <row r="74" spans="1:18" ht="13.8">
      <c r="A74" s="57" t="s">
        <v>284</v>
      </c>
      <c r="B74" s="47">
        <v>9001</v>
      </c>
      <c r="C74" s="56" t="s">
        <v>285</v>
      </c>
      <c r="D74" s="48">
        <f t="shared" ref="D74:Q74" ca="1" si="14">SUMIF($C$7:$C$72,"H",D$7:D$72)+SUMIF($C$7:$C$72,"E",D$7:D$72)</f>
        <v>0</v>
      </c>
      <c r="E74" s="48">
        <f t="shared" ca="1" si="14"/>
        <v>0</v>
      </c>
      <c r="F74" s="48">
        <f t="shared" ca="1" si="14"/>
        <v>0</v>
      </c>
      <c r="G74" s="48">
        <f t="shared" ca="1" si="14"/>
        <v>0</v>
      </c>
      <c r="H74" s="48">
        <f t="shared" ca="1" si="14"/>
        <v>0</v>
      </c>
      <c r="I74" s="48">
        <f t="shared" ca="1" si="14"/>
        <v>0</v>
      </c>
      <c r="J74" s="48">
        <f t="shared" ca="1" si="14"/>
        <v>0</v>
      </c>
      <c r="K74" s="48">
        <f t="shared" ca="1" si="14"/>
        <v>0</v>
      </c>
      <c r="L74" s="48">
        <f t="shared" ca="1" si="14"/>
        <v>0</v>
      </c>
      <c r="M74" s="48">
        <f t="shared" ca="1" si="14"/>
        <v>0</v>
      </c>
      <c r="N74" s="48">
        <f t="shared" ca="1" si="14"/>
        <v>0</v>
      </c>
      <c r="O74" s="48">
        <f t="shared" ca="1" si="14"/>
        <v>0</v>
      </c>
      <c r="P74" s="48">
        <f t="shared" ca="1" si="14"/>
        <v>0</v>
      </c>
      <c r="Q74" s="48">
        <f t="shared" ca="1" si="14"/>
        <v>0</v>
      </c>
      <c r="R74" s="48">
        <f t="shared" ca="1" si="11"/>
        <v>0</v>
      </c>
    </row>
    <row r="75" spans="1:18" ht="13.8">
      <c r="A75" s="57" t="s">
        <v>287</v>
      </c>
      <c r="B75" s="47">
        <v>9003</v>
      </c>
      <c r="C75" s="56" t="s">
        <v>288</v>
      </c>
      <c r="D75" s="48">
        <f t="shared" ref="D75:P75" ca="1" si="15">D73+D74</f>
        <v>3171010822.2449398</v>
      </c>
      <c r="E75" s="48">
        <f t="shared" ca="1" si="15"/>
        <v>5102316164.7004976</v>
      </c>
      <c r="F75" s="48">
        <f t="shared" ca="1" si="15"/>
        <v>1182322.1599999995</v>
      </c>
      <c r="G75" s="48">
        <f t="shared" ca="1" si="15"/>
        <v>14519652</v>
      </c>
      <c r="H75" s="48">
        <f t="shared" ca="1" si="15"/>
        <v>28653034.84</v>
      </c>
      <c r="I75" s="48">
        <f t="shared" ca="1" si="15"/>
        <v>303986180.29999864</v>
      </c>
      <c r="J75" s="48">
        <f t="shared" ca="1" si="15"/>
        <v>248422227.14578477</v>
      </c>
      <c r="K75" s="48">
        <f t="shared" ca="1" si="15"/>
        <v>44068930.609999895</v>
      </c>
      <c r="L75" s="48">
        <f t="shared" ca="1" si="15"/>
        <v>0</v>
      </c>
      <c r="M75" s="48">
        <f t="shared" ca="1" si="15"/>
        <v>2007075962.220001</v>
      </c>
      <c r="N75" s="48">
        <f t="shared" ca="1" si="15"/>
        <v>49418133.459999993</v>
      </c>
      <c r="O75" s="48">
        <f t="shared" ca="1" si="15"/>
        <v>0</v>
      </c>
      <c r="P75" s="48">
        <f t="shared" ca="1" si="15"/>
        <v>0</v>
      </c>
      <c r="Q75" s="48">
        <f ca="1">Q73+Q74</f>
        <v>1383167264.8099999</v>
      </c>
      <c r="R75" s="48">
        <f t="shared" ca="1" si="11"/>
        <v>12353820694.49122</v>
      </c>
    </row>
  </sheetData>
  <mergeCells count="1">
    <mergeCell ref="E2:G2"/>
  </mergeCells>
  <dataValidations count="2">
    <dataValidation type="list" allowBlank="1" showInputMessage="1" showErrorMessage="1" sqref="B2" xr:uid="{43F6732F-CD67-4669-ACD5-CFCB07FB156E}">
      <formula1>"Toplam,Direkt,Endirekt"</formula1>
    </dataValidation>
    <dataValidation type="list" allowBlank="1" showInputMessage="1" showErrorMessage="1" sqref="C2" xr:uid="{F31B31D7-377B-44ED-BE8A-0AAAF8DA1181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C0A4-5111-41A1-833C-921575558F57}">
  <dimension ref="A1:J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0" ht="15" customHeight="1">
      <c r="A1" s="1" t="s">
        <v>0</v>
      </c>
      <c r="B1" s="2"/>
      <c r="C1" s="2"/>
    </row>
    <row r="2" spans="1:10" ht="15" customHeight="1">
      <c r="A2" s="1" t="s">
        <v>100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0" ht="15" customHeight="1">
      <c r="A3" s="5" t="s">
        <v>362</v>
      </c>
      <c r="B3" s="2"/>
      <c r="C3" s="2"/>
    </row>
    <row r="4" spans="1:10" ht="22.5" customHeight="1"/>
    <row r="5" spans="1:10" ht="22.5" customHeight="1">
      <c r="D5" s="76">
        <v>707</v>
      </c>
      <c r="E5" s="76">
        <v>745</v>
      </c>
      <c r="F5" s="76">
        <v>746</v>
      </c>
      <c r="G5" s="76">
        <v>747</v>
      </c>
      <c r="H5" s="76">
        <v>755</v>
      </c>
      <c r="I5" s="76">
        <v>756</v>
      </c>
      <c r="J5" s="77"/>
    </row>
    <row r="6" spans="1:10" ht="79.5" customHeight="1">
      <c r="A6" s="53" t="s">
        <v>141</v>
      </c>
      <c r="B6" s="53" t="s">
        <v>142</v>
      </c>
      <c r="C6" s="53" t="s">
        <v>143</v>
      </c>
      <c r="D6" s="54" t="s">
        <v>96</v>
      </c>
      <c r="E6" s="54" t="s">
        <v>97</v>
      </c>
      <c r="F6" s="54" t="s">
        <v>98</v>
      </c>
      <c r="G6" s="54" t="s">
        <v>99</v>
      </c>
      <c r="H6" s="54" t="s">
        <v>100</v>
      </c>
      <c r="I6" s="54" t="s">
        <v>101</v>
      </c>
      <c r="J6" s="77" t="s">
        <v>348</v>
      </c>
    </row>
    <row r="7" spans="1:10" ht="12.75" customHeight="1">
      <c r="A7" s="55" t="s">
        <v>146</v>
      </c>
      <c r="B7" s="17">
        <v>1001</v>
      </c>
      <c r="C7" s="56" t="s">
        <v>147</v>
      </c>
      <c r="D7" s="18">
        <f t="shared" ref="D7:I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9">
        <f ca="1">+SUM(D7:I7)</f>
        <v>0</v>
      </c>
    </row>
    <row r="8" spans="1:10" ht="12.75" customHeight="1">
      <c r="A8" s="55" t="s">
        <v>149</v>
      </c>
      <c r="B8" s="17">
        <v>1003</v>
      </c>
      <c r="C8" s="56" t="s">
        <v>147</v>
      </c>
      <c r="D8" s="18">
        <f t="shared" ca="1" si="0"/>
        <v>751367.74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7243338.7999999998</v>
      </c>
      <c r="I8" s="18">
        <f t="shared" ca="1" si="0"/>
        <v>0</v>
      </c>
      <c r="J8" s="19">
        <f t="shared" ref="J8:J68" ca="1" si="1">+SUM(D8:I8)</f>
        <v>7994706.54</v>
      </c>
    </row>
    <row r="9" spans="1:10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407231.22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9">
        <f t="shared" ca="1" si="1"/>
        <v>407231.22</v>
      </c>
    </row>
    <row r="10" spans="1:10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1009650.16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70855226.290000007</v>
      </c>
      <c r="I10" s="18">
        <f t="shared" ca="1" si="0"/>
        <v>2671901.84</v>
      </c>
      <c r="J10" s="19">
        <f t="shared" ca="1" si="1"/>
        <v>74536778.290000007</v>
      </c>
    </row>
    <row r="11" spans="1:10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9">
        <f t="shared" ca="1" si="1"/>
        <v>0</v>
      </c>
    </row>
    <row r="12" spans="1:10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458684555.17276901</v>
      </c>
      <c r="I12" s="18">
        <f t="shared" ca="1" si="0"/>
        <v>0</v>
      </c>
      <c r="J12" s="19">
        <f t="shared" ca="1" si="1"/>
        <v>458684555.17276901</v>
      </c>
    </row>
    <row r="13" spans="1:10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-62.26</v>
      </c>
      <c r="I13" s="18">
        <f t="shared" ca="1" si="0"/>
        <v>0</v>
      </c>
      <c r="J13" s="19">
        <f t="shared" ca="1" si="1"/>
        <v>-62.26</v>
      </c>
    </row>
    <row r="14" spans="1:10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689804.5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9">
        <f t="shared" ca="1" si="1"/>
        <v>689804.5</v>
      </c>
    </row>
    <row r="15" spans="1:10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9">
        <f t="shared" ca="1" si="1"/>
        <v>0</v>
      </c>
    </row>
    <row r="16" spans="1:10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593858242.89448297</v>
      </c>
      <c r="I16" s="18">
        <f t="shared" ca="1" si="0"/>
        <v>317153368.54502535</v>
      </c>
      <c r="J16" s="19">
        <f t="shared" ca="1" si="1"/>
        <v>911011611.43950832</v>
      </c>
    </row>
    <row r="17" spans="1:10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9">
        <f t="shared" ca="1" si="1"/>
        <v>0</v>
      </c>
    </row>
    <row r="18" spans="1:10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9">
        <f t="shared" ca="1" si="1"/>
        <v>0</v>
      </c>
    </row>
    <row r="19" spans="1:10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479989121</v>
      </c>
      <c r="I19" s="18">
        <f t="shared" ca="1" si="0"/>
        <v>78428294</v>
      </c>
      <c r="J19" s="19">
        <f t="shared" ca="1" si="1"/>
        <v>558417415</v>
      </c>
    </row>
    <row r="20" spans="1:10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1744061.5</v>
      </c>
      <c r="I20" s="18">
        <f t="shared" ca="1" si="0"/>
        <v>0</v>
      </c>
      <c r="J20" s="19">
        <f t="shared" ca="1" si="1"/>
        <v>1744061.5</v>
      </c>
    </row>
    <row r="21" spans="1:10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9">
        <f t="shared" ca="1" si="1"/>
        <v>0</v>
      </c>
    </row>
    <row r="22" spans="1:10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46726830.759999998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116807293.88999999</v>
      </c>
      <c r="I22" s="18">
        <f t="shared" ca="1" si="0"/>
        <v>450515</v>
      </c>
      <c r="J22" s="19">
        <f t="shared" ca="1" si="1"/>
        <v>163984639.64999998</v>
      </c>
    </row>
    <row r="23" spans="1:10" ht="12.75" customHeight="1">
      <c r="A23" s="55" t="s">
        <v>179</v>
      </c>
      <c r="B23" s="17">
        <v>1022</v>
      </c>
      <c r="C23" s="56" t="s">
        <v>147</v>
      </c>
      <c r="D23" s="18">
        <f t="shared" ref="D23:I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9">
        <f t="shared" ca="1" si="1"/>
        <v>0</v>
      </c>
    </row>
    <row r="24" spans="1:10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2262975.9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9">
        <f t="shared" ca="1" si="1"/>
        <v>2262975.9</v>
      </c>
    </row>
    <row r="25" spans="1:10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9">
        <f t="shared" ca="1" si="1"/>
        <v>0</v>
      </c>
    </row>
    <row r="26" spans="1:10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9">
        <f t="shared" ca="1" si="1"/>
        <v>0</v>
      </c>
    </row>
    <row r="27" spans="1:10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88541778.310000002</v>
      </c>
      <c r="I27" s="18">
        <f t="shared" ca="1" si="2"/>
        <v>0</v>
      </c>
      <c r="J27" s="19">
        <f t="shared" ca="1" si="1"/>
        <v>88541778.310000002</v>
      </c>
    </row>
    <row r="28" spans="1:10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9">
        <f t="shared" ca="1" si="1"/>
        <v>0</v>
      </c>
    </row>
    <row r="29" spans="1:10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4863468.01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9">
        <f t="shared" ca="1" si="1"/>
        <v>4863468.01</v>
      </c>
    </row>
    <row r="30" spans="1:10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9">
        <f t="shared" ca="1" si="1"/>
        <v>0</v>
      </c>
    </row>
    <row r="31" spans="1:10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9">
        <f t="shared" ca="1" si="1"/>
        <v>0</v>
      </c>
    </row>
    <row r="32" spans="1:10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9">
        <f t="shared" ca="1" si="1"/>
        <v>0</v>
      </c>
    </row>
    <row r="33" spans="1:10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9">
        <f t="shared" ca="1" si="1"/>
        <v>0</v>
      </c>
    </row>
    <row r="34" spans="1:10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6062519.7599999998</v>
      </c>
      <c r="I34" s="18">
        <f t="shared" ca="1" si="2"/>
        <v>0</v>
      </c>
      <c r="J34" s="19">
        <f t="shared" ca="1" si="1"/>
        <v>6062519.7599999998</v>
      </c>
    </row>
    <row r="35" spans="1:10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9">
        <f t="shared" ca="1" si="1"/>
        <v>0</v>
      </c>
    </row>
    <row r="36" spans="1:10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9">
        <f t="shared" ca="1" si="1"/>
        <v>0</v>
      </c>
    </row>
    <row r="37" spans="1:10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9">
        <f t="shared" ca="1" si="1"/>
        <v>0</v>
      </c>
    </row>
    <row r="38" spans="1:10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9">
        <f t="shared" ca="1" si="1"/>
        <v>0</v>
      </c>
    </row>
    <row r="39" spans="1:10" ht="12.75" customHeight="1">
      <c r="A39" s="55" t="s">
        <v>211</v>
      </c>
      <c r="B39" s="17">
        <v>1045</v>
      </c>
      <c r="C39" s="56" t="s">
        <v>147</v>
      </c>
      <c r="D39" s="18">
        <f t="shared" ref="D39:I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5079976.91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9">
        <f t="shared" ca="1" si="1"/>
        <v>5079976.91</v>
      </c>
    </row>
    <row r="40" spans="1:10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9">
        <f t="shared" ca="1" si="1"/>
        <v>0</v>
      </c>
    </row>
    <row r="41" spans="1:10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9">
        <f t="shared" ca="1" si="1"/>
        <v>0</v>
      </c>
    </row>
    <row r="42" spans="1:10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9">
        <f t="shared" ca="1" si="1"/>
        <v>0</v>
      </c>
    </row>
    <row r="43" spans="1:10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139458.06</v>
      </c>
      <c r="H43" s="18">
        <f t="shared" ca="1" si="3"/>
        <v>0</v>
      </c>
      <c r="I43" s="18">
        <f t="shared" ca="1" si="3"/>
        <v>0</v>
      </c>
      <c r="J43" s="19">
        <f t="shared" ca="1" si="1"/>
        <v>139458.06</v>
      </c>
    </row>
    <row r="44" spans="1:10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9">
        <f t="shared" ca="1" si="1"/>
        <v>0</v>
      </c>
    </row>
    <row r="45" spans="1:10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9">
        <f t="shared" ca="1" si="1"/>
        <v>0</v>
      </c>
    </row>
    <row r="46" spans="1:10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9">
        <f t="shared" ca="1" si="1"/>
        <v>0</v>
      </c>
    </row>
    <row r="47" spans="1:10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9">
        <f t="shared" ca="1" si="1"/>
        <v>0</v>
      </c>
    </row>
    <row r="48" spans="1:10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9">
        <f t="shared" ca="1" si="1"/>
        <v>0</v>
      </c>
    </row>
    <row r="49" spans="1:10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9">
        <f t="shared" ca="1" si="1"/>
        <v>0</v>
      </c>
    </row>
    <row r="50" spans="1:10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9">
        <f t="shared" ca="1" si="1"/>
        <v>0</v>
      </c>
    </row>
    <row r="51" spans="1:10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9">
        <f t="shared" ca="1" si="1"/>
        <v>0</v>
      </c>
    </row>
    <row r="52" spans="1:10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9">
        <f t="shared" ca="1" si="1"/>
        <v>0</v>
      </c>
    </row>
    <row r="53" spans="1:10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9">
        <f t="shared" ca="1" si="1"/>
        <v>0</v>
      </c>
    </row>
    <row r="54" spans="1:10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9">
        <f t="shared" ca="1" si="1"/>
        <v>0</v>
      </c>
    </row>
    <row r="55" spans="1:10" ht="12.75" customHeight="1">
      <c r="A55" s="55" t="s">
        <v>244</v>
      </c>
      <c r="B55" s="17">
        <v>2005</v>
      </c>
      <c r="C55" s="56" t="s">
        <v>242</v>
      </c>
      <c r="D55" s="18">
        <f t="shared" ref="D55:I70" ca="1" si="4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4"/>
        <v>0</v>
      </c>
      <c r="F55" s="18">
        <f t="shared" ca="1" si="4"/>
        <v>0</v>
      </c>
      <c r="G55" s="18">
        <f t="shared" ca="1" si="4"/>
        <v>0</v>
      </c>
      <c r="H55" s="18">
        <f t="shared" ca="1" si="4"/>
        <v>0</v>
      </c>
      <c r="I55" s="18">
        <f t="shared" ca="1" si="4"/>
        <v>0</v>
      </c>
      <c r="J55" s="19">
        <f t="shared" ca="1" si="1"/>
        <v>0</v>
      </c>
    </row>
    <row r="56" spans="1:10" ht="12.75" customHeight="1">
      <c r="A56" s="55" t="s">
        <v>246</v>
      </c>
      <c r="B56" s="17">
        <v>2006</v>
      </c>
      <c r="C56" s="56" t="s">
        <v>247</v>
      </c>
      <c r="D56" s="18">
        <f t="shared" ca="1" si="4"/>
        <v>0</v>
      </c>
      <c r="E56" s="18">
        <f t="shared" ca="1" si="4"/>
        <v>0</v>
      </c>
      <c r="F56" s="18">
        <f t="shared" ca="1" si="4"/>
        <v>0</v>
      </c>
      <c r="G56" s="18">
        <f t="shared" ca="1" si="4"/>
        <v>0</v>
      </c>
      <c r="H56" s="18">
        <f t="shared" ca="1" si="4"/>
        <v>0</v>
      </c>
      <c r="I56" s="18">
        <f t="shared" ca="1" si="4"/>
        <v>0</v>
      </c>
      <c r="J56" s="19">
        <f t="shared" ca="1" si="1"/>
        <v>0</v>
      </c>
    </row>
    <row r="57" spans="1:10" ht="12.75" customHeight="1">
      <c r="A57" s="55" t="s">
        <v>249</v>
      </c>
      <c r="B57" s="17">
        <v>2007</v>
      </c>
      <c r="C57" s="56" t="s">
        <v>242</v>
      </c>
      <c r="D57" s="18">
        <f t="shared" ca="1" si="4"/>
        <v>0</v>
      </c>
      <c r="E57" s="18">
        <f t="shared" ca="1" si="4"/>
        <v>0</v>
      </c>
      <c r="F57" s="18">
        <f t="shared" ca="1" si="4"/>
        <v>0</v>
      </c>
      <c r="G57" s="18">
        <f t="shared" ca="1" si="4"/>
        <v>0</v>
      </c>
      <c r="H57" s="18">
        <f t="shared" ca="1" si="4"/>
        <v>0</v>
      </c>
      <c r="I57" s="18">
        <f t="shared" ca="1" si="4"/>
        <v>0</v>
      </c>
      <c r="J57" s="19">
        <f t="shared" ca="1" si="1"/>
        <v>0</v>
      </c>
    </row>
    <row r="58" spans="1:10" ht="12.75" customHeight="1">
      <c r="A58" s="55" t="s">
        <v>251</v>
      </c>
      <c r="B58" s="17">
        <v>2008</v>
      </c>
      <c r="C58" s="56" t="s">
        <v>242</v>
      </c>
      <c r="D58" s="18">
        <f t="shared" ca="1" si="4"/>
        <v>0</v>
      </c>
      <c r="E58" s="18">
        <f t="shared" ca="1" si="4"/>
        <v>0</v>
      </c>
      <c r="F58" s="18">
        <f t="shared" ca="1" si="4"/>
        <v>0</v>
      </c>
      <c r="G58" s="18">
        <f t="shared" ca="1" si="4"/>
        <v>0</v>
      </c>
      <c r="H58" s="18">
        <f t="shared" ca="1" si="4"/>
        <v>0</v>
      </c>
      <c r="I58" s="18">
        <f t="shared" ca="1" si="4"/>
        <v>0</v>
      </c>
      <c r="J58" s="19">
        <f t="shared" ca="1" si="1"/>
        <v>0</v>
      </c>
    </row>
    <row r="59" spans="1:10" ht="12.75" customHeight="1">
      <c r="A59" s="55" t="s">
        <v>253</v>
      </c>
      <c r="B59" s="17">
        <v>3001</v>
      </c>
      <c r="C59" s="56" t="s">
        <v>247</v>
      </c>
      <c r="D59" s="18">
        <f t="shared" ca="1" si="4"/>
        <v>0</v>
      </c>
      <c r="E59" s="18">
        <f t="shared" ca="1" si="4"/>
        <v>0</v>
      </c>
      <c r="F59" s="18">
        <f t="shared" ca="1" si="4"/>
        <v>0</v>
      </c>
      <c r="G59" s="18">
        <f t="shared" ca="1" si="4"/>
        <v>0</v>
      </c>
      <c r="H59" s="18">
        <f t="shared" ca="1" si="4"/>
        <v>0</v>
      </c>
      <c r="I59" s="18">
        <f t="shared" ca="1" si="4"/>
        <v>0</v>
      </c>
      <c r="J59" s="19">
        <f t="shared" ca="1" si="1"/>
        <v>0</v>
      </c>
    </row>
    <row r="60" spans="1:10" ht="12.75" customHeight="1">
      <c r="A60" s="55" t="s">
        <v>255</v>
      </c>
      <c r="B60" s="17">
        <v>3002</v>
      </c>
      <c r="C60" s="56" t="s">
        <v>247</v>
      </c>
      <c r="D60" s="18">
        <f t="shared" ca="1" si="4"/>
        <v>0</v>
      </c>
      <c r="E60" s="18">
        <f t="shared" ca="1" si="4"/>
        <v>0</v>
      </c>
      <c r="F60" s="18">
        <f t="shared" ca="1" si="4"/>
        <v>0</v>
      </c>
      <c r="G60" s="18">
        <f t="shared" ca="1" si="4"/>
        <v>0</v>
      </c>
      <c r="H60" s="18">
        <f t="shared" ca="1" si="4"/>
        <v>0</v>
      </c>
      <c r="I60" s="18">
        <f t="shared" ca="1" si="4"/>
        <v>0</v>
      </c>
      <c r="J60" s="19">
        <f t="shared" ca="1" si="1"/>
        <v>0</v>
      </c>
    </row>
    <row r="61" spans="1:10" ht="12.75" customHeight="1">
      <c r="A61" s="55" t="s">
        <v>257</v>
      </c>
      <c r="B61" s="17">
        <v>3003</v>
      </c>
      <c r="C61" s="56" t="s">
        <v>247</v>
      </c>
      <c r="D61" s="18">
        <f t="shared" ca="1" si="4"/>
        <v>0</v>
      </c>
      <c r="E61" s="18">
        <f t="shared" ca="1" si="4"/>
        <v>0</v>
      </c>
      <c r="F61" s="18">
        <f t="shared" ca="1" si="4"/>
        <v>0</v>
      </c>
      <c r="G61" s="18">
        <f t="shared" ca="1" si="4"/>
        <v>0</v>
      </c>
      <c r="H61" s="18">
        <f t="shared" ca="1" si="4"/>
        <v>0</v>
      </c>
      <c r="I61" s="18">
        <f t="shared" ca="1" si="4"/>
        <v>0</v>
      </c>
      <c r="J61" s="19">
        <f t="shared" ca="1" si="1"/>
        <v>0</v>
      </c>
    </row>
    <row r="62" spans="1:10" ht="12.75" customHeight="1">
      <c r="A62" s="55" t="s">
        <v>259</v>
      </c>
      <c r="B62" s="17">
        <v>3004</v>
      </c>
      <c r="C62" s="56" t="s">
        <v>247</v>
      </c>
      <c r="D62" s="18">
        <f t="shared" ca="1" si="4"/>
        <v>0</v>
      </c>
      <c r="E62" s="18">
        <f t="shared" ca="1" si="4"/>
        <v>0</v>
      </c>
      <c r="F62" s="18">
        <f t="shared" ca="1" si="4"/>
        <v>0</v>
      </c>
      <c r="G62" s="18">
        <f t="shared" ca="1" si="4"/>
        <v>0</v>
      </c>
      <c r="H62" s="18">
        <f t="shared" ca="1" si="4"/>
        <v>0</v>
      </c>
      <c r="I62" s="18">
        <f t="shared" ca="1" si="4"/>
        <v>0</v>
      </c>
      <c r="J62" s="19">
        <f t="shared" ca="1" si="1"/>
        <v>0</v>
      </c>
    </row>
    <row r="63" spans="1:10" ht="12.75" customHeight="1">
      <c r="A63" s="55" t="s">
        <v>261</v>
      </c>
      <c r="B63" s="17">
        <v>3005</v>
      </c>
      <c r="C63" s="56" t="s">
        <v>247</v>
      </c>
      <c r="D63" s="18">
        <f t="shared" ca="1" si="4"/>
        <v>0</v>
      </c>
      <c r="E63" s="18">
        <f t="shared" ca="1" si="4"/>
        <v>0</v>
      </c>
      <c r="F63" s="18">
        <f t="shared" ca="1" si="4"/>
        <v>0</v>
      </c>
      <c r="G63" s="18">
        <f t="shared" ca="1" si="4"/>
        <v>0</v>
      </c>
      <c r="H63" s="18">
        <f t="shared" ca="1" si="4"/>
        <v>0</v>
      </c>
      <c r="I63" s="18">
        <f t="shared" ca="1" si="4"/>
        <v>0</v>
      </c>
      <c r="J63" s="19">
        <f t="shared" ca="1" si="1"/>
        <v>0</v>
      </c>
    </row>
    <row r="64" spans="1:10" ht="12.75" customHeight="1">
      <c r="A64" s="55" t="s">
        <v>263</v>
      </c>
      <c r="B64" s="17">
        <v>3006</v>
      </c>
      <c r="C64" s="56" t="s">
        <v>247</v>
      </c>
      <c r="D64" s="18">
        <f t="shared" ca="1" si="4"/>
        <v>0</v>
      </c>
      <c r="E64" s="18">
        <f t="shared" ca="1" si="4"/>
        <v>0</v>
      </c>
      <c r="F64" s="18">
        <f t="shared" ca="1" si="4"/>
        <v>0</v>
      </c>
      <c r="G64" s="18">
        <f t="shared" ca="1" si="4"/>
        <v>0</v>
      </c>
      <c r="H64" s="18">
        <f t="shared" ca="1" si="4"/>
        <v>0</v>
      </c>
      <c r="I64" s="18">
        <f t="shared" ca="1" si="4"/>
        <v>0</v>
      </c>
      <c r="J64" s="19">
        <f t="shared" ca="1" si="1"/>
        <v>0</v>
      </c>
    </row>
    <row r="65" spans="1:10" ht="12.75" customHeight="1">
      <c r="A65" s="55" t="s">
        <v>265</v>
      </c>
      <c r="B65" s="17">
        <v>3007</v>
      </c>
      <c r="C65" s="56" t="s">
        <v>247</v>
      </c>
      <c r="D65" s="18">
        <f t="shared" ca="1" si="4"/>
        <v>0</v>
      </c>
      <c r="E65" s="18">
        <f t="shared" ca="1" si="4"/>
        <v>0</v>
      </c>
      <c r="F65" s="18">
        <f t="shared" ca="1" si="4"/>
        <v>0</v>
      </c>
      <c r="G65" s="18">
        <f t="shared" ca="1" si="4"/>
        <v>0</v>
      </c>
      <c r="H65" s="18">
        <f t="shared" ca="1" si="4"/>
        <v>0</v>
      </c>
      <c r="I65" s="18">
        <f t="shared" ca="1" si="4"/>
        <v>0</v>
      </c>
      <c r="J65" s="19">
        <f t="shared" ca="1" si="1"/>
        <v>0</v>
      </c>
    </row>
    <row r="66" spans="1:10" ht="12.75" customHeight="1">
      <c r="A66" s="55" t="s">
        <v>267</v>
      </c>
      <c r="B66" s="17">
        <v>3008</v>
      </c>
      <c r="C66" s="56" t="s">
        <v>247</v>
      </c>
      <c r="D66" s="18">
        <f t="shared" ca="1" si="4"/>
        <v>0</v>
      </c>
      <c r="E66" s="18">
        <f t="shared" ca="1" si="4"/>
        <v>0</v>
      </c>
      <c r="F66" s="18">
        <f t="shared" ca="1" si="4"/>
        <v>0</v>
      </c>
      <c r="G66" s="18">
        <f t="shared" ca="1" si="4"/>
        <v>0</v>
      </c>
      <c r="H66" s="18">
        <f t="shared" ca="1" si="4"/>
        <v>0</v>
      </c>
      <c r="I66" s="18">
        <f t="shared" ca="1" si="4"/>
        <v>0</v>
      </c>
      <c r="J66" s="19">
        <f t="shared" ca="1" si="1"/>
        <v>0</v>
      </c>
    </row>
    <row r="67" spans="1:10" ht="12.75" customHeight="1">
      <c r="A67" s="55" t="s">
        <v>269</v>
      </c>
      <c r="B67" s="17">
        <v>3009</v>
      </c>
      <c r="C67" s="56" t="s">
        <v>247</v>
      </c>
      <c r="D67" s="18">
        <f t="shared" ca="1" si="4"/>
        <v>0</v>
      </c>
      <c r="E67" s="18">
        <f t="shared" ca="1" si="4"/>
        <v>0</v>
      </c>
      <c r="F67" s="18">
        <f t="shared" ca="1" si="4"/>
        <v>0</v>
      </c>
      <c r="G67" s="18">
        <f t="shared" ca="1" si="4"/>
        <v>0</v>
      </c>
      <c r="H67" s="18">
        <f t="shared" ca="1" si="4"/>
        <v>0</v>
      </c>
      <c r="I67" s="18">
        <f t="shared" ca="1" si="4"/>
        <v>0</v>
      </c>
      <c r="J67" s="19">
        <f t="shared" ca="1" si="1"/>
        <v>0</v>
      </c>
    </row>
    <row r="68" spans="1:10" ht="12.75" customHeight="1">
      <c r="A68" s="55" t="s">
        <v>271</v>
      </c>
      <c r="B68" s="17">
        <v>3011</v>
      </c>
      <c r="C68" s="56" t="s">
        <v>247</v>
      </c>
      <c r="D68" s="18">
        <f t="shared" ca="1" si="4"/>
        <v>0</v>
      </c>
      <c r="E68" s="18">
        <f t="shared" ca="1" si="4"/>
        <v>0</v>
      </c>
      <c r="F68" s="18">
        <f t="shared" ca="1" si="4"/>
        <v>0</v>
      </c>
      <c r="G68" s="18">
        <f t="shared" ca="1" si="4"/>
        <v>0</v>
      </c>
      <c r="H68" s="18">
        <f t="shared" ca="1" si="4"/>
        <v>0</v>
      </c>
      <c r="I68" s="18">
        <f t="shared" ca="1" si="4"/>
        <v>0</v>
      </c>
      <c r="J68" s="19">
        <f t="shared" ca="1" si="1"/>
        <v>0</v>
      </c>
    </row>
    <row r="69" spans="1:10" ht="12.75" customHeight="1">
      <c r="A69" s="55" t="s">
        <v>273</v>
      </c>
      <c r="B69" s="17">
        <v>3012</v>
      </c>
      <c r="C69" s="56" t="s">
        <v>247</v>
      </c>
      <c r="D69" s="18">
        <f t="shared" ca="1" si="4"/>
        <v>0</v>
      </c>
      <c r="E69" s="18">
        <f t="shared" ca="1" si="4"/>
        <v>0</v>
      </c>
      <c r="F69" s="18">
        <f t="shared" ca="1" si="4"/>
        <v>0</v>
      </c>
      <c r="G69" s="18">
        <f t="shared" ca="1" si="4"/>
        <v>0</v>
      </c>
      <c r="H69" s="18">
        <f t="shared" ca="1" si="4"/>
        <v>0</v>
      </c>
      <c r="I69" s="18">
        <f t="shared" ca="1" si="4"/>
        <v>0</v>
      </c>
      <c r="J69" s="19">
        <f t="shared" ref="J69:J72" ca="1" si="5">+SUM(D69:I69)</f>
        <v>0</v>
      </c>
    </row>
    <row r="70" spans="1:10" ht="12.75" customHeight="1">
      <c r="A70" s="55" t="s">
        <v>275</v>
      </c>
      <c r="B70" s="17">
        <v>3016</v>
      </c>
      <c r="C70" s="56" t="s">
        <v>247</v>
      </c>
      <c r="D70" s="18">
        <f t="shared" ca="1" si="4"/>
        <v>0</v>
      </c>
      <c r="E70" s="18">
        <f t="shared" ca="1" si="4"/>
        <v>0</v>
      </c>
      <c r="F70" s="18">
        <f t="shared" ca="1" si="4"/>
        <v>0</v>
      </c>
      <c r="G70" s="18">
        <f t="shared" ca="1" si="4"/>
        <v>0</v>
      </c>
      <c r="H70" s="18">
        <f t="shared" ca="1" si="4"/>
        <v>0</v>
      </c>
      <c r="I70" s="18">
        <f t="shared" ca="1" si="4"/>
        <v>0</v>
      </c>
      <c r="J70" s="19">
        <f t="shared" ca="1" si="5"/>
        <v>0</v>
      </c>
    </row>
    <row r="71" spans="1:10" ht="12.75" customHeight="1">
      <c r="A71" s="55" t="s">
        <v>277</v>
      </c>
      <c r="B71" s="17">
        <v>3017</v>
      </c>
      <c r="C71" s="56" t="s">
        <v>247</v>
      </c>
      <c r="D71" s="18">
        <f t="shared" ref="D71:I72" ca="1" si="6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6"/>
        <v>0</v>
      </c>
      <c r="F71" s="18">
        <f t="shared" ca="1" si="6"/>
        <v>0</v>
      </c>
      <c r="G71" s="18">
        <f t="shared" ca="1" si="6"/>
        <v>0</v>
      </c>
      <c r="H71" s="18">
        <f t="shared" ca="1" si="6"/>
        <v>0</v>
      </c>
      <c r="I71" s="18">
        <f t="shared" ca="1" si="6"/>
        <v>0</v>
      </c>
      <c r="J71" s="19">
        <f t="shared" ca="1" si="5"/>
        <v>0</v>
      </c>
    </row>
    <row r="72" spans="1:10" ht="13.8">
      <c r="A72" s="55" t="s">
        <v>279</v>
      </c>
      <c r="B72" s="17">
        <v>3018</v>
      </c>
      <c r="C72" s="56" t="s">
        <v>247</v>
      </c>
      <c r="D72" s="18">
        <f t="shared" ca="1" si="6"/>
        <v>0</v>
      </c>
      <c r="E72" s="18">
        <f t="shared" ca="1" si="6"/>
        <v>0</v>
      </c>
      <c r="F72" s="18">
        <f t="shared" ca="1" si="6"/>
        <v>0</v>
      </c>
      <c r="G72" s="18">
        <f t="shared" ca="1" si="6"/>
        <v>0</v>
      </c>
      <c r="H72" s="18">
        <f t="shared" ca="1" si="6"/>
        <v>0</v>
      </c>
      <c r="I72" s="18">
        <f t="shared" ca="1" si="6"/>
        <v>0</v>
      </c>
      <c r="J72" s="19">
        <f t="shared" ca="1" si="5"/>
        <v>0</v>
      </c>
    </row>
    <row r="73" spans="1:10" ht="13.8">
      <c r="A73" s="57" t="s">
        <v>281</v>
      </c>
      <c r="B73" s="47">
        <v>9000</v>
      </c>
      <c r="C73" s="56" t="s">
        <v>282</v>
      </c>
      <c r="D73" s="48">
        <f t="shared" ref="D73:J73" ca="1" si="7">SUMIF($C$7:$C$72,"HD",D$7:D$72)</f>
        <v>61791305.199999988</v>
      </c>
      <c r="E73" s="48">
        <f t="shared" ca="1" si="7"/>
        <v>0</v>
      </c>
      <c r="F73" s="48">
        <f t="shared" ca="1" si="7"/>
        <v>0</v>
      </c>
      <c r="G73" s="48">
        <f t="shared" ca="1" si="7"/>
        <v>139458.06</v>
      </c>
      <c r="H73" s="48">
        <f t="shared" ca="1" si="7"/>
        <v>1823786075.3572519</v>
      </c>
      <c r="I73" s="48">
        <f t="shared" ca="1" si="7"/>
        <v>398704079.38502532</v>
      </c>
      <c r="J73" s="48">
        <f t="shared" ca="1" si="7"/>
        <v>2284420918.0022779</v>
      </c>
    </row>
    <row r="74" spans="1:10" ht="13.8">
      <c r="A74" s="57" t="s">
        <v>284</v>
      </c>
      <c r="B74" s="47">
        <v>9001</v>
      </c>
      <c r="C74" s="56" t="s">
        <v>285</v>
      </c>
      <c r="D74" s="48">
        <f t="shared" ref="D74:J74" ca="1" si="8">SUMIF($C$7:$C$72,"H",D$7:D$72)+SUMIF($C$7:$C$72,"E",D$7:D$72)</f>
        <v>0</v>
      </c>
      <c r="E74" s="48">
        <f t="shared" ca="1" si="8"/>
        <v>0</v>
      </c>
      <c r="F74" s="48">
        <f t="shared" ca="1" si="8"/>
        <v>0</v>
      </c>
      <c r="G74" s="48">
        <f t="shared" ca="1" si="8"/>
        <v>0</v>
      </c>
      <c r="H74" s="48">
        <f t="shared" ca="1" si="8"/>
        <v>0</v>
      </c>
      <c r="I74" s="48">
        <f t="shared" ca="1" si="8"/>
        <v>0</v>
      </c>
      <c r="J74" s="48">
        <f t="shared" ca="1" si="8"/>
        <v>0</v>
      </c>
    </row>
    <row r="75" spans="1:10" ht="13.8">
      <c r="A75" s="57" t="s">
        <v>287</v>
      </c>
      <c r="B75" s="47">
        <v>9003</v>
      </c>
      <c r="C75" s="56" t="s">
        <v>288</v>
      </c>
      <c r="D75" s="48">
        <f ca="1">D73+D74</f>
        <v>61791305.199999988</v>
      </c>
      <c r="E75" s="48">
        <f t="shared" ref="E75:J75" ca="1" si="9">E73+E74</f>
        <v>0</v>
      </c>
      <c r="F75" s="48">
        <f t="shared" ca="1" si="9"/>
        <v>0</v>
      </c>
      <c r="G75" s="48">
        <f t="shared" ca="1" si="9"/>
        <v>139458.06</v>
      </c>
      <c r="H75" s="48">
        <f t="shared" ca="1" si="9"/>
        <v>1823786075.3572519</v>
      </c>
      <c r="I75" s="48">
        <f t="shared" ca="1" si="9"/>
        <v>398704079.38502532</v>
      </c>
      <c r="J75" s="48">
        <f t="shared" ca="1" si="9"/>
        <v>2284420918.0022779</v>
      </c>
    </row>
  </sheetData>
  <mergeCells count="1">
    <mergeCell ref="E2:G2"/>
  </mergeCells>
  <dataValidations count="2">
    <dataValidation type="list" allowBlank="1" showInputMessage="1" showErrorMessage="1" sqref="B2" xr:uid="{498C756C-CC6B-41C1-A9AA-CE197D850DFA}">
      <formula1>"Toplam,Direkt,Endirekt"</formula1>
    </dataValidation>
    <dataValidation type="list" allowBlank="1" showInputMessage="1" showErrorMessage="1" sqref="C2" xr:uid="{E0100E94-15CA-4FF1-AF8B-1334518FF830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56A4-40A5-4955-900E-AB027EED7E4E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349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705</v>
      </c>
      <c r="E5" s="76">
        <v>706</v>
      </c>
      <c r="F5" s="76">
        <v>708</v>
      </c>
      <c r="G5" s="76">
        <v>736</v>
      </c>
      <c r="H5" s="76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103</v>
      </c>
      <c r="E6" s="54" t="s">
        <v>104</v>
      </c>
      <c r="F6" s="54" t="s">
        <v>105</v>
      </c>
      <c r="G6" s="54" t="s">
        <v>106</v>
      </c>
      <c r="H6" s="77" t="s">
        <v>350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5706137.3899999997</v>
      </c>
      <c r="H7" s="19">
        <f ca="1">+SUM(D7:G7)</f>
        <v>5706137.3899999997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2386734.58</v>
      </c>
      <c r="E8" s="18">
        <f t="shared" ca="1" si="0"/>
        <v>0</v>
      </c>
      <c r="F8" s="18">
        <f t="shared" ca="1" si="0"/>
        <v>0</v>
      </c>
      <c r="G8" s="18">
        <f t="shared" ca="1" si="0"/>
        <v>8892024.1900000013</v>
      </c>
      <c r="H8" s="19">
        <f t="shared" ref="H8:H22" ca="1" si="1">+SUM(D8:G8)</f>
        <v>11278758.770000001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30524423.649999999</v>
      </c>
      <c r="E10" s="18">
        <f t="shared" ca="1" si="0"/>
        <v>0</v>
      </c>
      <c r="F10" s="18">
        <f t="shared" ca="1" si="0"/>
        <v>0</v>
      </c>
      <c r="G10" s="18">
        <f t="shared" ca="1" si="0"/>
        <v>2843926.3599999803</v>
      </c>
      <c r="H10" s="19">
        <f t="shared" ca="1" si="1"/>
        <v>33368350.009999979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19371677.050000001</v>
      </c>
      <c r="E11" s="18">
        <f t="shared" ca="1" si="0"/>
        <v>0</v>
      </c>
      <c r="F11" s="18">
        <f t="shared" ca="1" si="0"/>
        <v>0</v>
      </c>
      <c r="G11" s="18">
        <f t="shared" ca="1" si="0"/>
        <v>50155.15</v>
      </c>
      <c r="H11" s="19">
        <f t="shared" ca="1" si="1"/>
        <v>19421832.199999999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247794.68</v>
      </c>
      <c r="H13" s="19">
        <f t="shared" ca="1" si="1"/>
        <v>247794.68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29389896.73</v>
      </c>
      <c r="H14" s="19">
        <f t="shared" ca="1" si="1"/>
        <v>29389896.73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2577495</v>
      </c>
      <c r="H17" s="19">
        <f t="shared" ca="1" si="1"/>
        <v>2577495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2878.14</v>
      </c>
      <c r="H18" s="19">
        <f t="shared" ca="1" si="1"/>
        <v>2878.14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59922441.537040994</v>
      </c>
      <c r="F19" s="18">
        <f t="shared" ca="1" si="0"/>
        <v>0</v>
      </c>
      <c r="G19" s="18">
        <f t="shared" ca="1" si="0"/>
        <v>0</v>
      </c>
      <c r="H19" s="19">
        <f t="shared" ca="1" si="1"/>
        <v>59922441.537040994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2500</v>
      </c>
      <c r="F20" s="18">
        <f t="shared" ca="1" si="0"/>
        <v>0</v>
      </c>
      <c r="G20" s="18">
        <f t="shared" ca="1" si="0"/>
        <v>14430705.479999999</v>
      </c>
      <c r="H20" s="19">
        <f t="shared" ca="1" si="1"/>
        <v>14433205.479999999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714285.71</v>
      </c>
      <c r="E21" s="18">
        <f t="shared" ca="1" si="0"/>
        <v>0</v>
      </c>
      <c r="F21" s="18">
        <f t="shared" ca="1" si="0"/>
        <v>0</v>
      </c>
      <c r="G21" s="18">
        <f t="shared" ca="1" si="0"/>
        <v>1157946.18</v>
      </c>
      <c r="H21" s="19">
        <f t="shared" ca="1" si="1"/>
        <v>1872231.89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2990953.2</v>
      </c>
      <c r="E22" s="18">
        <f t="shared" ca="1" si="0"/>
        <v>0</v>
      </c>
      <c r="F22" s="18">
        <f t="shared" ca="1" si="0"/>
        <v>0</v>
      </c>
      <c r="G22" s="18">
        <f t="shared" ca="1" si="0"/>
        <v>27674862.140000001</v>
      </c>
      <c r="H22" s="19">
        <f t="shared" ca="1" si="1"/>
        <v>30665815.34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41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14447293.82</v>
      </c>
      <c r="E23" s="18">
        <f t="shared" ca="1" si="2"/>
        <v>0</v>
      </c>
      <c r="F23" s="18">
        <f t="shared" ca="1" si="2"/>
        <v>0</v>
      </c>
      <c r="G23" s="18">
        <f t="shared" ca="1" si="2"/>
        <v>9515439.1199999992</v>
      </c>
      <c r="H23" s="19">
        <f t="shared" ref="H23:H40" ca="1" si="3">+SUM(D23:G23)</f>
        <v>23962732.939999998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-432461.02000000101</v>
      </c>
      <c r="E24" s="18">
        <f t="shared" ca="1" si="2"/>
        <v>0</v>
      </c>
      <c r="F24" s="18">
        <f t="shared" ca="1" si="2"/>
        <v>0</v>
      </c>
      <c r="G24" s="18">
        <f t="shared" ca="1" si="2"/>
        <v>1537714.2000000002</v>
      </c>
      <c r="H24" s="19">
        <f t="shared" ca="1" si="3"/>
        <v>1105253.1799999992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4859218.38</v>
      </c>
      <c r="E25" s="18">
        <f t="shared" ca="1" si="2"/>
        <v>0</v>
      </c>
      <c r="F25" s="18">
        <f t="shared" ca="1" si="2"/>
        <v>0</v>
      </c>
      <c r="G25" s="18">
        <f t="shared" ca="1" si="2"/>
        <v>36.680000000000007</v>
      </c>
      <c r="H25" s="19">
        <f t="shared" ca="1" si="3"/>
        <v>4859255.0599999996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5859735.3700000001</v>
      </c>
      <c r="H26" s="19">
        <f t="shared" ca="1" si="3"/>
        <v>5859735.3700000001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89542746.379999995</v>
      </c>
      <c r="E27" s="18">
        <f t="shared" ca="1" si="2"/>
        <v>0</v>
      </c>
      <c r="F27" s="18">
        <f t="shared" ca="1" si="2"/>
        <v>0</v>
      </c>
      <c r="G27" s="18">
        <f t="shared" ca="1" si="2"/>
        <v>59745886.440000005</v>
      </c>
      <c r="H27" s="19">
        <f t="shared" ca="1" si="3"/>
        <v>149288632.81999999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2078054.66</v>
      </c>
      <c r="H28" s="19">
        <f t="shared" ca="1" si="3"/>
        <v>2078054.66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12283590.8058</v>
      </c>
      <c r="H29" s="19">
        <f t="shared" ca="1" si="3"/>
        <v>12283590.8058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7895709.0999995107</v>
      </c>
      <c r="H30" s="19">
        <f t="shared" ca="1" si="3"/>
        <v>7895709.0999995107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36748979.809999995</v>
      </c>
      <c r="E31" s="18">
        <f t="shared" ca="1" si="2"/>
        <v>0</v>
      </c>
      <c r="F31" s="18">
        <f t="shared" ca="1" si="2"/>
        <v>0</v>
      </c>
      <c r="G31" s="18">
        <f t="shared" ca="1" si="2"/>
        <v>7931895.3199999994</v>
      </c>
      <c r="H31" s="19">
        <f t="shared" ca="1" si="3"/>
        <v>44680875.129999995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19502211.709999979</v>
      </c>
      <c r="E32" s="18">
        <f t="shared" ca="1" si="2"/>
        <v>0</v>
      </c>
      <c r="F32" s="18">
        <f t="shared" ca="1" si="2"/>
        <v>0</v>
      </c>
      <c r="G32" s="18">
        <f t="shared" ca="1" si="2"/>
        <v>3259582</v>
      </c>
      <c r="H32" s="19">
        <f t="shared" ca="1" si="3"/>
        <v>22761793.709999979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5568183.5299999919</v>
      </c>
      <c r="E33" s="18">
        <f t="shared" ca="1" si="2"/>
        <v>0</v>
      </c>
      <c r="F33" s="18">
        <f t="shared" ca="1" si="2"/>
        <v>0</v>
      </c>
      <c r="G33" s="18">
        <f t="shared" ca="1" si="2"/>
        <v>5213.75</v>
      </c>
      <c r="H33" s="19">
        <f t="shared" ca="1" si="3"/>
        <v>5573397.2799999919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20942004.920000002</v>
      </c>
      <c r="H34" s="19">
        <f t="shared" ca="1" si="3"/>
        <v>20942004.920000002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68656.740000000005</v>
      </c>
      <c r="H35" s="19">
        <f t="shared" ca="1" si="3"/>
        <v>68656.740000000005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3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13090182.919999998</v>
      </c>
      <c r="H37" s="19">
        <f t="shared" ca="1" si="3"/>
        <v>13090182.919999998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232018.88</v>
      </c>
      <c r="H38" s="19">
        <f t="shared" ca="1" si="3"/>
        <v>232018.88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44580862.350000001</v>
      </c>
      <c r="E39" s="18">
        <f t="shared" ca="1" si="2"/>
        <v>0</v>
      </c>
      <c r="F39" s="18">
        <f t="shared" ca="1" si="2"/>
        <v>11235841.879999999</v>
      </c>
      <c r="G39" s="18">
        <f t="shared" ca="1" si="2"/>
        <v>7875</v>
      </c>
      <c r="H39" s="19">
        <f t="shared" ca="1" si="3"/>
        <v>55824579.230000004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0</v>
      </c>
      <c r="E40" s="18">
        <f t="shared" ca="1" si="2"/>
        <v>0</v>
      </c>
      <c r="F40" s="18">
        <f t="shared" ca="1" si="2"/>
        <v>0</v>
      </c>
      <c r="G40" s="18">
        <f t="shared" ca="1" si="2"/>
        <v>0</v>
      </c>
      <c r="H40" s="19">
        <f t="shared" ca="1" si="3"/>
        <v>0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2"/>
        <v>0</v>
      </c>
      <c r="E41" s="18">
        <f t="shared" ca="1" si="2"/>
        <v>0</v>
      </c>
      <c r="F41" s="18">
        <f t="shared" ca="1" si="2"/>
        <v>0</v>
      </c>
      <c r="G41" s="18">
        <f t="shared" ca="1" si="2"/>
        <v>383729.2699999999</v>
      </c>
      <c r="H41" s="19">
        <f t="shared" ref="H41:H49" ca="1" si="4">+SUM(D41:G41)</f>
        <v>383729.2699999999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ref="D42:G57" ca="1" si="5">IFERROR(IF($C$2="Yurtiçi",INDIRECT("'"&amp;$B$2&amp;"'!"&amp;ADDRESS(MATCH($B42,INDIRECT("'"&amp;$B$2&amp;"'!$B$1:$B$1095"),0),MATCH(D$5,INDIRECT("'"&amp;$B$2&amp;"'!5:5"),0))),IF($C$2="Yurtdışı",INDIRECT("'"&amp;$B$2&amp;"'!"&amp;ADDRESS(MATCH($B42,INDIRECT("'"&amp;$B$2&amp;"'!$B$1:$B$1095"),0),MATCH(D$5,INDIRECT("'"&amp;$B$2&amp;"'!5:5"),0)+1)),INDIRECT("'"&amp;$B$2&amp;"'!"&amp;ADDRESS(MATCH($B42,INDIRECT("'"&amp;$B$2&amp;"'!$B$1:$B$1095"),0),MATCH(D$5,INDIRECT("'"&amp;$B$2&amp;"'!5:5"),0)))+INDIRECT("'"&amp;$B$2&amp;"'!"&amp;ADDRESS(MATCH($B42,INDIRECT("'"&amp;$B$2&amp;"'!$B$1:$B$1095"),0),MATCH(D$5,INDIRECT("'"&amp;$B$2&amp;"'!5:5"),0)+1)))),0)</f>
        <v>0</v>
      </c>
      <c r="E42" s="18">
        <f t="shared" ca="1" si="5"/>
        <v>0</v>
      </c>
      <c r="F42" s="18">
        <f t="shared" ca="1" si="5"/>
        <v>0</v>
      </c>
      <c r="G42" s="18">
        <f t="shared" ca="1" si="5"/>
        <v>46141.77</v>
      </c>
      <c r="H42" s="19">
        <f t="shared" ca="1" si="4"/>
        <v>46141.77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-1006276.71</v>
      </c>
      <c r="E43" s="18">
        <f t="shared" ca="1" si="5"/>
        <v>0</v>
      </c>
      <c r="F43" s="18">
        <f t="shared" ca="1" si="5"/>
        <v>0</v>
      </c>
      <c r="G43" s="18">
        <f t="shared" ca="1" si="5"/>
        <v>-3947.4</v>
      </c>
      <c r="H43" s="19">
        <f t="shared" ca="1" si="4"/>
        <v>-1010224.11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8538490.0799999982</v>
      </c>
      <c r="E44" s="18">
        <f t="shared" ca="1" si="5"/>
        <v>0</v>
      </c>
      <c r="F44" s="18">
        <f t="shared" ca="1" si="5"/>
        <v>0</v>
      </c>
      <c r="G44" s="18">
        <f t="shared" ca="1" si="5"/>
        <v>2371.1300000000006</v>
      </c>
      <c r="H44" s="19">
        <f t="shared" ca="1" si="4"/>
        <v>8540861.209999999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8">
        <f t="shared" ca="1" si="5"/>
        <v>0</v>
      </c>
      <c r="F45" s="18">
        <f t="shared" ca="1" si="5"/>
        <v>0</v>
      </c>
      <c r="G45" s="18">
        <f t="shared" ca="1" si="5"/>
        <v>0</v>
      </c>
      <c r="H45" s="19">
        <f t="shared" ca="1" si="4"/>
        <v>0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8">
        <f t="shared" ca="1" si="5"/>
        <v>0</v>
      </c>
      <c r="F46" s="18">
        <f t="shared" ca="1" si="5"/>
        <v>0</v>
      </c>
      <c r="G46" s="18">
        <f t="shared" ca="1" si="5"/>
        <v>0</v>
      </c>
      <c r="H46" s="19">
        <f t="shared" ca="1" si="4"/>
        <v>0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0</v>
      </c>
      <c r="E47" s="18">
        <f t="shared" ca="1" si="5"/>
        <v>0</v>
      </c>
      <c r="F47" s="18">
        <f t="shared" ca="1" si="5"/>
        <v>0</v>
      </c>
      <c r="G47" s="18">
        <f t="shared" ca="1" si="5"/>
        <v>0</v>
      </c>
      <c r="H47" s="19">
        <f t="shared" ca="1" si="4"/>
        <v>0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8">
        <f t="shared" ca="1" si="5"/>
        <v>0</v>
      </c>
      <c r="F48" s="18">
        <f t="shared" ca="1" si="5"/>
        <v>0</v>
      </c>
      <c r="G48" s="18">
        <f t="shared" ca="1" si="5"/>
        <v>2557322.1100000045</v>
      </c>
      <c r="H48" s="19">
        <f t="shared" ca="1" si="4"/>
        <v>2557322.1100000045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23695670.199999999</v>
      </c>
      <c r="E49" s="18">
        <f t="shared" ca="1" si="5"/>
        <v>0</v>
      </c>
      <c r="F49" s="18">
        <f t="shared" ca="1" si="5"/>
        <v>0</v>
      </c>
      <c r="G49" s="18">
        <f t="shared" ca="1" si="5"/>
        <v>4467638.2300000004</v>
      </c>
      <c r="H49" s="19">
        <f t="shared" ca="1" si="4"/>
        <v>28163308.43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8">
        <f t="shared" ca="1" si="5"/>
        <v>0</v>
      </c>
      <c r="F50" s="18">
        <f t="shared" ca="1" si="5"/>
        <v>0</v>
      </c>
      <c r="G50" s="18">
        <f t="shared" ca="1" si="5"/>
        <v>0</v>
      </c>
      <c r="H50" s="19">
        <f t="shared" ref="H50" ca="1" si="6">+SUM(D50:G50)</f>
        <v>0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8">
        <f t="shared" ca="1" si="5"/>
        <v>0</v>
      </c>
      <c r="F51" s="18">
        <f t="shared" ca="1" si="5"/>
        <v>0</v>
      </c>
      <c r="G51" s="18">
        <f t="shared" ca="1" si="5"/>
        <v>0</v>
      </c>
      <c r="H51" s="19">
        <f t="shared" ref="H51" ca="1" si="7">+SUM(D51:G51)</f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8">
        <f t="shared" ca="1" si="5"/>
        <v>0</v>
      </c>
      <c r="F52" s="18">
        <f t="shared" ca="1" si="5"/>
        <v>0</v>
      </c>
      <c r="G52" s="18">
        <f t="shared" ca="1" si="5"/>
        <v>0</v>
      </c>
      <c r="H52" s="19">
        <f t="shared" ref="H52:H58" ca="1" si="8">+SUM(D52:G52)</f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8">
        <f t="shared" ca="1" si="5"/>
        <v>0</v>
      </c>
      <c r="F53" s="18">
        <f t="shared" ca="1" si="5"/>
        <v>0</v>
      </c>
      <c r="G53" s="18">
        <f t="shared" ca="1" si="5"/>
        <v>0</v>
      </c>
      <c r="H53" s="19">
        <f t="shared" ca="1" si="8"/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0</v>
      </c>
      <c r="E54" s="18">
        <f t="shared" ca="1" si="5"/>
        <v>0</v>
      </c>
      <c r="F54" s="18">
        <f t="shared" ca="1" si="5"/>
        <v>0</v>
      </c>
      <c r="G54" s="18">
        <f t="shared" ca="1" si="5"/>
        <v>0</v>
      </c>
      <c r="H54" s="19">
        <f t="shared" ca="1" si="8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8">
        <f t="shared" ca="1" si="5"/>
        <v>0</v>
      </c>
      <c r="F55" s="18">
        <f t="shared" ca="1" si="5"/>
        <v>0</v>
      </c>
      <c r="G55" s="18">
        <f t="shared" ca="1" si="5"/>
        <v>0</v>
      </c>
      <c r="H55" s="19">
        <f t="shared" ca="1" si="8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8">
        <f t="shared" ca="1" si="5"/>
        <v>0</v>
      </c>
      <c r="F56" s="18">
        <f t="shared" ca="1" si="5"/>
        <v>0</v>
      </c>
      <c r="G56" s="18">
        <f t="shared" ca="1" si="5"/>
        <v>0</v>
      </c>
      <c r="H56" s="19">
        <f t="shared" ca="1" si="8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8">
        <f t="shared" ca="1" si="5"/>
        <v>0</v>
      </c>
      <c r="F57" s="18">
        <f t="shared" ca="1" si="5"/>
        <v>0</v>
      </c>
      <c r="G57" s="18">
        <f t="shared" ca="1" si="5"/>
        <v>0</v>
      </c>
      <c r="H57" s="19">
        <f t="shared" ca="1" si="8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ref="D58:G72" ca="1" si="9">IFERROR(IF($C$2="Yurtiçi",INDIRECT("'"&amp;$B$2&amp;"'!"&amp;ADDRESS(MATCH($B58,INDIRECT("'"&amp;$B$2&amp;"'!$B$1:$B$1095"),0),MATCH(D$5,INDIRECT("'"&amp;$B$2&amp;"'!5:5"),0))),IF($C$2="Yurtdışı",INDIRECT("'"&amp;$B$2&amp;"'!"&amp;ADDRESS(MATCH($B58,INDIRECT("'"&amp;$B$2&amp;"'!$B$1:$B$1095"),0),MATCH(D$5,INDIRECT("'"&amp;$B$2&amp;"'!5:5"),0)+1)),INDIRECT("'"&amp;$B$2&amp;"'!"&amp;ADDRESS(MATCH($B58,INDIRECT("'"&amp;$B$2&amp;"'!$B$1:$B$1095"),0),MATCH(D$5,INDIRECT("'"&amp;$B$2&amp;"'!5:5"),0)))+INDIRECT("'"&amp;$B$2&amp;"'!"&amp;ADDRESS(MATCH($B58,INDIRECT("'"&amp;$B$2&amp;"'!$B$1:$B$1095"),0),MATCH(D$5,INDIRECT("'"&amp;$B$2&amp;"'!5:5"),0)+1)))),0)</f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9">
        <f t="shared" ca="1" si="8"/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8">
        <f t="shared" ca="1" si="9"/>
        <v>0</v>
      </c>
      <c r="G71" s="18">
        <f t="shared" ca="1" si="9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8">
        <f t="shared" ca="1" si="9"/>
        <v>0</v>
      </c>
      <c r="G72" s="18">
        <f t="shared" ca="1" si="9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302032992.71999997</v>
      </c>
      <c r="E73" s="48">
        <f ca="1">SUMIF($C$7:$C$72,"HD",E$7:E$72)</f>
        <v>59924941.537040994</v>
      </c>
      <c r="F73" s="48">
        <f ca="1">SUMIF($C$7:$C$72,"HD",F$7:F$72)</f>
        <v>11235841.879999999</v>
      </c>
      <c r="G73" s="48">
        <f ca="1">SUMIF($C$7:$C$72,"HD",G$7:G$72)</f>
        <v>244880672.45579949</v>
      </c>
      <c r="H73" s="48">
        <f ca="1">SUMIF($C$7:$C$72,"HD",H$7:H$72)</f>
        <v>618074448.59284043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302032992.71999997</v>
      </c>
      <c r="E75" s="48">
        <f ca="1">E73+E74</f>
        <v>59924941.537040994</v>
      </c>
      <c r="F75" s="48">
        <f ca="1">F73+F74</f>
        <v>11235841.879999999</v>
      </c>
      <c r="G75" s="48">
        <f ca="1">G73+G74</f>
        <v>244880672.45579949</v>
      </c>
      <c r="H75" s="48">
        <f ca="1">H73+H74</f>
        <v>618074448.59284043</v>
      </c>
    </row>
  </sheetData>
  <mergeCells count="1">
    <mergeCell ref="E2:G2"/>
  </mergeCells>
  <dataValidations count="2">
    <dataValidation type="list" allowBlank="1" showInputMessage="1" showErrorMessage="1" sqref="C2" xr:uid="{C59A9BEF-CC86-4D65-8FDE-E2E65D3254D5}">
      <formula1>"Toplam,Yurtiçi,Yurtdışı"</formula1>
    </dataValidation>
    <dataValidation type="list" allowBlank="1" showInputMessage="1" showErrorMessage="1" sqref="B2" xr:uid="{691D2843-57A1-40AB-8353-E10B64B53B71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FAB21-228B-49EC-A1F0-A15E55364766}">
  <dimension ref="A1:M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3" ht="15" customHeight="1">
      <c r="A1" s="1" t="s">
        <v>0</v>
      </c>
      <c r="B1" s="2"/>
      <c r="C1" s="2"/>
    </row>
    <row r="2" spans="1:13" ht="15" customHeight="1">
      <c r="A2" s="1" t="s">
        <v>351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3" ht="15" customHeight="1">
      <c r="A3" s="5" t="s">
        <v>362</v>
      </c>
      <c r="B3" s="2"/>
      <c r="C3" s="2"/>
    </row>
    <row r="4" spans="1:13" ht="22.5" customHeight="1"/>
    <row r="5" spans="1:13" ht="22.5" customHeight="1">
      <c r="D5" s="76">
        <v>702</v>
      </c>
      <c r="E5" s="76">
        <v>748</v>
      </c>
      <c r="F5" s="76">
        <v>749</v>
      </c>
      <c r="G5" s="76">
        <v>752</v>
      </c>
      <c r="H5" s="76">
        <v>753</v>
      </c>
      <c r="I5" s="76">
        <v>754</v>
      </c>
      <c r="J5" s="76">
        <v>757</v>
      </c>
      <c r="K5" s="76">
        <v>758</v>
      </c>
      <c r="L5" s="76">
        <v>759</v>
      </c>
      <c r="M5" s="77"/>
    </row>
    <row r="6" spans="1:13" ht="79.5" customHeight="1">
      <c r="A6" s="53" t="s">
        <v>141</v>
      </c>
      <c r="B6" s="53" t="s">
        <v>142</v>
      </c>
      <c r="C6" s="53" t="s">
        <v>143</v>
      </c>
      <c r="D6" s="54" t="s">
        <v>108</v>
      </c>
      <c r="E6" s="54" t="s">
        <v>109</v>
      </c>
      <c r="F6" s="54" t="s">
        <v>110</v>
      </c>
      <c r="G6" s="54" t="s">
        <v>111</v>
      </c>
      <c r="H6" s="54" t="s">
        <v>112</v>
      </c>
      <c r="I6" s="54" t="s">
        <v>113</v>
      </c>
      <c r="J6" s="54" t="s">
        <v>114</v>
      </c>
      <c r="K6" s="54" t="s">
        <v>115</v>
      </c>
      <c r="L6" s="54" t="s">
        <v>116</v>
      </c>
      <c r="M6" s="77" t="s">
        <v>352</v>
      </c>
    </row>
    <row r="7" spans="1:13" ht="12.75" customHeight="1">
      <c r="A7" s="55" t="s">
        <v>146</v>
      </c>
      <c r="B7" s="17">
        <v>1001</v>
      </c>
      <c r="C7" s="56" t="s">
        <v>147</v>
      </c>
      <c r="D7" s="18">
        <f t="shared" ref="D7:L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17230562.399999999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9">
        <f t="shared" ref="M7:M40" ca="1" si="1">+SUM(D7:L7)</f>
        <v>17230562.399999999</v>
      </c>
    </row>
    <row r="8" spans="1:13" ht="12.75" customHeight="1">
      <c r="A8" s="55" t="s">
        <v>149</v>
      </c>
      <c r="B8" s="17">
        <v>1003</v>
      </c>
      <c r="C8" s="56" t="s">
        <v>147</v>
      </c>
      <c r="D8" s="18">
        <f t="shared" ca="1" si="0"/>
        <v>586644772.84000003</v>
      </c>
      <c r="E8" s="18">
        <f t="shared" ca="1" si="0"/>
        <v>229693029.03999999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32251016.850000001</v>
      </c>
      <c r="M8" s="19">
        <f t="shared" ca="1" si="1"/>
        <v>848588818.73000002</v>
      </c>
    </row>
    <row r="9" spans="1:13" ht="12.75" customHeight="1">
      <c r="A9" s="55" t="s">
        <v>151</v>
      </c>
      <c r="B9" s="17">
        <v>1004</v>
      </c>
      <c r="C9" s="56" t="s">
        <v>147</v>
      </c>
      <c r="D9" s="18">
        <f t="shared" ca="1" si="0"/>
        <v>528998018.75999999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14098586.57</v>
      </c>
      <c r="M9" s="19">
        <f t="shared" ca="1" si="1"/>
        <v>543096605.33000004</v>
      </c>
    </row>
    <row r="10" spans="1:13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130126629.54000001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136563774.790001</v>
      </c>
      <c r="M10" s="19">
        <f t="shared" ca="1" si="1"/>
        <v>266690404.330001</v>
      </c>
    </row>
    <row r="11" spans="1:13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8">
        <f t="shared" ca="1" si="0"/>
        <v>76933.119999999995</v>
      </c>
      <c r="L11" s="18">
        <f t="shared" ca="1" si="0"/>
        <v>0</v>
      </c>
      <c r="M11" s="19">
        <f t="shared" ca="1" si="1"/>
        <v>76933.119999999995</v>
      </c>
    </row>
    <row r="12" spans="1:13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9">
        <f t="shared" ca="1" si="1"/>
        <v>0</v>
      </c>
    </row>
    <row r="13" spans="1:13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53363792.429999992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9">
        <f t="shared" ca="1" si="1"/>
        <v>53363792.429999992</v>
      </c>
    </row>
    <row r="14" spans="1:13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1701023124.8299999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18243669.559999999</v>
      </c>
      <c r="M14" s="19">
        <f t="shared" ca="1" si="1"/>
        <v>1719266794.3899999</v>
      </c>
    </row>
    <row r="15" spans="1:13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1355122.603639937</v>
      </c>
      <c r="L15" s="18">
        <f t="shared" ca="1" si="0"/>
        <v>39617238.117284097</v>
      </c>
      <c r="M15" s="19">
        <f t="shared" ca="1" si="1"/>
        <v>40972360.720924035</v>
      </c>
    </row>
    <row r="16" spans="1:13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9">
        <f t="shared" ca="1" si="1"/>
        <v>0</v>
      </c>
    </row>
    <row r="17" spans="1:13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43582733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9">
        <f t="shared" ca="1" si="1"/>
        <v>43582733</v>
      </c>
    </row>
    <row r="18" spans="1:13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24231148.029999997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9">
        <f t="shared" ca="1" si="1"/>
        <v>24231148.029999997</v>
      </c>
    </row>
    <row r="19" spans="1:13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9">
        <f t="shared" ca="1" si="1"/>
        <v>0</v>
      </c>
    </row>
    <row r="20" spans="1:13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11392.69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1904530.64</v>
      </c>
      <c r="M20" s="19">
        <f t="shared" ca="1" si="1"/>
        <v>1915923.3299999998</v>
      </c>
    </row>
    <row r="21" spans="1:13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8">
        <f t="shared" ca="1" si="0"/>
        <v>9383.59</v>
      </c>
      <c r="L21" s="18">
        <f t="shared" ca="1" si="0"/>
        <v>4421.54</v>
      </c>
      <c r="M21" s="19">
        <f t="shared" ca="1" si="1"/>
        <v>13805.130000000001</v>
      </c>
    </row>
    <row r="22" spans="1:13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80067836.819999993</v>
      </c>
      <c r="E22" s="18">
        <f t="shared" ca="1" si="0"/>
        <v>0</v>
      </c>
      <c r="F22" s="18">
        <f t="shared" ca="1" si="0"/>
        <v>5204571.7699999996</v>
      </c>
      <c r="G22" s="18">
        <f t="shared" ca="1" si="0"/>
        <v>0</v>
      </c>
      <c r="H22" s="18">
        <f t="shared" ca="1" si="0"/>
        <v>0</v>
      </c>
      <c r="I22" s="18">
        <f t="shared" ca="1" si="0"/>
        <v>3876375.7</v>
      </c>
      <c r="J22" s="18">
        <f t="shared" ca="1" si="0"/>
        <v>0</v>
      </c>
      <c r="K22" s="18">
        <f t="shared" ca="1" si="0"/>
        <v>16475371.060000001</v>
      </c>
      <c r="L22" s="18">
        <f t="shared" ca="1" si="0"/>
        <v>0</v>
      </c>
      <c r="M22" s="19">
        <f t="shared" ca="1" si="1"/>
        <v>105624155.34999999</v>
      </c>
    </row>
    <row r="23" spans="1:13" ht="12.75" customHeight="1">
      <c r="A23" s="55" t="s">
        <v>179</v>
      </c>
      <c r="B23" s="17">
        <v>1022</v>
      </c>
      <c r="C23" s="56" t="s">
        <v>147</v>
      </c>
      <c r="D23" s="18">
        <f t="shared" ref="D23:L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41577.06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8">
        <f t="shared" ca="1" si="2"/>
        <v>0</v>
      </c>
      <c r="L23" s="18">
        <f t="shared" ca="1" si="2"/>
        <v>0</v>
      </c>
      <c r="M23" s="19">
        <f t="shared" ca="1" si="1"/>
        <v>41577.06</v>
      </c>
    </row>
    <row r="24" spans="1:13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12764853.02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8">
        <f t="shared" ca="1" si="2"/>
        <v>0</v>
      </c>
      <c r="L24" s="18">
        <f t="shared" ca="1" si="2"/>
        <v>0</v>
      </c>
      <c r="M24" s="19">
        <f t="shared" ca="1" si="1"/>
        <v>12764853.02</v>
      </c>
    </row>
    <row r="25" spans="1:13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147776.86385300002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8">
        <f t="shared" ca="1" si="2"/>
        <v>0</v>
      </c>
      <c r="L25" s="18">
        <f t="shared" ca="1" si="2"/>
        <v>0</v>
      </c>
      <c r="M25" s="19">
        <f t="shared" ca="1" si="1"/>
        <v>147776.86385300002</v>
      </c>
    </row>
    <row r="26" spans="1:13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10572630.439999999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8">
        <f t="shared" ca="1" si="2"/>
        <v>0</v>
      </c>
      <c r="L26" s="18">
        <f t="shared" ca="1" si="2"/>
        <v>0</v>
      </c>
      <c r="M26" s="19">
        <f t="shared" ca="1" si="1"/>
        <v>10572630.439999999</v>
      </c>
    </row>
    <row r="27" spans="1:13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24098878.189999998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8">
        <f t="shared" ca="1" si="2"/>
        <v>0</v>
      </c>
      <c r="L27" s="18">
        <f t="shared" ca="1" si="2"/>
        <v>28045328.210000001</v>
      </c>
      <c r="M27" s="19">
        <f t="shared" ca="1" si="1"/>
        <v>52144206.399999999</v>
      </c>
    </row>
    <row r="28" spans="1:13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45539.78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8">
        <f t="shared" ca="1" si="2"/>
        <v>6096825.8499999996</v>
      </c>
      <c r="M28" s="19">
        <f t="shared" ca="1" si="1"/>
        <v>6142365.6299999999</v>
      </c>
    </row>
    <row r="29" spans="1:13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377882973.17439997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8">
        <f t="shared" ca="1" si="2"/>
        <v>0</v>
      </c>
      <c r="L29" s="18">
        <f t="shared" ca="1" si="2"/>
        <v>0</v>
      </c>
      <c r="M29" s="19">
        <f t="shared" ca="1" si="1"/>
        <v>377882973.17439997</v>
      </c>
    </row>
    <row r="30" spans="1:13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2219965.92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8">
        <f t="shared" ca="1" si="2"/>
        <v>0</v>
      </c>
      <c r="L30" s="18">
        <f t="shared" ca="1" si="2"/>
        <v>0</v>
      </c>
      <c r="M30" s="19">
        <f t="shared" ca="1" si="1"/>
        <v>2219965.92</v>
      </c>
    </row>
    <row r="31" spans="1:13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146820016.04757702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8">
        <f t="shared" ca="1" si="2"/>
        <v>1436658.44</v>
      </c>
      <c r="L31" s="18">
        <f t="shared" ca="1" si="2"/>
        <v>0</v>
      </c>
      <c r="M31" s="19">
        <f t="shared" ca="1" si="1"/>
        <v>148256674.48757702</v>
      </c>
    </row>
    <row r="32" spans="1:13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3015907.9299999997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8">
        <f t="shared" ca="1" si="2"/>
        <v>0</v>
      </c>
      <c r="L32" s="18">
        <f t="shared" ca="1" si="2"/>
        <v>0</v>
      </c>
      <c r="M32" s="19">
        <f t="shared" ca="1" si="1"/>
        <v>3015907.9299999997</v>
      </c>
    </row>
    <row r="33" spans="1:13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1219.25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8">
        <f t="shared" ca="1" si="2"/>
        <v>0</v>
      </c>
      <c r="L33" s="18">
        <f t="shared" ca="1" si="2"/>
        <v>66407.809999999969</v>
      </c>
      <c r="M33" s="19">
        <f t="shared" ca="1" si="1"/>
        <v>67627.059999999969</v>
      </c>
    </row>
    <row r="34" spans="1:13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377289682.07000005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8">
        <f t="shared" ca="1" si="2"/>
        <v>0</v>
      </c>
      <c r="M34" s="19">
        <f t="shared" ca="1" si="1"/>
        <v>377289682.07000005</v>
      </c>
    </row>
    <row r="35" spans="1:13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8">
        <f t="shared" ca="1" si="2"/>
        <v>0</v>
      </c>
      <c r="M35" s="19">
        <f t="shared" ca="1" si="1"/>
        <v>0</v>
      </c>
    </row>
    <row r="36" spans="1:13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8">
        <f t="shared" ca="1" si="2"/>
        <v>0</v>
      </c>
      <c r="M36" s="19">
        <f t="shared" ca="1" si="1"/>
        <v>0</v>
      </c>
    </row>
    <row r="37" spans="1:13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5309841.67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940224.72</v>
      </c>
      <c r="K37" s="18">
        <f t="shared" ca="1" si="2"/>
        <v>0</v>
      </c>
      <c r="L37" s="18">
        <f t="shared" ca="1" si="2"/>
        <v>0</v>
      </c>
      <c r="M37" s="19">
        <f t="shared" ca="1" si="1"/>
        <v>6250066.3899999997</v>
      </c>
    </row>
    <row r="38" spans="1:13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8">
        <f t="shared" ca="1" si="2"/>
        <v>0</v>
      </c>
      <c r="M38" s="19">
        <f t="shared" ca="1" si="1"/>
        <v>0</v>
      </c>
    </row>
    <row r="39" spans="1:13" ht="12.75" customHeight="1">
      <c r="A39" s="55" t="s">
        <v>211</v>
      </c>
      <c r="B39" s="17">
        <v>1045</v>
      </c>
      <c r="C39" s="56" t="s">
        <v>147</v>
      </c>
      <c r="D39" s="18">
        <f t="shared" ref="D39:L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6790529.0899999999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8">
        <f t="shared" ca="1" si="3"/>
        <v>0</v>
      </c>
      <c r="L39" s="18">
        <f t="shared" ca="1" si="3"/>
        <v>153729.47999999998</v>
      </c>
      <c r="M39" s="19">
        <f t="shared" ca="1" si="1"/>
        <v>6944258.5700000003</v>
      </c>
    </row>
    <row r="40" spans="1:13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330628.59999999998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8">
        <f t="shared" ca="1" si="3"/>
        <v>0</v>
      </c>
      <c r="L40" s="18">
        <f t="shared" ca="1" si="3"/>
        <v>0</v>
      </c>
      <c r="M40" s="19">
        <f t="shared" ca="1" si="1"/>
        <v>330628.59999999998</v>
      </c>
    </row>
    <row r="41" spans="1:13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8">
        <f t="shared" ca="1" si="3"/>
        <v>8496.2599999993745</v>
      </c>
      <c r="L41" s="18">
        <f t="shared" ca="1" si="3"/>
        <v>0</v>
      </c>
      <c r="M41" s="19">
        <f t="shared" ref="M41" ca="1" si="4">+SUM(D41:L41)</f>
        <v>8496.2599999993745</v>
      </c>
    </row>
    <row r="42" spans="1:13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86.02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8">
        <f t="shared" ca="1" si="3"/>
        <v>0</v>
      </c>
      <c r="L42" s="18">
        <f t="shared" ca="1" si="3"/>
        <v>0</v>
      </c>
      <c r="M42" s="19">
        <f t="shared" ref="M42:M48" ca="1" si="5">+SUM(D42:L42)</f>
        <v>86.02</v>
      </c>
    </row>
    <row r="43" spans="1:13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-171.39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8">
        <f t="shared" ca="1" si="3"/>
        <v>-28.240000000000002</v>
      </c>
      <c r="L43" s="18">
        <f t="shared" ca="1" si="3"/>
        <v>0</v>
      </c>
      <c r="M43" s="19">
        <f t="shared" ca="1" si="5"/>
        <v>-199.63</v>
      </c>
    </row>
    <row r="44" spans="1:13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38509.479999999996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8">
        <f t="shared" ca="1" si="3"/>
        <v>360.29999999999995</v>
      </c>
      <c r="L44" s="18">
        <f t="shared" ca="1" si="3"/>
        <v>0</v>
      </c>
      <c r="M44" s="19">
        <f t="shared" ca="1" si="5"/>
        <v>38869.78</v>
      </c>
    </row>
    <row r="45" spans="1:13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8">
        <f t="shared" ca="1" si="3"/>
        <v>435500.37</v>
      </c>
      <c r="L45" s="18">
        <f t="shared" ca="1" si="3"/>
        <v>0</v>
      </c>
      <c r="M45" s="19">
        <f t="shared" ca="1" si="5"/>
        <v>435500.37</v>
      </c>
    </row>
    <row r="46" spans="1:13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8">
        <f t="shared" ca="1" si="3"/>
        <v>0</v>
      </c>
      <c r="L46" s="18">
        <f t="shared" ca="1" si="3"/>
        <v>0</v>
      </c>
      <c r="M46" s="19">
        <f t="shared" ca="1" si="5"/>
        <v>0</v>
      </c>
    </row>
    <row r="47" spans="1:13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8">
        <f t="shared" ca="1" si="3"/>
        <v>0</v>
      </c>
      <c r="L47" s="18">
        <f t="shared" ca="1" si="3"/>
        <v>0</v>
      </c>
      <c r="M47" s="19">
        <f t="shared" ca="1" si="5"/>
        <v>0</v>
      </c>
    </row>
    <row r="48" spans="1:13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93640.710000000152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8">
        <f t="shared" ca="1" si="3"/>
        <v>0</v>
      </c>
      <c r="L48" s="18">
        <f t="shared" ca="1" si="3"/>
        <v>0</v>
      </c>
      <c r="M48" s="19">
        <f t="shared" ca="1" si="5"/>
        <v>93640.710000000152</v>
      </c>
    </row>
    <row r="49" spans="1:13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8">
        <f t="shared" ca="1" si="3"/>
        <v>262.97000000000003</v>
      </c>
      <c r="L49" s="18">
        <f t="shared" ca="1" si="3"/>
        <v>50540916.460000001</v>
      </c>
      <c r="M49" s="19">
        <f t="shared" ref="M49" ca="1" si="6">+SUM(D49:L49)</f>
        <v>50541179.43</v>
      </c>
    </row>
    <row r="50" spans="1:13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8">
        <f t="shared" ca="1" si="3"/>
        <v>0</v>
      </c>
      <c r="L50" s="18">
        <f t="shared" ca="1" si="3"/>
        <v>73689712.5</v>
      </c>
      <c r="M50" s="19">
        <f t="shared" ref="M50:M53" ca="1" si="7">+SUM(D50:L50)</f>
        <v>73689712.5</v>
      </c>
    </row>
    <row r="51" spans="1:13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8">
        <f t="shared" ca="1" si="3"/>
        <v>0</v>
      </c>
      <c r="L51" s="18">
        <f t="shared" ca="1" si="3"/>
        <v>0</v>
      </c>
      <c r="M51" s="19">
        <f t="shared" ca="1" si="7"/>
        <v>0</v>
      </c>
    </row>
    <row r="52" spans="1:13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8">
        <f t="shared" ca="1" si="3"/>
        <v>0</v>
      </c>
      <c r="L52" s="18">
        <f t="shared" ca="1" si="3"/>
        <v>0</v>
      </c>
      <c r="M52" s="19">
        <f t="shared" ca="1" si="7"/>
        <v>0</v>
      </c>
    </row>
    <row r="53" spans="1:13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8">
        <f t="shared" ca="1" si="3"/>
        <v>0</v>
      </c>
      <c r="L53" s="18">
        <f t="shared" ca="1" si="3"/>
        <v>0</v>
      </c>
      <c r="M53" s="19">
        <f t="shared" ca="1" si="7"/>
        <v>0</v>
      </c>
    </row>
    <row r="54" spans="1:13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8">
        <f t="shared" ca="1" si="3"/>
        <v>0</v>
      </c>
      <c r="L54" s="18">
        <f t="shared" ca="1" si="3"/>
        <v>0</v>
      </c>
      <c r="M54" s="19">
        <f ca="1">+SUM(D54:L54)</f>
        <v>0</v>
      </c>
    </row>
    <row r="55" spans="1:13" ht="12.75" customHeight="1">
      <c r="A55" s="55" t="s">
        <v>244</v>
      </c>
      <c r="B55" s="17">
        <v>2005</v>
      </c>
      <c r="C55" s="56" t="s">
        <v>242</v>
      </c>
      <c r="D55" s="18">
        <f t="shared" ref="D55:L70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8">
        <f t="shared" ca="1" si="8"/>
        <v>0</v>
      </c>
      <c r="I55" s="18">
        <f t="shared" ca="1" si="8"/>
        <v>0</v>
      </c>
      <c r="J55" s="18">
        <f t="shared" ca="1" si="8"/>
        <v>0</v>
      </c>
      <c r="K55" s="18">
        <f t="shared" ca="1" si="8"/>
        <v>0</v>
      </c>
      <c r="L55" s="18">
        <f t="shared" ca="1" si="8"/>
        <v>0</v>
      </c>
      <c r="M55" s="19">
        <f ca="1">+SUM(D55:L55)</f>
        <v>0</v>
      </c>
    </row>
    <row r="56" spans="1:13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8">
        <f t="shared" ca="1" si="8"/>
        <v>0</v>
      </c>
      <c r="I56" s="18">
        <f t="shared" ca="1" si="8"/>
        <v>0</v>
      </c>
      <c r="J56" s="18">
        <f t="shared" ca="1" si="8"/>
        <v>0</v>
      </c>
      <c r="K56" s="18">
        <f t="shared" ca="1" si="8"/>
        <v>0</v>
      </c>
      <c r="L56" s="18">
        <f t="shared" ca="1" si="8"/>
        <v>0</v>
      </c>
      <c r="M56" s="19">
        <f ca="1">+SUM(D56:L56)</f>
        <v>0</v>
      </c>
    </row>
    <row r="57" spans="1:13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8">
        <f t="shared" ca="1" si="8"/>
        <v>0</v>
      </c>
      <c r="I57" s="18">
        <f t="shared" ca="1" si="8"/>
        <v>0</v>
      </c>
      <c r="J57" s="18">
        <f t="shared" ca="1" si="8"/>
        <v>0</v>
      </c>
      <c r="K57" s="18">
        <f t="shared" ca="1" si="8"/>
        <v>0</v>
      </c>
      <c r="L57" s="18">
        <f t="shared" ca="1" si="8"/>
        <v>0</v>
      </c>
      <c r="M57" s="19">
        <f ca="1">+SUM(D57:L57)</f>
        <v>0</v>
      </c>
    </row>
    <row r="58" spans="1:13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8">
        <f t="shared" ca="1" si="8"/>
        <v>0</v>
      </c>
      <c r="I58" s="18">
        <f t="shared" ca="1" si="8"/>
        <v>0</v>
      </c>
      <c r="J58" s="18">
        <f t="shared" ca="1" si="8"/>
        <v>0</v>
      </c>
      <c r="K58" s="18">
        <f t="shared" ca="1" si="8"/>
        <v>0</v>
      </c>
      <c r="L58" s="18">
        <f t="shared" ca="1" si="8"/>
        <v>0</v>
      </c>
      <c r="M58" s="19">
        <f ca="1">+SUM(D58:L58)</f>
        <v>0</v>
      </c>
    </row>
    <row r="59" spans="1:13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8">
        <f t="shared" ca="1" si="8"/>
        <v>0</v>
      </c>
      <c r="I59" s="18">
        <f t="shared" ca="1" si="8"/>
        <v>0</v>
      </c>
      <c r="J59" s="18">
        <f t="shared" ca="1" si="8"/>
        <v>0</v>
      </c>
      <c r="K59" s="18">
        <f t="shared" ca="1" si="8"/>
        <v>0</v>
      </c>
      <c r="L59" s="18">
        <f t="shared" ca="1" si="8"/>
        <v>0</v>
      </c>
      <c r="M59" s="19">
        <f t="shared" ref="M59:M72" ca="1" si="9">+SUM(D59:L59)</f>
        <v>0</v>
      </c>
    </row>
    <row r="60" spans="1:13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8">
        <f t="shared" ca="1" si="8"/>
        <v>0</v>
      </c>
      <c r="I60" s="18">
        <f t="shared" ca="1" si="8"/>
        <v>0</v>
      </c>
      <c r="J60" s="18">
        <f t="shared" ca="1" si="8"/>
        <v>0</v>
      </c>
      <c r="K60" s="18">
        <f t="shared" ca="1" si="8"/>
        <v>0</v>
      </c>
      <c r="L60" s="18">
        <f t="shared" ca="1" si="8"/>
        <v>0</v>
      </c>
      <c r="M60" s="19">
        <f t="shared" ca="1" si="9"/>
        <v>0</v>
      </c>
    </row>
    <row r="61" spans="1:13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8">
        <f t="shared" ca="1" si="8"/>
        <v>0</v>
      </c>
      <c r="I61" s="18">
        <f t="shared" ca="1" si="8"/>
        <v>0</v>
      </c>
      <c r="J61" s="18">
        <f t="shared" ca="1" si="8"/>
        <v>0</v>
      </c>
      <c r="K61" s="18">
        <f t="shared" ca="1" si="8"/>
        <v>0</v>
      </c>
      <c r="L61" s="18">
        <f t="shared" ca="1" si="8"/>
        <v>0</v>
      </c>
      <c r="M61" s="19">
        <f t="shared" ca="1" si="9"/>
        <v>0</v>
      </c>
    </row>
    <row r="62" spans="1:13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8">
        <f t="shared" ca="1" si="8"/>
        <v>0</v>
      </c>
      <c r="I62" s="18">
        <f t="shared" ca="1" si="8"/>
        <v>0</v>
      </c>
      <c r="J62" s="18">
        <f t="shared" ca="1" si="8"/>
        <v>0</v>
      </c>
      <c r="K62" s="18">
        <f t="shared" ca="1" si="8"/>
        <v>0</v>
      </c>
      <c r="L62" s="18">
        <f t="shared" ca="1" si="8"/>
        <v>0</v>
      </c>
      <c r="M62" s="19">
        <f t="shared" ca="1" si="9"/>
        <v>0</v>
      </c>
    </row>
    <row r="63" spans="1:13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8">
        <f t="shared" ca="1" si="8"/>
        <v>0</v>
      </c>
      <c r="I63" s="18">
        <f t="shared" ca="1" si="8"/>
        <v>0</v>
      </c>
      <c r="J63" s="18">
        <f t="shared" ca="1" si="8"/>
        <v>0</v>
      </c>
      <c r="K63" s="18">
        <f t="shared" ca="1" si="8"/>
        <v>0</v>
      </c>
      <c r="L63" s="18">
        <f t="shared" ca="1" si="8"/>
        <v>0</v>
      </c>
      <c r="M63" s="19">
        <f t="shared" ca="1" si="9"/>
        <v>0</v>
      </c>
    </row>
    <row r="64" spans="1:13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8">
        <f t="shared" ca="1" si="8"/>
        <v>0</v>
      </c>
      <c r="I64" s="18">
        <f t="shared" ca="1" si="8"/>
        <v>0</v>
      </c>
      <c r="J64" s="18">
        <f t="shared" ca="1" si="8"/>
        <v>0</v>
      </c>
      <c r="K64" s="18">
        <f t="shared" ca="1" si="8"/>
        <v>0</v>
      </c>
      <c r="L64" s="18">
        <f t="shared" ca="1" si="8"/>
        <v>0</v>
      </c>
      <c r="M64" s="19">
        <f t="shared" ca="1" si="9"/>
        <v>0</v>
      </c>
    </row>
    <row r="65" spans="1:13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8">
        <f t="shared" ca="1" si="8"/>
        <v>0</v>
      </c>
      <c r="I65" s="18">
        <f t="shared" ca="1" si="8"/>
        <v>0</v>
      </c>
      <c r="J65" s="18">
        <f t="shared" ca="1" si="8"/>
        <v>0</v>
      </c>
      <c r="K65" s="18">
        <f t="shared" ca="1" si="8"/>
        <v>0</v>
      </c>
      <c r="L65" s="18">
        <f t="shared" ca="1" si="8"/>
        <v>0</v>
      </c>
      <c r="M65" s="19">
        <f t="shared" ca="1" si="9"/>
        <v>0</v>
      </c>
    </row>
    <row r="66" spans="1:13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8">
        <f t="shared" ca="1" si="8"/>
        <v>0</v>
      </c>
      <c r="I66" s="18">
        <f t="shared" ca="1" si="8"/>
        <v>0</v>
      </c>
      <c r="J66" s="18">
        <f t="shared" ca="1" si="8"/>
        <v>0</v>
      </c>
      <c r="K66" s="18">
        <f t="shared" ca="1" si="8"/>
        <v>0</v>
      </c>
      <c r="L66" s="18">
        <f t="shared" ca="1" si="8"/>
        <v>0</v>
      </c>
      <c r="M66" s="19">
        <f t="shared" ca="1" si="9"/>
        <v>0</v>
      </c>
    </row>
    <row r="67" spans="1:13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8">
        <f t="shared" ca="1" si="8"/>
        <v>0</v>
      </c>
      <c r="I67" s="18">
        <f t="shared" ca="1" si="8"/>
        <v>0</v>
      </c>
      <c r="J67" s="18">
        <f t="shared" ca="1" si="8"/>
        <v>0</v>
      </c>
      <c r="K67" s="18">
        <f t="shared" ca="1" si="8"/>
        <v>0</v>
      </c>
      <c r="L67" s="18">
        <f t="shared" ca="1" si="8"/>
        <v>0</v>
      </c>
      <c r="M67" s="19">
        <f t="shared" ca="1" si="9"/>
        <v>0</v>
      </c>
    </row>
    <row r="68" spans="1:13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8">
        <f t="shared" ca="1" si="8"/>
        <v>0</v>
      </c>
      <c r="I68" s="18">
        <f t="shared" ca="1" si="8"/>
        <v>0</v>
      </c>
      <c r="J68" s="18">
        <f t="shared" ca="1" si="8"/>
        <v>0</v>
      </c>
      <c r="K68" s="18">
        <f t="shared" ca="1" si="8"/>
        <v>0</v>
      </c>
      <c r="L68" s="18">
        <f t="shared" ca="1" si="8"/>
        <v>0</v>
      </c>
      <c r="M68" s="19">
        <f t="shared" ca="1" si="9"/>
        <v>0</v>
      </c>
    </row>
    <row r="69" spans="1:13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8">
        <f t="shared" ca="1" si="8"/>
        <v>0</v>
      </c>
      <c r="H69" s="18">
        <f t="shared" ca="1" si="8"/>
        <v>0</v>
      </c>
      <c r="I69" s="18">
        <f t="shared" ca="1" si="8"/>
        <v>0</v>
      </c>
      <c r="J69" s="18">
        <f t="shared" ca="1" si="8"/>
        <v>0</v>
      </c>
      <c r="K69" s="18">
        <f t="shared" ca="1" si="8"/>
        <v>0</v>
      </c>
      <c r="L69" s="18">
        <f t="shared" ca="1" si="8"/>
        <v>0</v>
      </c>
      <c r="M69" s="19">
        <f t="shared" ca="1" si="9"/>
        <v>0</v>
      </c>
    </row>
    <row r="70" spans="1:13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8">
        <f t="shared" ca="1" si="8"/>
        <v>0</v>
      </c>
      <c r="H70" s="18">
        <f t="shared" ca="1" si="8"/>
        <v>0</v>
      </c>
      <c r="I70" s="18">
        <f t="shared" ca="1" si="8"/>
        <v>0</v>
      </c>
      <c r="J70" s="18">
        <f t="shared" ca="1" si="8"/>
        <v>0</v>
      </c>
      <c r="K70" s="18">
        <f t="shared" ca="1" si="8"/>
        <v>0</v>
      </c>
      <c r="L70" s="18">
        <f t="shared" ca="1" si="8"/>
        <v>0</v>
      </c>
      <c r="M70" s="19">
        <f t="shared" ca="1" si="9"/>
        <v>0</v>
      </c>
    </row>
    <row r="71" spans="1:13" ht="12.75" customHeight="1">
      <c r="A71" s="55" t="s">
        <v>277</v>
      </c>
      <c r="B71" s="17">
        <v>3017</v>
      </c>
      <c r="C71" s="56" t="s">
        <v>247</v>
      </c>
      <c r="D71" s="18">
        <f t="shared" ref="D71:L72" ca="1" si="10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0"/>
        <v>0</v>
      </c>
      <c r="F71" s="18">
        <f t="shared" ca="1" si="10"/>
        <v>0</v>
      </c>
      <c r="G71" s="18">
        <f t="shared" ca="1" si="10"/>
        <v>0</v>
      </c>
      <c r="H71" s="18">
        <f t="shared" ca="1" si="10"/>
        <v>0</v>
      </c>
      <c r="I71" s="18">
        <f t="shared" ca="1" si="10"/>
        <v>0</v>
      </c>
      <c r="J71" s="18">
        <f t="shared" ca="1" si="10"/>
        <v>0</v>
      </c>
      <c r="K71" s="18">
        <f t="shared" ca="1" si="10"/>
        <v>0</v>
      </c>
      <c r="L71" s="18">
        <f t="shared" ca="1" si="10"/>
        <v>0</v>
      </c>
      <c r="M71" s="19">
        <f t="shared" ca="1" si="9"/>
        <v>0</v>
      </c>
    </row>
    <row r="72" spans="1:13" ht="12.75" customHeight="1">
      <c r="A72" s="55" t="s">
        <v>279</v>
      </c>
      <c r="B72" s="17">
        <v>3018</v>
      </c>
      <c r="C72" s="56" t="s">
        <v>247</v>
      </c>
      <c r="D72" s="18">
        <f t="shared" ca="1" si="10"/>
        <v>0</v>
      </c>
      <c r="E72" s="18">
        <f t="shared" ca="1" si="10"/>
        <v>0</v>
      </c>
      <c r="F72" s="18">
        <f t="shared" ca="1" si="10"/>
        <v>0</v>
      </c>
      <c r="G72" s="18">
        <f t="shared" ca="1" si="10"/>
        <v>0</v>
      </c>
      <c r="H72" s="18">
        <f t="shared" ca="1" si="10"/>
        <v>0</v>
      </c>
      <c r="I72" s="18">
        <f t="shared" ca="1" si="10"/>
        <v>0</v>
      </c>
      <c r="J72" s="18">
        <f t="shared" ca="1" si="10"/>
        <v>0</v>
      </c>
      <c r="K72" s="18">
        <f t="shared" ca="1" si="10"/>
        <v>0</v>
      </c>
      <c r="L72" s="18">
        <f t="shared" ca="1" si="10"/>
        <v>0</v>
      </c>
      <c r="M72" s="19">
        <f t="shared" ca="1" si="9"/>
        <v>0</v>
      </c>
    </row>
    <row r="73" spans="1:13" ht="13.8">
      <c r="A73" s="57" t="s">
        <v>281</v>
      </c>
      <c r="B73" s="47">
        <v>9000</v>
      </c>
      <c r="C73" s="56" t="s">
        <v>282</v>
      </c>
      <c r="D73" s="48">
        <f t="shared" ref="D73:M73" ca="1" si="11">SUMIF($C$7:$C$72,"HD",D$7:D$72)</f>
        <v>4132698555.4858308</v>
      </c>
      <c r="E73" s="48">
        <f t="shared" ca="1" si="11"/>
        <v>229738568.81999999</v>
      </c>
      <c r="F73" s="48">
        <f t="shared" ca="1" si="11"/>
        <v>5204571.7699999996</v>
      </c>
      <c r="G73" s="48">
        <f t="shared" ca="1" si="11"/>
        <v>0</v>
      </c>
      <c r="H73" s="48">
        <f t="shared" ca="1" si="11"/>
        <v>0</v>
      </c>
      <c r="I73" s="48">
        <f t="shared" ca="1" si="11"/>
        <v>3876375.7</v>
      </c>
      <c r="J73" s="48">
        <f t="shared" ca="1" si="11"/>
        <v>940224.72</v>
      </c>
      <c r="K73" s="48">
        <f t="shared" ca="1" si="11"/>
        <v>19798060.473639939</v>
      </c>
      <c r="L73" s="48">
        <f t="shared" ca="1" si="11"/>
        <v>401276158.37728506</v>
      </c>
      <c r="M73" s="48">
        <f t="shared" ca="1" si="11"/>
        <v>4793532515.346755</v>
      </c>
    </row>
    <row r="74" spans="1:13" ht="13.8">
      <c r="A74" s="57" t="s">
        <v>284</v>
      </c>
      <c r="B74" s="47">
        <v>9001</v>
      </c>
      <c r="C74" s="56" t="s">
        <v>285</v>
      </c>
      <c r="D74" s="48">
        <f t="shared" ref="D74:M74" ca="1" si="12">SUMIF($C$7:$C$72,"H",D$7:D$72)+SUMIF($C$7:$C$72,"E",D$7:D$72)</f>
        <v>0</v>
      </c>
      <c r="E74" s="48">
        <f t="shared" ca="1" si="12"/>
        <v>0</v>
      </c>
      <c r="F74" s="48">
        <f t="shared" ca="1" si="12"/>
        <v>0</v>
      </c>
      <c r="G74" s="48">
        <f t="shared" ca="1" si="12"/>
        <v>0</v>
      </c>
      <c r="H74" s="48">
        <f t="shared" ca="1" si="12"/>
        <v>0</v>
      </c>
      <c r="I74" s="48">
        <f t="shared" ca="1" si="12"/>
        <v>0</v>
      </c>
      <c r="J74" s="48">
        <f t="shared" ca="1" si="12"/>
        <v>0</v>
      </c>
      <c r="K74" s="48">
        <f t="shared" ca="1" si="12"/>
        <v>0</v>
      </c>
      <c r="L74" s="48">
        <f t="shared" ca="1" si="12"/>
        <v>0</v>
      </c>
      <c r="M74" s="48">
        <f t="shared" ca="1" si="12"/>
        <v>0</v>
      </c>
    </row>
    <row r="75" spans="1:13" ht="13.8">
      <c r="A75" s="57" t="s">
        <v>287</v>
      </c>
      <c r="B75" s="47">
        <v>9003</v>
      </c>
      <c r="C75" s="56" t="s">
        <v>288</v>
      </c>
      <c r="D75" s="48">
        <f t="shared" ref="D75:M75" ca="1" si="13">D73+D74</f>
        <v>4132698555.4858308</v>
      </c>
      <c r="E75" s="48">
        <f t="shared" ca="1" si="13"/>
        <v>229738568.81999999</v>
      </c>
      <c r="F75" s="48">
        <f t="shared" ca="1" si="13"/>
        <v>5204571.7699999996</v>
      </c>
      <c r="G75" s="48">
        <f t="shared" ca="1" si="13"/>
        <v>0</v>
      </c>
      <c r="H75" s="48">
        <f t="shared" ca="1" si="13"/>
        <v>0</v>
      </c>
      <c r="I75" s="48">
        <f t="shared" ca="1" si="13"/>
        <v>3876375.7</v>
      </c>
      <c r="J75" s="48">
        <f t="shared" ca="1" si="13"/>
        <v>940224.72</v>
      </c>
      <c r="K75" s="48">
        <f t="shared" ca="1" si="13"/>
        <v>19798060.473639939</v>
      </c>
      <c r="L75" s="48">
        <f t="shared" ca="1" si="13"/>
        <v>401276158.37728506</v>
      </c>
      <c r="M75" s="48">
        <f t="shared" ca="1" si="13"/>
        <v>4793532515.346755</v>
      </c>
    </row>
  </sheetData>
  <mergeCells count="1">
    <mergeCell ref="E2:G2"/>
  </mergeCells>
  <dataValidations count="2">
    <dataValidation type="list" allowBlank="1" showInputMessage="1" showErrorMessage="1" sqref="B2" xr:uid="{ECD0842A-5E83-4A5E-8341-ABD99A797B38}">
      <formula1>"Toplam,Direkt,Endirekt"</formula1>
    </dataValidation>
    <dataValidation type="list" allowBlank="1" showInputMessage="1" showErrorMessage="1" sqref="C2" xr:uid="{4930954F-A6E1-454C-BCAD-20A803795EE9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D0B5-B2F3-4DB8-88CA-E86DFC04502D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118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760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118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11797260.939999999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2718440.64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284859762.24001002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740905475.65499997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14061704.780000001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60307271.43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613398.43680201098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182218781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336946.39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74184848.879999995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38730577.060000002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141504698.31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99942876.989999995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23048567.130000349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5437790.2517830003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-66185.23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51391283.449999996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12810116.5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591460999.45179999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9594804.3200001605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308647558.95999998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25205053.520000145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6041032.5000005933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5391293.7799999993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18497143.540000003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11102412.34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31148577.909999996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27142941.620000001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317238512.36977106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83627599.270003945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-105.88999999999999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782413.85000000091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507121481.41000003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-63043.32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40527786.239998281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75362813.439999938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107993470.92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76100.09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3911702461.175169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3911702461.175169</v>
      </c>
    </row>
  </sheetData>
  <mergeCells count="1">
    <mergeCell ref="E2:G2"/>
  </mergeCells>
  <dataValidations count="2">
    <dataValidation type="list" allowBlank="1" showInputMessage="1" showErrorMessage="1" sqref="B2" xr:uid="{9786578F-32CE-4D11-AE1E-C926A916935B}">
      <formula1>"Toplam,Direkt,Endirekt"</formula1>
    </dataValidation>
    <dataValidation type="list" allowBlank="1" showInputMessage="1" showErrorMessage="1" sqref="C2" xr:uid="{F09ED49F-1415-4E38-95C5-B81EAFD4E6EB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FBDF2-D513-45F4-9E05-42CE29E866CC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353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789</v>
      </c>
      <c r="E5" s="76">
        <v>798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120</v>
      </c>
      <c r="E6" s="54" t="s">
        <v>121</v>
      </c>
      <c r="F6" s="77" t="s">
        <v>354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40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185902531.47999999</v>
      </c>
      <c r="E17" s="18">
        <f t="shared" ca="1" si="0"/>
        <v>0</v>
      </c>
      <c r="F17" s="19">
        <f t="shared" ca="1" si="1"/>
        <v>185902531.47999999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672685192.48000002</v>
      </c>
      <c r="E23" s="18">
        <f t="shared" ca="1" si="2"/>
        <v>0</v>
      </c>
      <c r="F23" s="19">
        <f t="shared" ca="1" si="1"/>
        <v>672685192.48000002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295151.84999999998</v>
      </c>
      <c r="F31" s="19">
        <f t="shared" ca="1" si="1"/>
        <v>295151.84999999998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977212766.03000009</v>
      </c>
      <c r="E39" s="18">
        <f t="shared" ca="1" si="3"/>
        <v>0</v>
      </c>
      <c r="F39" s="19">
        <f t="shared" ca="1" si="1"/>
        <v>977212766.03000009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45199.14</v>
      </c>
      <c r="E40" s="18">
        <f t="shared" ca="1" si="3"/>
        <v>0</v>
      </c>
      <c r="F40" s="19">
        <f t="shared" ca="1" si="1"/>
        <v>45199.14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ref="F41" ca="1" si="4">+SUM(D41:E41)</f>
        <v>0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ref="F42:F48" ca="1" si="5">+SUM(D42:E42)</f>
        <v>0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ca="1" si="5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5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140290.11000000002</v>
      </c>
      <c r="F45" s="19">
        <f t="shared" ca="1" si="5"/>
        <v>140290.11000000002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5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1934015.8400000371</v>
      </c>
      <c r="E47" s="18">
        <f t="shared" ca="1" si="3"/>
        <v>27304.39</v>
      </c>
      <c r="F47" s="19">
        <f t="shared" ca="1" si="5"/>
        <v>1961320.230000037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5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ref="F49" ca="1" si="6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7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7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7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ref="F53:F58" ca="1" si="8">+SUM(D53:E53)</f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9">
        <f t="shared" ca="1" si="8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9">
        <f t="shared" ca="1" si="8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9">
        <f t="shared" ca="1" si="8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9">
        <f t="shared" ca="1" si="8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9">
        <f t="shared" ca="1" si="8"/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9">
        <f t="shared" ref="F59:F72" ca="1" si="10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9">
        <f t="shared" ca="1" si="10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9">
        <f t="shared" ca="1" si="10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9">
        <f t="shared" ca="1" si="10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9">
        <f t="shared" ca="1" si="10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1837779704.9700005</v>
      </c>
      <c r="E73" s="48">
        <f ca="1">SUMIF($C$7:$C$72,"HD",E$7:E$72)</f>
        <v>462746.35</v>
      </c>
      <c r="F73" s="48">
        <f ca="1">SUMIF($C$7:$C$72,"HD",F$7:F$72)</f>
        <v>1838242451.3200002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1837779704.9700005</v>
      </c>
      <c r="E75" s="48">
        <f ca="1">E73+E74</f>
        <v>462746.35</v>
      </c>
      <c r="F75" s="48">
        <f ca="1">F73+F74</f>
        <v>1838242451.3200002</v>
      </c>
    </row>
  </sheetData>
  <mergeCells count="1">
    <mergeCell ref="E2:G2"/>
  </mergeCells>
  <dataValidations count="2">
    <dataValidation type="list" allowBlank="1" showInputMessage="1" showErrorMessage="1" sqref="B2" xr:uid="{C796C150-2398-4219-A8E6-FBAF575D94A0}">
      <formula1>"Toplam,Direkt,Endirekt"</formula1>
    </dataValidation>
    <dataValidation type="list" allowBlank="1" showInputMessage="1" showErrorMessage="1" sqref="C2" xr:uid="{BAACA852-2540-4A45-8DA2-65F9BAF509DF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91AC-1AE1-480B-A4F5-493976C95038}">
  <dimension ref="A1:L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2" ht="15" customHeight="1">
      <c r="A1" s="1" t="s">
        <v>0</v>
      </c>
      <c r="B1" s="2"/>
      <c r="C1" s="2"/>
    </row>
    <row r="2" spans="1:12" ht="15" customHeight="1">
      <c r="A2" s="1" t="s">
        <v>355</v>
      </c>
      <c r="B2" s="4" t="s">
        <v>6</v>
      </c>
      <c r="C2" s="4" t="s">
        <v>6</v>
      </c>
      <c r="E2" s="87" t="s">
        <v>138</v>
      </c>
      <c r="F2" s="88"/>
      <c r="G2" s="88"/>
      <c r="I2" s="6"/>
    </row>
    <row r="3" spans="1:12" ht="15" customHeight="1">
      <c r="A3" s="5" t="s">
        <v>362</v>
      </c>
      <c r="B3" s="2"/>
      <c r="C3" s="2"/>
    </row>
    <row r="4" spans="1:12" ht="22.5" customHeight="1"/>
    <row r="5" spans="1:12" ht="22.5" customHeight="1">
      <c r="D5" s="76">
        <v>772</v>
      </c>
      <c r="E5" s="76">
        <v>773</v>
      </c>
      <c r="F5" s="76">
        <v>776</v>
      </c>
      <c r="G5" s="76">
        <v>777</v>
      </c>
      <c r="H5" s="76">
        <v>778</v>
      </c>
      <c r="I5" s="76">
        <v>779</v>
      </c>
      <c r="J5" s="76">
        <v>782</v>
      </c>
      <c r="K5" s="76">
        <v>783</v>
      </c>
      <c r="L5" s="77"/>
    </row>
    <row r="6" spans="1:12" ht="79.5" customHeight="1">
      <c r="A6" s="53" t="s">
        <v>141</v>
      </c>
      <c r="B6" s="53" t="s">
        <v>142</v>
      </c>
      <c r="C6" s="53" t="s">
        <v>143</v>
      </c>
      <c r="D6" s="54" t="s">
        <v>59</v>
      </c>
      <c r="E6" s="54" t="s">
        <v>60</v>
      </c>
      <c r="F6" s="54" t="s">
        <v>63</v>
      </c>
      <c r="G6" s="54" t="s">
        <v>64</v>
      </c>
      <c r="H6" s="54" t="s">
        <v>65</v>
      </c>
      <c r="I6" s="54" t="s">
        <v>66</v>
      </c>
      <c r="J6" s="54" t="s">
        <v>69</v>
      </c>
      <c r="K6" s="54" t="s">
        <v>70</v>
      </c>
      <c r="L6" s="77" t="s">
        <v>356</v>
      </c>
    </row>
    <row r="7" spans="1:12" ht="12.75" customHeight="1">
      <c r="A7" s="55" t="s">
        <v>146</v>
      </c>
      <c r="B7" s="17">
        <v>1001</v>
      </c>
      <c r="C7" s="56" t="s">
        <v>147</v>
      </c>
      <c r="D7" s="18">
        <f t="shared" ref="D7:K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9">
        <f t="shared" ref="L7:L22" ca="1" si="1">+SUM(D7:K7)</f>
        <v>0</v>
      </c>
    </row>
    <row r="8" spans="1:1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64812.12</v>
      </c>
      <c r="F8" s="18">
        <f t="shared" ca="1" si="0"/>
        <v>2098697.7399999998</v>
      </c>
      <c r="G8" s="18">
        <f t="shared" ca="1" si="0"/>
        <v>237859855.11000001</v>
      </c>
      <c r="H8" s="18">
        <f t="shared" ca="1" si="0"/>
        <v>-540.80999999999995</v>
      </c>
      <c r="I8" s="18">
        <f t="shared" ca="1" si="0"/>
        <v>5447722.3799999999</v>
      </c>
      <c r="J8" s="18">
        <f t="shared" ca="1" si="0"/>
        <v>1386008.67</v>
      </c>
      <c r="K8" s="18">
        <f t="shared" ca="1" si="0"/>
        <v>633830.97</v>
      </c>
      <c r="L8" s="19">
        <f t="shared" ca="1" si="1"/>
        <v>247490386.18000001</v>
      </c>
    </row>
    <row r="9" spans="1:1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2492.3000000000002</v>
      </c>
      <c r="F9" s="18">
        <f t="shared" ca="1" si="0"/>
        <v>2398169.54</v>
      </c>
      <c r="G9" s="18">
        <f t="shared" ca="1" si="0"/>
        <v>61293546.899999999</v>
      </c>
      <c r="H9" s="18">
        <f t="shared" ca="1" si="0"/>
        <v>29595273.579999998</v>
      </c>
      <c r="I9" s="18">
        <f t="shared" ca="1" si="0"/>
        <v>60699068.280000001</v>
      </c>
      <c r="J9" s="18">
        <f t="shared" ca="1" si="0"/>
        <v>0</v>
      </c>
      <c r="K9" s="18">
        <f t="shared" ca="1" si="0"/>
        <v>31417.13</v>
      </c>
      <c r="L9" s="19">
        <f t="shared" ca="1" si="1"/>
        <v>154019967.72999999</v>
      </c>
    </row>
    <row r="10" spans="1:1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2500056.4</v>
      </c>
      <c r="F10" s="18">
        <f t="shared" ca="1" si="0"/>
        <v>54567935.890000001</v>
      </c>
      <c r="G10" s="18">
        <f t="shared" ca="1" si="0"/>
        <v>2199708163.3699999</v>
      </c>
      <c r="H10" s="18">
        <f t="shared" ca="1" si="0"/>
        <v>264409758.03</v>
      </c>
      <c r="I10" s="18">
        <f t="shared" ca="1" si="0"/>
        <v>451558084.43000001</v>
      </c>
      <c r="J10" s="18">
        <f t="shared" ca="1" si="0"/>
        <v>4804043.42</v>
      </c>
      <c r="K10" s="18">
        <f t="shared" ca="1" si="0"/>
        <v>43281998.470000014</v>
      </c>
      <c r="L10" s="19">
        <f t="shared" ca="1" si="1"/>
        <v>3020830040.0099998</v>
      </c>
    </row>
    <row r="11" spans="1:1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1124063.6499999999</v>
      </c>
      <c r="F11" s="18">
        <f t="shared" ca="1" si="0"/>
        <v>11583563.529999999</v>
      </c>
      <c r="G11" s="18">
        <f t="shared" ca="1" si="0"/>
        <v>1328773877.6300001</v>
      </c>
      <c r="H11" s="18">
        <f t="shared" ca="1" si="0"/>
        <v>1386397.24</v>
      </c>
      <c r="I11" s="18">
        <f t="shared" ca="1" si="0"/>
        <v>123794605.5</v>
      </c>
      <c r="J11" s="18">
        <f t="shared" ca="1" si="0"/>
        <v>40246471.270000003</v>
      </c>
      <c r="K11" s="18">
        <f t="shared" ca="1" si="0"/>
        <v>16652863.809999999</v>
      </c>
      <c r="L11" s="19">
        <f t="shared" ca="1" si="1"/>
        <v>1523561842.6300001</v>
      </c>
    </row>
    <row r="12" spans="1:1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9">
        <f t="shared" ca="1" si="1"/>
        <v>0</v>
      </c>
    </row>
    <row r="13" spans="1:1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9">
        <f t="shared" ca="1" si="1"/>
        <v>0</v>
      </c>
    </row>
    <row r="14" spans="1:1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1251690.56</v>
      </c>
      <c r="F14" s="18">
        <f t="shared" ca="1" si="0"/>
        <v>15544669.84</v>
      </c>
      <c r="G14" s="18">
        <f t="shared" ca="1" si="0"/>
        <v>1715611071.8299999</v>
      </c>
      <c r="H14" s="18">
        <f t="shared" ca="1" si="0"/>
        <v>4605922.57</v>
      </c>
      <c r="I14" s="18">
        <f t="shared" ca="1" si="0"/>
        <v>119104003.83999999</v>
      </c>
      <c r="J14" s="18">
        <f t="shared" ca="1" si="0"/>
        <v>2523141.63</v>
      </c>
      <c r="K14" s="18">
        <f t="shared" ca="1" si="0"/>
        <v>20549614.59</v>
      </c>
      <c r="L14" s="19">
        <f t="shared" ca="1" si="1"/>
        <v>1879190114.8599999</v>
      </c>
    </row>
    <row r="15" spans="1:1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9">
        <f t="shared" ca="1" si="1"/>
        <v>0</v>
      </c>
    </row>
    <row r="16" spans="1:1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9">
        <f t="shared" ca="1" si="1"/>
        <v>0</v>
      </c>
    </row>
    <row r="17" spans="1:1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9">
        <f t="shared" ca="1" si="1"/>
        <v>0</v>
      </c>
    </row>
    <row r="18" spans="1:1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9">
        <f t="shared" ca="1" si="1"/>
        <v>0</v>
      </c>
    </row>
    <row r="19" spans="1:1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9">
        <f t="shared" ca="1" si="1"/>
        <v>0</v>
      </c>
    </row>
    <row r="20" spans="1:1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1281701.6200000001</v>
      </c>
      <c r="G20" s="18">
        <f t="shared" ca="1" si="0"/>
        <v>497531562.06</v>
      </c>
      <c r="H20" s="18">
        <f t="shared" ca="1" si="0"/>
        <v>0</v>
      </c>
      <c r="I20" s="18">
        <f t="shared" ca="1" si="0"/>
        <v>60738550.25</v>
      </c>
      <c r="J20" s="18">
        <f t="shared" ca="1" si="0"/>
        <v>11423416.939999999</v>
      </c>
      <c r="K20" s="18">
        <f t="shared" ca="1" si="0"/>
        <v>952657.21</v>
      </c>
      <c r="L20" s="19">
        <f t="shared" ca="1" si="1"/>
        <v>571927888.08000016</v>
      </c>
    </row>
    <row r="21" spans="1:1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672470.57</v>
      </c>
      <c r="G21" s="18">
        <f t="shared" ca="1" si="0"/>
        <v>20005019.23</v>
      </c>
      <c r="H21" s="18">
        <f t="shared" ca="1" si="0"/>
        <v>0</v>
      </c>
      <c r="I21" s="18">
        <f t="shared" ca="1" si="0"/>
        <v>98311.56</v>
      </c>
      <c r="J21" s="18">
        <f t="shared" ca="1" si="0"/>
        <v>0</v>
      </c>
      <c r="K21" s="18">
        <f t="shared" ca="1" si="0"/>
        <v>0</v>
      </c>
      <c r="L21" s="19">
        <f t="shared" ca="1" si="1"/>
        <v>20775801.359999999</v>
      </c>
    </row>
    <row r="22" spans="1:12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102886945.48999999</v>
      </c>
      <c r="F22" s="18">
        <f t="shared" ca="1" si="0"/>
        <v>839896186.62</v>
      </c>
      <c r="G22" s="18">
        <f t="shared" ca="1" si="0"/>
        <v>15573585744.739998</v>
      </c>
      <c r="H22" s="18">
        <f t="shared" ca="1" si="0"/>
        <v>101611338.96000001</v>
      </c>
      <c r="I22" s="18">
        <f t="shared" ca="1" si="0"/>
        <v>8291880697.8299999</v>
      </c>
      <c r="J22" s="18">
        <f t="shared" ca="1" si="0"/>
        <v>115708903.53999999</v>
      </c>
      <c r="K22" s="18">
        <f t="shared" ca="1" si="0"/>
        <v>1541582920.76</v>
      </c>
      <c r="L22" s="19">
        <f t="shared" ca="1" si="1"/>
        <v>26567152737.939999</v>
      </c>
    </row>
    <row r="23" spans="1:12" ht="12.75" customHeight="1">
      <c r="A23" s="55" t="s">
        <v>179</v>
      </c>
      <c r="B23" s="17">
        <v>1022</v>
      </c>
      <c r="C23" s="56" t="s">
        <v>147</v>
      </c>
      <c r="D23" s="18">
        <f t="shared" ref="D23:K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151295.07</v>
      </c>
      <c r="F23" s="18">
        <f t="shared" ca="1" si="2"/>
        <v>22538068.039999999</v>
      </c>
      <c r="G23" s="18">
        <f t="shared" ca="1" si="2"/>
        <v>2335854358.9499998</v>
      </c>
      <c r="H23" s="18">
        <f t="shared" ca="1" si="2"/>
        <v>391059.9</v>
      </c>
      <c r="I23" s="18">
        <f t="shared" ca="1" si="2"/>
        <v>74874506.019999996</v>
      </c>
      <c r="J23" s="18">
        <f t="shared" ca="1" si="2"/>
        <v>13020247.15</v>
      </c>
      <c r="K23" s="18">
        <f t="shared" ca="1" si="2"/>
        <v>1726064.73</v>
      </c>
      <c r="L23" s="19">
        <f ca="1">+SUM(D23:K23)</f>
        <v>2448555599.8600001</v>
      </c>
    </row>
    <row r="24" spans="1:12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7176736.9956499999</v>
      </c>
      <c r="F24" s="18">
        <f t="shared" ca="1" si="2"/>
        <v>78190652.070950001</v>
      </c>
      <c r="G24" s="18">
        <f t="shared" ca="1" si="2"/>
        <v>5580498894.3211603</v>
      </c>
      <c r="H24" s="18">
        <f t="shared" ca="1" si="2"/>
        <v>8239644.7960999999</v>
      </c>
      <c r="I24" s="18">
        <f t="shared" ca="1" si="2"/>
        <v>800811222.54629588</v>
      </c>
      <c r="J24" s="18">
        <f t="shared" ca="1" si="2"/>
        <v>24946977.328900002</v>
      </c>
      <c r="K24" s="18">
        <f t="shared" ca="1" si="2"/>
        <v>160728920.27130002</v>
      </c>
      <c r="L24" s="19">
        <f ca="1">+SUM(D24:K24)</f>
        <v>6660593048.3303566</v>
      </c>
    </row>
    <row r="25" spans="1:12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87477.47</v>
      </c>
      <c r="F25" s="18">
        <f t="shared" ca="1" si="2"/>
        <v>36994.379999999997</v>
      </c>
      <c r="G25" s="18">
        <f t="shared" ca="1" si="2"/>
        <v>488061767.02999997</v>
      </c>
      <c r="H25" s="18">
        <f t="shared" ca="1" si="2"/>
        <v>0</v>
      </c>
      <c r="I25" s="18">
        <f t="shared" ca="1" si="2"/>
        <v>10226804.220000001</v>
      </c>
      <c r="J25" s="18">
        <f t="shared" ca="1" si="2"/>
        <v>0</v>
      </c>
      <c r="K25" s="18">
        <f t="shared" ca="1" si="2"/>
        <v>111623.57</v>
      </c>
      <c r="L25" s="19">
        <f t="shared" ref="L25:L44" ca="1" si="3">+SUM(D25:K25)</f>
        <v>498524666.67000002</v>
      </c>
    </row>
    <row r="26" spans="1:12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1695404.22</v>
      </c>
      <c r="G26" s="18">
        <f t="shared" ca="1" si="2"/>
        <v>30802920.829999998</v>
      </c>
      <c r="H26" s="18">
        <f t="shared" ca="1" si="2"/>
        <v>0</v>
      </c>
      <c r="I26" s="18">
        <f t="shared" ca="1" si="2"/>
        <v>2539944.7999999998</v>
      </c>
      <c r="J26" s="18">
        <f t="shared" ca="1" si="2"/>
        <v>0</v>
      </c>
      <c r="K26" s="18">
        <f t="shared" ca="1" si="2"/>
        <v>0</v>
      </c>
      <c r="L26" s="19">
        <f t="shared" ca="1" si="3"/>
        <v>35038269.849999994</v>
      </c>
    </row>
    <row r="27" spans="1:12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1200291.6000000001</v>
      </c>
      <c r="F27" s="18">
        <f t="shared" ca="1" si="2"/>
        <v>17531775.82</v>
      </c>
      <c r="G27" s="18">
        <f t="shared" ca="1" si="2"/>
        <v>1331421731.3800001</v>
      </c>
      <c r="H27" s="18">
        <f t="shared" ca="1" si="2"/>
        <v>2885705.38</v>
      </c>
      <c r="I27" s="18">
        <f t="shared" ca="1" si="2"/>
        <v>122001246.28999999</v>
      </c>
      <c r="J27" s="18">
        <f t="shared" ca="1" si="2"/>
        <v>1820877.36</v>
      </c>
      <c r="K27" s="18">
        <f t="shared" ca="1" si="2"/>
        <v>17524064.919999998</v>
      </c>
      <c r="L27" s="19">
        <f t="shared" ca="1" si="3"/>
        <v>1494385692.7500002</v>
      </c>
    </row>
    <row r="28" spans="1:12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9">
        <f t="shared" ca="1" si="3"/>
        <v>0</v>
      </c>
    </row>
    <row r="29" spans="1:12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958883.7</v>
      </c>
      <c r="F29" s="18">
        <f t="shared" ca="1" si="2"/>
        <v>16418191.809999999</v>
      </c>
      <c r="G29" s="18">
        <f t="shared" ca="1" si="2"/>
        <v>2205645930.54</v>
      </c>
      <c r="H29" s="18">
        <f t="shared" ca="1" si="2"/>
        <v>1537158.26</v>
      </c>
      <c r="I29" s="18">
        <f t="shared" ca="1" si="2"/>
        <v>14631793.529999999</v>
      </c>
      <c r="J29" s="18">
        <f t="shared" ca="1" si="2"/>
        <v>109308676.97</v>
      </c>
      <c r="K29" s="18">
        <f t="shared" ca="1" si="2"/>
        <v>15340423.6</v>
      </c>
      <c r="L29" s="19">
        <f t="shared" ca="1" si="3"/>
        <v>2363841058.4100003</v>
      </c>
    </row>
    <row r="30" spans="1:12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89968554.250000238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8">
        <f t="shared" ca="1" si="2"/>
        <v>0</v>
      </c>
      <c r="L30" s="19">
        <f t="shared" ca="1" si="3"/>
        <v>89968554.250000238</v>
      </c>
    </row>
    <row r="31" spans="1:12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9849.11</v>
      </c>
      <c r="F31" s="18">
        <f t="shared" ca="1" si="2"/>
        <v>7332326.7800000003</v>
      </c>
      <c r="G31" s="18">
        <f t="shared" ca="1" si="2"/>
        <v>418208764.53000003</v>
      </c>
      <c r="H31" s="18">
        <f t="shared" ca="1" si="2"/>
        <v>0</v>
      </c>
      <c r="I31" s="18">
        <f t="shared" ca="1" si="2"/>
        <v>18941068.259999998</v>
      </c>
      <c r="J31" s="18">
        <f t="shared" ca="1" si="2"/>
        <v>215784</v>
      </c>
      <c r="K31" s="18">
        <f t="shared" ca="1" si="2"/>
        <v>942161.12</v>
      </c>
      <c r="L31" s="19">
        <f t="shared" ca="1" si="3"/>
        <v>445649953.80000001</v>
      </c>
    </row>
    <row r="32" spans="1:12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1146635.97</v>
      </c>
      <c r="F32" s="18">
        <f t="shared" ca="1" si="2"/>
        <v>28398948.379999995</v>
      </c>
      <c r="G32" s="18">
        <f t="shared" ca="1" si="2"/>
        <v>1280891568.5100014</v>
      </c>
      <c r="H32" s="18">
        <f t="shared" ca="1" si="2"/>
        <v>1388823.04</v>
      </c>
      <c r="I32" s="18">
        <f t="shared" ca="1" si="2"/>
        <v>129134852.06</v>
      </c>
      <c r="J32" s="18">
        <f t="shared" ca="1" si="2"/>
        <v>3403381.76</v>
      </c>
      <c r="K32" s="18">
        <f t="shared" ca="1" si="2"/>
        <v>16932591.509999998</v>
      </c>
      <c r="L32" s="19">
        <f t="shared" ca="1" si="3"/>
        <v>1461296801.2300012</v>
      </c>
    </row>
    <row r="33" spans="1:12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18548.75</v>
      </c>
      <c r="F33" s="18">
        <f t="shared" ca="1" si="2"/>
        <v>-10625.329999999994</v>
      </c>
      <c r="G33" s="18">
        <f t="shared" ca="1" si="2"/>
        <v>220565693.48000023</v>
      </c>
      <c r="H33" s="18">
        <f t="shared" ca="1" si="2"/>
        <v>0</v>
      </c>
      <c r="I33" s="18">
        <f t="shared" ca="1" si="2"/>
        <v>2949626.9599999958</v>
      </c>
      <c r="J33" s="18">
        <f t="shared" ca="1" si="2"/>
        <v>90000</v>
      </c>
      <c r="K33" s="18">
        <f t="shared" ca="1" si="2"/>
        <v>8789.58</v>
      </c>
      <c r="L33" s="19">
        <f t="shared" ca="1" si="3"/>
        <v>223622033.44000024</v>
      </c>
    </row>
    <row r="34" spans="1:12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9">
        <f t="shared" ca="1" si="3"/>
        <v>0</v>
      </c>
    </row>
    <row r="35" spans="1:12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9">
        <f t="shared" ca="1" si="3"/>
        <v>0</v>
      </c>
    </row>
    <row r="36" spans="1:12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9">
        <f t="shared" ca="1" si="3"/>
        <v>0</v>
      </c>
    </row>
    <row r="37" spans="1:12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440312.78</v>
      </c>
      <c r="G37" s="18">
        <f t="shared" ca="1" si="2"/>
        <v>90928570.530000001</v>
      </c>
      <c r="H37" s="18">
        <f t="shared" ca="1" si="2"/>
        <v>0</v>
      </c>
      <c r="I37" s="18">
        <f t="shared" ca="1" si="2"/>
        <v>167773.16</v>
      </c>
      <c r="J37" s="18">
        <f t="shared" ca="1" si="2"/>
        <v>0</v>
      </c>
      <c r="K37" s="18">
        <f t="shared" ca="1" si="2"/>
        <v>0</v>
      </c>
      <c r="L37" s="19">
        <f t="shared" ca="1" si="3"/>
        <v>91536656.469999999</v>
      </c>
    </row>
    <row r="38" spans="1:12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9">
        <f t="shared" ca="1" si="3"/>
        <v>0</v>
      </c>
    </row>
    <row r="39" spans="1:12" ht="12.75" customHeight="1">
      <c r="A39" s="55" t="s">
        <v>211</v>
      </c>
      <c r="B39" s="17">
        <v>1045</v>
      </c>
      <c r="C39" s="56" t="s">
        <v>147</v>
      </c>
      <c r="D39" s="18">
        <f t="shared" ref="D39:K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4"/>
        <v>26125</v>
      </c>
      <c r="F39" s="18">
        <f t="shared" ca="1" si="4"/>
        <v>19572.320000000007</v>
      </c>
      <c r="G39" s="18">
        <f t="shared" ca="1" si="4"/>
        <v>35476440.700000003</v>
      </c>
      <c r="H39" s="18">
        <f t="shared" ca="1" si="4"/>
        <v>0</v>
      </c>
      <c r="I39" s="18">
        <f t="shared" ca="1" si="4"/>
        <v>7864901.8700000001</v>
      </c>
      <c r="J39" s="18">
        <f t="shared" ca="1" si="4"/>
        <v>0</v>
      </c>
      <c r="K39" s="18">
        <f t="shared" ca="1" si="4"/>
        <v>-5506.2</v>
      </c>
      <c r="L39" s="19">
        <f t="shared" ca="1" si="3"/>
        <v>43381533.689999998</v>
      </c>
    </row>
    <row r="40" spans="1:12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9">
        <f t="shared" ca="1" si="3"/>
        <v>0</v>
      </c>
    </row>
    <row r="41" spans="1:12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0</v>
      </c>
      <c r="E41" s="18">
        <f t="shared" ca="1" si="4"/>
        <v>2180751.56</v>
      </c>
      <c r="F41" s="18">
        <f t="shared" ca="1" si="4"/>
        <v>41725125.590000004</v>
      </c>
      <c r="G41" s="18">
        <f t="shared" ca="1" si="4"/>
        <v>1365645737.4300029</v>
      </c>
      <c r="H41" s="18">
        <f t="shared" ca="1" si="4"/>
        <v>4053870.89</v>
      </c>
      <c r="I41" s="18">
        <f t="shared" ca="1" si="4"/>
        <v>315675409.06999993</v>
      </c>
      <c r="J41" s="18">
        <f t="shared" ca="1" si="4"/>
        <v>6723207.0199999996</v>
      </c>
      <c r="K41" s="18">
        <f t="shared" ca="1" si="4"/>
        <v>102609173.30999997</v>
      </c>
      <c r="L41" s="19">
        <f t="shared" ref="L41" ca="1" si="5">+SUM(D41:K41)</f>
        <v>1838613274.870003</v>
      </c>
    </row>
    <row r="42" spans="1:12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0</v>
      </c>
      <c r="E42" s="18">
        <f t="shared" ca="1" si="4"/>
        <v>-269.29000000000002</v>
      </c>
      <c r="F42" s="18">
        <f t="shared" ca="1" si="4"/>
        <v>966474.63000000012</v>
      </c>
      <c r="G42" s="18">
        <f t="shared" ca="1" si="4"/>
        <v>161622956.03999996</v>
      </c>
      <c r="H42" s="18">
        <f t="shared" ca="1" si="4"/>
        <v>0</v>
      </c>
      <c r="I42" s="18">
        <f t="shared" ca="1" si="4"/>
        <v>6870897.0600000033</v>
      </c>
      <c r="J42" s="18">
        <f t="shared" ca="1" si="4"/>
        <v>0</v>
      </c>
      <c r="K42" s="18">
        <f t="shared" ca="1" si="4"/>
        <v>116050.02</v>
      </c>
      <c r="L42" s="19">
        <f t="shared" ca="1" si="3"/>
        <v>169576108.45999998</v>
      </c>
    </row>
    <row r="43" spans="1:12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0</v>
      </c>
      <c r="E43" s="18">
        <f t="shared" ca="1" si="4"/>
        <v>0</v>
      </c>
      <c r="F43" s="18">
        <f t="shared" ca="1" si="4"/>
        <v>0</v>
      </c>
      <c r="G43" s="18">
        <f t="shared" ca="1" si="4"/>
        <v>0</v>
      </c>
      <c r="H43" s="18">
        <f t="shared" ca="1" si="4"/>
        <v>0</v>
      </c>
      <c r="I43" s="18">
        <f t="shared" ca="1" si="4"/>
        <v>0</v>
      </c>
      <c r="J43" s="18">
        <f t="shared" ca="1" si="4"/>
        <v>0</v>
      </c>
      <c r="K43" s="18">
        <f t="shared" ca="1" si="4"/>
        <v>0</v>
      </c>
      <c r="L43" s="19">
        <f t="shared" ca="1" si="3"/>
        <v>0</v>
      </c>
    </row>
    <row r="44" spans="1:12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0</v>
      </c>
      <c r="E44" s="18">
        <f t="shared" ca="1" si="4"/>
        <v>0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0</v>
      </c>
      <c r="K44" s="18">
        <f t="shared" ca="1" si="4"/>
        <v>0</v>
      </c>
      <c r="L44" s="19">
        <f t="shared" ca="1" si="3"/>
        <v>0</v>
      </c>
    </row>
    <row r="45" spans="1:12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0</v>
      </c>
      <c r="E45" s="18">
        <f t="shared" ca="1" si="4"/>
        <v>0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0</v>
      </c>
      <c r="J45" s="18">
        <f t="shared" ca="1" si="4"/>
        <v>0</v>
      </c>
      <c r="K45" s="18">
        <f t="shared" ca="1" si="4"/>
        <v>0</v>
      </c>
      <c r="L45" s="19">
        <f t="shared" ref="L45:L57" ca="1" si="6">+SUM(D45:K45)</f>
        <v>0</v>
      </c>
    </row>
    <row r="46" spans="1:12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0</v>
      </c>
      <c r="E46" s="18">
        <f t="shared" ca="1" si="4"/>
        <v>0</v>
      </c>
      <c r="F46" s="18">
        <f t="shared" ca="1" si="4"/>
        <v>0</v>
      </c>
      <c r="G46" s="18">
        <f t="shared" ca="1" si="4"/>
        <v>-51522.69</v>
      </c>
      <c r="H46" s="18">
        <f t="shared" ca="1" si="4"/>
        <v>0</v>
      </c>
      <c r="I46" s="18">
        <f t="shared" ca="1" si="4"/>
        <v>-565.19000000000005</v>
      </c>
      <c r="J46" s="18">
        <f t="shared" ca="1" si="4"/>
        <v>0</v>
      </c>
      <c r="K46" s="18">
        <f t="shared" ca="1" si="4"/>
        <v>0</v>
      </c>
      <c r="L46" s="19">
        <f t="shared" ca="1" si="6"/>
        <v>-52087.880000000005</v>
      </c>
    </row>
    <row r="47" spans="1:12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0</v>
      </c>
      <c r="E47" s="18">
        <f t="shared" ca="1" si="4"/>
        <v>0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0</v>
      </c>
      <c r="K47" s="18">
        <f t="shared" ca="1" si="4"/>
        <v>0</v>
      </c>
      <c r="L47" s="19">
        <f t="shared" ca="1" si="6"/>
        <v>0</v>
      </c>
    </row>
    <row r="48" spans="1:12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0</v>
      </c>
      <c r="E48" s="18">
        <f t="shared" ca="1" si="4"/>
        <v>0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0</v>
      </c>
      <c r="J48" s="18">
        <f t="shared" ca="1" si="4"/>
        <v>0</v>
      </c>
      <c r="K48" s="18">
        <f t="shared" ca="1" si="4"/>
        <v>0</v>
      </c>
      <c r="L48" s="19">
        <f t="shared" ca="1" si="6"/>
        <v>0</v>
      </c>
    </row>
    <row r="49" spans="1:12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0</v>
      </c>
      <c r="E49" s="18">
        <f t="shared" ca="1" si="4"/>
        <v>0</v>
      </c>
      <c r="F49" s="18">
        <f t="shared" ca="1" si="4"/>
        <v>0</v>
      </c>
      <c r="G49" s="18">
        <f t="shared" ca="1" si="4"/>
        <v>0</v>
      </c>
      <c r="H49" s="18">
        <f t="shared" ca="1" si="4"/>
        <v>0</v>
      </c>
      <c r="I49" s="18">
        <f t="shared" ca="1" si="4"/>
        <v>0</v>
      </c>
      <c r="J49" s="18">
        <f t="shared" ca="1" si="4"/>
        <v>0</v>
      </c>
      <c r="K49" s="18">
        <f t="shared" ca="1" si="4"/>
        <v>0</v>
      </c>
      <c r="L49" s="19">
        <f t="shared" ref="L49" ca="1" si="7">+SUM(D49:K49)</f>
        <v>0</v>
      </c>
    </row>
    <row r="50" spans="1:12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0</v>
      </c>
      <c r="K50" s="18">
        <f t="shared" ca="1" si="4"/>
        <v>0</v>
      </c>
      <c r="L50" s="19">
        <f t="shared" ref="L50:L52" ca="1" si="8">+SUM(D50:K50)</f>
        <v>0</v>
      </c>
    </row>
    <row r="51" spans="1:12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0</v>
      </c>
      <c r="J51" s="18">
        <f t="shared" ca="1" si="4"/>
        <v>0</v>
      </c>
      <c r="K51" s="18">
        <f t="shared" ca="1" si="4"/>
        <v>0</v>
      </c>
      <c r="L51" s="19">
        <f t="shared" ca="1" si="8"/>
        <v>0</v>
      </c>
    </row>
    <row r="52" spans="1:12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0</v>
      </c>
      <c r="K52" s="18">
        <f t="shared" ca="1" si="4"/>
        <v>0</v>
      </c>
      <c r="L52" s="19">
        <f t="shared" ca="1" si="8"/>
        <v>0</v>
      </c>
    </row>
    <row r="53" spans="1:12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0</v>
      </c>
      <c r="K53" s="18">
        <f t="shared" ca="1" si="4"/>
        <v>0</v>
      </c>
      <c r="L53" s="19">
        <f t="shared" ca="1" si="6"/>
        <v>0</v>
      </c>
    </row>
    <row r="54" spans="1:12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9">
        <f t="shared" ca="1" si="6"/>
        <v>0</v>
      </c>
    </row>
    <row r="55" spans="1:12" ht="12.75" customHeight="1">
      <c r="A55" s="55" t="s">
        <v>244</v>
      </c>
      <c r="B55" s="17">
        <v>2005</v>
      </c>
      <c r="C55" s="56" t="s">
        <v>242</v>
      </c>
      <c r="D55" s="18">
        <f t="shared" ref="D55:K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9">
        <f t="shared" ca="1" si="6"/>
        <v>0</v>
      </c>
    </row>
    <row r="56" spans="1:12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9">
        <f t="shared" ca="1" si="6"/>
        <v>0</v>
      </c>
    </row>
    <row r="57" spans="1:12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9">
        <f t="shared" ca="1" si="6"/>
        <v>0</v>
      </c>
    </row>
    <row r="58" spans="1:12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9">
        <f t="shared" ref="L58" ca="1" si="10">+SUM(D58:K58)</f>
        <v>0</v>
      </c>
    </row>
    <row r="59" spans="1:12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9">
        <f t="shared" ref="L59:L72" ca="1" si="11">+SUM(D59:K59)</f>
        <v>0</v>
      </c>
    </row>
    <row r="60" spans="1:12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9">
        <f t="shared" ca="1" si="11"/>
        <v>0</v>
      </c>
    </row>
    <row r="61" spans="1:12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9">
        <f t="shared" ca="1" si="11"/>
        <v>0</v>
      </c>
    </row>
    <row r="62" spans="1:12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9">
        <f t="shared" ca="1" si="11"/>
        <v>0</v>
      </c>
    </row>
    <row r="63" spans="1:12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9">
        <f t="shared" ca="1" si="11"/>
        <v>0</v>
      </c>
    </row>
    <row r="64" spans="1:12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9">
        <f t="shared" ca="1" si="11"/>
        <v>0</v>
      </c>
    </row>
    <row r="65" spans="1:12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9">
        <f t="shared" ca="1" si="11"/>
        <v>0</v>
      </c>
    </row>
    <row r="66" spans="1:12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9">
        <f t="shared" ca="1" si="11"/>
        <v>0</v>
      </c>
    </row>
    <row r="67" spans="1:12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9">
        <f t="shared" ca="1" si="11"/>
        <v>0</v>
      </c>
    </row>
    <row r="68" spans="1:12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9">
        <f t="shared" ca="1" si="11"/>
        <v>0</v>
      </c>
    </row>
    <row r="69" spans="1:12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9">
        <f t="shared" ca="1" si="11"/>
        <v>0</v>
      </c>
    </row>
    <row r="70" spans="1:12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9">
        <f t="shared" ca="1" si="11"/>
        <v>0</v>
      </c>
    </row>
    <row r="71" spans="1:12" ht="12.75" customHeight="1">
      <c r="A71" s="55" t="s">
        <v>277</v>
      </c>
      <c r="B71" s="17">
        <v>3017</v>
      </c>
      <c r="C71" s="56" t="s">
        <v>247</v>
      </c>
      <c r="D71" s="18">
        <f t="shared" ref="D71:K72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9">
        <f t="shared" ca="1" si="11"/>
        <v>0</v>
      </c>
    </row>
    <row r="72" spans="1:12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9">
        <f t="shared" ca="1" si="11"/>
        <v>0</v>
      </c>
    </row>
    <row r="73" spans="1:12" ht="13.8">
      <c r="A73" s="57" t="s">
        <v>281</v>
      </c>
      <c r="B73" s="47">
        <v>9000</v>
      </c>
      <c r="C73" s="56" t="s">
        <v>282</v>
      </c>
      <c r="D73" s="48">
        <f t="shared" ref="D73:L73" ca="1" si="13">SUMIF($C$7:$C$72,"HD",D$7:D$72)</f>
        <v>0</v>
      </c>
      <c r="E73" s="48">
        <f t="shared" ca="1" si="13"/>
        <v>120786386.45564997</v>
      </c>
      <c r="F73" s="48">
        <f t="shared" ca="1" si="13"/>
        <v>1233295171.0909503</v>
      </c>
      <c r="G73" s="48">
        <f t="shared" ca="1" si="13"/>
        <v>37179942652.451157</v>
      </c>
      <c r="H73" s="48">
        <f t="shared" ca="1" si="13"/>
        <v>420104411.83610004</v>
      </c>
      <c r="I73" s="48">
        <f t="shared" ca="1" si="13"/>
        <v>10620010524.726294</v>
      </c>
      <c r="J73" s="48">
        <f t="shared" ca="1" si="13"/>
        <v>335621137.0589</v>
      </c>
      <c r="K73" s="48">
        <f t="shared" ca="1" si="13"/>
        <v>1939719659.3712997</v>
      </c>
      <c r="L73" s="48">
        <f t="shared" ca="1" si="13"/>
        <v>51849479942.990364</v>
      </c>
    </row>
    <row r="74" spans="1:12" ht="13.8">
      <c r="A74" s="57" t="s">
        <v>284</v>
      </c>
      <c r="B74" s="47">
        <v>9001</v>
      </c>
      <c r="C74" s="56" t="s">
        <v>285</v>
      </c>
      <c r="D74" s="48">
        <f t="shared" ref="D74:L74" ca="1" si="14">SUMIF($C$7:$C$72,"H",D$7:D$72)+SUMIF($C$7:$C$72,"E",D$7:D$72)</f>
        <v>0</v>
      </c>
      <c r="E74" s="48">
        <f t="shared" ca="1" si="14"/>
        <v>0</v>
      </c>
      <c r="F74" s="48">
        <f t="shared" ca="1" si="14"/>
        <v>0</v>
      </c>
      <c r="G74" s="48">
        <f t="shared" ca="1" si="14"/>
        <v>0</v>
      </c>
      <c r="H74" s="48">
        <f t="shared" ca="1" si="14"/>
        <v>0</v>
      </c>
      <c r="I74" s="48">
        <f t="shared" ca="1" si="14"/>
        <v>0</v>
      </c>
      <c r="J74" s="48">
        <f t="shared" ca="1" si="14"/>
        <v>0</v>
      </c>
      <c r="K74" s="48">
        <f t="shared" ca="1" si="14"/>
        <v>0</v>
      </c>
      <c r="L74" s="48">
        <f t="shared" ca="1" si="14"/>
        <v>0</v>
      </c>
    </row>
    <row r="75" spans="1:12" ht="13.8">
      <c r="A75" s="57" t="s">
        <v>287</v>
      </c>
      <c r="B75" s="47">
        <v>9003</v>
      </c>
      <c r="C75" s="56" t="s">
        <v>288</v>
      </c>
      <c r="D75" s="48">
        <f t="shared" ref="D75:L75" ca="1" si="15">D73+D74</f>
        <v>0</v>
      </c>
      <c r="E75" s="48">
        <f t="shared" ca="1" si="15"/>
        <v>120786386.45564997</v>
      </c>
      <c r="F75" s="48">
        <f t="shared" ca="1" si="15"/>
        <v>1233295171.0909503</v>
      </c>
      <c r="G75" s="48">
        <f t="shared" ca="1" si="15"/>
        <v>37179942652.451157</v>
      </c>
      <c r="H75" s="48">
        <f t="shared" ca="1" si="15"/>
        <v>420104411.83610004</v>
      </c>
      <c r="I75" s="48">
        <f t="shared" ca="1" si="15"/>
        <v>10620010524.726294</v>
      </c>
      <c r="J75" s="48">
        <f t="shared" ca="1" si="15"/>
        <v>335621137.0589</v>
      </c>
      <c r="K75" s="48">
        <f t="shared" ca="1" si="15"/>
        <v>1939719659.3712997</v>
      </c>
      <c r="L75" s="48">
        <f t="shared" ca="1" si="15"/>
        <v>51849479942.990364</v>
      </c>
    </row>
  </sheetData>
  <mergeCells count="1">
    <mergeCell ref="E2:G2"/>
  </mergeCells>
  <dataValidations count="2">
    <dataValidation type="list" allowBlank="1" showInputMessage="1" showErrorMessage="1" sqref="B2" xr:uid="{96FB880E-89F1-449B-853A-27F92F1DAFF5}">
      <formula1>"Toplam,Direkt,Endirekt"</formula1>
    </dataValidation>
    <dataValidation type="list" allowBlank="1" showInputMessage="1" showErrorMessage="1" sqref="C2" xr:uid="{7A8FD66C-C4ED-49C5-919F-3D24971F20E6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A0784-907B-4382-BE99-BE4482C9F5AC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357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765</v>
      </c>
      <c r="E5" s="76">
        <v>766</v>
      </c>
      <c r="F5" s="76">
        <v>767</v>
      </c>
      <c r="G5" s="76">
        <v>768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55</v>
      </c>
      <c r="E6" s="54" t="s">
        <v>56</v>
      </c>
      <c r="F6" s="54" t="s">
        <v>57</v>
      </c>
      <c r="G6" s="54" t="s">
        <v>58</v>
      </c>
      <c r="H6" s="77" t="s">
        <v>358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69324916.769999996</v>
      </c>
      <c r="E7" s="18">
        <f t="shared" ca="1" si="0"/>
        <v>22560719.129999999</v>
      </c>
      <c r="F7" s="18">
        <f t="shared" ca="1" si="0"/>
        <v>60197918.409999996</v>
      </c>
      <c r="G7" s="18">
        <f t="shared" ca="1" si="0"/>
        <v>2724611.4</v>
      </c>
      <c r="H7" s="19">
        <f t="shared" ref="H7:H40" ca="1" si="1">+SUM(D7:G7)</f>
        <v>154808165.71000001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2297397387.9700003</v>
      </c>
      <c r="E8" s="18">
        <f t="shared" ca="1" si="0"/>
        <v>6607929.8700000001</v>
      </c>
      <c r="F8" s="18">
        <f t="shared" ca="1" si="0"/>
        <v>286737077.82999998</v>
      </c>
      <c r="G8" s="18">
        <f t="shared" ca="1" si="0"/>
        <v>165063517.47</v>
      </c>
      <c r="H8" s="19">
        <f t="shared" ca="1" si="1"/>
        <v>2755805913.1399999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772452880.48000014</v>
      </c>
      <c r="E9" s="18">
        <f t="shared" ca="1" si="0"/>
        <v>116176639.47</v>
      </c>
      <c r="F9" s="18">
        <f t="shared" ca="1" si="0"/>
        <v>70952722.349999994</v>
      </c>
      <c r="G9" s="18">
        <f t="shared" ca="1" si="0"/>
        <v>165980877.75999999</v>
      </c>
      <c r="H9" s="19">
        <f t="shared" ca="1" si="1"/>
        <v>1125563120.0600002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874889936.4099431</v>
      </c>
      <c r="E10" s="18">
        <f t="shared" ca="1" si="0"/>
        <v>39631293.329999998</v>
      </c>
      <c r="F10" s="18">
        <f t="shared" ca="1" si="0"/>
        <v>356049612.56999993</v>
      </c>
      <c r="G10" s="18">
        <f t="shared" ca="1" si="0"/>
        <v>233253299.90998799</v>
      </c>
      <c r="H10" s="19">
        <f t="shared" ca="1" si="1"/>
        <v>1503824142.2199311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1933256.83</v>
      </c>
      <c r="E11" s="18">
        <f t="shared" ca="1" si="0"/>
        <v>1569410.82</v>
      </c>
      <c r="F11" s="18">
        <f t="shared" ca="1" si="0"/>
        <v>147637.10999999999</v>
      </c>
      <c r="G11" s="18">
        <f t="shared" ca="1" si="0"/>
        <v>2137860.83</v>
      </c>
      <c r="H11" s="19">
        <f t="shared" ca="1" si="1"/>
        <v>5788165.5899999999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77160392.449999988</v>
      </c>
      <c r="E13" s="18">
        <f t="shared" ca="1" si="0"/>
        <v>3616806.73</v>
      </c>
      <c r="F13" s="18">
        <f t="shared" ca="1" si="0"/>
        <v>168200767.38999999</v>
      </c>
      <c r="G13" s="18">
        <f t="shared" ca="1" si="0"/>
        <v>34585723.5</v>
      </c>
      <c r="H13" s="19">
        <f t="shared" ca="1" si="1"/>
        <v>283563690.06999999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887092154.52999997</v>
      </c>
      <c r="E14" s="18">
        <f t="shared" ca="1" si="0"/>
        <v>205820972.91</v>
      </c>
      <c r="F14" s="18">
        <f t="shared" ca="1" si="0"/>
        <v>595736752.69000006</v>
      </c>
      <c r="G14" s="18">
        <f t="shared" ca="1" si="0"/>
        <v>773405270.91999996</v>
      </c>
      <c r="H14" s="19">
        <f t="shared" ca="1" si="1"/>
        <v>2462055151.0500002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123197533.86000106</v>
      </c>
      <c r="E15" s="18">
        <f t="shared" ca="1" si="0"/>
        <v>0</v>
      </c>
      <c r="F15" s="18">
        <f t="shared" ca="1" si="0"/>
        <v>0</v>
      </c>
      <c r="G15" s="18">
        <f t="shared" ca="1" si="0"/>
        <v>3459719959.5055561</v>
      </c>
      <c r="H15" s="19">
        <f t="shared" ca="1" si="1"/>
        <v>3582917493.3655572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42169595</v>
      </c>
      <c r="E17" s="18">
        <f t="shared" ca="1" si="0"/>
        <v>3699215</v>
      </c>
      <c r="F17" s="18">
        <f t="shared" ca="1" si="0"/>
        <v>375888760</v>
      </c>
      <c r="G17" s="18">
        <f t="shared" ca="1" si="0"/>
        <v>29076038</v>
      </c>
      <c r="H17" s="19">
        <f t="shared" ca="1" si="1"/>
        <v>450833608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171088537.88000003</v>
      </c>
      <c r="E18" s="18">
        <f t="shared" ca="1" si="0"/>
        <v>36088407.829999998</v>
      </c>
      <c r="F18" s="18">
        <f t="shared" ca="1" si="0"/>
        <v>249798615.75</v>
      </c>
      <c r="G18" s="18">
        <f t="shared" ca="1" si="0"/>
        <v>14758460.08</v>
      </c>
      <c r="H18" s="19">
        <f t="shared" ca="1" si="1"/>
        <v>471734021.54000002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403690509.44000006</v>
      </c>
      <c r="E20" s="18">
        <f t="shared" ca="1" si="0"/>
        <v>62717171.069999993</v>
      </c>
      <c r="F20" s="18">
        <f t="shared" ca="1" si="0"/>
        <v>117124922.33000001</v>
      </c>
      <c r="G20" s="18">
        <f t="shared" ca="1" si="0"/>
        <v>136050527.78999999</v>
      </c>
      <c r="H20" s="19">
        <f t="shared" ca="1" si="1"/>
        <v>719583130.63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11624502.49</v>
      </c>
      <c r="E21" s="18">
        <f t="shared" ca="1" si="0"/>
        <v>1206897.31</v>
      </c>
      <c r="F21" s="18">
        <f t="shared" ca="1" si="0"/>
        <v>4787571.63</v>
      </c>
      <c r="G21" s="18">
        <f t="shared" ca="1" si="0"/>
        <v>2762606.57</v>
      </c>
      <c r="H21" s="19">
        <f t="shared" ca="1" si="1"/>
        <v>20381578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907308459.63</v>
      </c>
      <c r="E22" s="18">
        <f t="shared" ca="1" si="0"/>
        <v>76685696.75999999</v>
      </c>
      <c r="F22" s="18">
        <f t="shared" ca="1" si="0"/>
        <v>3992178620.8600001</v>
      </c>
      <c r="G22" s="18">
        <f t="shared" ca="1" si="0"/>
        <v>792156122.94999993</v>
      </c>
      <c r="H22" s="19">
        <f t="shared" ca="1" si="1"/>
        <v>5768328900.1999998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289612619.56</v>
      </c>
      <c r="E23" s="18">
        <f t="shared" ca="1" si="2"/>
        <v>43909728.149999999</v>
      </c>
      <c r="F23" s="18">
        <f t="shared" ca="1" si="2"/>
        <v>106207580.45</v>
      </c>
      <c r="G23" s="18">
        <f t="shared" ca="1" si="2"/>
        <v>131650059.2</v>
      </c>
      <c r="H23" s="19">
        <f t="shared" ca="1" si="1"/>
        <v>571379987.36000001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250169538.92000064</v>
      </c>
      <c r="E24" s="18">
        <f t="shared" ca="1" si="2"/>
        <v>0</v>
      </c>
      <c r="F24" s="18">
        <f t="shared" ca="1" si="2"/>
        <v>54635590.170000002</v>
      </c>
      <c r="G24" s="18">
        <f t="shared" ca="1" si="2"/>
        <v>37244810.500001609</v>
      </c>
      <c r="H24" s="19">
        <f t="shared" ca="1" si="1"/>
        <v>342049939.59000224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4866889.6984279994</v>
      </c>
      <c r="E25" s="18">
        <f t="shared" ca="1" si="2"/>
        <v>453096.74689900002</v>
      </c>
      <c r="F25" s="18">
        <f t="shared" ca="1" si="2"/>
        <v>9952816.0271019991</v>
      </c>
      <c r="G25" s="18">
        <f t="shared" ca="1" si="2"/>
        <v>3362236.4006139999</v>
      </c>
      <c r="H25" s="19">
        <f t="shared" ca="1" si="1"/>
        <v>18635038.873043001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308895176.82999998</v>
      </c>
      <c r="E26" s="18">
        <f t="shared" ca="1" si="2"/>
        <v>78657482.890000001</v>
      </c>
      <c r="F26" s="18">
        <f t="shared" ca="1" si="2"/>
        <v>242040540.41999999</v>
      </c>
      <c r="G26" s="18">
        <f t="shared" ca="1" si="2"/>
        <v>238099400.18000001</v>
      </c>
      <c r="H26" s="19">
        <f t="shared" ca="1" si="1"/>
        <v>867692600.31999993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471147966.68000001</v>
      </c>
      <c r="E27" s="18">
        <f t="shared" ca="1" si="2"/>
        <v>3749863.34</v>
      </c>
      <c r="F27" s="18">
        <f t="shared" ca="1" si="2"/>
        <v>125134485.40000001</v>
      </c>
      <c r="G27" s="18">
        <f t="shared" ca="1" si="2"/>
        <v>361242690.03000003</v>
      </c>
      <c r="H27" s="19">
        <f t="shared" ca="1" si="1"/>
        <v>961275005.45000005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4237073.67</v>
      </c>
      <c r="E28" s="18">
        <f t="shared" ca="1" si="2"/>
        <v>53685.81</v>
      </c>
      <c r="F28" s="18">
        <f t="shared" ca="1" si="2"/>
        <v>4730078.51</v>
      </c>
      <c r="G28" s="18">
        <f t="shared" ca="1" si="2"/>
        <v>8267915.5899999999</v>
      </c>
      <c r="H28" s="19">
        <f t="shared" ca="1" si="1"/>
        <v>17288753.579999998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497259438.14529997</v>
      </c>
      <c r="E29" s="18">
        <f t="shared" ca="1" si="2"/>
        <v>99024541.259800002</v>
      </c>
      <c r="F29" s="18">
        <f t="shared" ca="1" si="2"/>
        <v>821079300.38999999</v>
      </c>
      <c r="G29" s="18">
        <f t="shared" ca="1" si="2"/>
        <v>154944074.22549999</v>
      </c>
      <c r="H29" s="19">
        <f t="shared" ca="1" si="1"/>
        <v>1572307354.0205998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6984030.879999999</v>
      </c>
      <c r="E30" s="18">
        <f t="shared" ca="1" si="2"/>
        <v>649914.86</v>
      </c>
      <c r="F30" s="18">
        <f t="shared" ca="1" si="2"/>
        <v>20237655.130000003</v>
      </c>
      <c r="G30" s="18">
        <f t="shared" ca="1" si="2"/>
        <v>7114911.4399999576</v>
      </c>
      <c r="H30" s="19">
        <f t="shared" ca="1" si="1"/>
        <v>34986512.309999958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305847921.37</v>
      </c>
      <c r="E31" s="18">
        <f t="shared" ca="1" si="2"/>
        <v>111101309.98999999</v>
      </c>
      <c r="F31" s="18">
        <f t="shared" ca="1" si="2"/>
        <v>224676828.142115</v>
      </c>
      <c r="G31" s="18">
        <f t="shared" ca="1" si="2"/>
        <v>163944327.49017599</v>
      </c>
      <c r="H31" s="19">
        <f t="shared" ca="1" si="1"/>
        <v>805570386.99229097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74520921.889999852</v>
      </c>
      <c r="E32" s="18">
        <f t="shared" ca="1" si="2"/>
        <v>514719.43999999994</v>
      </c>
      <c r="F32" s="18">
        <f t="shared" ca="1" si="2"/>
        <v>10739257.329999989</v>
      </c>
      <c r="G32" s="18">
        <f t="shared" ca="1" si="2"/>
        <v>41527377.709999703</v>
      </c>
      <c r="H32" s="19">
        <f t="shared" ca="1" si="1"/>
        <v>127302276.36999953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654972.67999999982</v>
      </c>
      <c r="E33" s="18">
        <f t="shared" ca="1" si="2"/>
        <v>0</v>
      </c>
      <c r="F33" s="18">
        <f t="shared" ca="1" si="2"/>
        <v>61914.020000000019</v>
      </c>
      <c r="G33" s="18">
        <f t="shared" ca="1" si="2"/>
        <v>240391.86000000019</v>
      </c>
      <c r="H33" s="19">
        <f t="shared" ca="1" si="1"/>
        <v>957278.56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17308354.560000002</v>
      </c>
      <c r="E34" s="18">
        <f t="shared" ca="1" si="2"/>
        <v>2939271.55</v>
      </c>
      <c r="F34" s="18">
        <f t="shared" ca="1" si="2"/>
        <v>3023266.3600000003</v>
      </c>
      <c r="G34" s="18">
        <f t="shared" ca="1" si="2"/>
        <v>1653922167.0600002</v>
      </c>
      <c r="H34" s="19">
        <f t="shared" ca="1" si="1"/>
        <v>1677193059.5300002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31194330.389999997</v>
      </c>
      <c r="E35" s="18">
        <f t="shared" ca="1" si="2"/>
        <v>15812.270000000002</v>
      </c>
      <c r="F35" s="18">
        <f t="shared" ca="1" si="2"/>
        <v>32574696.169999998</v>
      </c>
      <c r="G35" s="18">
        <f t="shared" ca="1" si="2"/>
        <v>5830557.8100000005</v>
      </c>
      <c r="H35" s="19">
        <f t="shared" ca="1" si="1"/>
        <v>69615396.640000001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648750234.00999999</v>
      </c>
      <c r="E37" s="18">
        <f t="shared" ca="1" si="2"/>
        <v>13000089.43</v>
      </c>
      <c r="F37" s="18">
        <f t="shared" ca="1" si="2"/>
        <v>21012414.420000002</v>
      </c>
      <c r="G37" s="18">
        <f t="shared" ca="1" si="2"/>
        <v>113870359.2</v>
      </c>
      <c r="H37" s="19">
        <f t="shared" ca="1" si="1"/>
        <v>796633097.05999994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529381.86</v>
      </c>
      <c r="E38" s="18">
        <f t="shared" ca="1" si="2"/>
        <v>0</v>
      </c>
      <c r="F38" s="18">
        <f t="shared" ca="1" si="2"/>
        <v>0</v>
      </c>
      <c r="G38" s="18">
        <f t="shared" ca="1" si="2"/>
        <v>3826284.67</v>
      </c>
      <c r="H38" s="19">
        <f t="shared" ca="1" si="1"/>
        <v>4355666.53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ref="D39:G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109421625.98999999</v>
      </c>
      <c r="E39" s="18">
        <f t="shared" ca="1" si="3"/>
        <v>17138625.939999998</v>
      </c>
      <c r="F39" s="18">
        <f t="shared" ca="1" si="3"/>
        <v>100212017.38000001</v>
      </c>
      <c r="G39" s="18">
        <f t="shared" ca="1" si="3"/>
        <v>10757005.460000001</v>
      </c>
      <c r="H39" s="19">
        <f t="shared" ca="1" si="1"/>
        <v>237529274.77000001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1209012.01</v>
      </c>
      <c r="E40" s="18">
        <f t="shared" ca="1" si="3"/>
        <v>0</v>
      </c>
      <c r="F40" s="18">
        <f t="shared" ca="1" si="3"/>
        <v>2798827.03</v>
      </c>
      <c r="G40" s="18">
        <f t="shared" ca="1" si="3"/>
        <v>835372.31</v>
      </c>
      <c r="H40" s="19">
        <f t="shared" ca="1" si="1"/>
        <v>4843211.3499999996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90797228.279999852</v>
      </c>
      <c r="E41" s="18">
        <f t="shared" ca="1" si="3"/>
        <v>0</v>
      </c>
      <c r="F41" s="18">
        <f t="shared" ca="1" si="3"/>
        <v>877725.4700000002</v>
      </c>
      <c r="G41" s="18">
        <f t="shared" ca="1" si="3"/>
        <v>75966203.059999809</v>
      </c>
      <c r="H41" s="19">
        <f t="shared" ref="H41" ca="1" si="4">+SUM(D41:G41)</f>
        <v>167641156.80999964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880010.35000000137</v>
      </c>
      <c r="E42" s="18">
        <f t="shared" ca="1" si="3"/>
        <v>0</v>
      </c>
      <c r="F42" s="18">
        <f t="shared" ca="1" si="3"/>
        <v>313.37</v>
      </c>
      <c r="G42" s="18">
        <f t="shared" ca="1" si="3"/>
        <v>849783.2400000015</v>
      </c>
      <c r="H42" s="19">
        <f t="shared" ref="H42:H48" ca="1" si="5">+SUM(D42:G42)</f>
        <v>1730106.9600000028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-1204483.49</v>
      </c>
      <c r="E43" s="18">
        <f t="shared" ca="1" si="3"/>
        <v>0</v>
      </c>
      <c r="F43" s="18">
        <f t="shared" ca="1" si="3"/>
        <v>-161541.48000000001</v>
      </c>
      <c r="G43" s="18">
        <f t="shared" ca="1" si="3"/>
        <v>-5191.84</v>
      </c>
      <c r="H43" s="19">
        <f t="shared" ca="1" si="5"/>
        <v>-1371216.81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6091820.4100000001</v>
      </c>
      <c r="E44" s="18">
        <f t="shared" ca="1" si="3"/>
        <v>152126.26999999999</v>
      </c>
      <c r="F44" s="18">
        <f t="shared" ca="1" si="3"/>
        <v>1167563.56</v>
      </c>
      <c r="G44" s="18">
        <f t="shared" ca="1" si="3"/>
        <v>59638.67</v>
      </c>
      <c r="H44" s="19">
        <f t="shared" ca="1" si="5"/>
        <v>7471148.9100000001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42240.05</v>
      </c>
      <c r="E45" s="18">
        <f t="shared" ca="1" si="3"/>
        <v>0</v>
      </c>
      <c r="F45" s="18">
        <f t="shared" ca="1" si="3"/>
        <v>0</v>
      </c>
      <c r="G45" s="18">
        <f t="shared" ca="1" si="3"/>
        <v>8474.8299999999981</v>
      </c>
      <c r="H45" s="19">
        <f t="shared" ca="1" si="5"/>
        <v>50714.880000000005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-4635.87</v>
      </c>
      <c r="E46" s="18">
        <f t="shared" ca="1" si="3"/>
        <v>0</v>
      </c>
      <c r="F46" s="18">
        <f t="shared" ca="1" si="3"/>
        <v>-263829.74</v>
      </c>
      <c r="G46" s="18">
        <f t="shared" ca="1" si="3"/>
        <v>-53383</v>
      </c>
      <c r="H46" s="19">
        <f t="shared" ca="1" si="5"/>
        <v>-321848.61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9">
        <f t="shared" ca="1" si="5"/>
        <v>0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83099921.779999942</v>
      </c>
      <c r="E48" s="18">
        <f t="shared" ca="1" si="3"/>
        <v>75360.009999999995</v>
      </c>
      <c r="F48" s="18">
        <f t="shared" ca="1" si="3"/>
        <v>796776.63</v>
      </c>
      <c r="G48" s="18">
        <f t="shared" ca="1" si="3"/>
        <v>18940414.550000083</v>
      </c>
      <c r="H48" s="19">
        <f t="shared" ca="1" si="5"/>
        <v>102912472.97000003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763510.12999999989</v>
      </c>
      <c r="E49" s="18">
        <f t="shared" ca="1" si="3"/>
        <v>0</v>
      </c>
      <c r="F49" s="18">
        <f t="shared" ca="1" si="3"/>
        <v>17370</v>
      </c>
      <c r="G49" s="18">
        <f t="shared" ca="1" si="3"/>
        <v>431975716.57999998</v>
      </c>
      <c r="H49" s="19">
        <f t="shared" ref="H49" ca="1" si="6">+SUM(D49:G49)</f>
        <v>432756596.70999998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453146749.76000005</v>
      </c>
      <c r="H50" s="19">
        <f t="shared" ref="H50:H52" ca="1" si="7">+SUM(D50:G50)</f>
        <v>453146749.76000005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9">
        <f t="shared" ca="1" si="7"/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9">
        <f t="shared" ca="1" si="7"/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9">
        <f t="shared" ref="H53:H58" ca="1" si="8">+SUM(D53:G53)</f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9">
        <f t="shared" ca="1" si="8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ref="D55:G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9">
        <f t="shared" ca="1" si="8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9">
        <f t="shared" ca="1" si="8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9">
        <f t="shared" ca="1" si="8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9">
        <f t="shared" ca="1" si="8"/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8">
        <f t="shared" ca="1" si="9"/>
        <v>0</v>
      </c>
      <c r="G71" s="18">
        <f t="shared" ca="1" si="9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8">
        <f t="shared" ca="1" si="9"/>
        <v>0</v>
      </c>
      <c r="G72" s="18">
        <f t="shared" ca="1" si="9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9842405164.5236721</v>
      </c>
      <c r="E73" s="48">
        <f ca="1">SUMIF($C$7:$C$72,"HD",E$7:E$72)</f>
        <v>947816788.18669891</v>
      </c>
      <c r="F73" s="48">
        <f ca="1">SUMIF($C$7:$C$72,"HD",F$7:F$72)</f>
        <v>8059352624.0792189</v>
      </c>
      <c r="G73" s="48">
        <f ca="1">SUMIF($C$7:$C$72,"HD",G$7:G$72)</f>
        <v>9729243223.6718311</v>
      </c>
      <c r="H73" s="48">
        <f ca="1">SUMIF($C$7:$C$72,"HD",H$7:H$72)</f>
        <v>28578817800.461426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9842405164.5236721</v>
      </c>
      <c r="E75" s="48">
        <f ca="1">E73+E74</f>
        <v>947816788.18669891</v>
      </c>
      <c r="F75" s="48">
        <f ca="1">F73+F74</f>
        <v>8059352624.0792189</v>
      </c>
      <c r="G75" s="48">
        <f ca="1">G73+G74</f>
        <v>9729243223.6718311</v>
      </c>
      <c r="H75" s="48">
        <f ca="1">H73+H74</f>
        <v>28578817800.461426</v>
      </c>
    </row>
  </sheetData>
  <mergeCells count="1">
    <mergeCell ref="E2:G2"/>
  </mergeCells>
  <dataValidations count="2">
    <dataValidation type="list" allowBlank="1" showInputMessage="1" showErrorMessage="1" sqref="C2" xr:uid="{99335108-5816-42DE-B3E8-122F21BC3396}">
      <formula1>"Toplam,Yurtiçi,Yurtdışı"</formula1>
    </dataValidation>
    <dataValidation type="list" allowBlank="1" showInputMessage="1" showErrorMessage="1" sqref="B2" xr:uid="{0582E063-F003-4D65-B9A4-BFE65E0061BE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2C207-A838-451B-952D-8EBDDADF5A17}">
  <dimension ref="A1:H75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323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790</v>
      </c>
      <c r="E5" s="76">
        <v>791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77" t="s">
        <v>323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57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9">
        <f t="shared" ca="1" si="1"/>
        <v>0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9">
        <f t="shared" ca="1" si="1"/>
        <v>0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9">
        <f t="shared" ca="1" si="1"/>
        <v>0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9">
        <f t="shared" ca="1" si="1"/>
        <v>0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ca="1" si="1"/>
        <v>0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ca="1" si="1"/>
        <v>0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ca="1" si="1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1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1"/>
        <v>0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1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1"/>
        <v>0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1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ref="F49" ca="1" si="4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5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5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5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ca="1" si="1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2138891126.1969609</v>
      </c>
      <c r="F54" s="19">
        <f t="shared" ca="1" si="1"/>
        <v>2138891126.1969609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89621.949999999939</v>
      </c>
      <c r="F55" s="19">
        <f t="shared" ca="1" si="1"/>
        <v>89621.949999999939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6"/>
        <v>0</v>
      </c>
      <c r="E56" s="18">
        <f t="shared" ca="1" si="6"/>
        <v>355922469.01989859</v>
      </c>
      <c r="F56" s="19">
        <f t="shared" ca="1" si="1"/>
        <v>355922469.01989859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6"/>
        <v>0</v>
      </c>
      <c r="E57" s="18">
        <f t="shared" ca="1" si="6"/>
        <v>247168339.93999898</v>
      </c>
      <c r="F57" s="19">
        <f t="shared" ca="1" si="1"/>
        <v>247168339.93999898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6"/>
        <v>0</v>
      </c>
      <c r="E58" s="18">
        <f t="shared" ca="1" si="6"/>
        <v>172348246.56999999</v>
      </c>
      <c r="F58" s="19">
        <f t="shared" ref="F58" ca="1" si="7">+SUM(D58:E58)</f>
        <v>172348246.56999999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6"/>
        <v>1E-8</v>
      </c>
      <c r="E59" s="18">
        <f t="shared" ca="1" si="6"/>
        <v>12922848509.398899</v>
      </c>
      <c r="F59" s="19">
        <f t="shared" ref="F59:F72" ca="1" si="8">+SUM(D59:E59)</f>
        <v>12922848509.398899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6"/>
        <v>0</v>
      </c>
      <c r="E60" s="18">
        <f t="shared" ca="1" si="6"/>
        <v>1735699439.250001</v>
      </c>
      <c r="F60" s="19">
        <f t="shared" ca="1" si="8"/>
        <v>1735699439.250001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6"/>
        <v>0</v>
      </c>
      <c r="E61" s="18">
        <f t="shared" ca="1" si="6"/>
        <v>12186694605.71999</v>
      </c>
      <c r="F61" s="19">
        <f t="shared" ca="1" si="8"/>
        <v>12186694605.71999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6"/>
        <v>42501733.10999997</v>
      </c>
      <c r="E62" s="18">
        <f t="shared" ca="1" si="6"/>
        <v>11817177765.300024</v>
      </c>
      <c r="F62" s="19">
        <f t="shared" ca="1" si="8"/>
        <v>11859679498.410025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6"/>
        <v>0</v>
      </c>
      <c r="E63" s="18">
        <f t="shared" ca="1" si="6"/>
        <v>986884363.37990153</v>
      </c>
      <c r="F63" s="19">
        <f t="shared" ca="1" si="8"/>
        <v>986884363.37990153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6"/>
        <v>0</v>
      </c>
      <c r="E64" s="18">
        <f t="shared" ca="1" si="6"/>
        <v>15448697575.640001</v>
      </c>
      <c r="F64" s="19">
        <f t="shared" ca="1" si="8"/>
        <v>15448697575.640001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6"/>
        <v>0</v>
      </c>
      <c r="E65" s="18">
        <f t="shared" ca="1" si="6"/>
        <v>299262793.59000003</v>
      </c>
      <c r="F65" s="19">
        <f t="shared" ca="1" si="8"/>
        <v>299262793.59000003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6"/>
        <v>0</v>
      </c>
      <c r="E66" s="18">
        <f t="shared" ca="1" si="6"/>
        <v>1889843983.45</v>
      </c>
      <c r="F66" s="19">
        <f t="shared" ca="1" si="8"/>
        <v>1889843983.45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6"/>
        <v>0</v>
      </c>
      <c r="E67" s="18">
        <f t="shared" ca="1" si="6"/>
        <v>9865468403.149107</v>
      </c>
      <c r="F67" s="19">
        <f t="shared" ca="1" si="8"/>
        <v>9865468403.149107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6"/>
        <v>0</v>
      </c>
      <c r="E68" s="18">
        <f t="shared" ca="1" si="6"/>
        <v>2880064316.1932521</v>
      </c>
      <c r="F68" s="19">
        <f t="shared" ca="1" si="8"/>
        <v>2880064316.1932521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6"/>
        <v>0</v>
      </c>
      <c r="E69" s="18">
        <f t="shared" ca="1" si="6"/>
        <v>11433578975.549999</v>
      </c>
      <c r="F69" s="19">
        <f t="shared" ca="1" si="8"/>
        <v>11433578975.549999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6"/>
        <v>0</v>
      </c>
      <c r="E70" s="18">
        <f t="shared" ca="1" si="6"/>
        <v>611583444.23007298</v>
      </c>
      <c r="F70" s="19">
        <f t="shared" ca="1" si="8"/>
        <v>611583444.23007298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6"/>
        <v>0</v>
      </c>
      <c r="E71" s="18">
        <f t="shared" ca="1" si="6"/>
        <v>9502730131.4449711</v>
      </c>
      <c r="F71" s="19">
        <f t="shared" ca="1" si="8"/>
        <v>9502730131.4449711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6"/>
        <v>0</v>
      </c>
      <c r="E72" s="18">
        <f t="shared" ca="1" si="6"/>
        <v>20270264417.993103</v>
      </c>
      <c r="F72" s="19">
        <f t="shared" ca="1" si="8"/>
        <v>20270264417.993103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  <c r="E73" s="48">
        <f ca="1">SUMIF($C$7:$C$72,"HD",E$7:E$72)</f>
        <v>0</v>
      </c>
      <c r="F73" s="48">
        <f ca="1">SUMIF($C$7:$C$72,"HD",F$7:F$72)</f>
        <v>0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42501733.109999977</v>
      </c>
      <c r="E74" s="48">
        <f ca="1">SUMIF($C$7:$C$72,"H",E$7:E$72)+SUMIF($C$7:$C$72,"E",E$7:E$72)</f>
        <v>114765218527.96619</v>
      </c>
      <c r="F74" s="48">
        <f ca="1">SUMIF($C$7:$C$72,"H",F$7:F$72)+SUMIF($C$7:$C$72,"E",F$7:F$72)</f>
        <v>114807720261.07619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42501733.109999977</v>
      </c>
      <c r="E75" s="48">
        <f ca="1">E73+E74</f>
        <v>114765218527.96619</v>
      </c>
      <c r="F75" s="48">
        <f ca="1">F73+F74</f>
        <v>114807720261.07619</v>
      </c>
    </row>
  </sheetData>
  <mergeCells count="1">
    <mergeCell ref="E2:G2"/>
  </mergeCells>
  <dataValidations count="2">
    <dataValidation type="list" allowBlank="1" showInputMessage="1" showErrorMessage="1" sqref="C2" xr:uid="{4CEBB5D0-8830-42FB-8E4C-3BFA5E615EC8}">
      <formula1>"Toplam,Yurtiçi,Yurtdışı"</formula1>
    </dataValidation>
    <dataValidation type="list" allowBlank="1" showInputMessage="1" showErrorMessage="1" sqref="B2" xr:uid="{5A58E013-ACAD-43E9-8F4F-9FB908D13B62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21E9B-9A64-4BD6-9A98-AB5BC7B6B135}">
  <dimension ref="A1:N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4" ht="15" customHeight="1">
      <c r="A1" s="1" t="s">
        <v>0</v>
      </c>
      <c r="B1" s="2"/>
      <c r="C1" s="2"/>
    </row>
    <row r="2" spans="1:14" ht="15" customHeight="1">
      <c r="A2" s="1" t="s">
        <v>359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4" ht="15" customHeight="1">
      <c r="A3" s="5" t="s">
        <v>362</v>
      </c>
      <c r="B3" s="2"/>
      <c r="C3" s="2"/>
    </row>
    <row r="4" spans="1:14" ht="22.5" customHeight="1"/>
    <row r="5" spans="1:14" ht="22.5" customHeight="1">
      <c r="D5" s="76">
        <v>796</v>
      </c>
      <c r="E5" s="76">
        <v>797</v>
      </c>
      <c r="F5" s="76">
        <v>908</v>
      </c>
      <c r="G5" s="76">
        <v>909</v>
      </c>
      <c r="H5" s="76">
        <v>910</v>
      </c>
      <c r="I5" s="76">
        <v>91001</v>
      </c>
      <c r="J5" s="76">
        <v>91002</v>
      </c>
      <c r="K5" s="76">
        <v>911</v>
      </c>
      <c r="L5" s="76">
        <v>91101</v>
      </c>
      <c r="M5" s="76">
        <v>91102</v>
      </c>
      <c r="N5" s="77"/>
    </row>
    <row r="6" spans="1:14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77" t="s">
        <v>327</v>
      </c>
    </row>
    <row r="7" spans="1:14" ht="12.75" customHeight="1">
      <c r="A7" s="55" t="s">
        <v>146</v>
      </c>
      <c r="B7" s="17">
        <v>1001</v>
      </c>
      <c r="C7" s="56" t="s">
        <v>147</v>
      </c>
      <c r="D7" s="18">
        <f t="shared" ref="D7:M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9">
        <f ca="1">+D7+E7</f>
        <v>0</v>
      </c>
    </row>
    <row r="8" spans="1:14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9">
        <f t="shared" ref="E8:E22" ca="1" si="1">F8+G8+H8+K8</f>
        <v>0</v>
      </c>
      <c r="F8" s="18">
        <f t="shared" ca="1" si="0"/>
        <v>0</v>
      </c>
      <c r="G8" s="18">
        <f t="shared" ca="1" si="0"/>
        <v>0</v>
      </c>
      <c r="H8" s="19">
        <f t="shared" ref="H8:H22" ca="1" si="2">+I8+J8</f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3">+L8+M8</f>
        <v>0</v>
      </c>
      <c r="L8" s="18">
        <f t="shared" ca="1" si="0"/>
        <v>0</v>
      </c>
      <c r="M8" s="18">
        <f t="shared" ca="1" si="0"/>
        <v>0</v>
      </c>
      <c r="N8" s="19">
        <f t="shared" ref="N8:N22" ca="1" si="4">+D8+E8</f>
        <v>0</v>
      </c>
    </row>
    <row r="9" spans="1:14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0</v>
      </c>
      <c r="F9" s="18">
        <f t="shared" ca="1" si="0"/>
        <v>0</v>
      </c>
      <c r="G9" s="18">
        <f t="shared" ca="1" si="0"/>
        <v>0</v>
      </c>
      <c r="H9" s="19">
        <f t="shared" ca="1" si="2"/>
        <v>0</v>
      </c>
      <c r="I9" s="18">
        <f t="shared" ca="1" si="0"/>
        <v>0</v>
      </c>
      <c r="J9" s="18">
        <f t="shared" ca="1" si="0"/>
        <v>0</v>
      </c>
      <c r="K9" s="19">
        <f t="shared" ca="1" si="3"/>
        <v>0</v>
      </c>
      <c r="L9" s="18">
        <f t="shared" ca="1" si="0"/>
        <v>0</v>
      </c>
      <c r="M9" s="18">
        <f t="shared" ca="1" si="0"/>
        <v>0</v>
      </c>
      <c r="N9" s="19">
        <f t="shared" ca="1" si="4"/>
        <v>0</v>
      </c>
    </row>
    <row r="10" spans="1:14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9">
        <f t="shared" ca="1" si="1"/>
        <v>0</v>
      </c>
      <c r="F10" s="18">
        <f t="shared" ca="1" si="0"/>
        <v>0</v>
      </c>
      <c r="G10" s="18">
        <f t="shared" ca="1" si="0"/>
        <v>0</v>
      </c>
      <c r="H10" s="19">
        <f t="shared" ca="1" si="2"/>
        <v>0</v>
      </c>
      <c r="I10" s="18">
        <f t="shared" ca="1" si="0"/>
        <v>0</v>
      </c>
      <c r="J10" s="18">
        <f t="shared" ca="1" si="0"/>
        <v>0</v>
      </c>
      <c r="K10" s="19">
        <f t="shared" ca="1" si="3"/>
        <v>0</v>
      </c>
      <c r="L10" s="18">
        <f t="shared" ca="1" si="0"/>
        <v>0</v>
      </c>
      <c r="M10" s="18">
        <f t="shared" ca="1" si="0"/>
        <v>0</v>
      </c>
      <c r="N10" s="19">
        <f t="shared" ca="1" si="4"/>
        <v>0</v>
      </c>
    </row>
    <row r="11" spans="1:14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9">
        <f t="shared" ca="1" si="1"/>
        <v>0</v>
      </c>
      <c r="F11" s="18">
        <f t="shared" ca="1" si="0"/>
        <v>0</v>
      </c>
      <c r="G11" s="18">
        <f t="shared" ca="1" si="0"/>
        <v>0</v>
      </c>
      <c r="H11" s="19">
        <f t="shared" ca="1" si="2"/>
        <v>0</v>
      </c>
      <c r="I11" s="18">
        <f t="shared" ca="1" si="0"/>
        <v>0</v>
      </c>
      <c r="J11" s="18">
        <f t="shared" ca="1" si="0"/>
        <v>0</v>
      </c>
      <c r="K11" s="19">
        <f t="shared" ca="1" si="3"/>
        <v>0</v>
      </c>
      <c r="L11" s="18">
        <f t="shared" ca="1" si="0"/>
        <v>0</v>
      </c>
      <c r="M11" s="18">
        <f t="shared" ca="1" si="0"/>
        <v>0</v>
      </c>
      <c r="N11" s="19">
        <f t="shared" ca="1" si="4"/>
        <v>0</v>
      </c>
    </row>
    <row r="12" spans="1:14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9">
        <f t="shared" ca="1" si="4"/>
        <v>0</v>
      </c>
    </row>
    <row r="13" spans="1:14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9">
        <f t="shared" ca="1" si="1"/>
        <v>0</v>
      </c>
      <c r="F13" s="18">
        <f t="shared" ca="1" si="0"/>
        <v>0</v>
      </c>
      <c r="G13" s="18">
        <f t="shared" ca="1" si="0"/>
        <v>0</v>
      </c>
      <c r="H13" s="19">
        <f t="shared" ca="1" si="2"/>
        <v>0</v>
      </c>
      <c r="I13" s="18">
        <f t="shared" ca="1" si="0"/>
        <v>0</v>
      </c>
      <c r="J13" s="18">
        <f t="shared" ca="1" si="0"/>
        <v>0</v>
      </c>
      <c r="K13" s="19">
        <f t="shared" ca="1" si="3"/>
        <v>0</v>
      </c>
      <c r="L13" s="18">
        <f t="shared" ca="1" si="0"/>
        <v>0</v>
      </c>
      <c r="M13" s="18">
        <f t="shared" ca="1" si="0"/>
        <v>0</v>
      </c>
      <c r="N13" s="19">
        <f t="shared" ca="1" si="4"/>
        <v>0</v>
      </c>
    </row>
    <row r="14" spans="1:14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9">
        <f t="shared" ca="1" si="1"/>
        <v>0</v>
      </c>
      <c r="F14" s="18">
        <f t="shared" ca="1" si="0"/>
        <v>0</v>
      </c>
      <c r="G14" s="18">
        <f t="shared" ca="1" si="0"/>
        <v>0</v>
      </c>
      <c r="H14" s="19">
        <f t="shared" ca="1" si="2"/>
        <v>0</v>
      </c>
      <c r="I14" s="18">
        <f t="shared" ca="1" si="0"/>
        <v>0</v>
      </c>
      <c r="J14" s="18">
        <f t="shared" ca="1" si="0"/>
        <v>0</v>
      </c>
      <c r="K14" s="19">
        <f t="shared" ca="1" si="3"/>
        <v>0</v>
      </c>
      <c r="L14" s="18">
        <f t="shared" ca="1" si="0"/>
        <v>0</v>
      </c>
      <c r="M14" s="18">
        <f t="shared" ca="1" si="0"/>
        <v>0</v>
      </c>
      <c r="N14" s="19">
        <f t="shared" ca="1" si="4"/>
        <v>0</v>
      </c>
    </row>
    <row r="15" spans="1:14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9">
        <f t="shared" ca="1" si="4"/>
        <v>0</v>
      </c>
    </row>
    <row r="16" spans="1:14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9">
        <f t="shared" ca="1" si="4"/>
        <v>0</v>
      </c>
    </row>
    <row r="17" spans="1:1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9">
        <f t="shared" ca="1" si="4"/>
        <v>0</v>
      </c>
    </row>
    <row r="18" spans="1:1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9">
        <f t="shared" ca="1" si="4"/>
        <v>0</v>
      </c>
    </row>
    <row r="19" spans="1:1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9">
        <f t="shared" ca="1" si="4"/>
        <v>0</v>
      </c>
    </row>
    <row r="20" spans="1:1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9">
        <f t="shared" ca="1" si="1"/>
        <v>0</v>
      </c>
      <c r="F20" s="18">
        <f t="shared" ca="1" si="0"/>
        <v>0</v>
      </c>
      <c r="G20" s="18">
        <f t="shared" ca="1" si="0"/>
        <v>0</v>
      </c>
      <c r="H20" s="19">
        <f t="shared" ca="1" si="2"/>
        <v>0</v>
      </c>
      <c r="I20" s="18">
        <f t="shared" ca="1" si="0"/>
        <v>0</v>
      </c>
      <c r="J20" s="18">
        <f t="shared" ca="1" si="0"/>
        <v>0</v>
      </c>
      <c r="K20" s="19">
        <f t="shared" ca="1" si="3"/>
        <v>0</v>
      </c>
      <c r="L20" s="18">
        <f t="shared" ca="1" si="0"/>
        <v>0</v>
      </c>
      <c r="M20" s="18">
        <f t="shared" ca="1" si="0"/>
        <v>0</v>
      </c>
      <c r="N20" s="19">
        <f t="shared" ca="1" si="4"/>
        <v>0</v>
      </c>
    </row>
    <row r="21" spans="1:1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0</v>
      </c>
      <c r="F21" s="18">
        <f t="shared" ca="1" si="0"/>
        <v>0</v>
      </c>
      <c r="G21" s="18">
        <f t="shared" ca="1" si="0"/>
        <v>0</v>
      </c>
      <c r="H21" s="19">
        <f t="shared" ca="1" si="2"/>
        <v>0</v>
      </c>
      <c r="I21" s="18">
        <f t="shared" ca="1" si="0"/>
        <v>0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9">
        <f t="shared" ca="1" si="4"/>
        <v>0</v>
      </c>
    </row>
    <row r="22" spans="1:1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9">
        <f t="shared" ca="1" si="1"/>
        <v>0</v>
      </c>
      <c r="F22" s="18">
        <f t="shared" ca="1" si="0"/>
        <v>0</v>
      </c>
      <c r="G22" s="18">
        <f t="shared" ca="1" si="0"/>
        <v>0</v>
      </c>
      <c r="H22" s="19">
        <f t="shared" ca="1" si="2"/>
        <v>0</v>
      </c>
      <c r="I22" s="18">
        <f t="shared" ca="1" si="0"/>
        <v>0</v>
      </c>
      <c r="J22" s="18">
        <f t="shared" ca="1" si="0"/>
        <v>0</v>
      </c>
      <c r="K22" s="19">
        <f t="shared" ca="1" si="3"/>
        <v>0</v>
      </c>
      <c r="L22" s="18">
        <f t="shared" ca="1" si="0"/>
        <v>0</v>
      </c>
      <c r="M22" s="18">
        <f t="shared" ca="1" si="0"/>
        <v>0</v>
      </c>
      <c r="N22" s="19">
        <f t="shared" ca="1" si="4"/>
        <v>0</v>
      </c>
    </row>
    <row r="23" spans="1:14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0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0</v>
      </c>
      <c r="G23" s="18">
        <f t="shared" ca="1" si="6"/>
        <v>0</v>
      </c>
      <c r="H23" s="19">
        <f ca="1">+I23+J23</f>
        <v>0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0</v>
      </c>
      <c r="J23" s="18">
        <f t="shared" ca="1" si="7"/>
        <v>0</v>
      </c>
      <c r="K23" s="19">
        <f ca="1">+L23+M23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+D23+E23</f>
        <v>0</v>
      </c>
    </row>
    <row r="24" spans="1:14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0</v>
      </c>
      <c r="E24" s="19">
        <f ca="1">F24+G24+H24+K24</f>
        <v>0</v>
      </c>
      <c r="F24" s="18">
        <f t="shared" ca="1" si="6"/>
        <v>0</v>
      </c>
      <c r="G24" s="18">
        <f t="shared" ca="1" si="6"/>
        <v>0</v>
      </c>
      <c r="H24" s="19">
        <f ca="1">+I24+J24</f>
        <v>0</v>
      </c>
      <c r="I24" s="18">
        <f t="shared" ca="1" si="7"/>
        <v>0</v>
      </c>
      <c r="J24" s="18">
        <f t="shared" ca="1" si="7"/>
        <v>0</v>
      </c>
      <c r="K24" s="19">
        <f ca="1">+L24+M24</f>
        <v>0</v>
      </c>
      <c r="L24" s="18">
        <f t="shared" ca="1" si="8"/>
        <v>0</v>
      </c>
      <c r="M24" s="18">
        <f t="shared" ca="1" si="8"/>
        <v>0</v>
      </c>
      <c r="N24" s="19">
        <f ca="1">+D24+E24</f>
        <v>0</v>
      </c>
    </row>
    <row r="25" spans="1:14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0</v>
      </c>
      <c r="E25" s="19">
        <f t="shared" ref="E25:E72" ca="1" si="9">F25+G25+H25+K25</f>
        <v>0</v>
      </c>
      <c r="F25" s="18">
        <f t="shared" ca="1" si="6"/>
        <v>0</v>
      </c>
      <c r="G25" s="18">
        <f t="shared" ca="1" si="6"/>
        <v>0</v>
      </c>
      <c r="H25" s="19">
        <f t="shared" ref="H25:H72" ca="1" si="10">+I25+J25</f>
        <v>0</v>
      </c>
      <c r="I25" s="18">
        <f t="shared" ca="1" si="7"/>
        <v>0</v>
      </c>
      <c r="J25" s="18">
        <f t="shared" ca="1" si="7"/>
        <v>0</v>
      </c>
      <c r="K25" s="19">
        <f t="shared" ref="K25:K72" ca="1" si="11">+L25+M25</f>
        <v>0</v>
      </c>
      <c r="L25" s="18">
        <f t="shared" ca="1" si="8"/>
        <v>0</v>
      </c>
      <c r="M25" s="18">
        <f t="shared" ca="1" si="8"/>
        <v>0</v>
      </c>
      <c r="N25" s="19">
        <f t="shared" ref="N25:N72" ca="1" si="12">+D25+E25</f>
        <v>0</v>
      </c>
    </row>
    <row r="26" spans="1:14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0</v>
      </c>
      <c r="F26" s="18">
        <f t="shared" ca="1" si="6"/>
        <v>0</v>
      </c>
      <c r="G26" s="18">
        <f t="shared" ca="1" si="6"/>
        <v>0</v>
      </c>
      <c r="H26" s="19">
        <f t="shared" ca="1" si="10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</row>
    <row r="27" spans="1:14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0</v>
      </c>
      <c r="E27" s="19">
        <f t="shared" ca="1" si="9"/>
        <v>0</v>
      </c>
      <c r="F27" s="18">
        <f t="shared" ca="1" si="6"/>
        <v>0</v>
      </c>
      <c r="G27" s="18">
        <f t="shared" ca="1" si="6"/>
        <v>0</v>
      </c>
      <c r="H27" s="19">
        <f t="shared" ca="1" si="10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</row>
    <row r="28" spans="1:14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</row>
    <row r="29" spans="1:14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0</v>
      </c>
      <c r="F29" s="18">
        <f t="shared" ca="1" si="6"/>
        <v>0</v>
      </c>
      <c r="G29" s="18">
        <f t="shared" ca="1" si="6"/>
        <v>0</v>
      </c>
      <c r="H29" s="19">
        <f t="shared" ca="1" si="10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</row>
    <row r="30" spans="1:14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0</v>
      </c>
      <c r="F30" s="18">
        <f t="shared" ca="1" si="6"/>
        <v>0</v>
      </c>
      <c r="G30" s="18">
        <f t="shared" ca="1" si="6"/>
        <v>0</v>
      </c>
      <c r="H30" s="19">
        <f t="shared" ca="1" si="10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</row>
    <row r="31" spans="1:14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0</v>
      </c>
      <c r="E31" s="19">
        <f t="shared" ca="1" si="9"/>
        <v>0</v>
      </c>
      <c r="F31" s="18">
        <f t="shared" ca="1" si="6"/>
        <v>0</v>
      </c>
      <c r="G31" s="18">
        <f t="shared" ca="1" si="6"/>
        <v>0</v>
      </c>
      <c r="H31" s="19">
        <f t="shared" ca="1" si="10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</row>
    <row r="32" spans="1:14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0</v>
      </c>
      <c r="E32" s="19">
        <f t="shared" ca="1" si="9"/>
        <v>0</v>
      </c>
      <c r="F32" s="18">
        <f t="shared" ca="1" si="6"/>
        <v>0</v>
      </c>
      <c r="G32" s="18">
        <f t="shared" ca="1" si="6"/>
        <v>0</v>
      </c>
      <c r="H32" s="19">
        <f t="shared" ca="1" si="10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</row>
    <row r="33" spans="1:14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</row>
    <row r="34" spans="1:14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0</v>
      </c>
      <c r="E34" s="19">
        <f t="shared" ca="1" si="9"/>
        <v>0</v>
      </c>
      <c r="F34" s="18">
        <f t="shared" ca="1" si="6"/>
        <v>0</v>
      </c>
      <c r="G34" s="18">
        <f t="shared" ca="1" si="6"/>
        <v>0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</row>
    <row r="35" spans="1:14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0</v>
      </c>
      <c r="F35" s="18">
        <f t="shared" ca="1" si="6"/>
        <v>0</v>
      </c>
      <c r="G35" s="18">
        <f t="shared" ca="1" si="6"/>
        <v>0</v>
      </c>
      <c r="H35" s="19">
        <f t="shared" ca="1" si="10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</row>
    <row r="36" spans="1:14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</row>
    <row r="37" spans="1:14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0</v>
      </c>
      <c r="F37" s="18">
        <f t="shared" ca="1" si="6"/>
        <v>0</v>
      </c>
      <c r="G37" s="18">
        <f t="shared" ca="1" si="6"/>
        <v>0</v>
      </c>
      <c r="H37" s="19">
        <f t="shared" ca="1" si="10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</row>
    <row r="38" spans="1:14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0</v>
      </c>
      <c r="F38" s="18">
        <f t="shared" ca="1" si="6"/>
        <v>0</v>
      </c>
      <c r="G38" s="18">
        <f t="shared" ca="1" si="6"/>
        <v>0</v>
      </c>
      <c r="H38" s="19">
        <f t="shared" ca="1" si="10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</row>
    <row r="39" spans="1:14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0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0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0</v>
      </c>
      <c r="K39" s="19">
        <f t="shared" ca="1" si="11"/>
        <v>0</v>
      </c>
      <c r="L39" s="18">
        <f t="shared" ref="L39:M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9">
        <f t="shared" ca="1" si="12"/>
        <v>0</v>
      </c>
    </row>
    <row r="40" spans="1:14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9">
        <f t="shared" ca="1" si="12"/>
        <v>0</v>
      </c>
    </row>
    <row r="41" spans="1:14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0</v>
      </c>
      <c r="E41" s="19">
        <f t="shared" ca="1" si="9"/>
        <v>0</v>
      </c>
      <c r="F41" s="18">
        <f t="shared" ca="1" si="13"/>
        <v>0</v>
      </c>
      <c r="G41" s="18">
        <f t="shared" ca="1" si="13"/>
        <v>0</v>
      </c>
      <c r="H41" s="19">
        <f t="shared" ca="1" si="10"/>
        <v>0</v>
      </c>
      <c r="I41" s="18">
        <f t="shared" ca="1" si="14"/>
        <v>0</v>
      </c>
      <c r="J41" s="18">
        <f t="shared" ca="1" si="14"/>
        <v>0</v>
      </c>
      <c r="K41" s="19">
        <f t="shared" ca="1" si="11"/>
        <v>0</v>
      </c>
      <c r="L41" s="18">
        <f t="shared" ca="1" si="15"/>
        <v>0</v>
      </c>
      <c r="M41" s="18">
        <f t="shared" ca="1" si="15"/>
        <v>0</v>
      </c>
      <c r="N41" s="19">
        <f t="shared" ca="1" si="12"/>
        <v>0</v>
      </c>
    </row>
    <row r="42" spans="1:14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0</v>
      </c>
      <c r="E42" s="19">
        <f t="shared" ca="1" si="9"/>
        <v>0</v>
      </c>
      <c r="F42" s="18">
        <f t="shared" ca="1" si="13"/>
        <v>0</v>
      </c>
      <c r="G42" s="18">
        <f t="shared" ca="1" si="13"/>
        <v>0</v>
      </c>
      <c r="H42" s="19">
        <f t="shared" ca="1" si="10"/>
        <v>0</v>
      </c>
      <c r="I42" s="18">
        <f t="shared" ca="1" si="14"/>
        <v>0</v>
      </c>
      <c r="J42" s="18">
        <f t="shared" ca="1" si="14"/>
        <v>0</v>
      </c>
      <c r="K42" s="19">
        <f t="shared" ca="1" si="11"/>
        <v>0</v>
      </c>
      <c r="L42" s="18">
        <f t="shared" ca="1" si="15"/>
        <v>0</v>
      </c>
      <c r="M42" s="18">
        <f t="shared" ca="1" si="15"/>
        <v>0</v>
      </c>
      <c r="N42" s="19">
        <f t="shared" ca="1" si="12"/>
        <v>0</v>
      </c>
    </row>
    <row r="43" spans="1:14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0</v>
      </c>
      <c r="E43" s="19">
        <f t="shared" ca="1" si="9"/>
        <v>0</v>
      </c>
      <c r="F43" s="18">
        <f t="shared" ca="1" si="13"/>
        <v>0</v>
      </c>
      <c r="G43" s="18">
        <f t="shared" ca="1" si="13"/>
        <v>0</v>
      </c>
      <c r="H43" s="19">
        <f t="shared" ca="1" si="10"/>
        <v>0</v>
      </c>
      <c r="I43" s="18">
        <f t="shared" ca="1" si="14"/>
        <v>0</v>
      </c>
      <c r="J43" s="18">
        <f t="shared" ca="1" si="14"/>
        <v>0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9">
        <f t="shared" ca="1" si="12"/>
        <v>0</v>
      </c>
    </row>
    <row r="44" spans="1:14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0</v>
      </c>
      <c r="E44" s="19">
        <f t="shared" ca="1" si="9"/>
        <v>0</v>
      </c>
      <c r="F44" s="18">
        <f t="shared" ca="1" si="13"/>
        <v>0</v>
      </c>
      <c r="G44" s="18">
        <f t="shared" ca="1" si="13"/>
        <v>0</v>
      </c>
      <c r="H44" s="19">
        <f t="shared" ca="1" si="10"/>
        <v>0</v>
      </c>
      <c r="I44" s="18">
        <f t="shared" ca="1" si="14"/>
        <v>0</v>
      </c>
      <c r="J44" s="18">
        <f t="shared" ca="1" si="14"/>
        <v>0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9">
        <f t="shared" ca="1" si="12"/>
        <v>0</v>
      </c>
    </row>
    <row r="45" spans="1:14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9">
        <f t="shared" ca="1" si="9"/>
        <v>0</v>
      </c>
      <c r="F45" s="18">
        <f t="shared" ca="1" si="13"/>
        <v>0</v>
      </c>
      <c r="G45" s="18">
        <f t="shared" ca="1" si="13"/>
        <v>0</v>
      </c>
      <c r="H45" s="19">
        <f t="shared" ca="1" si="10"/>
        <v>0</v>
      </c>
      <c r="I45" s="18">
        <f t="shared" ca="1" si="14"/>
        <v>0</v>
      </c>
      <c r="J45" s="18">
        <f t="shared" ca="1" si="14"/>
        <v>0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9">
        <f t="shared" ca="1" si="12"/>
        <v>0</v>
      </c>
    </row>
    <row r="46" spans="1:14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9">
        <f t="shared" ca="1" si="9"/>
        <v>0</v>
      </c>
      <c r="F46" s="18">
        <f t="shared" ca="1" si="13"/>
        <v>0</v>
      </c>
      <c r="G46" s="18">
        <f t="shared" ca="1" si="13"/>
        <v>0</v>
      </c>
      <c r="H46" s="19">
        <f t="shared" ca="1" si="10"/>
        <v>0</v>
      </c>
      <c r="I46" s="18">
        <f t="shared" ca="1" si="14"/>
        <v>0</v>
      </c>
      <c r="J46" s="18">
        <f t="shared" ca="1" si="14"/>
        <v>0</v>
      </c>
      <c r="K46" s="19">
        <f t="shared" ca="1" si="11"/>
        <v>0</v>
      </c>
      <c r="L46" s="18">
        <f t="shared" ca="1" si="15"/>
        <v>0</v>
      </c>
      <c r="M46" s="18">
        <f t="shared" ca="1" si="15"/>
        <v>0</v>
      </c>
      <c r="N46" s="19">
        <f t="shared" ca="1" si="12"/>
        <v>0</v>
      </c>
    </row>
    <row r="47" spans="1:14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0</v>
      </c>
      <c r="E47" s="19">
        <f t="shared" ca="1" si="9"/>
        <v>0</v>
      </c>
      <c r="F47" s="18">
        <f t="shared" ca="1" si="13"/>
        <v>0</v>
      </c>
      <c r="G47" s="18">
        <f t="shared" ca="1" si="13"/>
        <v>0</v>
      </c>
      <c r="H47" s="19">
        <f t="shared" ca="1" si="10"/>
        <v>0</v>
      </c>
      <c r="I47" s="18">
        <f t="shared" ca="1" si="14"/>
        <v>0</v>
      </c>
      <c r="J47" s="18">
        <f t="shared" ca="1" si="14"/>
        <v>0</v>
      </c>
      <c r="K47" s="19">
        <f t="shared" ca="1" si="11"/>
        <v>0</v>
      </c>
      <c r="L47" s="18">
        <f t="shared" ca="1" si="15"/>
        <v>0</v>
      </c>
      <c r="M47" s="18">
        <f t="shared" ca="1" si="15"/>
        <v>0</v>
      </c>
      <c r="N47" s="19">
        <f t="shared" ca="1" si="12"/>
        <v>0</v>
      </c>
    </row>
    <row r="48" spans="1:14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9">
        <f t="shared" ca="1" si="12"/>
        <v>0</v>
      </c>
    </row>
    <row r="49" spans="1:14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0</v>
      </c>
      <c r="E49" s="19">
        <f t="shared" ca="1" si="9"/>
        <v>0</v>
      </c>
      <c r="F49" s="18">
        <f t="shared" ca="1" si="13"/>
        <v>0</v>
      </c>
      <c r="G49" s="18">
        <f t="shared" ca="1" si="13"/>
        <v>0</v>
      </c>
      <c r="H49" s="19">
        <f t="shared" ca="1" si="10"/>
        <v>0</v>
      </c>
      <c r="I49" s="18">
        <f t="shared" ca="1" si="14"/>
        <v>0</v>
      </c>
      <c r="J49" s="18">
        <f t="shared" ca="1" si="14"/>
        <v>0</v>
      </c>
      <c r="K49" s="19">
        <f t="shared" ca="1" si="11"/>
        <v>0</v>
      </c>
      <c r="L49" s="18">
        <f t="shared" ca="1" si="15"/>
        <v>0</v>
      </c>
      <c r="M49" s="18">
        <f t="shared" ca="1" si="15"/>
        <v>0</v>
      </c>
      <c r="N49" s="19">
        <f t="shared" ca="1" si="12"/>
        <v>0</v>
      </c>
    </row>
    <row r="50" spans="1:14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9">
        <f t="shared" ca="1" si="9"/>
        <v>0</v>
      </c>
      <c r="F50" s="18">
        <f t="shared" ca="1" si="13"/>
        <v>0</v>
      </c>
      <c r="G50" s="18">
        <f t="shared" ca="1" si="13"/>
        <v>0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0</v>
      </c>
      <c r="L50" s="18">
        <f t="shared" ca="1" si="15"/>
        <v>0</v>
      </c>
      <c r="M50" s="18">
        <f t="shared" ca="1" si="15"/>
        <v>0</v>
      </c>
      <c r="N50" s="19">
        <f t="shared" ca="1" si="12"/>
        <v>0</v>
      </c>
    </row>
    <row r="51" spans="1:14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9">
        <f t="shared" ca="1" si="12"/>
        <v>0</v>
      </c>
    </row>
    <row r="52" spans="1:14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9">
        <f t="shared" ca="1" si="9"/>
        <v>0</v>
      </c>
      <c r="F52" s="18">
        <f t="shared" ca="1" si="13"/>
        <v>0</v>
      </c>
      <c r="G52" s="18">
        <f t="shared" ca="1" si="13"/>
        <v>0</v>
      </c>
      <c r="H52" s="19">
        <f t="shared" ca="1" si="10"/>
        <v>0</v>
      </c>
      <c r="I52" s="18">
        <f t="shared" ca="1" si="14"/>
        <v>0</v>
      </c>
      <c r="J52" s="18">
        <f t="shared" ca="1" si="14"/>
        <v>0</v>
      </c>
      <c r="K52" s="19">
        <f t="shared" ca="1" si="11"/>
        <v>0</v>
      </c>
      <c r="L52" s="18">
        <f t="shared" ca="1" si="15"/>
        <v>0</v>
      </c>
      <c r="M52" s="18">
        <f t="shared" ca="1" si="15"/>
        <v>0</v>
      </c>
      <c r="N52" s="19">
        <f t="shared" ca="1" si="12"/>
        <v>0</v>
      </c>
    </row>
    <row r="53" spans="1:14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9">
        <f t="shared" ca="1" si="9"/>
        <v>0</v>
      </c>
      <c r="F53" s="18">
        <f t="shared" ca="1" si="13"/>
        <v>0</v>
      </c>
      <c r="G53" s="18">
        <f t="shared" ca="1" si="13"/>
        <v>0</v>
      </c>
      <c r="H53" s="19">
        <f t="shared" ca="1" si="10"/>
        <v>0</v>
      </c>
      <c r="I53" s="18">
        <f t="shared" ca="1" si="14"/>
        <v>0</v>
      </c>
      <c r="J53" s="18">
        <f t="shared" ca="1" si="14"/>
        <v>0</v>
      </c>
      <c r="K53" s="19">
        <f t="shared" ca="1" si="11"/>
        <v>0</v>
      </c>
      <c r="L53" s="18">
        <f t="shared" ca="1" si="15"/>
        <v>0</v>
      </c>
      <c r="M53" s="18">
        <f t="shared" ca="1" si="15"/>
        <v>0</v>
      </c>
      <c r="N53" s="19">
        <f t="shared" ca="1" si="12"/>
        <v>0</v>
      </c>
    </row>
    <row r="54" spans="1:14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0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9">
        <f t="shared" ca="1" si="12"/>
        <v>0</v>
      </c>
    </row>
    <row r="55" spans="1:14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9">
        <f t="shared" ca="1" si="9"/>
        <v>0</v>
      </c>
      <c r="F55" s="18">
        <f t="shared" ref="F55:G72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16"/>
        <v>0</v>
      </c>
      <c r="H55" s="19">
        <f t="shared" ca="1" si="10"/>
        <v>0</v>
      </c>
      <c r="I55" s="18">
        <f t="shared" ref="I55:J72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0</v>
      </c>
      <c r="J55" s="18">
        <f t="shared" ca="1" si="17"/>
        <v>0</v>
      </c>
      <c r="K55" s="19">
        <f t="shared" ca="1" si="11"/>
        <v>0</v>
      </c>
      <c r="L55" s="18">
        <f t="shared" ref="L55:M72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18"/>
        <v>0</v>
      </c>
      <c r="N55" s="19">
        <f t="shared" ca="1" si="12"/>
        <v>0</v>
      </c>
    </row>
    <row r="56" spans="1:14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9">
        <f t="shared" ca="1" si="9"/>
        <v>0</v>
      </c>
      <c r="F56" s="18">
        <f t="shared" ca="1" si="16"/>
        <v>0</v>
      </c>
      <c r="G56" s="18">
        <f t="shared" ca="1" si="16"/>
        <v>0</v>
      </c>
      <c r="H56" s="19">
        <f t="shared" ca="1" si="10"/>
        <v>0</v>
      </c>
      <c r="I56" s="18">
        <f t="shared" ca="1" si="17"/>
        <v>0</v>
      </c>
      <c r="J56" s="18">
        <f t="shared" ca="1" si="17"/>
        <v>0</v>
      </c>
      <c r="K56" s="19">
        <f t="shared" ca="1" si="11"/>
        <v>0</v>
      </c>
      <c r="L56" s="18">
        <f t="shared" ca="1" si="18"/>
        <v>0</v>
      </c>
      <c r="M56" s="18">
        <f t="shared" ca="1" si="18"/>
        <v>0</v>
      </c>
      <c r="N56" s="19">
        <f t="shared" ca="1" si="12"/>
        <v>0</v>
      </c>
    </row>
    <row r="57" spans="1:14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9">
        <f t="shared" ca="1" si="12"/>
        <v>0</v>
      </c>
    </row>
    <row r="58" spans="1:14" ht="12.75" customHeight="1">
      <c r="A58" s="55" t="s">
        <v>251</v>
      </c>
      <c r="B58" s="17">
        <v>2008</v>
      </c>
      <c r="C58" s="56" t="s">
        <v>242</v>
      </c>
      <c r="D58" s="18">
        <f t="shared" ca="1" si="5"/>
        <v>0</v>
      </c>
      <c r="E58" s="19">
        <f t="shared" ca="1" si="9"/>
        <v>0</v>
      </c>
      <c r="F58" s="18">
        <f t="shared" ca="1" si="16"/>
        <v>0</v>
      </c>
      <c r="G58" s="18">
        <f t="shared" ca="1" si="16"/>
        <v>0</v>
      </c>
      <c r="H58" s="19">
        <f t="shared" ca="1" si="10"/>
        <v>0</v>
      </c>
      <c r="I58" s="18">
        <f t="shared" ca="1" si="17"/>
        <v>0</v>
      </c>
      <c r="J58" s="18">
        <f t="shared" ca="1" si="17"/>
        <v>0</v>
      </c>
      <c r="K58" s="19">
        <f t="shared" ca="1" si="11"/>
        <v>0</v>
      </c>
      <c r="L58" s="18">
        <f t="shared" ca="1" si="18"/>
        <v>0</v>
      </c>
      <c r="M58" s="18">
        <f t="shared" ca="1" si="18"/>
        <v>0</v>
      </c>
      <c r="N58" s="19">
        <f t="shared" ca="1" si="12"/>
        <v>0</v>
      </c>
    </row>
    <row r="59" spans="1:14" ht="12.75" customHeight="1">
      <c r="A59" s="55" t="s">
        <v>253</v>
      </c>
      <c r="B59" s="17">
        <v>3001</v>
      </c>
      <c r="C59" s="56" t="s">
        <v>247</v>
      </c>
      <c r="D59" s="18">
        <f t="shared" ca="1" si="5"/>
        <v>0</v>
      </c>
      <c r="E59" s="19">
        <f t="shared" ca="1" si="9"/>
        <v>0</v>
      </c>
      <c r="F59" s="18">
        <f t="shared" ca="1" si="16"/>
        <v>0</v>
      </c>
      <c r="G59" s="18">
        <f t="shared" ca="1" si="16"/>
        <v>0</v>
      </c>
      <c r="H59" s="19">
        <f t="shared" ca="1" si="10"/>
        <v>0</v>
      </c>
      <c r="I59" s="18">
        <f t="shared" ca="1" si="17"/>
        <v>0</v>
      </c>
      <c r="J59" s="18">
        <f t="shared" ca="1" si="17"/>
        <v>0</v>
      </c>
      <c r="K59" s="19">
        <f t="shared" ca="1" si="11"/>
        <v>0</v>
      </c>
      <c r="L59" s="18">
        <f t="shared" ca="1" si="18"/>
        <v>0</v>
      </c>
      <c r="M59" s="18">
        <f t="shared" ca="1" si="18"/>
        <v>0</v>
      </c>
      <c r="N59" s="19">
        <f t="shared" ca="1" si="12"/>
        <v>0</v>
      </c>
    </row>
    <row r="60" spans="1:14" ht="12.75" customHeight="1">
      <c r="A60" s="55" t="s">
        <v>255</v>
      </c>
      <c r="B60" s="17">
        <v>3002</v>
      </c>
      <c r="C60" s="56" t="s">
        <v>247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9">
        <f t="shared" ca="1" si="12"/>
        <v>0</v>
      </c>
    </row>
    <row r="61" spans="1:14" ht="12.75" customHeight="1">
      <c r="A61" s="55" t="s">
        <v>257</v>
      </c>
      <c r="B61" s="17">
        <v>3003</v>
      </c>
      <c r="C61" s="56" t="s">
        <v>247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9">
        <f t="shared" ca="1" si="12"/>
        <v>0</v>
      </c>
    </row>
    <row r="62" spans="1:14" ht="12.75" customHeight="1">
      <c r="A62" s="55" t="s">
        <v>259</v>
      </c>
      <c r="B62" s="17">
        <v>3004</v>
      </c>
      <c r="C62" s="56" t="s">
        <v>247</v>
      </c>
      <c r="D62" s="18">
        <f t="shared" ca="1" si="5"/>
        <v>0</v>
      </c>
      <c r="E62" s="19">
        <f t="shared" ca="1" si="9"/>
        <v>0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0</v>
      </c>
      <c r="L62" s="18">
        <f t="shared" ca="1" si="18"/>
        <v>0</v>
      </c>
      <c r="M62" s="18">
        <f t="shared" ca="1" si="18"/>
        <v>0</v>
      </c>
      <c r="N62" s="19">
        <f t="shared" ca="1" si="12"/>
        <v>0</v>
      </c>
    </row>
    <row r="63" spans="1:14" ht="12.75" customHeight="1">
      <c r="A63" s="55" t="s">
        <v>261</v>
      </c>
      <c r="B63" s="17">
        <v>3005</v>
      </c>
      <c r="C63" s="56" t="s">
        <v>247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9">
        <f t="shared" ca="1" si="12"/>
        <v>0</v>
      </c>
    </row>
    <row r="64" spans="1:14" ht="12.75" customHeight="1">
      <c r="A64" s="55" t="s">
        <v>263</v>
      </c>
      <c r="B64" s="17">
        <v>3006</v>
      </c>
      <c r="C64" s="56" t="s">
        <v>247</v>
      </c>
      <c r="D64" s="18">
        <f t="shared" ca="1" si="5"/>
        <v>0</v>
      </c>
      <c r="E64" s="19">
        <f t="shared" ca="1" si="9"/>
        <v>0</v>
      </c>
      <c r="F64" s="18">
        <f t="shared" ca="1" si="16"/>
        <v>0</v>
      </c>
      <c r="G64" s="18">
        <f t="shared" ca="1" si="16"/>
        <v>0</v>
      </c>
      <c r="H64" s="19">
        <f t="shared" ca="1" si="10"/>
        <v>0</v>
      </c>
      <c r="I64" s="18">
        <f t="shared" ca="1" si="17"/>
        <v>0</v>
      </c>
      <c r="J64" s="18">
        <f t="shared" ca="1" si="17"/>
        <v>0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9">
        <f t="shared" ca="1" si="12"/>
        <v>0</v>
      </c>
    </row>
    <row r="65" spans="1:14" ht="12.75" customHeight="1">
      <c r="A65" s="55" t="s">
        <v>265</v>
      </c>
      <c r="B65" s="17">
        <v>3007</v>
      </c>
      <c r="C65" s="56" t="s">
        <v>247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9">
        <f t="shared" ca="1" si="12"/>
        <v>0</v>
      </c>
    </row>
    <row r="66" spans="1:14" ht="12.75" customHeight="1">
      <c r="A66" s="55" t="s">
        <v>267</v>
      </c>
      <c r="B66" s="17">
        <v>3008</v>
      </c>
      <c r="C66" s="56" t="s">
        <v>247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9">
        <f t="shared" ca="1" si="12"/>
        <v>0</v>
      </c>
    </row>
    <row r="67" spans="1:14" ht="12.75" customHeight="1">
      <c r="A67" s="55" t="s">
        <v>269</v>
      </c>
      <c r="B67" s="17">
        <v>3009</v>
      </c>
      <c r="C67" s="56" t="s">
        <v>247</v>
      </c>
      <c r="D67" s="18">
        <f t="shared" ca="1" si="5"/>
        <v>0</v>
      </c>
      <c r="E67" s="19">
        <f t="shared" ca="1" si="9"/>
        <v>0</v>
      </c>
      <c r="F67" s="18">
        <f t="shared" ca="1" si="16"/>
        <v>0</v>
      </c>
      <c r="G67" s="18">
        <f t="shared" ca="1" si="16"/>
        <v>0</v>
      </c>
      <c r="H67" s="19">
        <f t="shared" ca="1" si="10"/>
        <v>0</v>
      </c>
      <c r="I67" s="18">
        <f t="shared" ca="1" si="17"/>
        <v>0</v>
      </c>
      <c r="J67" s="18">
        <f t="shared" ca="1" si="17"/>
        <v>0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9">
        <f t="shared" ca="1" si="12"/>
        <v>0</v>
      </c>
    </row>
    <row r="68" spans="1:14" ht="12.75" customHeight="1">
      <c r="A68" s="55" t="s">
        <v>271</v>
      </c>
      <c r="B68" s="17">
        <v>3011</v>
      </c>
      <c r="C68" s="56" t="s">
        <v>247</v>
      </c>
      <c r="D68" s="18">
        <f t="shared" ca="1" si="5"/>
        <v>0</v>
      </c>
      <c r="E68" s="19">
        <f t="shared" ca="1" si="9"/>
        <v>0</v>
      </c>
      <c r="F68" s="18">
        <f t="shared" ca="1" si="16"/>
        <v>0</v>
      </c>
      <c r="G68" s="18">
        <f t="shared" ca="1" si="16"/>
        <v>0</v>
      </c>
      <c r="H68" s="19">
        <f t="shared" ca="1" si="10"/>
        <v>0</v>
      </c>
      <c r="I68" s="18">
        <f t="shared" ca="1" si="17"/>
        <v>0</v>
      </c>
      <c r="J68" s="18">
        <f t="shared" ca="1" si="17"/>
        <v>0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9">
        <f t="shared" ca="1" si="12"/>
        <v>0</v>
      </c>
    </row>
    <row r="69" spans="1:14" ht="12.75" customHeight="1">
      <c r="A69" s="55" t="s">
        <v>273</v>
      </c>
      <c r="B69" s="17">
        <v>3012</v>
      </c>
      <c r="C69" s="56" t="s">
        <v>247</v>
      </c>
      <c r="D69" s="18">
        <f t="shared" ca="1" si="5"/>
        <v>0</v>
      </c>
      <c r="E69" s="19">
        <f t="shared" ca="1" si="9"/>
        <v>0</v>
      </c>
      <c r="F69" s="18">
        <f t="shared" ca="1" si="16"/>
        <v>0</v>
      </c>
      <c r="G69" s="18">
        <f t="shared" ca="1" si="16"/>
        <v>0</v>
      </c>
      <c r="H69" s="19">
        <f t="shared" ca="1" si="10"/>
        <v>0</v>
      </c>
      <c r="I69" s="18">
        <f t="shared" ca="1" si="17"/>
        <v>0</v>
      </c>
      <c r="J69" s="18">
        <f t="shared" ca="1" si="17"/>
        <v>0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9">
        <f t="shared" ca="1" si="12"/>
        <v>0</v>
      </c>
    </row>
    <row r="70" spans="1:14" ht="12.75" customHeight="1">
      <c r="A70" s="55" t="s">
        <v>275</v>
      </c>
      <c r="B70" s="17">
        <v>3016</v>
      </c>
      <c r="C70" s="56" t="s">
        <v>247</v>
      </c>
      <c r="D70" s="18">
        <f t="shared" ca="1" si="5"/>
        <v>0</v>
      </c>
      <c r="E70" s="19">
        <f t="shared" ca="1" si="9"/>
        <v>0</v>
      </c>
      <c r="F70" s="18">
        <f t="shared" ca="1" si="16"/>
        <v>0</v>
      </c>
      <c r="G70" s="18">
        <f t="shared" ca="1" si="16"/>
        <v>0</v>
      </c>
      <c r="H70" s="19">
        <f t="shared" ca="1" si="10"/>
        <v>0</v>
      </c>
      <c r="I70" s="18">
        <f t="shared" ca="1" si="17"/>
        <v>0</v>
      </c>
      <c r="J70" s="18">
        <f t="shared" ca="1" si="17"/>
        <v>0</v>
      </c>
      <c r="K70" s="19">
        <f t="shared" ca="1" si="11"/>
        <v>0</v>
      </c>
      <c r="L70" s="18">
        <f t="shared" ca="1" si="18"/>
        <v>0</v>
      </c>
      <c r="M70" s="18">
        <f t="shared" ca="1" si="18"/>
        <v>0</v>
      </c>
      <c r="N70" s="19">
        <f t="shared" ca="1" si="12"/>
        <v>0</v>
      </c>
    </row>
    <row r="71" spans="1:14" ht="12.75" customHeight="1">
      <c r="A71" s="55" t="s">
        <v>277</v>
      </c>
      <c r="B71" s="17">
        <v>3017</v>
      </c>
      <c r="C71" s="56" t="s">
        <v>247</v>
      </c>
      <c r="D71" s="18">
        <f t="shared" ca="1" si="5"/>
        <v>0</v>
      </c>
      <c r="E71" s="19">
        <f t="shared" ca="1" si="9"/>
        <v>0</v>
      </c>
      <c r="F71" s="18">
        <f t="shared" ca="1" si="16"/>
        <v>0</v>
      </c>
      <c r="G71" s="18">
        <f t="shared" ca="1" si="16"/>
        <v>0</v>
      </c>
      <c r="H71" s="19">
        <f t="shared" ca="1" si="10"/>
        <v>0</v>
      </c>
      <c r="I71" s="18">
        <f t="shared" ca="1" si="17"/>
        <v>0</v>
      </c>
      <c r="J71" s="18">
        <f t="shared" ca="1" si="17"/>
        <v>0</v>
      </c>
      <c r="K71" s="19">
        <f t="shared" ca="1" si="11"/>
        <v>0</v>
      </c>
      <c r="L71" s="18">
        <f t="shared" ca="1" si="18"/>
        <v>0</v>
      </c>
      <c r="M71" s="18">
        <f t="shared" ca="1" si="18"/>
        <v>0</v>
      </c>
      <c r="N71" s="19">
        <f t="shared" ca="1" si="12"/>
        <v>0</v>
      </c>
    </row>
    <row r="72" spans="1:14" ht="12.75" customHeight="1">
      <c r="A72" s="55" t="s">
        <v>279</v>
      </c>
      <c r="B72" s="17">
        <v>3018</v>
      </c>
      <c r="C72" s="56" t="s">
        <v>247</v>
      </c>
      <c r="D72" s="18">
        <f t="shared" ca="1" si="5"/>
        <v>0</v>
      </c>
      <c r="E72" s="19">
        <f t="shared" ca="1" si="9"/>
        <v>0</v>
      </c>
      <c r="F72" s="18">
        <f t="shared" ca="1" si="16"/>
        <v>0</v>
      </c>
      <c r="G72" s="18">
        <f t="shared" ca="1" si="16"/>
        <v>0</v>
      </c>
      <c r="H72" s="19">
        <f t="shared" ca="1" si="10"/>
        <v>0</v>
      </c>
      <c r="I72" s="18">
        <f t="shared" ca="1" si="17"/>
        <v>0</v>
      </c>
      <c r="J72" s="18">
        <f t="shared" ca="1" si="17"/>
        <v>0</v>
      </c>
      <c r="K72" s="19">
        <f t="shared" ca="1" si="11"/>
        <v>0</v>
      </c>
      <c r="L72" s="18">
        <f t="shared" ca="1" si="18"/>
        <v>0</v>
      </c>
      <c r="M72" s="18">
        <f t="shared" ca="1" si="18"/>
        <v>0</v>
      </c>
      <c r="N72" s="19">
        <f t="shared" ca="1" si="12"/>
        <v>0</v>
      </c>
    </row>
    <row r="73" spans="1:14" ht="13.8">
      <c r="A73" s="57" t="s">
        <v>281</v>
      </c>
      <c r="B73" s="47">
        <v>9000</v>
      </c>
      <c r="C73" s="56" t="s">
        <v>282</v>
      </c>
      <c r="D73" s="48">
        <f t="shared" ref="D73:N73" ca="1" si="19">SUMIF($C$7:$C$72,"HD",D$7:D$72)</f>
        <v>0</v>
      </c>
      <c r="E73" s="48">
        <f t="shared" ca="1" si="19"/>
        <v>0</v>
      </c>
      <c r="F73" s="48">
        <f t="shared" ca="1" si="19"/>
        <v>0</v>
      </c>
      <c r="G73" s="48">
        <f t="shared" ca="1" si="19"/>
        <v>0</v>
      </c>
      <c r="H73" s="48">
        <f t="shared" ca="1" si="19"/>
        <v>0</v>
      </c>
      <c r="I73" s="48">
        <f t="shared" ca="1" si="19"/>
        <v>0</v>
      </c>
      <c r="J73" s="48">
        <f t="shared" ca="1" si="19"/>
        <v>0</v>
      </c>
      <c r="K73" s="48">
        <f t="shared" ca="1" si="19"/>
        <v>0</v>
      </c>
      <c r="L73" s="48">
        <f t="shared" ca="1" si="19"/>
        <v>0</v>
      </c>
      <c r="M73" s="48">
        <f t="shared" ca="1" si="19"/>
        <v>0</v>
      </c>
      <c r="N73" s="48">
        <f t="shared" ca="1" si="19"/>
        <v>0</v>
      </c>
    </row>
    <row r="74" spans="1:14" ht="13.8">
      <c r="A74" s="57" t="s">
        <v>284</v>
      </c>
      <c r="B74" s="47">
        <v>9001</v>
      </c>
      <c r="C74" s="56" t="s">
        <v>285</v>
      </c>
      <c r="D74" s="48">
        <f t="shared" ref="D74:N74" ca="1" si="20">SUMIF($C$7:$C$72,"H",D$7:D$72)+SUMIF($C$7:$C$72,"E",D$7:D$72)</f>
        <v>0</v>
      </c>
      <c r="E74" s="48">
        <f t="shared" ca="1" si="20"/>
        <v>0</v>
      </c>
      <c r="F74" s="48">
        <f t="shared" ca="1" si="20"/>
        <v>0</v>
      </c>
      <c r="G74" s="48">
        <f t="shared" ca="1" si="20"/>
        <v>0</v>
      </c>
      <c r="H74" s="48">
        <f t="shared" ca="1" si="20"/>
        <v>0</v>
      </c>
      <c r="I74" s="48">
        <f t="shared" ca="1" si="20"/>
        <v>0</v>
      </c>
      <c r="J74" s="48">
        <f t="shared" ca="1" si="20"/>
        <v>0</v>
      </c>
      <c r="K74" s="48">
        <f t="shared" ca="1" si="20"/>
        <v>0</v>
      </c>
      <c r="L74" s="48">
        <f t="shared" ca="1" si="20"/>
        <v>0</v>
      </c>
      <c r="M74" s="48">
        <f t="shared" ca="1" si="20"/>
        <v>0</v>
      </c>
      <c r="N74" s="48">
        <f t="shared" ca="1" si="20"/>
        <v>0</v>
      </c>
    </row>
    <row r="75" spans="1:14" ht="13.8">
      <c r="A75" s="57" t="s">
        <v>287</v>
      </c>
      <c r="B75" s="47">
        <v>9003</v>
      </c>
      <c r="C75" s="56" t="s">
        <v>288</v>
      </c>
      <c r="D75" s="48">
        <f t="shared" ref="D75:N75" ca="1" si="21">D73+D74</f>
        <v>0</v>
      </c>
      <c r="E75" s="48">
        <f t="shared" ca="1" si="21"/>
        <v>0</v>
      </c>
      <c r="F75" s="48">
        <f t="shared" ca="1" si="21"/>
        <v>0</v>
      </c>
      <c r="G75" s="48">
        <f t="shared" ca="1" si="21"/>
        <v>0</v>
      </c>
      <c r="H75" s="48">
        <f t="shared" ca="1" si="21"/>
        <v>0</v>
      </c>
      <c r="I75" s="48">
        <f t="shared" ca="1" si="21"/>
        <v>0</v>
      </c>
      <c r="J75" s="48">
        <f t="shared" ca="1" si="21"/>
        <v>0</v>
      </c>
      <c r="K75" s="48">
        <f t="shared" ca="1" si="21"/>
        <v>0</v>
      </c>
      <c r="L75" s="48">
        <f t="shared" ca="1" si="21"/>
        <v>0</v>
      </c>
      <c r="M75" s="48">
        <f t="shared" ca="1" si="21"/>
        <v>0</v>
      </c>
      <c r="N75" s="48">
        <f t="shared" ca="1" si="21"/>
        <v>0</v>
      </c>
    </row>
  </sheetData>
  <mergeCells count="1">
    <mergeCell ref="E2:G2"/>
  </mergeCells>
  <dataValidations count="2">
    <dataValidation type="list" allowBlank="1" showInputMessage="1" showErrorMessage="1" sqref="C2" xr:uid="{0EBBC617-ACA8-4516-8F44-33E6F752160E}">
      <formula1>"Toplam,Yurtiçi,Yurtdışı"</formula1>
    </dataValidation>
    <dataValidation type="list" allowBlank="1" showInputMessage="1" showErrorMessage="1" sqref="B2" xr:uid="{6877F028-CD40-43C0-89AD-A1842348A7EF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1947-F0D5-488C-9D1D-0B20A664F2C3}">
  <dimension ref="A1:K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1" ht="15" customHeight="1">
      <c r="A1" s="1" t="s">
        <v>0</v>
      </c>
      <c r="B1" s="2"/>
      <c r="C1" s="2"/>
    </row>
    <row r="2" spans="1:11" ht="15" customHeight="1">
      <c r="A2" s="1" t="s">
        <v>360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1" ht="15" customHeight="1">
      <c r="A3" s="5" t="s">
        <v>362</v>
      </c>
      <c r="B3" s="2"/>
      <c r="C3" s="2"/>
    </row>
    <row r="4" spans="1:11" ht="22.5" customHeight="1"/>
    <row r="5" spans="1:1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799</v>
      </c>
      <c r="K5" s="77"/>
    </row>
    <row r="6" spans="1:1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129</v>
      </c>
      <c r="K6" s="77" t="s">
        <v>360</v>
      </c>
    </row>
    <row r="7" spans="1:1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t="shared" ref="K7:K57" ca="1" si="1">+SUM(D7:J7)</f>
        <v>0</v>
      </c>
    </row>
    <row r="8" spans="1:1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ca="1" si="1"/>
        <v>0</v>
      </c>
    </row>
    <row r="9" spans="1:1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1"/>
        <v>0</v>
      </c>
    </row>
    <row r="10" spans="1:1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1"/>
        <v>0</v>
      </c>
    </row>
    <row r="11" spans="1:1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1"/>
        <v>0</v>
      </c>
    </row>
    <row r="12" spans="1:1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1"/>
        <v>0</v>
      </c>
    </row>
    <row r="13" spans="1:1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1"/>
        <v>0</v>
      </c>
    </row>
    <row r="14" spans="1:1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1"/>
        <v>0</v>
      </c>
    </row>
    <row r="15" spans="1:1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1"/>
        <v>0</v>
      </c>
    </row>
    <row r="16" spans="1:1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1"/>
        <v>0</v>
      </c>
    </row>
    <row r="17" spans="1:1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1"/>
        <v>0</v>
      </c>
    </row>
    <row r="18" spans="1:1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1"/>
        <v>0</v>
      </c>
    </row>
    <row r="19" spans="1:1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1"/>
        <v>0</v>
      </c>
    </row>
    <row r="20" spans="1:1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1"/>
        <v>0</v>
      </c>
    </row>
    <row r="21" spans="1:1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1"/>
        <v>0</v>
      </c>
    </row>
    <row r="22" spans="1:1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1"/>
        <v>0</v>
      </c>
    </row>
    <row r="23" spans="1:1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9">
        <f t="shared" ca="1" si="1"/>
        <v>0</v>
      </c>
    </row>
    <row r="24" spans="1:11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9">
        <f t="shared" ca="1" si="1"/>
        <v>0</v>
      </c>
    </row>
    <row r="25" spans="1:11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9">
        <f t="shared" ca="1" si="1"/>
        <v>0</v>
      </c>
    </row>
    <row r="26" spans="1:11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9">
        <f t="shared" ca="1" si="1"/>
        <v>0</v>
      </c>
    </row>
    <row r="27" spans="1:11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9">
        <f t="shared" ca="1" si="1"/>
        <v>0</v>
      </c>
    </row>
    <row r="28" spans="1:11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9">
        <f t="shared" ca="1" si="1"/>
        <v>0</v>
      </c>
    </row>
    <row r="29" spans="1:11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9">
        <f t="shared" ca="1" si="1"/>
        <v>0</v>
      </c>
    </row>
    <row r="30" spans="1:11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9">
        <f t="shared" ca="1" si="1"/>
        <v>0</v>
      </c>
    </row>
    <row r="31" spans="1:11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9">
        <f t="shared" ca="1" si="1"/>
        <v>0</v>
      </c>
    </row>
    <row r="32" spans="1:11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9">
        <f t="shared" ca="1" si="1"/>
        <v>0</v>
      </c>
    </row>
    <row r="33" spans="1:11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9">
        <f t="shared" ca="1" si="1"/>
        <v>0</v>
      </c>
    </row>
    <row r="34" spans="1:11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9">
        <f t="shared" ca="1" si="1"/>
        <v>0</v>
      </c>
    </row>
    <row r="35" spans="1:11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9">
        <f t="shared" ca="1" si="1"/>
        <v>0</v>
      </c>
    </row>
    <row r="36" spans="1:11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9">
        <f t="shared" ca="1" si="1"/>
        <v>0</v>
      </c>
    </row>
    <row r="37" spans="1:11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0</v>
      </c>
      <c r="K37" s="19">
        <f t="shared" ca="1" si="1"/>
        <v>0</v>
      </c>
    </row>
    <row r="38" spans="1:11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9">
        <f t="shared" ca="1" si="1"/>
        <v>0</v>
      </c>
    </row>
    <row r="39" spans="1:1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9">
        <f t="shared" ca="1" si="1"/>
        <v>0</v>
      </c>
    </row>
    <row r="40" spans="1:11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9">
        <f t="shared" ca="1" si="1"/>
        <v>0</v>
      </c>
    </row>
    <row r="41" spans="1:11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9">
        <f t="shared" ca="1" si="1"/>
        <v>0</v>
      </c>
    </row>
    <row r="42" spans="1:11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9">
        <f t="shared" ca="1" si="1"/>
        <v>0</v>
      </c>
    </row>
    <row r="43" spans="1:11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9">
        <f t="shared" ca="1" si="1"/>
        <v>0</v>
      </c>
    </row>
    <row r="44" spans="1:11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9">
        <f t="shared" ca="1" si="1"/>
        <v>0</v>
      </c>
    </row>
    <row r="45" spans="1:11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9">
        <f t="shared" ca="1" si="1"/>
        <v>0</v>
      </c>
    </row>
    <row r="46" spans="1:11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9">
        <f t="shared" ca="1" si="1"/>
        <v>0</v>
      </c>
    </row>
    <row r="47" spans="1:11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9">
        <f t="shared" ca="1" si="1"/>
        <v>0</v>
      </c>
    </row>
    <row r="48" spans="1:11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9">
        <f t="shared" ca="1" si="1"/>
        <v>0</v>
      </c>
    </row>
    <row r="49" spans="1:11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9">
        <f t="shared" ref="K49" ca="1" si="4">+SUM(D49:J49)</f>
        <v>0</v>
      </c>
    </row>
    <row r="50" spans="1:11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9">
        <f t="shared" ref="K50:K52" ca="1" si="5">+SUM(D50:J50)</f>
        <v>0</v>
      </c>
    </row>
    <row r="51" spans="1:11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9">
        <f t="shared" ca="1" si="5"/>
        <v>0</v>
      </c>
    </row>
    <row r="52" spans="1:11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9">
        <f t="shared" ca="1" si="5"/>
        <v>0</v>
      </c>
    </row>
    <row r="53" spans="1:11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9">
        <f t="shared" ca="1" si="1"/>
        <v>0</v>
      </c>
    </row>
    <row r="54" spans="1:11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2138891126.1969609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9">
        <f t="shared" ca="1" si="1"/>
        <v>2138891126.1969609</v>
      </c>
    </row>
    <row r="55" spans="1:11" ht="12.75" customHeight="1">
      <c r="A55" s="55" t="s">
        <v>244</v>
      </c>
      <c r="B55" s="17">
        <v>2005</v>
      </c>
      <c r="C55" s="56" t="s">
        <v>242</v>
      </c>
      <c r="D55" s="18">
        <f t="shared" ref="D55:J70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89621.949999999939</v>
      </c>
      <c r="F55" s="18">
        <f t="shared" ca="1" si="6"/>
        <v>0</v>
      </c>
      <c r="G55" s="18">
        <f t="shared" ca="1" si="6"/>
        <v>0</v>
      </c>
      <c r="H55" s="18">
        <f t="shared" ca="1" si="6"/>
        <v>0</v>
      </c>
      <c r="I55" s="18">
        <f t="shared" ca="1" si="6"/>
        <v>0</v>
      </c>
      <c r="J55" s="18">
        <f t="shared" ca="1" si="6"/>
        <v>0</v>
      </c>
      <c r="K55" s="19">
        <f t="shared" ca="1" si="1"/>
        <v>89621.949999999939</v>
      </c>
    </row>
    <row r="56" spans="1:11" ht="12.75" customHeight="1">
      <c r="A56" s="55" t="s">
        <v>246</v>
      </c>
      <c r="B56" s="17">
        <v>2006</v>
      </c>
      <c r="C56" s="56" t="s">
        <v>247</v>
      </c>
      <c r="D56" s="18">
        <f t="shared" ca="1" si="6"/>
        <v>0</v>
      </c>
      <c r="E56" s="18">
        <f t="shared" ca="1" si="6"/>
        <v>355922469.01989859</v>
      </c>
      <c r="F56" s="18">
        <f t="shared" ca="1" si="6"/>
        <v>0</v>
      </c>
      <c r="G56" s="18">
        <f t="shared" ca="1" si="6"/>
        <v>0</v>
      </c>
      <c r="H56" s="18">
        <f t="shared" ca="1" si="6"/>
        <v>0</v>
      </c>
      <c r="I56" s="18">
        <f t="shared" ca="1" si="6"/>
        <v>0</v>
      </c>
      <c r="J56" s="18">
        <f t="shared" ca="1" si="6"/>
        <v>0</v>
      </c>
      <c r="K56" s="19">
        <f t="shared" ca="1" si="1"/>
        <v>355922469.01989859</v>
      </c>
    </row>
    <row r="57" spans="1:11" ht="12.75" customHeight="1">
      <c r="A57" s="55" t="s">
        <v>249</v>
      </c>
      <c r="B57" s="17">
        <v>2007</v>
      </c>
      <c r="C57" s="56" t="s">
        <v>242</v>
      </c>
      <c r="D57" s="18">
        <f t="shared" ca="1" si="6"/>
        <v>0</v>
      </c>
      <c r="E57" s="18">
        <f t="shared" ca="1" si="6"/>
        <v>247168339.93999898</v>
      </c>
      <c r="F57" s="18">
        <f t="shared" ca="1" si="6"/>
        <v>0</v>
      </c>
      <c r="G57" s="18">
        <f t="shared" ca="1" si="6"/>
        <v>0</v>
      </c>
      <c r="H57" s="18">
        <f t="shared" ca="1" si="6"/>
        <v>0</v>
      </c>
      <c r="I57" s="18">
        <f t="shared" ca="1" si="6"/>
        <v>0</v>
      </c>
      <c r="J57" s="18">
        <f t="shared" ca="1" si="6"/>
        <v>0</v>
      </c>
      <c r="K57" s="19">
        <f t="shared" ca="1" si="1"/>
        <v>247168339.93999898</v>
      </c>
    </row>
    <row r="58" spans="1:11" ht="12.75" customHeight="1">
      <c r="A58" s="55" t="s">
        <v>251</v>
      </c>
      <c r="B58" s="17">
        <v>2008</v>
      </c>
      <c r="C58" s="56" t="s">
        <v>242</v>
      </c>
      <c r="D58" s="18">
        <f t="shared" ca="1" si="6"/>
        <v>0</v>
      </c>
      <c r="E58" s="18">
        <f t="shared" ca="1" si="6"/>
        <v>172348246.56999999</v>
      </c>
      <c r="F58" s="18">
        <f t="shared" ca="1" si="6"/>
        <v>0</v>
      </c>
      <c r="G58" s="18">
        <f t="shared" ca="1" si="6"/>
        <v>0</v>
      </c>
      <c r="H58" s="18">
        <f t="shared" ca="1" si="6"/>
        <v>0</v>
      </c>
      <c r="I58" s="18">
        <f t="shared" ca="1" si="6"/>
        <v>0</v>
      </c>
      <c r="J58" s="18">
        <f t="shared" ca="1" si="6"/>
        <v>0</v>
      </c>
      <c r="K58" s="19">
        <f t="shared" ref="K58" ca="1" si="7">+SUM(D58:J58)</f>
        <v>172348246.56999999</v>
      </c>
    </row>
    <row r="59" spans="1:11" ht="12.75" customHeight="1">
      <c r="A59" s="55" t="s">
        <v>253</v>
      </c>
      <c r="B59" s="17">
        <v>3001</v>
      </c>
      <c r="C59" s="56" t="s">
        <v>247</v>
      </c>
      <c r="D59" s="18">
        <f t="shared" ca="1" si="6"/>
        <v>1E-8</v>
      </c>
      <c r="E59" s="18">
        <f t="shared" ca="1" si="6"/>
        <v>12922848509.398899</v>
      </c>
      <c r="F59" s="18">
        <f t="shared" ca="1" si="6"/>
        <v>0</v>
      </c>
      <c r="G59" s="18">
        <f t="shared" ca="1" si="6"/>
        <v>0</v>
      </c>
      <c r="H59" s="18">
        <f t="shared" ca="1" si="6"/>
        <v>0</v>
      </c>
      <c r="I59" s="18">
        <f t="shared" ca="1" si="6"/>
        <v>0</v>
      </c>
      <c r="J59" s="18">
        <f t="shared" ca="1" si="6"/>
        <v>0</v>
      </c>
      <c r="K59" s="19">
        <f t="shared" ref="K59:K72" ca="1" si="8">+SUM(D59:J59)</f>
        <v>12922848509.398899</v>
      </c>
    </row>
    <row r="60" spans="1:11" ht="12.75" customHeight="1">
      <c r="A60" s="55" t="s">
        <v>255</v>
      </c>
      <c r="B60" s="17">
        <v>3002</v>
      </c>
      <c r="C60" s="56" t="s">
        <v>247</v>
      </c>
      <c r="D60" s="18">
        <f t="shared" ca="1" si="6"/>
        <v>0</v>
      </c>
      <c r="E60" s="18">
        <f t="shared" ca="1" si="6"/>
        <v>1735699439.250001</v>
      </c>
      <c r="F60" s="18">
        <f t="shared" ca="1" si="6"/>
        <v>0</v>
      </c>
      <c r="G60" s="18">
        <f t="shared" ca="1" si="6"/>
        <v>0</v>
      </c>
      <c r="H60" s="18">
        <f t="shared" ca="1" si="6"/>
        <v>0</v>
      </c>
      <c r="I60" s="18">
        <f t="shared" ca="1" si="6"/>
        <v>0</v>
      </c>
      <c r="J60" s="18">
        <f t="shared" ca="1" si="6"/>
        <v>0</v>
      </c>
      <c r="K60" s="19">
        <f t="shared" ca="1" si="8"/>
        <v>1735699439.250001</v>
      </c>
    </row>
    <row r="61" spans="1:11" ht="12.75" customHeight="1">
      <c r="A61" s="55" t="s">
        <v>257</v>
      </c>
      <c r="B61" s="17">
        <v>3003</v>
      </c>
      <c r="C61" s="56" t="s">
        <v>247</v>
      </c>
      <c r="D61" s="18">
        <f t="shared" ca="1" si="6"/>
        <v>0</v>
      </c>
      <c r="E61" s="18">
        <f t="shared" ca="1" si="6"/>
        <v>12186694605.71999</v>
      </c>
      <c r="F61" s="18">
        <f t="shared" ca="1" si="6"/>
        <v>0</v>
      </c>
      <c r="G61" s="18">
        <f t="shared" ca="1" si="6"/>
        <v>0</v>
      </c>
      <c r="H61" s="18">
        <f t="shared" ca="1" si="6"/>
        <v>0</v>
      </c>
      <c r="I61" s="18">
        <f t="shared" ca="1" si="6"/>
        <v>0</v>
      </c>
      <c r="J61" s="18">
        <f t="shared" ca="1" si="6"/>
        <v>0</v>
      </c>
      <c r="K61" s="19">
        <f t="shared" ca="1" si="8"/>
        <v>12186694605.71999</v>
      </c>
    </row>
    <row r="62" spans="1:11" ht="12.75" customHeight="1">
      <c r="A62" s="55" t="s">
        <v>259</v>
      </c>
      <c r="B62" s="17">
        <v>3004</v>
      </c>
      <c r="C62" s="56" t="s">
        <v>247</v>
      </c>
      <c r="D62" s="18">
        <f t="shared" ca="1" si="6"/>
        <v>42501733.10999997</v>
      </c>
      <c r="E62" s="18">
        <f t="shared" ca="1" si="6"/>
        <v>11817177765.300024</v>
      </c>
      <c r="F62" s="18">
        <f t="shared" ca="1" si="6"/>
        <v>0</v>
      </c>
      <c r="G62" s="18">
        <f t="shared" ca="1" si="6"/>
        <v>0</v>
      </c>
      <c r="H62" s="18">
        <f t="shared" ca="1" si="6"/>
        <v>0</v>
      </c>
      <c r="I62" s="18">
        <f t="shared" ca="1" si="6"/>
        <v>0</v>
      </c>
      <c r="J62" s="18">
        <f t="shared" ca="1" si="6"/>
        <v>0</v>
      </c>
      <c r="K62" s="19">
        <f t="shared" ca="1" si="8"/>
        <v>11859679498.410025</v>
      </c>
    </row>
    <row r="63" spans="1:11" ht="12.75" customHeight="1">
      <c r="A63" s="55" t="s">
        <v>261</v>
      </c>
      <c r="B63" s="17">
        <v>3005</v>
      </c>
      <c r="C63" s="56" t="s">
        <v>247</v>
      </c>
      <c r="D63" s="18">
        <f t="shared" ca="1" si="6"/>
        <v>0</v>
      </c>
      <c r="E63" s="18">
        <f t="shared" ca="1" si="6"/>
        <v>986884363.37990153</v>
      </c>
      <c r="F63" s="18">
        <f t="shared" ca="1" si="6"/>
        <v>0</v>
      </c>
      <c r="G63" s="18">
        <f t="shared" ca="1" si="6"/>
        <v>0</v>
      </c>
      <c r="H63" s="18">
        <f t="shared" ca="1" si="6"/>
        <v>0</v>
      </c>
      <c r="I63" s="18">
        <f t="shared" ca="1" si="6"/>
        <v>0</v>
      </c>
      <c r="J63" s="18">
        <f t="shared" ca="1" si="6"/>
        <v>0</v>
      </c>
      <c r="K63" s="19">
        <f t="shared" ca="1" si="8"/>
        <v>986884363.37990153</v>
      </c>
    </row>
    <row r="64" spans="1:11" ht="12.75" customHeight="1">
      <c r="A64" s="55" t="s">
        <v>263</v>
      </c>
      <c r="B64" s="17">
        <v>3006</v>
      </c>
      <c r="C64" s="56" t="s">
        <v>247</v>
      </c>
      <c r="D64" s="18">
        <f t="shared" ca="1" si="6"/>
        <v>0</v>
      </c>
      <c r="E64" s="18">
        <f t="shared" ca="1" si="6"/>
        <v>15448697575.640001</v>
      </c>
      <c r="F64" s="18">
        <f t="shared" ca="1" si="6"/>
        <v>0</v>
      </c>
      <c r="G64" s="18">
        <f t="shared" ca="1" si="6"/>
        <v>0</v>
      </c>
      <c r="H64" s="18">
        <f t="shared" ca="1" si="6"/>
        <v>0</v>
      </c>
      <c r="I64" s="18">
        <f t="shared" ca="1" si="6"/>
        <v>0</v>
      </c>
      <c r="J64" s="18">
        <f t="shared" ca="1" si="6"/>
        <v>0</v>
      </c>
      <c r="K64" s="19">
        <f t="shared" ca="1" si="8"/>
        <v>15448697575.640001</v>
      </c>
    </row>
    <row r="65" spans="1:11" ht="12.75" customHeight="1">
      <c r="A65" s="55" t="s">
        <v>265</v>
      </c>
      <c r="B65" s="17">
        <v>3007</v>
      </c>
      <c r="C65" s="56" t="s">
        <v>247</v>
      </c>
      <c r="D65" s="18">
        <f t="shared" ca="1" si="6"/>
        <v>0</v>
      </c>
      <c r="E65" s="18">
        <f t="shared" ca="1" si="6"/>
        <v>299262793.59000003</v>
      </c>
      <c r="F65" s="18">
        <f t="shared" ca="1" si="6"/>
        <v>0</v>
      </c>
      <c r="G65" s="18">
        <f t="shared" ca="1" si="6"/>
        <v>0</v>
      </c>
      <c r="H65" s="18">
        <f t="shared" ca="1" si="6"/>
        <v>0</v>
      </c>
      <c r="I65" s="18">
        <f t="shared" ca="1" si="6"/>
        <v>0</v>
      </c>
      <c r="J65" s="18">
        <f t="shared" ca="1" si="6"/>
        <v>0</v>
      </c>
      <c r="K65" s="19">
        <f t="shared" ca="1" si="8"/>
        <v>299262793.59000003</v>
      </c>
    </row>
    <row r="66" spans="1:11" ht="12.75" customHeight="1">
      <c r="A66" s="55" t="s">
        <v>267</v>
      </c>
      <c r="B66" s="17">
        <v>3008</v>
      </c>
      <c r="C66" s="56" t="s">
        <v>247</v>
      </c>
      <c r="D66" s="18">
        <f t="shared" ca="1" si="6"/>
        <v>0</v>
      </c>
      <c r="E66" s="18">
        <f t="shared" ca="1" si="6"/>
        <v>1889843983.45</v>
      </c>
      <c r="F66" s="18">
        <f t="shared" ca="1" si="6"/>
        <v>0</v>
      </c>
      <c r="G66" s="18">
        <f t="shared" ca="1" si="6"/>
        <v>0</v>
      </c>
      <c r="H66" s="18">
        <f t="shared" ca="1" si="6"/>
        <v>0</v>
      </c>
      <c r="I66" s="18">
        <f t="shared" ca="1" si="6"/>
        <v>0</v>
      </c>
      <c r="J66" s="18">
        <f t="shared" ca="1" si="6"/>
        <v>0</v>
      </c>
      <c r="K66" s="19">
        <f t="shared" ca="1" si="8"/>
        <v>1889843983.45</v>
      </c>
    </row>
    <row r="67" spans="1:11" ht="12.75" customHeight="1">
      <c r="A67" s="55" t="s">
        <v>269</v>
      </c>
      <c r="B67" s="17">
        <v>3009</v>
      </c>
      <c r="C67" s="56" t="s">
        <v>247</v>
      </c>
      <c r="D67" s="18">
        <f t="shared" ca="1" si="6"/>
        <v>0</v>
      </c>
      <c r="E67" s="18">
        <f t="shared" ca="1" si="6"/>
        <v>9865468403.149107</v>
      </c>
      <c r="F67" s="18">
        <f t="shared" ca="1" si="6"/>
        <v>0</v>
      </c>
      <c r="G67" s="18">
        <f t="shared" ca="1" si="6"/>
        <v>0</v>
      </c>
      <c r="H67" s="18">
        <f t="shared" ca="1" si="6"/>
        <v>0</v>
      </c>
      <c r="I67" s="18">
        <f t="shared" ca="1" si="6"/>
        <v>0</v>
      </c>
      <c r="J67" s="18">
        <f t="shared" ca="1" si="6"/>
        <v>0</v>
      </c>
      <c r="K67" s="19">
        <f t="shared" ca="1" si="8"/>
        <v>9865468403.149107</v>
      </c>
    </row>
    <row r="68" spans="1:11" ht="12.75" customHeight="1">
      <c r="A68" s="55" t="s">
        <v>271</v>
      </c>
      <c r="B68" s="17">
        <v>3011</v>
      </c>
      <c r="C68" s="56" t="s">
        <v>247</v>
      </c>
      <c r="D68" s="18">
        <f t="shared" ca="1" si="6"/>
        <v>0</v>
      </c>
      <c r="E68" s="18">
        <f t="shared" ca="1" si="6"/>
        <v>2880064316.1932521</v>
      </c>
      <c r="F68" s="18">
        <f t="shared" ca="1" si="6"/>
        <v>0</v>
      </c>
      <c r="G68" s="18">
        <f t="shared" ca="1" si="6"/>
        <v>0</v>
      </c>
      <c r="H68" s="18">
        <f t="shared" ca="1" si="6"/>
        <v>0</v>
      </c>
      <c r="I68" s="18">
        <f t="shared" ca="1" si="6"/>
        <v>0</v>
      </c>
      <c r="J68" s="18">
        <f t="shared" ca="1" si="6"/>
        <v>0</v>
      </c>
      <c r="K68" s="19">
        <f t="shared" ca="1" si="8"/>
        <v>2880064316.1932521</v>
      </c>
    </row>
    <row r="69" spans="1:11" ht="12.75" customHeight="1">
      <c r="A69" s="55" t="s">
        <v>273</v>
      </c>
      <c r="B69" s="17">
        <v>3012</v>
      </c>
      <c r="C69" s="56" t="s">
        <v>247</v>
      </c>
      <c r="D69" s="18">
        <f t="shared" ca="1" si="6"/>
        <v>0</v>
      </c>
      <c r="E69" s="18">
        <f t="shared" ca="1" si="6"/>
        <v>11433578975.549999</v>
      </c>
      <c r="F69" s="18">
        <f t="shared" ca="1" si="6"/>
        <v>0</v>
      </c>
      <c r="G69" s="18">
        <f t="shared" ca="1" si="6"/>
        <v>0</v>
      </c>
      <c r="H69" s="18">
        <f t="shared" ca="1" si="6"/>
        <v>0</v>
      </c>
      <c r="I69" s="18">
        <f t="shared" ca="1" si="6"/>
        <v>0</v>
      </c>
      <c r="J69" s="18">
        <f t="shared" ca="1" si="6"/>
        <v>0</v>
      </c>
      <c r="K69" s="19">
        <f t="shared" ca="1" si="8"/>
        <v>11433578975.549999</v>
      </c>
    </row>
    <row r="70" spans="1:11" ht="12.75" customHeight="1">
      <c r="A70" s="55" t="s">
        <v>275</v>
      </c>
      <c r="B70" s="17">
        <v>3016</v>
      </c>
      <c r="C70" s="56" t="s">
        <v>247</v>
      </c>
      <c r="D70" s="18">
        <f t="shared" ca="1" si="6"/>
        <v>0</v>
      </c>
      <c r="E70" s="18">
        <f t="shared" ca="1" si="6"/>
        <v>611583444.23007298</v>
      </c>
      <c r="F70" s="18">
        <f t="shared" ca="1" si="6"/>
        <v>0</v>
      </c>
      <c r="G70" s="18">
        <f t="shared" ca="1" si="6"/>
        <v>0</v>
      </c>
      <c r="H70" s="18">
        <f t="shared" ca="1" si="6"/>
        <v>0</v>
      </c>
      <c r="I70" s="18">
        <f t="shared" ca="1" si="6"/>
        <v>0</v>
      </c>
      <c r="J70" s="18">
        <f t="shared" ca="1" si="6"/>
        <v>0</v>
      </c>
      <c r="K70" s="19">
        <f t="shared" ca="1" si="8"/>
        <v>611583444.23007298</v>
      </c>
    </row>
    <row r="71" spans="1:11" ht="12.75" customHeight="1">
      <c r="A71" s="55" t="s">
        <v>277</v>
      </c>
      <c r="B71" s="17">
        <v>3017</v>
      </c>
      <c r="C71" s="56" t="s">
        <v>247</v>
      </c>
      <c r="D71" s="18">
        <f t="shared" ref="D71:J72" ca="1" si="9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9"/>
        <v>9502730131.4449711</v>
      </c>
      <c r="F71" s="18">
        <f t="shared" ca="1" si="9"/>
        <v>0</v>
      </c>
      <c r="G71" s="18">
        <f t="shared" ca="1" si="9"/>
        <v>0</v>
      </c>
      <c r="H71" s="18">
        <f t="shared" ca="1" si="9"/>
        <v>0</v>
      </c>
      <c r="I71" s="18">
        <f t="shared" ca="1" si="9"/>
        <v>0</v>
      </c>
      <c r="J71" s="18">
        <f t="shared" ca="1" si="9"/>
        <v>0</v>
      </c>
      <c r="K71" s="19">
        <f t="shared" ca="1" si="8"/>
        <v>9502730131.4449711</v>
      </c>
    </row>
    <row r="72" spans="1:11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20270264417.993103</v>
      </c>
      <c r="F72" s="18">
        <f t="shared" ca="1" si="9"/>
        <v>0</v>
      </c>
      <c r="G72" s="18">
        <f t="shared" ca="1" si="9"/>
        <v>0</v>
      </c>
      <c r="H72" s="18">
        <f t="shared" ca="1" si="9"/>
        <v>0</v>
      </c>
      <c r="I72" s="18">
        <f t="shared" ca="1" si="9"/>
        <v>0</v>
      </c>
      <c r="J72" s="18">
        <f t="shared" ca="1" si="9"/>
        <v>0</v>
      </c>
      <c r="K72" s="19">
        <f t="shared" ca="1" si="8"/>
        <v>20270264417.993103</v>
      </c>
    </row>
    <row r="73" spans="1:11" ht="13.8">
      <c r="A73" s="57" t="s">
        <v>281</v>
      </c>
      <c r="B73" s="47">
        <v>9000</v>
      </c>
      <c r="C73" s="56" t="s">
        <v>282</v>
      </c>
      <c r="D73" s="48">
        <f t="shared" ref="D73:K73" ca="1" si="10">SUMIF($C$7:$C$72,"HD",D$7:D$72)</f>
        <v>0</v>
      </c>
      <c r="E73" s="48">
        <f t="shared" ca="1" si="10"/>
        <v>0</v>
      </c>
      <c r="F73" s="48">
        <f t="shared" ca="1" si="10"/>
        <v>0</v>
      </c>
      <c r="G73" s="48">
        <f t="shared" ca="1" si="10"/>
        <v>0</v>
      </c>
      <c r="H73" s="48">
        <f t="shared" ca="1" si="10"/>
        <v>0</v>
      </c>
      <c r="I73" s="48">
        <f t="shared" ca="1" si="10"/>
        <v>0</v>
      </c>
      <c r="J73" s="48">
        <f t="shared" ca="1" si="10"/>
        <v>0</v>
      </c>
      <c r="K73" s="48">
        <f t="shared" ca="1" si="10"/>
        <v>0</v>
      </c>
    </row>
    <row r="74" spans="1:11" ht="13.8">
      <c r="A74" s="57" t="s">
        <v>284</v>
      </c>
      <c r="B74" s="47">
        <v>9001</v>
      </c>
      <c r="C74" s="56" t="s">
        <v>285</v>
      </c>
      <c r="D74" s="48">
        <f t="shared" ref="D74:K74" ca="1" si="11">SUMIF($C$7:$C$72,"H",D$7:D$72)+SUMIF($C$7:$C$72,"E",D$7:D$72)</f>
        <v>42501733.109999977</v>
      </c>
      <c r="E74" s="48">
        <f t="shared" ca="1" si="11"/>
        <v>114765218527.96619</v>
      </c>
      <c r="F74" s="48">
        <f t="shared" ca="1" si="11"/>
        <v>0</v>
      </c>
      <c r="G74" s="48">
        <f t="shared" ca="1" si="11"/>
        <v>0</v>
      </c>
      <c r="H74" s="48">
        <f t="shared" ca="1" si="11"/>
        <v>0</v>
      </c>
      <c r="I74" s="48">
        <f t="shared" ca="1" si="11"/>
        <v>0</v>
      </c>
      <c r="J74" s="48">
        <f t="shared" ca="1" si="11"/>
        <v>0</v>
      </c>
      <c r="K74" s="48">
        <f t="shared" ca="1" si="11"/>
        <v>114807720261.07619</v>
      </c>
    </row>
    <row r="75" spans="1:11" ht="13.8">
      <c r="A75" s="57" t="s">
        <v>287</v>
      </c>
      <c r="B75" s="47">
        <v>9003</v>
      </c>
      <c r="C75" s="56" t="s">
        <v>288</v>
      </c>
      <c r="D75" s="48">
        <f t="shared" ref="D75:K75" ca="1" si="12">D73+D74</f>
        <v>42501733.109999977</v>
      </c>
      <c r="E75" s="48">
        <f t="shared" ca="1" si="12"/>
        <v>114765218527.96619</v>
      </c>
      <c r="F75" s="48">
        <f t="shared" ca="1" si="12"/>
        <v>0</v>
      </c>
      <c r="G75" s="48">
        <f t="shared" ca="1" si="12"/>
        <v>0</v>
      </c>
      <c r="H75" s="48">
        <f t="shared" ca="1" si="12"/>
        <v>0</v>
      </c>
      <c r="I75" s="48">
        <f t="shared" ca="1" si="12"/>
        <v>0</v>
      </c>
      <c r="J75" s="48">
        <f t="shared" ca="1" si="12"/>
        <v>0</v>
      </c>
      <c r="K75" s="48">
        <f t="shared" ca="1" si="12"/>
        <v>114807720261.07619</v>
      </c>
    </row>
  </sheetData>
  <mergeCells count="1">
    <mergeCell ref="E2:G2"/>
  </mergeCells>
  <dataValidations count="2">
    <dataValidation type="list" allowBlank="1" showInputMessage="1" showErrorMessage="1" sqref="B2" xr:uid="{4D413C62-1852-4ECF-8256-3DB74CD579B2}">
      <formula1>"Toplam,Direkt,Endirekt"</formula1>
    </dataValidation>
    <dataValidation type="list" allowBlank="1" showInputMessage="1" showErrorMessage="1" sqref="C2" xr:uid="{B6AC427A-60D8-4885-8842-A0C2FA2824A6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6B90D-537D-49C4-9482-681F6142EEC9}">
  <dimension ref="A1:HW141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4</v>
      </c>
      <c r="B2" s="2"/>
      <c r="C2" s="2"/>
    </row>
    <row r="3" spans="1:231" ht="15" customHeight="1">
      <c r="A3" s="5" t="s">
        <v>362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105510957.56999999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105510957.56999999</v>
      </c>
      <c r="K7" s="18">
        <v>0</v>
      </c>
      <c r="L7" s="18">
        <v>35853.360000000001</v>
      </c>
      <c r="M7" s="18">
        <v>0</v>
      </c>
      <c r="N7" s="18">
        <v>0</v>
      </c>
      <c r="O7" s="18">
        <v>0</v>
      </c>
      <c r="P7" s="18">
        <v>67127.67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70250046.769999996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20199534.530000001</v>
      </c>
      <c r="AU7" s="18">
        <v>0</v>
      </c>
      <c r="AV7" s="18">
        <v>188870894.84999999</v>
      </c>
      <c r="AW7" s="18">
        <v>0</v>
      </c>
      <c r="AX7" s="18">
        <v>0</v>
      </c>
      <c r="AY7" s="18">
        <v>0</v>
      </c>
      <c r="AZ7" s="18">
        <v>13096038.24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59958954.850000001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2586504.7000000002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124324565.47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91901044.989999995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0</v>
      </c>
      <c r="EC7" s="18">
        <v>0</v>
      </c>
      <c r="ED7" s="18">
        <v>22560719.129999999</v>
      </c>
      <c r="EE7" s="18">
        <v>0</v>
      </c>
      <c r="EF7" s="18">
        <v>0</v>
      </c>
      <c r="EG7" s="18">
        <v>0</v>
      </c>
      <c r="EH7" s="18">
        <v>2724611.4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1745297</v>
      </c>
      <c r="GI7" s="18">
        <v>0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703832150.52999997</v>
      </c>
      <c r="HW7" s="18">
        <v>0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4401344817.6800003</v>
      </c>
      <c r="E8" s="19">
        <v>0</v>
      </c>
      <c r="F8" s="18">
        <v>956051170.70000005</v>
      </c>
      <c r="G8" s="18">
        <v>0</v>
      </c>
      <c r="H8" s="18">
        <v>2045272234.0999999</v>
      </c>
      <c r="I8" s="18">
        <v>0</v>
      </c>
      <c r="J8" s="18">
        <v>1400021412.8800001</v>
      </c>
      <c r="K8" s="18">
        <v>0</v>
      </c>
      <c r="L8" s="18">
        <v>580549298.04000008</v>
      </c>
      <c r="M8" s="18">
        <v>0</v>
      </c>
      <c r="N8" s="18">
        <v>1023151637.3099999</v>
      </c>
      <c r="O8" s="18">
        <v>0</v>
      </c>
      <c r="P8" s="18">
        <v>10985250.02</v>
      </c>
      <c r="Q8" s="18">
        <v>0</v>
      </c>
      <c r="R8" s="18">
        <v>2386734.58</v>
      </c>
      <c r="S8" s="18">
        <v>0</v>
      </c>
      <c r="T8" s="18">
        <v>0</v>
      </c>
      <c r="U8" s="18">
        <v>0</v>
      </c>
      <c r="V8" s="18">
        <v>751367.74</v>
      </c>
      <c r="W8" s="18">
        <v>0</v>
      </c>
      <c r="X8" s="18">
        <v>0</v>
      </c>
      <c r="Y8" s="18">
        <v>0</v>
      </c>
      <c r="Z8" s="18">
        <v>276081566.67000002</v>
      </c>
      <c r="AA8" s="18">
        <v>0</v>
      </c>
      <c r="AB8" s="18">
        <v>0</v>
      </c>
      <c r="AC8" s="18">
        <v>0</v>
      </c>
      <c r="AD8" s="18">
        <v>219991079.83000001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3289734995.5299997</v>
      </c>
      <c r="AK8" s="18">
        <v>0</v>
      </c>
      <c r="AL8" s="18">
        <v>0</v>
      </c>
      <c r="AM8" s="18">
        <v>0</v>
      </c>
      <c r="AN8" s="18">
        <v>639725884.38999999</v>
      </c>
      <c r="AO8" s="18">
        <v>0</v>
      </c>
      <c r="AP8" s="18">
        <v>2346817069.0100002</v>
      </c>
      <c r="AQ8" s="18">
        <v>0</v>
      </c>
      <c r="AR8" s="18">
        <v>318571.96000000002</v>
      </c>
      <c r="AS8" s="18">
        <v>0</v>
      </c>
      <c r="AT8" s="18">
        <v>101074391.98</v>
      </c>
      <c r="AU8" s="18">
        <v>0</v>
      </c>
      <c r="AV8" s="18">
        <v>263089220.71000001</v>
      </c>
      <c r="AW8" s="18">
        <v>0</v>
      </c>
      <c r="AX8" s="18">
        <v>84082.269999999553</v>
      </c>
      <c r="AY8" s="18">
        <v>0</v>
      </c>
      <c r="AZ8" s="18">
        <v>0</v>
      </c>
      <c r="BA8" s="18">
        <v>0</v>
      </c>
      <c r="BB8" s="18">
        <v>44045192.869999997</v>
      </c>
      <c r="BC8" s="18">
        <v>0</v>
      </c>
      <c r="BD8" s="18">
        <v>262283218.78999999</v>
      </c>
      <c r="BE8" s="18">
        <v>0</v>
      </c>
      <c r="BF8" s="18">
        <v>0</v>
      </c>
      <c r="BG8" s="18">
        <v>0</v>
      </c>
      <c r="BH8" s="18">
        <v>21835447.34</v>
      </c>
      <c r="BI8" s="18">
        <v>0</v>
      </c>
      <c r="BJ8" s="18">
        <v>7694051.0999999996</v>
      </c>
      <c r="BK8" s="18">
        <v>0</v>
      </c>
      <c r="BL8" s="18">
        <v>24166517.140000001</v>
      </c>
      <c r="BM8" s="18">
        <v>0</v>
      </c>
      <c r="BN8" s="18">
        <v>0</v>
      </c>
      <c r="BO8" s="18">
        <v>0</v>
      </c>
      <c r="BP8" s="18">
        <v>841281.71</v>
      </c>
      <c r="BQ8" s="18">
        <v>0</v>
      </c>
      <c r="BR8" s="18">
        <v>671636.79</v>
      </c>
      <c r="BS8" s="18">
        <v>0</v>
      </c>
      <c r="BT8" s="18">
        <v>0</v>
      </c>
      <c r="BU8" s="18">
        <v>0</v>
      </c>
      <c r="BV8" s="18">
        <v>161626790.93000001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8686666.1400000006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229693029.03999999</v>
      </c>
      <c r="DA8" s="18">
        <v>0</v>
      </c>
      <c r="DB8" s="18">
        <v>0</v>
      </c>
      <c r="DC8" s="18">
        <v>0</v>
      </c>
      <c r="DD8" s="18">
        <v>93987168.209999993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7243338.7999999998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32251016.850000001</v>
      </c>
      <c r="DW8" s="18">
        <v>0</v>
      </c>
      <c r="DX8" s="18">
        <v>11797260.939999999</v>
      </c>
      <c r="DY8" s="18">
        <v>0</v>
      </c>
      <c r="DZ8" s="18">
        <v>0</v>
      </c>
      <c r="EA8" s="18">
        <v>0</v>
      </c>
      <c r="EB8" s="18">
        <v>2288773396.5900002</v>
      </c>
      <c r="EC8" s="18">
        <v>0</v>
      </c>
      <c r="ED8" s="18">
        <v>6607929.8700000001</v>
      </c>
      <c r="EE8" s="18">
        <v>0</v>
      </c>
      <c r="EF8" s="18">
        <v>279808157.69999999</v>
      </c>
      <c r="EG8" s="18">
        <v>0</v>
      </c>
      <c r="EH8" s="18">
        <v>165063517.47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74264624.299999997</v>
      </c>
      <c r="EO8" s="18">
        <v>0</v>
      </c>
      <c r="EP8" s="18">
        <v>0</v>
      </c>
      <c r="EQ8" s="18">
        <v>0</v>
      </c>
      <c r="ER8" s="18">
        <v>60787.75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2243534.5299999998</v>
      </c>
      <c r="EY8" s="18">
        <v>0</v>
      </c>
      <c r="EZ8" s="18">
        <v>240669994.21000001</v>
      </c>
      <c r="FA8" s="18">
        <v>0</v>
      </c>
      <c r="FB8" s="18">
        <v>0</v>
      </c>
      <c r="FC8" s="18">
        <v>0</v>
      </c>
      <c r="FD8" s="18">
        <v>3370509.26</v>
      </c>
      <c r="FE8" s="18">
        <v>0</v>
      </c>
      <c r="FF8" s="18">
        <v>999232.09</v>
      </c>
      <c r="FG8" s="18">
        <v>0</v>
      </c>
      <c r="FH8" s="18">
        <v>0</v>
      </c>
      <c r="FI8" s="18">
        <v>0</v>
      </c>
      <c r="FJ8" s="18">
        <v>1404262.74</v>
      </c>
      <c r="FK8" s="18">
        <v>0</v>
      </c>
      <c r="FL8" s="18">
        <v>355799.48</v>
      </c>
      <c r="FM8" s="18">
        <v>0</v>
      </c>
      <c r="FN8" s="18">
        <v>280982610.63</v>
      </c>
      <c r="FO8" s="18">
        <v>0</v>
      </c>
      <c r="FP8" s="19">
        <v>4186645862.9599991</v>
      </c>
      <c r="FQ8" s="19">
        <v>0</v>
      </c>
      <c r="FR8" s="18">
        <v>2326458.0299999998</v>
      </c>
      <c r="FS8" s="18">
        <v>0</v>
      </c>
      <c r="FT8" s="18">
        <v>574693.74</v>
      </c>
      <c r="FU8" s="18">
        <v>0</v>
      </c>
      <c r="FV8" s="19">
        <v>1391002983.1400001</v>
      </c>
      <c r="FW8" s="19">
        <v>0</v>
      </c>
      <c r="FX8" s="18">
        <v>121650259.3</v>
      </c>
      <c r="FY8" s="18">
        <v>0</v>
      </c>
      <c r="FZ8" s="18">
        <v>1269352723.8400002</v>
      </c>
      <c r="GA8" s="18">
        <v>0</v>
      </c>
      <c r="GB8" s="19">
        <v>2792741728.0499992</v>
      </c>
      <c r="GC8" s="19">
        <v>0</v>
      </c>
      <c r="GD8" s="18">
        <v>650596706.98000002</v>
      </c>
      <c r="GE8" s="18">
        <v>0</v>
      </c>
      <c r="GF8" s="18">
        <v>2142145021.069999</v>
      </c>
      <c r="GG8" s="18">
        <v>0</v>
      </c>
      <c r="GH8" s="18">
        <v>57579424.010000005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21651738227.959999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4687964504.7950001</v>
      </c>
      <c r="E9" s="19">
        <v>0</v>
      </c>
      <c r="F9" s="18">
        <v>1498702296.8900003</v>
      </c>
      <c r="G9" s="18">
        <v>0</v>
      </c>
      <c r="H9" s="18">
        <v>1835313696.0209994</v>
      </c>
      <c r="I9" s="18">
        <v>0</v>
      </c>
      <c r="J9" s="18">
        <v>1353948511.8840001</v>
      </c>
      <c r="K9" s="18">
        <v>0</v>
      </c>
      <c r="L9" s="18">
        <v>501012123.38999999</v>
      </c>
      <c r="M9" s="18">
        <v>0</v>
      </c>
      <c r="N9" s="18">
        <v>824602375.29000008</v>
      </c>
      <c r="O9" s="18">
        <v>0</v>
      </c>
      <c r="P9" s="18">
        <v>4054044.86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407231.22</v>
      </c>
      <c r="W9" s="18">
        <v>0</v>
      </c>
      <c r="X9" s="18">
        <v>0</v>
      </c>
      <c r="Y9" s="18">
        <v>0</v>
      </c>
      <c r="Z9" s="18">
        <v>495704149.57999998</v>
      </c>
      <c r="AA9" s="18">
        <v>0</v>
      </c>
      <c r="AB9" s="18">
        <v>0</v>
      </c>
      <c r="AC9" s="18">
        <v>0</v>
      </c>
      <c r="AD9" s="18">
        <v>269230432.74000001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8188307339.8700008</v>
      </c>
      <c r="AK9" s="18">
        <v>0</v>
      </c>
      <c r="AL9" s="18">
        <v>89887320.969999999</v>
      </c>
      <c r="AM9" s="18">
        <v>0</v>
      </c>
      <c r="AN9" s="18">
        <v>982093663.79000008</v>
      </c>
      <c r="AO9" s="18">
        <v>0</v>
      </c>
      <c r="AP9" s="18">
        <v>6231466599.6499996</v>
      </c>
      <c r="AQ9" s="18">
        <v>0</v>
      </c>
      <c r="AR9" s="18">
        <v>11279241.59</v>
      </c>
      <c r="AS9" s="18">
        <v>0</v>
      </c>
      <c r="AT9" s="18">
        <v>128794107.44999999</v>
      </c>
      <c r="AU9" s="18">
        <v>0</v>
      </c>
      <c r="AV9" s="18">
        <v>120132650.41</v>
      </c>
      <c r="AW9" s="18">
        <v>0</v>
      </c>
      <c r="AX9" s="18">
        <v>147724.90000000002</v>
      </c>
      <c r="AY9" s="18">
        <v>0</v>
      </c>
      <c r="AZ9" s="18">
        <v>0</v>
      </c>
      <c r="BA9" s="18">
        <v>0</v>
      </c>
      <c r="BB9" s="18">
        <v>3338218.13</v>
      </c>
      <c r="BC9" s="18">
        <v>0</v>
      </c>
      <c r="BD9" s="18">
        <v>184552895.96000001</v>
      </c>
      <c r="BE9" s="18">
        <v>0</v>
      </c>
      <c r="BF9" s="18">
        <v>0</v>
      </c>
      <c r="BG9" s="18">
        <v>0</v>
      </c>
      <c r="BH9" s="18">
        <v>86971185.61999999</v>
      </c>
      <c r="BI9" s="18">
        <v>0</v>
      </c>
      <c r="BJ9" s="18">
        <v>8164721.4299999997</v>
      </c>
      <c r="BK9" s="18">
        <v>0</v>
      </c>
      <c r="BL9" s="18">
        <v>12846183.16</v>
      </c>
      <c r="BM9" s="18">
        <v>0</v>
      </c>
      <c r="BN9" s="18">
        <v>10056718.33</v>
      </c>
      <c r="BO9" s="18">
        <v>0</v>
      </c>
      <c r="BP9" s="18">
        <v>9662542.1699999999</v>
      </c>
      <c r="BQ9" s="18">
        <v>0</v>
      </c>
      <c r="BR9" s="18">
        <v>1150480.77</v>
      </c>
      <c r="BS9" s="18">
        <v>0</v>
      </c>
      <c r="BT9" s="18">
        <v>0</v>
      </c>
      <c r="BU9" s="18">
        <v>0</v>
      </c>
      <c r="BV9" s="18">
        <v>87048197.00999999</v>
      </c>
      <c r="BW9" s="18">
        <v>0</v>
      </c>
      <c r="BX9" s="18">
        <v>241277.53999999998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293032072.05000001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14098586.57</v>
      </c>
      <c r="DW9" s="18">
        <v>0</v>
      </c>
      <c r="DX9" s="18">
        <v>2718440.64</v>
      </c>
      <c r="DY9" s="18">
        <v>0</v>
      </c>
      <c r="DZ9" s="18">
        <v>0</v>
      </c>
      <c r="EA9" s="18">
        <v>0</v>
      </c>
      <c r="EB9" s="18">
        <v>744953853.73000014</v>
      </c>
      <c r="EC9" s="18">
        <v>0</v>
      </c>
      <c r="ED9" s="18">
        <v>87397243.150000006</v>
      </c>
      <c r="EE9" s="18">
        <v>0</v>
      </c>
      <c r="EF9" s="18">
        <v>63638613.609999999</v>
      </c>
      <c r="EG9" s="18">
        <v>0</v>
      </c>
      <c r="EH9" s="18">
        <v>161753483.25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108992430.09999999</v>
      </c>
      <c r="EO9" s="18">
        <v>0</v>
      </c>
      <c r="EP9" s="18">
        <v>0</v>
      </c>
      <c r="EQ9" s="18">
        <v>0</v>
      </c>
      <c r="ER9" s="18">
        <v>2492.3000000000002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2398169.54</v>
      </c>
      <c r="EY9" s="18">
        <v>0</v>
      </c>
      <c r="EZ9" s="18">
        <v>61293546.899999999</v>
      </c>
      <c r="FA9" s="18">
        <v>0</v>
      </c>
      <c r="FB9" s="18">
        <v>29595273.579999998</v>
      </c>
      <c r="FC9" s="18">
        <v>0</v>
      </c>
      <c r="FD9" s="18">
        <v>60699068.280000001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31417.13</v>
      </c>
      <c r="FM9" s="18">
        <v>0</v>
      </c>
      <c r="FN9" s="18">
        <v>0</v>
      </c>
      <c r="FO9" s="18">
        <v>0</v>
      </c>
      <c r="FP9" s="19">
        <v>50298115983.379997</v>
      </c>
      <c r="FQ9" s="19">
        <v>0</v>
      </c>
      <c r="FR9" s="18">
        <v>0</v>
      </c>
      <c r="FS9" s="18">
        <v>0</v>
      </c>
      <c r="FT9" s="18">
        <v>11799116.539999992</v>
      </c>
      <c r="FU9" s="18">
        <v>0</v>
      </c>
      <c r="FV9" s="19">
        <v>15434393450.359919</v>
      </c>
      <c r="FW9" s="19">
        <v>0</v>
      </c>
      <c r="FX9" s="18">
        <v>2849408232.0701442</v>
      </c>
      <c r="FY9" s="18">
        <v>0</v>
      </c>
      <c r="FZ9" s="18">
        <v>12584985218.289774</v>
      </c>
      <c r="GA9" s="18">
        <v>0</v>
      </c>
      <c r="GB9" s="19">
        <v>34851923416.48008</v>
      </c>
      <c r="GC9" s="19">
        <v>0</v>
      </c>
      <c r="GD9" s="18">
        <v>8806240935.9399433</v>
      </c>
      <c r="GE9" s="18">
        <v>0</v>
      </c>
      <c r="GF9" s="18">
        <v>26045682480.540134</v>
      </c>
      <c r="GG9" s="18">
        <v>0</v>
      </c>
      <c r="GH9" s="18">
        <v>188878660.63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75056715265.465027</v>
      </c>
      <c r="HW9" s="18">
        <v>0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8396500844.9997692</v>
      </c>
      <c r="E10" s="19">
        <v>0</v>
      </c>
      <c r="F10" s="18">
        <v>1749287472.8422899</v>
      </c>
      <c r="G10" s="18">
        <v>0</v>
      </c>
      <c r="H10" s="18">
        <v>3501729625.0276699</v>
      </c>
      <c r="I10" s="18">
        <v>0</v>
      </c>
      <c r="J10" s="18">
        <v>3145483747.1298099</v>
      </c>
      <c r="K10" s="18">
        <v>0</v>
      </c>
      <c r="L10" s="18">
        <v>130133123.89</v>
      </c>
      <c r="M10" s="18">
        <v>0</v>
      </c>
      <c r="N10" s="18">
        <v>1054457059.52018</v>
      </c>
      <c r="O10" s="18">
        <v>0</v>
      </c>
      <c r="P10" s="18">
        <v>46614071.679999903</v>
      </c>
      <c r="Q10" s="18">
        <v>0</v>
      </c>
      <c r="R10" s="18">
        <v>9573889.8699999992</v>
      </c>
      <c r="S10" s="18">
        <v>0</v>
      </c>
      <c r="T10" s="18">
        <v>0</v>
      </c>
      <c r="U10" s="18">
        <v>0</v>
      </c>
      <c r="V10" s="18">
        <v>1009650.16</v>
      </c>
      <c r="W10" s="18">
        <v>0</v>
      </c>
      <c r="X10" s="18">
        <v>0</v>
      </c>
      <c r="Y10" s="18">
        <v>0</v>
      </c>
      <c r="Z10" s="18">
        <v>1080440067.06001</v>
      </c>
      <c r="AA10" s="18">
        <v>0</v>
      </c>
      <c r="AB10" s="18">
        <v>636903.49</v>
      </c>
      <c r="AC10" s="18">
        <v>0</v>
      </c>
      <c r="AD10" s="18">
        <v>985781065.29999804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5196852053.4699993</v>
      </c>
      <c r="AK10" s="18">
        <v>0</v>
      </c>
      <c r="AL10" s="18">
        <v>291886600.93000001</v>
      </c>
      <c r="AM10" s="18">
        <v>0</v>
      </c>
      <c r="AN10" s="18">
        <v>882362950.63017595</v>
      </c>
      <c r="AO10" s="18">
        <v>0</v>
      </c>
      <c r="AP10" s="18">
        <v>9722722171.5694599</v>
      </c>
      <c r="AQ10" s="18">
        <v>0</v>
      </c>
      <c r="AR10" s="18">
        <v>57672003.320008799</v>
      </c>
      <c r="AS10" s="18">
        <v>0</v>
      </c>
      <c r="AT10" s="18">
        <v>412903566.580001</v>
      </c>
      <c r="AU10" s="18">
        <v>0</v>
      </c>
      <c r="AV10" s="18">
        <v>490037164.67052799</v>
      </c>
      <c r="AW10" s="18">
        <v>0</v>
      </c>
      <c r="AX10" s="18">
        <v>421751.42</v>
      </c>
      <c r="AY10" s="18">
        <v>0</v>
      </c>
      <c r="AZ10" s="18">
        <v>0</v>
      </c>
      <c r="BA10" s="18">
        <v>0</v>
      </c>
      <c r="BB10" s="18">
        <v>67897300.160056695</v>
      </c>
      <c r="BC10" s="18">
        <v>0</v>
      </c>
      <c r="BD10" s="18">
        <v>117448162.559999</v>
      </c>
      <c r="BE10" s="18">
        <v>0</v>
      </c>
      <c r="BF10" s="18">
        <v>20226744.719999999</v>
      </c>
      <c r="BG10" s="18">
        <v>0</v>
      </c>
      <c r="BH10" s="18">
        <v>64303527.809998602</v>
      </c>
      <c r="BI10" s="18">
        <v>0</v>
      </c>
      <c r="BJ10" s="18">
        <v>162658343.59999999</v>
      </c>
      <c r="BK10" s="18">
        <v>0</v>
      </c>
      <c r="BL10" s="18">
        <v>193193782.68000001</v>
      </c>
      <c r="BM10" s="18">
        <v>0</v>
      </c>
      <c r="BN10" s="18">
        <v>11624105.279999999</v>
      </c>
      <c r="BO10" s="18">
        <v>0</v>
      </c>
      <c r="BP10" s="18">
        <v>38345453.839999899</v>
      </c>
      <c r="BQ10" s="18">
        <v>0</v>
      </c>
      <c r="BR10" s="18">
        <v>13746735.439999901</v>
      </c>
      <c r="BS10" s="18">
        <v>0</v>
      </c>
      <c r="BT10" s="18">
        <v>0</v>
      </c>
      <c r="BU10" s="18">
        <v>0</v>
      </c>
      <c r="BV10" s="18">
        <v>193618875.47000101</v>
      </c>
      <c r="BW10" s="18">
        <v>0</v>
      </c>
      <c r="BX10" s="18">
        <v>10403971.42</v>
      </c>
      <c r="BY10" s="18">
        <v>0</v>
      </c>
      <c r="BZ10" s="18">
        <v>0</v>
      </c>
      <c r="CA10" s="18">
        <v>0</v>
      </c>
      <c r="CB10" s="18">
        <v>2808094.4099999801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922239738.49467599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0</v>
      </c>
      <c r="DP10" s="18">
        <v>2671901.84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62065995.910001002</v>
      </c>
      <c r="DW10" s="18">
        <v>0</v>
      </c>
      <c r="DX10" s="18">
        <v>284859762.24001002</v>
      </c>
      <c r="DY10" s="18">
        <v>0</v>
      </c>
      <c r="DZ10" s="18">
        <v>0</v>
      </c>
      <c r="EA10" s="18">
        <v>0</v>
      </c>
      <c r="EB10" s="18">
        <v>860977672.70994306</v>
      </c>
      <c r="EC10" s="18">
        <v>0</v>
      </c>
      <c r="ED10" s="18">
        <v>39343960.789999999</v>
      </c>
      <c r="EE10" s="18">
        <v>0</v>
      </c>
      <c r="EF10" s="18">
        <v>280609297.64999998</v>
      </c>
      <c r="EG10" s="18">
        <v>0</v>
      </c>
      <c r="EH10" s="18">
        <v>228964952.90998799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139110607.87</v>
      </c>
      <c r="EO10" s="18">
        <v>0</v>
      </c>
      <c r="EP10" s="18">
        <v>0</v>
      </c>
      <c r="EQ10" s="18">
        <v>0</v>
      </c>
      <c r="ER10" s="18">
        <v>417845.32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29902940.25</v>
      </c>
      <c r="EY10" s="18">
        <v>0</v>
      </c>
      <c r="EZ10" s="18">
        <v>1374729689.78</v>
      </c>
      <c r="FA10" s="18">
        <v>0</v>
      </c>
      <c r="FB10" s="18">
        <v>259174156.81999999</v>
      </c>
      <c r="FC10" s="18">
        <v>0</v>
      </c>
      <c r="FD10" s="18">
        <v>256735050.84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399010.5</v>
      </c>
      <c r="FK10" s="18">
        <v>0</v>
      </c>
      <c r="FL10" s="18">
        <v>9160298.1900000107</v>
      </c>
      <c r="FM10" s="18">
        <v>0</v>
      </c>
      <c r="FN10" s="18">
        <v>1522108.52</v>
      </c>
      <c r="FO10" s="18">
        <v>0</v>
      </c>
      <c r="FP10" s="19">
        <v>14088106140.788555</v>
      </c>
      <c r="FQ10" s="19">
        <v>0</v>
      </c>
      <c r="FR10" s="18">
        <v>6448568</v>
      </c>
      <c r="FS10" s="18">
        <v>0</v>
      </c>
      <c r="FT10" s="18">
        <v>2594201.7599999998</v>
      </c>
      <c r="FU10" s="18">
        <v>0</v>
      </c>
      <c r="FV10" s="19">
        <v>6055049680.599658</v>
      </c>
      <c r="FW10" s="19">
        <v>0</v>
      </c>
      <c r="FX10" s="18">
        <v>2640501478.9236336</v>
      </c>
      <c r="FY10" s="18">
        <v>0</v>
      </c>
      <c r="FZ10" s="18">
        <v>3414548201.6760244</v>
      </c>
      <c r="GA10" s="18">
        <v>0</v>
      </c>
      <c r="GB10" s="19">
        <v>8024013690.4288979</v>
      </c>
      <c r="GC10" s="19">
        <v>0</v>
      </c>
      <c r="GD10" s="18">
        <v>3555111013.7587538</v>
      </c>
      <c r="GE10" s="18">
        <v>0</v>
      </c>
      <c r="GF10" s="18">
        <v>4468902676.6701441</v>
      </c>
      <c r="GG10" s="18">
        <v>0</v>
      </c>
      <c r="GH10" s="18">
        <v>60542982.680002801</v>
      </c>
      <c r="GI10" s="18">
        <v>0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48557814150.053391</v>
      </c>
      <c r="HW10" s="18">
        <v>0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25461947.120000001</v>
      </c>
      <c r="E11" s="19">
        <v>0</v>
      </c>
      <c r="F11" s="18">
        <v>12642341.060000001</v>
      </c>
      <c r="G11" s="18">
        <v>0</v>
      </c>
      <c r="H11" s="18">
        <v>12645188.880000001</v>
      </c>
      <c r="I11" s="18">
        <v>0</v>
      </c>
      <c r="J11" s="18">
        <v>174417.18</v>
      </c>
      <c r="K11" s="18">
        <v>0</v>
      </c>
      <c r="L11" s="18">
        <v>0</v>
      </c>
      <c r="M11" s="18">
        <v>0</v>
      </c>
      <c r="N11" s="18">
        <v>386392891.49000001</v>
      </c>
      <c r="O11" s="18">
        <v>0</v>
      </c>
      <c r="P11" s="18">
        <v>0</v>
      </c>
      <c r="Q11" s="18">
        <v>0</v>
      </c>
      <c r="R11" s="18">
        <v>19371677.050000001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80305.69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5382633007.3999996</v>
      </c>
      <c r="AK11" s="18">
        <v>0</v>
      </c>
      <c r="AL11" s="18">
        <v>26186573.670000002</v>
      </c>
      <c r="AM11" s="18">
        <v>0</v>
      </c>
      <c r="AN11" s="18">
        <v>333094235.40020001</v>
      </c>
      <c r="AO11" s="18">
        <v>0</v>
      </c>
      <c r="AP11" s="18">
        <v>1350889000.2368</v>
      </c>
      <c r="AQ11" s="18">
        <v>0</v>
      </c>
      <c r="AR11" s="18">
        <v>0</v>
      </c>
      <c r="AS11" s="18">
        <v>0</v>
      </c>
      <c r="AT11" s="18">
        <v>381338.01</v>
      </c>
      <c r="AU11" s="18">
        <v>0</v>
      </c>
      <c r="AV11" s="18">
        <v>7980836.2199999997</v>
      </c>
      <c r="AW11" s="18">
        <v>0</v>
      </c>
      <c r="AX11" s="18">
        <v>652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669498.79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264988.32</v>
      </c>
      <c r="BS11" s="18">
        <v>0</v>
      </c>
      <c r="BT11" s="18">
        <v>0</v>
      </c>
      <c r="BU11" s="18">
        <v>0</v>
      </c>
      <c r="BV11" s="18">
        <v>5692227.04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50155.15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97695539.047999993</v>
      </c>
      <c r="CK11" s="18">
        <v>0</v>
      </c>
      <c r="CL11" s="18">
        <v>1370149.52</v>
      </c>
      <c r="CM11" s="18">
        <v>0</v>
      </c>
      <c r="CN11" s="18">
        <v>863551.62</v>
      </c>
      <c r="CO11" s="18">
        <v>0</v>
      </c>
      <c r="CP11" s="18">
        <v>0</v>
      </c>
      <c r="CQ11" s="18">
        <v>0</v>
      </c>
      <c r="CR11" s="18">
        <v>575296.39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28252417.010000002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76933.119999999995</v>
      </c>
      <c r="DU11" s="18">
        <v>0</v>
      </c>
      <c r="DV11" s="18">
        <v>0</v>
      </c>
      <c r="DW11" s="18">
        <v>0</v>
      </c>
      <c r="DX11" s="18">
        <v>740905475.65499997</v>
      </c>
      <c r="DY11" s="18">
        <v>0</v>
      </c>
      <c r="DZ11" s="18">
        <v>0</v>
      </c>
      <c r="EA11" s="18">
        <v>0</v>
      </c>
      <c r="EB11" s="18">
        <v>1933256.83</v>
      </c>
      <c r="EC11" s="18">
        <v>0</v>
      </c>
      <c r="ED11" s="18">
        <v>1569410.82</v>
      </c>
      <c r="EE11" s="18">
        <v>0</v>
      </c>
      <c r="EF11" s="18">
        <v>147637.10999999999</v>
      </c>
      <c r="EG11" s="18">
        <v>0</v>
      </c>
      <c r="EH11" s="18">
        <v>2137860.83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165179.95000000001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2509875.6</v>
      </c>
      <c r="EY11" s="18">
        <v>0</v>
      </c>
      <c r="EZ11" s="18">
        <v>1031924313.08</v>
      </c>
      <c r="FA11" s="18">
        <v>0</v>
      </c>
      <c r="FB11" s="18">
        <v>0</v>
      </c>
      <c r="FC11" s="18">
        <v>0</v>
      </c>
      <c r="FD11" s="18">
        <v>39434727.810000002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38221873.270000003</v>
      </c>
      <c r="FK11" s="18">
        <v>0</v>
      </c>
      <c r="FL11" s="18">
        <v>1319090.19</v>
      </c>
      <c r="FM11" s="18">
        <v>0</v>
      </c>
      <c r="FN11" s="18">
        <v>60952898.43</v>
      </c>
      <c r="FO11" s="18">
        <v>0</v>
      </c>
      <c r="FP11" s="19">
        <v>123956419.76000001</v>
      </c>
      <c r="FQ11" s="19">
        <v>0</v>
      </c>
      <c r="FR11" s="18">
        <v>9474554.1899999995</v>
      </c>
      <c r="FS11" s="18">
        <v>0</v>
      </c>
      <c r="FT11" s="18">
        <v>17539285.309999999</v>
      </c>
      <c r="FU11" s="18">
        <v>0</v>
      </c>
      <c r="FV11" s="19">
        <v>80837489.680000007</v>
      </c>
      <c r="FW11" s="19">
        <v>0</v>
      </c>
      <c r="FX11" s="18">
        <v>0</v>
      </c>
      <c r="FY11" s="18">
        <v>0</v>
      </c>
      <c r="FZ11" s="18">
        <v>80837489.680000007</v>
      </c>
      <c r="GA11" s="18">
        <v>0</v>
      </c>
      <c r="GB11" s="19">
        <v>16105090.58</v>
      </c>
      <c r="GC11" s="19">
        <v>0</v>
      </c>
      <c r="GD11" s="18">
        <v>0</v>
      </c>
      <c r="GE11" s="18">
        <v>0</v>
      </c>
      <c r="GF11" s="18">
        <v>16105090.58</v>
      </c>
      <c r="GG11" s="18">
        <v>0</v>
      </c>
      <c r="GH11" s="18">
        <v>3770732.38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9716931972.0100002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458684555.17276901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458684555.17276901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767785819.44000006</v>
      </c>
      <c r="E13" s="19">
        <v>0</v>
      </c>
      <c r="F13" s="18">
        <v>64835696.210000001</v>
      </c>
      <c r="G13" s="18">
        <v>0</v>
      </c>
      <c r="H13" s="18">
        <v>370521390.06</v>
      </c>
      <c r="I13" s="18">
        <v>0</v>
      </c>
      <c r="J13" s="18">
        <v>332428733.17000002</v>
      </c>
      <c r="K13" s="18">
        <v>0</v>
      </c>
      <c r="L13" s="18">
        <v>43510475.919999994</v>
      </c>
      <c r="M13" s="18">
        <v>0</v>
      </c>
      <c r="N13" s="18">
        <v>238705123.91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82137816.739999995</v>
      </c>
      <c r="AA13" s="18">
        <v>0</v>
      </c>
      <c r="AB13" s="18">
        <v>0</v>
      </c>
      <c r="AC13" s="18">
        <v>0</v>
      </c>
      <c r="AD13" s="18">
        <v>25252743.740000006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6683187235.5959415</v>
      </c>
      <c r="AK13" s="18">
        <v>0</v>
      </c>
      <c r="AL13" s="18">
        <v>1502807.8540585001</v>
      </c>
      <c r="AM13" s="18">
        <v>0</v>
      </c>
      <c r="AN13" s="18">
        <v>320831093.73000002</v>
      </c>
      <c r="AO13" s="18">
        <v>0</v>
      </c>
      <c r="AP13" s="18">
        <v>2815510411.9500003</v>
      </c>
      <c r="AQ13" s="18">
        <v>0</v>
      </c>
      <c r="AR13" s="18">
        <v>99684</v>
      </c>
      <c r="AS13" s="18">
        <v>0</v>
      </c>
      <c r="AT13" s="18">
        <v>49453955.560000002</v>
      </c>
      <c r="AU13" s="18">
        <v>0</v>
      </c>
      <c r="AV13" s="18">
        <v>51392871.130000003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766638.53</v>
      </c>
      <c r="BC13" s="18">
        <v>0</v>
      </c>
      <c r="BD13" s="18">
        <v>12158691.859999999</v>
      </c>
      <c r="BE13" s="18">
        <v>0</v>
      </c>
      <c r="BF13" s="18">
        <v>0</v>
      </c>
      <c r="BG13" s="18">
        <v>0</v>
      </c>
      <c r="BH13" s="18">
        <v>270604.38</v>
      </c>
      <c r="BI13" s="18">
        <v>0</v>
      </c>
      <c r="BJ13" s="18">
        <v>166388708.56999999</v>
      </c>
      <c r="BK13" s="18">
        <v>0</v>
      </c>
      <c r="BL13" s="18">
        <v>805515.69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56234.82</v>
      </c>
      <c r="BS13" s="18">
        <v>0</v>
      </c>
      <c r="BT13" s="18">
        <v>0</v>
      </c>
      <c r="BU13" s="18">
        <v>0</v>
      </c>
      <c r="BV13" s="18">
        <v>249169271.11999997</v>
      </c>
      <c r="BW13" s="18">
        <v>0</v>
      </c>
      <c r="BX13" s="18">
        <v>37500</v>
      </c>
      <c r="BY13" s="18">
        <v>0</v>
      </c>
      <c r="BZ13" s="18">
        <v>0</v>
      </c>
      <c r="CA13" s="18">
        <v>0</v>
      </c>
      <c r="CB13" s="18">
        <v>247794.68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47762412.950000003</v>
      </c>
      <c r="CM13" s="18">
        <v>0</v>
      </c>
      <c r="CN13" s="18">
        <v>26234216.669999998</v>
      </c>
      <c r="CO13" s="18">
        <v>0</v>
      </c>
      <c r="CP13" s="18">
        <v>0</v>
      </c>
      <c r="CQ13" s="18">
        <v>0</v>
      </c>
      <c r="CR13" s="18">
        <v>18358137.009999998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35749668.920000002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-62.26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14061648.990000002</v>
      </c>
      <c r="DY13" s="18">
        <v>0</v>
      </c>
      <c r="DZ13" s="18">
        <v>0</v>
      </c>
      <c r="EA13" s="18">
        <v>0</v>
      </c>
      <c r="EB13" s="18">
        <v>76802192.349999994</v>
      </c>
      <c r="EC13" s="18">
        <v>0</v>
      </c>
      <c r="ED13" s="18">
        <v>3616806.73</v>
      </c>
      <c r="EE13" s="18">
        <v>0</v>
      </c>
      <c r="EF13" s="18">
        <v>158954505.78</v>
      </c>
      <c r="EG13" s="18">
        <v>0</v>
      </c>
      <c r="EH13" s="18">
        <v>30773755.930000003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15196033.239999998</v>
      </c>
      <c r="FO13" s="18">
        <v>0</v>
      </c>
      <c r="FP13" s="19">
        <v>134499966.13000008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133361437.28000009</v>
      </c>
      <c r="FW13" s="19">
        <v>0</v>
      </c>
      <c r="FX13" s="18">
        <v>1539444.06</v>
      </c>
      <c r="FY13" s="18">
        <v>0</v>
      </c>
      <c r="FZ13" s="18">
        <v>131821993.22000009</v>
      </c>
      <c r="GA13" s="18">
        <v>0</v>
      </c>
      <c r="GB13" s="19">
        <v>1138528.8500000001</v>
      </c>
      <c r="GC13" s="19">
        <v>0</v>
      </c>
      <c r="GD13" s="18">
        <v>1138528.8500000001</v>
      </c>
      <c r="GE13" s="18">
        <v>0</v>
      </c>
      <c r="GF13" s="18">
        <v>0</v>
      </c>
      <c r="GG13" s="18">
        <v>0</v>
      </c>
      <c r="GH13" s="18">
        <v>14144294.000000002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12085424575.660002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9905574372.3600044</v>
      </c>
      <c r="E14" s="19">
        <v>163475273.48000002</v>
      </c>
      <c r="F14" s="18">
        <v>1825023536.6660266</v>
      </c>
      <c r="G14" s="18">
        <v>24316628.433976278</v>
      </c>
      <c r="H14" s="18">
        <v>1993997831.2170773</v>
      </c>
      <c r="I14" s="18">
        <v>34339495.172923751</v>
      </c>
      <c r="J14" s="18">
        <v>6086553004.4769001</v>
      </c>
      <c r="K14" s="18">
        <v>104819149.87309998</v>
      </c>
      <c r="L14" s="18">
        <v>1698493102.5799999</v>
      </c>
      <c r="M14" s="18">
        <v>2530022.25</v>
      </c>
      <c r="N14" s="18">
        <v>839357854.60000002</v>
      </c>
      <c r="O14" s="18">
        <v>0</v>
      </c>
      <c r="P14" s="18">
        <v>-713673.99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689804.5</v>
      </c>
      <c r="W14" s="18">
        <v>0</v>
      </c>
      <c r="X14" s="18">
        <v>0</v>
      </c>
      <c r="Y14" s="18">
        <v>0</v>
      </c>
      <c r="Z14" s="18">
        <v>659753539.94000006</v>
      </c>
      <c r="AA14" s="18">
        <v>3416156.56</v>
      </c>
      <c r="AB14" s="18">
        <v>0</v>
      </c>
      <c r="AC14" s="18">
        <v>0</v>
      </c>
      <c r="AD14" s="18">
        <v>344142899.30000001</v>
      </c>
      <c r="AE14" s="18">
        <v>834145.64</v>
      </c>
      <c r="AF14" s="18">
        <v>0</v>
      </c>
      <c r="AG14" s="18">
        <v>0</v>
      </c>
      <c r="AH14" s="18">
        <v>0</v>
      </c>
      <c r="AI14" s="18">
        <v>0</v>
      </c>
      <c r="AJ14" s="18">
        <v>10373706391.450001</v>
      </c>
      <c r="AK14" s="18">
        <v>0</v>
      </c>
      <c r="AL14" s="18">
        <v>75466645.310000002</v>
      </c>
      <c r="AM14" s="18">
        <v>0</v>
      </c>
      <c r="AN14" s="18">
        <v>892246716.83999979</v>
      </c>
      <c r="AO14" s="18">
        <v>45003058.320000194</v>
      </c>
      <c r="AP14" s="18">
        <v>7128623983.8500004</v>
      </c>
      <c r="AQ14" s="18">
        <v>209858138.18999988</v>
      </c>
      <c r="AR14" s="18">
        <v>245368</v>
      </c>
      <c r="AS14" s="18">
        <v>0</v>
      </c>
      <c r="AT14" s="18">
        <v>375175349.93000001</v>
      </c>
      <c r="AU14" s="18">
        <v>776143.54</v>
      </c>
      <c r="AV14" s="18">
        <v>325685289.51999998</v>
      </c>
      <c r="AW14" s="18">
        <v>2252033.8499999996</v>
      </c>
      <c r="AX14" s="18">
        <v>16333.07</v>
      </c>
      <c r="AY14" s="18">
        <v>19.66</v>
      </c>
      <c r="AZ14" s="18">
        <v>0</v>
      </c>
      <c r="BA14" s="18">
        <v>0</v>
      </c>
      <c r="BB14" s="18">
        <v>42140133.030000001</v>
      </c>
      <c r="BC14" s="18">
        <v>3701480.6900000004</v>
      </c>
      <c r="BD14" s="18">
        <v>210775906.23999998</v>
      </c>
      <c r="BE14" s="18">
        <v>1959869.74</v>
      </c>
      <c r="BF14" s="18">
        <v>197031.59</v>
      </c>
      <c r="BG14" s="18">
        <v>0</v>
      </c>
      <c r="BH14" s="18">
        <v>9000022.8699999992</v>
      </c>
      <c r="BI14" s="18">
        <v>0</v>
      </c>
      <c r="BJ14" s="18">
        <v>6095199.3300000001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2583751.88</v>
      </c>
      <c r="BQ14" s="18">
        <v>0</v>
      </c>
      <c r="BR14" s="18">
        <v>495221.57</v>
      </c>
      <c r="BS14" s="18">
        <v>0</v>
      </c>
      <c r="BT14" s="18">
        <v>0</v>
      </c>
      <c r="BU14" s="18">
        <v>0</v>
      </c>
      <c r="BV14" s="18">
        <v>46152741.859999999</v>
      </c>
      <c r="BW14" s="18">
        <v>6986.75</v>
      </c>
      <c r="BX14" s="18">
        <v>444350.56</v>
      </c>
      <c r="BY14" s="18">
        <v>0</v>
      </c>
      <c r="BZ14" s="18">
        <v>0</v>
      </c>
      <c r="CA14" s="18">
        <v>0</v>
      </c>
      <c r="CB14" s="18">
        <v>29262181.150000002</v>
      </c>
      <c r="CC14" s="18">
        <v>127715.58000000003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399340008.88</v>
      </c>
      <c r="DE14" s="18">
        <v>2576024.3099999996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18243669.559999999</v>
      </c>
      <c r="DW14" s="18">
        <v>0</v>
      </c>
      <c r="DX14" s="18">
        <v>60305045.460000001</v>
      </c>
      <c r="DY14" s="18">
        <v>2225.9699999999998</v>
      </c>
      <c r="DZ14" s="18">
        <v>0</v>
      </c>
      <c r="EA14" s="18">
        <v>0</v>
      </c>
      <c r="EB14" s="18">
        <v>884110220.07999992</v>
      </c>
      <c r="EC14" s="18">
        <v>2981934.45</v>
      </c>
      <c r="ED14" s="18">
        <v>205691492.68000001</v>
      </c>
      <c r="EE14" s="18">
        <v>129480.23</v>
      </c>
      <c r="EF14" s="18">
        <v>585952763.57000005</v>
      </c>
      <c r="EG14" s="18">
        <v>9783989.120000001</v>
      </c>
      <c r="EH14" s="18">
        <v>756044660.53999996</v>
      </c>
      <c r="EI14" s="18">
        <v>17360610.380000003</v>
      </c>
      <c r="EJ14" s="18">
        <v>0</v>
      </c>
      <c r="EK14" s="18">
        <v>0</v>
      </c>
      <c r="EL14" s="18">
        <v>0</v>
      </c>
      <c r="EM14" s="18">
        <v>0</v>
      </c>
      <c r="EN14" s="18">
        <v>618623904.91000009</v>
      </c>
      <c r="EO14" s="18">
        <v>938.29</v>
      </c>
      <c r="EP14" s="18">
        <v>0</v>
      </c>
      <c r="EQ14" s="18">
        <v>0</v>
      </c>
      <c r="ER14" s="18">
        <v>51409.11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4262908.5599999996</v>
      </c>
      <c r="EY14" s="18">
        <v>0</v>
      </c>
      <c r="EZ14" s="18">
        <v>1345720053.27</v>
      </c>
      <c r="FA14" s="18">
        <v>0</v>
      </c>
      <c r="FB14" s="18">
        <v>2872589.96</v>
      </c>
      <c r="FC14" s="18">
        <v>0</v>
      </c>
      <c r="FD14" s="18">
        <v>12780239.02</v>
      </c>
      <c r="FE14" s="18">
        <v>0</v>
      </c>
      <c r="FF14" s="18">
        <v>155040.32000000001</v>
      </c>
      <c r="FG14" s="18">
        <v>0</v>
      </c>
      <c r="FH14" s="18">
        <v>0</v>
      </c>
      <c r="FI14" s="18">
        <v>0</v>
      </c>
      <c r="FJ14" s="18">
        <v>0</v>
      </c>
      <c r="FK14" s="18">
        <v>0</v>
      </c>
      <c r="FL14" s="18">
        <v>1264888.6299999999</v>
      </c>
      <c r="FM14" s="18">
        <v>0</v>
      </c>
      <c r="FN14" s="18">
        <v>235940.79</v>
      </c>
      <c r="FO14" s="18">
        <v>0.1</v>
      </c>
      <c r="FP14" s="19">
        <v>12123797395.899986</v>
      </c>
      <c r="FQ14" s="19">
        <v>39547923.189999998</v>
      </c>
      <c r="FR14" s="18">
        <v>1514202.9899999539</v>
      </c>
      <c r="FS14" s="18">
        <v>0</v>
      </c>
      <c r="FT14" s="18">
        <v>408455.49000000005</v>
      </c>
      <c r="FU14" s="18">
        <v>0</v>
      </c>
      <c r="FV14" s="19">
        <v>7913249690.5799856</v>
      </c>
      <c r="FW14" s="19">
        <v>0</v>
      </c>
      <c r="FX14" s="18">
        <v>285238021.91999978</v>
      </c>
      <c r="FY14" s="18">
        <v>0</v>
      </c>
      <c r="FZ14" s="18">
        <v>7628011668.6599855</v>
      </c>
      <c r="GA14" s="18">
        <v>0</v>
      </c>
      <c r="GB14" s="19">
        <v>4208625046.8400021</v>
      </c>
      <c r="GC14" s="19">
        <v>39547923.189999998</v>
      </c>
      <c r="GD14" s="18">
        <v>1515093933.0500002</v>
      </c>
      <c r="GE14" s="18">
        <v>10793818.390000001</v>
      </c>
      <c r="GF14" s="18">
        <v>2693531113.7900019</v>
      </c>
      <c r="GG14" s="18">
        <v>28754104.800000001</v>
      </c>
      <c r="GH14" s="18">
        <v>64513621.5</v>
      </c>
      <c r="GI14" s="18">
        <v>361883.50000000006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50049576370.079987</v>
      </c>
      <c r="HW14" s="18">
        <v>506686053.79000026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3406086.1059191003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3596063.4772106046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41818986.7781922</v>
      </c>
      <c r="DE15" s="18">
        <v>0</v>
      </c>
      <c r="DF15" s="18">
        <v>19491593.550000004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1355122.603639937</v>
      </c>
      <c r="DU15" s="18">
        <v>0</v>
      </c>
      <c r="DV15" s="18">
        <v>39617238.117284097</v>
      </c>
      <c r="DW15" s="18">
        <v>0</v>
      </c>
      <c r="DX15" s="18">
        <v>613398.43680201098</v>
      </c>
      <c r="DY15" s="18">
        <v>0</v>
      </c>
      <c r="DZ15" s="18">
        <v>0</v>
      </c>
      <c r="EA15" s="18">
        <v>0</v>
      </c>
      <c r="EB15" s="18">
        <v>123197533.86000106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3459719959.5055561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3692816111.0250812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590234705.01448298</v>
      </c>
      <c r="DO16" s="18">
        <v>0</v>
      </c>
      <c r="DP16" s="18">
        <v>0</v>
      </c>
      <c r="DQ16" s="18">
        <v>309162486.59078598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590234705.01448298</v>
      </c>
      <c r="HW16" s="18">
        <v>309162486.59078598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29455595.23</v>
      </c>
      <c r="E17" s="19">
        <v>0</v>
      </c>
      <c r="F17" s="18">
        <v>2082722</v>
      </c>
      <c r="G17" s="18">
        <v>0</v>
      </c>
      <c r="H17" s="18">
        <v>10312065</v>
      </c>
      <c r="I17" s="18">
        <v>0</v>
      </c>
      <c r="J17" s="18">
        <v>17060808.23</v>
      </c>
      <c r="K17" s="18">
        <v>0</v>
      </c>
      <c r="L17" s="18">
        <v>16563747</v>
      </c>
      <c r="M17" s="18">
        <v>0</v>
      </c>
      <c r="N17" s="18">
        <v>9015180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93289759</v>
      </c>
      <c r="AA17" s="18">
        <v>0</v>
      </c>
      <c r="AB17" s="18">
        <v>0</v>
      </c>
      <c r="AC17" s="18">
        <v>0</v>
      </c>
      <c r="AD17" s="18">
        <v>32401700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2638817932</v>
      </c>
      <c r="AK17" s="18">
        <v>0</v>
      </c>
      <c r="AL17" s="18">
        <v>0</v>
      </c>
      <c r="AM17" s="18">
        <v>0</v>
      </c>
      <c r="AN17" s="18">
        <v>60620871.170000002</v>
      </c>
      <c r="AO17" s="18">
        <v>0</v>
      </c>
      <c r="AP17" s="18">
        <v>6935417.9900000002</v>
      </c>
      <c r="AQ17" s="18">
        <v>0</v>
      </c>
      <c r="AR17" s="18">
        <v>0</v>
      </c>
      <c r="AS17" s="18">
        <v>0</v>
      </c>
      <c r="AT17" s="18">
        <v>84564227</v>
      </c>
      <c r="AU17" s="18">
        <v>0</v>
      </c>
      <c r="AV17" s="18">
        <v>31479542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764065</v>
      </c>
      <c r="BC17" s="18">
        <v>0</v>
      </c>
      <c r="BD17" s="18">
        <v>906123</v>
      </c>
      <c r="BE17" s="18">
        <v>0</v>
      </c>
      <c r="BF17" s="18">
        <v>0</v>
      </c>
      <c r="BG17" s="18">
        <v>0</v>
      </c>
      <c r="BH17" s="18">
        <v>1017921</v>
      </c>
      <c r="BI17" s="18">
        <v>0</v>
      </c>
      <c r="BJ17" s="18">
        <v>-746785</v>
      </c>
      <c r="BK17" s="18">
        <v>0</v>
      </c>
      <c r="BL17" s="18">
        <v>1630117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905</v>
      </c>
      <c r="BS17" s="18">
        <v>0</v>
      </c>
      <c r="BT17" s="18">
        <v>0</v>
      </c>
      <c r="BU17" s="18">
        <v>0</v>
      </c>
      <c r="BV17" s="18">
        <v>7904087</v>
      </c>
      <c r="BW17" s="18">
        <v>0</v>
      </c>
      <c r="BX17" s="18">
        <v>52500</v>
      </c>
      <c r="BY17" s="18">
        <v>0</v>
      </c>
      <c r="BZ17" s="18">
        <v>0</v>
      </c>
      <c r="CA17" s="18">
        <v>0</v>
      </c>
      <c r="CB17" s="18">
        <v>2531443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428374329</v>
      </c>
      <c r="CK17" s="18">
        <v>0</v>
      </c>
      <c r="CL17" s="18">
        <v>2571369</v>
      </c>
      <c r="CM17" s="18">
        <v>0</v>
      </c>
      <c r="CN17" s="18">
        <v>2102376</v>
      </c>
      <c r="CO17" s="18">
        <v>0</v>
      </c>
      <c r="CP17" s="18">
        <v>0</v>
      </c>
      <c r="CQ17" s="18">
        <v>0</v>
      </c>
      <c r="CR17" s="18">
        <v>1531474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28040915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11856347</v>
      </c>
      <c r="DY17" s="18">
        <v>0</v>
      </c>
      <c r="DZ17" s="18">
        <v>0</v>
      </c>
      <c r="EA17" s="18">
        <v>0</v>
      </c>
      <c r="EB17" s="18">
        <v>30944961</v>
      </c>
      <c r="EC17" s="18">
        <v>0</v>
      </c>
      <c r="ED17" s="18">
        <v>3699215</v>
      </c>
      <c r="EE17" s="18">
        <v>0</v>
      </c>
      <c r="EF17" s="18">
        <v>279763495</v>
      </c>
      <c r="EG17" s="18">
        <v>0</v>
      </c>
      <c r="EH17" s="18">
        <v>20565420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20047127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140081</v>
      </c>
      <c r="GI17" s="18">
        <v>0</v>
      </c>
      <c r="GJ17" s="18">
        <v>185902531.47999999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4032743987.8699999</v>
      </c>
      <c r="HW17" s="18">
        <v>0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71140195.19614324</v>
      </c>
      <c r="E18" s="19">
        <v>0</v>
      </c>
      <c r="F18" s="18">
        <v>2801985.6323812404</v>
      </c>
      <c r="G18" s="18">
        <v>0</v>
      </c>
      <c r="H18" s="18">
        <v>45859628.462079234</v>
      </c>
      <c r="I18" s="18">
        <v>0</v>
      </c>
      <c r="J18" s="18">
        <v>22478581.101682767</v>
      </c>
      <c r="K18" s="18">
        <v>0</v>
      </c>
      <c r="L18" s="18">
        <v>22410883.739999998</v>
      </c>
      <c r="M18" s="18">
        <v>0</v>
      </c>
      <c r="N18" s="18">
        <v>7195108.0800000001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94846213.060000002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2068.9</v>
      </c>
      <c r="AQ18" s="18">
        <v>0</v>
      </c>
      <c r="AR18" s="18">
        <v>0</v>
      </c>
      <c r="AS18" s="18">
        <v>0</v>
      </c>
      <c r="AT18" s="18">
        <v>67500764</v>
      </c>
      <c r="AU18" s="18">
        <v>0</v>
      </c>
      <c r="AV18" s="18">
        <v>54402164.979999997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1798191.93</v>
      </c>
      <c r="BC18" s="18">
        <v>0</v>
      </c>
      <c r="BD18" s="18">
        <v>3479862.89</v>
      </c>
      <c r="BE18" s="18">
        <v>0</v>
      </c>
      <c r="BF18" s="18">
        <v>0</v>
      </c>
      <c r="BG18" s="18">
        <v>0</v>
      </c>
      <c r="BH18" s="18">
        <v>11798038.960000001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1697031.63</v>
      </c>
      <c r="BS18" s="18">
        <v>0</v>
      </c>
      <c r="BT18" s="18">
        <v>0</v>
      </c>
      <c r="BU18" s="18">
        <v>0</v>
      </c>
      <c r="BV18" s="18">
        <v>29726114.190000001</v>
      </c>
      <c r="BW18" s="18">
        <v>0</v>
      </c>
      <c r="BX18" s="18">
        <v>286788.78999999998</v>
      </c>
      <c r="BY18" s="18">
        <v>0</v>
      </c>
      <c r="BZ18" s="18">
        <v>0</v>
      </c>
      <c r="CA18" s="18">
        <v>0</v>
      </c>
      <c r="CB18" s="18">
        <v>2878.14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350734754.58999997</v>
      </c>
      <c r="CK18" s="18">
        <v>0</v>
      </c>
      <c r="CL18" s="18">
        <v>5342329.41</v>
      </c>
      <c r="CM18" s="18">
        <v>0</v>
      </c>
      <c r="CN18" s="18">
        <v>10229.51</v>
      </c>
      <c r="CO18" s="18">
        <v>0</v>
      </c>
      <c r="CP18" s="18">
        <v>0</v>
      </c>
      <c r="CQ18" s="18">
        <v>0</v>
      </c>
      <c r="CR18" s="18">
        <v>8087023.5499999998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37922686.329999998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336946.39</v>
      </c>
      <c r="DY18" s="18">
        <v>0</v>
      </c>
      <c r="DZ18" s="18">
        <v>0</v>
      </c>
      <c r="EA18" s="18">
        <v>0</v>
      </c>
      <c r="EB18" s="18">
        <v>170017968.77000001</v>
      </c>
      <c r="EC18" s="18">
        <v>0</v>
      </c>
      <c r="ED18" s="18">
        <v>31133015.73</v>
      </c>
      <c r="EE18" s="18">
        <v>0</v>
      </c>
      <c r="EF18" s="18">
        <v>121149100.06999999</v>
      </c>
      <c r="EG18" s="18">
        <v>0</v>
      </c>
      <c r="EH18" s="18">
        <v>14633576.68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68671391.519999996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7725605.6399999997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1182050932.6761434</v>
      </c>
      <c r="HW18" s="18">
        <v>0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59922441.537040994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479989121</v>
      </c>
      <c r="DO19" s="18">
        <v>0</v>
      </c>
      <c r="DP19" s="18">
        <v>78428294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618339856.53704095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4734227880.9000006</v>
      </c>
      <c r="E20" s="19">
        <v>0</v>
      </c>
      <c r="F20" s="18">
        <v>1524986959.7300003</v>
      </c>
      <c r="G20" s="18">
        <v>0</v>
      </c>
      <c r="H20" s="18">
        <v>1979733982.79</v>
      </c>
      <c r="I20" s="18">
        <v>0</v>
      </c>
      <c r="J20" s="18">
        <v>1229506938.3800001</v>
      </c>
      <c r="K20" s="18">
        <v>0</v>
      </c>
      <c r="L20" s="18">
        <v>11392.69</v>
      </c>
      <c r="M20" s="18">
        <v>0</v>
      </c>
      <c r="N20" s="18">
        <v>382666883.35000008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2500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256449839.57999998</v>
      </c>
      <c r="AA20" s="18">
        <v>0</v>
      </c>
      <c r="AB20" s="18">
        <v>269987.65999999997</v>
      </c>
      <c r="AC20" s="18">
        <v>0</v>
      </c>
      <c r="AD20" s="18">
        <v>114375743.7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1275920794.6099999</v>
      </c>
      <c r="AK20" s="18">
        <v>0</v>
      </c>
      <c r="AL20" s="18">
        <v>760310.32</v>
      </c>
      <c r="AM20" s="18">
        <v>0</v>
      </c>
      <c r="AN20" s="18">
        <v>291518227.79999995</v>
      </c>
      <c r="AO20" s="18">
        <v>0</v>
      </c>
      <c r="AP20" s="18">
        <v>1500138099.27</v>
      </c>
      <c r="AQ20" s="18">
        <v>0</v>
      </c>
      <c r="AR20" s="18">
        <v>184638.19</v>
      </c>
      <c r="AS20" s="18">
        <v>0</v>
      </c>
      <c r="AT20" s="18">
        <v>150155521.66999999</v>
      </c>
      <c r="AU20" s="18">
        <v>0</v>
      </c>
      <c r="AV20" s="18">
        <v>216283611.31</v>
      </c>
      <c r="AW20" s="18">
        <v>0</v>
      </c>
      <c r="AX20" s="18">
        <v>0</v>
      </c>
      <c r="AY20" s="18">
        <v>0</v>
      </c>
      <c r="AZ20" s="18">
        <v>117086</v>
      </c>
      <c r="BA20" s="18">
        <v>0</v>
      </c>
      <c r="BB20" s="18">
        <v>68428314.120000005</v>
      </c>
      <c r="BC20" s="18">
        <v>0</v>
      </c>
      <c r="BD20" s="18">
        <v>629238291.45000005</v>
      </c>
      <c r="BE20" s="18">
        <v>0</v>
      </c>
      <c r="BF20" s="18">
        <v>0</v>
      </c>
      <c r="BG20" s="18">
        <v>0</v>
      </c>
      <c r="BH20" s="18">
        <v>2396144</v>
      </c>
      <c r="BI20" s="18">
        <v>0</v>
      </c>
      <c r="BJ20" s="18">
        <v>21155172.890000001</v>
      </c>
      <c r="BK20" s="18">
        <v>0</v>
      </c>
      <c r="BL20" s="18">
        <v>9561728.6600000001</v>
      </c>
      <c r="BM20" s="18">
        <v>0</v>
      </c>
      <c r="BN20" s="18">
        <v>6901189.25</v>
      </c>
      <c r="BO20" s="18">
        <v>0</v>
      </c>
      <c r="BP20" s="18">
        <v>118947.34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21121888.09</v>
      </c>
      <c r="BW20" s="18">
        <v>0</v>
      </c>
      <c r="BX20" s="18">
        <v>455787.6</v>
      </c>
      <c r="BY20" s="18">
        <v>0</v>
      </c>
      <c r="BZ20" s="18">
        <v>0</v>
      </c>
      <c r="CA20" s="18">
        <v>0</v>
      </c>
      <c r="CB20" s="18">
        <v>14430705.479999999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435333219.34999996</v>
      </c>
      <c r="DE20" s="18">
        <v>0</v>
      </c>
      <c r="DF20" s="18">
        <v>79931.8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1744061.5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1904530.64</v>
      </c>
      <c r="DW20" s="18">
        <v>0</v>
      </c>
      <c r="DX20" s="18">
        <v>74184082.159999996</v>
      </c>
      <c r="DY20" s="18">
        <v>0</v>
      </c>
      <c r="DZ20" s="18">
        <v>0</v>
      </c>
      <c r="EA20" s="18">
        <v>0</v>
      </c>
      <c r="EB20" s="18">
        <v>403690509.44000006</v>
      </c>
      <c r="EC20" s="18">
        <v>0</v>
      </c>
      <c r="ED20" s="18">
        <v>62717171.069999993</v>
      </c>
      <c r="EE20" s="18">
        <v>0</v>
      </c>
      <c r="EF20" s="18">
        <v>116017643.16000001</v>
      </c>
      <c r="EG20" s="18">
        <v>0</v>
      </c>
      <c r="EH20" s="18">
        <v>136050527.78999999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0</v>
      </c>
      <c r="EW20" s="18">
        <v>0</v>
      </c>
      <c r="EX20" s="18">
        <v>1281701.6200000001</v>
      </c>
      <c r="EY20" s="18">
        <v>0</v>
      </c>
      <c r="EZ20" s="18">
        <v>497531562.06</v>
      </c>
      <c r="FA20" s="18">
        <v>0</v>
      </c>
      <c r="FB20" s="18">
        <v>0</v>
      </c>
      <c r="FC20" s="18">
        <v>0</v>
      </c>
      <c r="FD20" s="18">
        <v>60738550.25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11423416.939999999</v>
      </c>
      <c r="FK20" s="18">
        <v>0</v>
      </c>
      <c r="FL20" s="18">
        <v>952657.21</v>
      </c>
      <c r="FM20" s="18">
        <v>0</v>
      </c>
      <c r="FN20" s="18">
        <v>994965.91999999993</v>
      </c>
      <c r="FO20" s="18">
        <v>0</v>
      </c>
      <c r="FP20" s="19">
        <v>2065135157.8400002</v>
      </c>
      <c r="FQ20" s="19">
        <v>0</v>
      </c>
      <c r="FR20" s="18">
        <v>47412634.439999998</v>
      </c>
      <c r="FS20" s="18">
        <v>0</v>
      </c>
      <c r="FT20" s="18">
        <v>0</v>
      </c>
      <c r="FU20" s="18">
        <v>0</v>
      </c>
      <c r="FV20" s="19">
        <v>890749953.79000008</v>
      </c>
      <c r="FW20" s="19">
        <v>0</v>
      </c>
      <c r="FX20" s="18">
        <v>772877944.48000014</v>
      </c>
      <c r="FY20" s="18">
        <v>0</v>
      </c>
      <c r="FZ20" s="18">
        <v>117872009.30999999</v>
      </c>
      <c r="GA20" s="18">
        <v>0</v>
      </c>
      <c r="GB20" s="19">
        <v>1126972569.6100001</v>
      </c>
      <c r="GC20" s="19">
        <v>0</v>
      </c>
      <c r="GD20" s="18">
        <v>45997559.979999997</v>
      </c>
      <c r="GE20" s="18">
        <v>0</v>
      </c>
      <c r="GF20" s="18">
        <v>1080975009.6300001</v>
      </c>
      <c r="GG20" s="18">
        <v>0</v>
      </c>
      <c r="GH20" s="18">
        <v>32075128.120000001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13598745502.799999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146429848.38999999</v>
      </c>
      <c r="E21" s="19">
        <v>0</v>
      </c>
      <c r="F21" s="18">
        <v>27880295.030000001</v>
      </c>
      <c r="G21" s="18">
        <v>0</v>
      </c>
      <c r="H21" s="18">
        <v>32146876.25</v>
      </c>
      <c r="I21" s="18">
        <v>0</v>
      </c>
      <c r="J21" s="18">
        <v>86402677.109999999</v>
      </c>
      <c r="K21" s="18">
        <v>0</v>
      </c>
      <c r="L21" s="18">
        <v>0</v>
      </c>
      <c r="M21" s="18">
        <v>0</v>
      </c>
      <c r="N21" s="18">
        <v>84624946.189999998</v>
      </c>
      <c r="O21" s="18">
        <v>0</v>
      </c>
      <c r="P21" s="18">
        <v>0</v>
      </c>
      <c r="Q21" s="18">
        <v>0</v>
      </c>
      <c r="R21" s="18">
        <v>714285.71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8681195.9000000004</v>
      </c>
      <c r="AA21" s="18">
        <v>0</v>
      </c>
      <c r="AB21" s="18">
        <v>0</v>
      </c>
      <c r="AC21" s="18">
        <v>0</v>
      </c>
      <c r="AD21" s="18">
        <v>130885.02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3240787494.4299998</v>
      </c>
      <c r="AK21" s="18">
        <v>9900919.1400000006</v>
      </c>
      <c r="AL21" s="18">
        <v>0</v>
      </c>
      <c r="AM21" s="18">
        <v>0</v>
      </c>
      <c r="AN21" s="18">
        <v>20340510.699999999</v>
      </c>
      <c r="AO21" s="18">
        <v>1723.53</v>
      </c>
      <c r="AP21" s="18">
        <v>305548556.29000002</v>
      </c>
      <c r="AQ21" s="18">
        <v>0</v>
      </c>
      <c r="AR21" s="18">
        <v>0</v>
      </c>
      <c r="AS21" s="18">
        <v>0</v>
      </c>
      <c r="AT21" s="18">
        <v>9530188</v>
      </c>
      <c r="AU21" s="18">
        <v>0</v>
      </c>
      <c r="AV21" s="18">
        <v>33224530.57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558466.13</v>
      </c>
      <c r="BC21" s="18">
        <v>0</v>
      </c>
      <c r="BD21" s="18">
        <v>1048055.51</v>
      </c>
      <c r="BE21" s="18">
        <v>0</v>
      </c>
      <c r="BF21" s="18">
        <v>0</v>
      </c>
      <c r="BG21" s="18">
        <v>0</v>
      </c>
      <c r="BH21" s="18">
        <v>794457.64</v>
      </c>
      <c r="BI21" s="18">
        <v>0</v>
      </c>
      <c r="BJ21" s="18">
        <v>1622588.1</v>
      </c>
      <c r="BK21" s="18">
        <v>0</v>
      </c>
      <c r="BL21" s="18">
        <v>1003293.45</v>
      </c>
      <c r="BM21" s="18">
        <v>0</v>
      </c>
      <c r="BN21" s="18">
        <v>47775.81</v>
      </c>
      <c r="BO21" s="18">
        <v>0</v>
      </c>
      <c r="BP21" s="18">
        <v>147875</v>
      </c>
      <c r="BQ21" s="18">
        <v>0</v>
      </c>
      <c r="BR21" s="18">
        <v>13750</v>
      </c>
      <c r="BS21" s="18">
        <v>0</v>
      </c>
      <c r="BT21" s="18">
        <v>0</v>
      </c>
      <c r="BU21" s="18">
        <v>0</v>
      </c>
      <c r="BV21" s="18">
        <v>21653228.329999998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1157946.18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925192.66</v>
      </c>
      <c r="CK21" s="18">
        <v>0</v>
      </c>
      <c r="CL21" s="18">
        <v>3234.24</v>
      </c>
      <c r="CM21" s="18">
        <v>0</v>
      </c>
      <c r="CN21" s="18">
        <v>6494.01</v>
      </c>
      <c r="CO21" s="18">
        <v>0</v>
      </c>
      <c r="CP21" s="18">
        <v>0</v>
      </c>
      <c r="CQ21" s="18">
        <v>0</v>
      </c>
      <c r="CR21" s="18">
        <v>3234.24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10399918.710000001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9383.59</v>
      </c>
      <c r="DU21" s="18">
        <v>0</v>
      </c>
      <c r="DV21" s="18">
        <v>4421.54</v>
      </c>
      <c r="DW21" s="18">
        <v>0</v>
      </c>
      <c r="DX21" s="18">
        <v>38728637.25</v>
      </c>
      <c r="DY21" s="18">
        <v>1939.81</v>
      </c>
      <c r="DZ21" s="18">
        <v>0</v>
      </c>
      <c r="EA21" s="18">
        <v>0</v>
      </c>
      <c r="EB21" s="18">
        <v>11624502.49</v>
      </c>
      <c r="EC21" s="18">
        <v>0</v>
      </c>
      <c r="ED21" s="18">
        <v>1206897.31</v>
      </c>
      <c r="EE21" s="18">
        <v>0</v>
      </c>
      <c r="EF21" s="18">
        <v>4787571.63</v>
      </c>
      <c r="EG21" s="18">
        <v>0</v>
      </c>
      <c r="EH21" s="18">
        <v>2762606.57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266849.48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672470.57</v>
      </c>
      <c r="EY21" s="18">
        <v>0</v>
      </c>
      <c r="EZ21" s="18">
        <v>20005019.23</v>
      </c>
      <c r="FA21" s="18">
        <v>0</v>
      </c>
      <c r="FB21" s="18">
        <v>0</v>
      </c>
      <c r="FC21" s="18">
        <v>0</v>
      </c>
      <c r="FD21" s="18">
        <v>98311.56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22159183.920000002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22159183.920000002</v>
      </c>
      <c r="FW21" s="19">
        <v>0</v>
      </c>
      <c r="FX21" s="18">
        <v>22159183.920000002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249164.68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3991972971.0299993</v>
      </c>
      <c r="HW21" s="18">
        <v>9904582.4800000004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10549118221.599998</v>
      </c>
      <c r="E22" s="19">
        <v>62564032.099999994</v>
      </c>
      <c r="F22" s="18">
        <v>3365691887.8099999</v>
      </c>
      <c r="G22" s="18">
        <v>3534661.35</v>
      </c>
      <c r="H22" s="18">
        <v>3873606558.5899992</v>
      </c>
      <c r="I22" s="18">
        <v>58433992.699999996</v>
      </c>
      <c r="J22" s="18">
        <v>3309819775.1999998</v>
      </c>
      <c r="K22" s="18">
        <v>595378.05000000005</v>
      </c>
      <c r="L22" s="18">
        <v>80029879.429999992</v>
      </c>
      <c r="M22" s="18">
        <v>37958.69</v>
      </c>
      <c r="N22" s="18">
        <v>2220939296.0999999</v>
      </c>
      <c r="O22" s="18">
        <v>0</v>
      </c>
      <c r="P22" s="18">
        <v>400808.36000000004</v>
      </c>
      <c r="Q22" s="18">
        <v>0</v>
      </c>
      <c r="R22" s="18">
        <v>2990953.2</v>
      </c>
      <c r="S22" s="18">
        <v>0</v>
      </c>
      <c r="T22" s="18">
        <v>0</v>
      </c>
      <c r="U22" s="18">
        <v>0</v>
      </c>
      <c r="V22" s="18">
        <v>46726830.759999998</v>
      </c>
      <c r="W22" s="18">
        <v>0</v>
      </c>
      <c r="X22" s="18">
        <v>0</v>
      </c>
      <c r="Y22" s="18">
        <v>0</v>
      </c>
      <c r="Z22" s="18">
        <v>881285905.07000005</v>
      </c>
      <c r="AA22" s="18">
        <v>2765142.11</v>
      </c>
      <c r="AB22" s="18">
        <v>0</v>
      </c>
      <c r="AC22" s="18">
        <v>0</v>
      </c>
      <c r="AD22" s="18">
        <v>703154413.42999995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6380238824.1200008</v>
      </c>
      <c r="AK22" s="18">
        <v>0</v>
      </c>
      <c r="AL22" s="18">
        <v>398735810.41000003</v>
      </c>
      <c r="AM22" s="18">
        <v>0</v>
      </c>
      <c r="AN22" s="18">
        <v>676044390.46000004</v>
      </c>
      <c r="AO22" s="18">
        <v>25728382.949999999</v>
      </c>
      <c r="AP22" s="18">
        <v>9781285661.1099987</v>
      </c>
      <c r="AQ22" s="18">
        <v>94687877.689999998</v>
      </c>
      <c r="AR22" s="18">
        <v>3929367.66</v>
      </c>
      <c r="AS22" s="18">
        <v>0</v>
      </c>
      <c r="AT22" s="18">
        <v>563924506.01999998</v>
      </c>
      <c r="AU22" s="18">
        <v>654102.6</v>
      </c>
      <c r="AV22" s="18">
        <v>979634696.02999997</v>
      </c>
      <c r="AW22" s="18">
        <v>770132.25</v>
      </c>
      <c r="AX22" s="18">
        <v>0</v>
      </c>
      <c r="AY22" s="18">
        <v>0</v>
      </c>
      <c r="AZ22" s="18">
        <v>0</v>
      </c>
      <c r="BA22" s="18">
        <v>0</v>
      </c>
      <c r="BB22" s="18">
        <v>2941814.38</v>
      </c>
      <c r="BC22" s="18">
        <v>0</v>
      </c>
      <c r="BD22" s="18">
        <v>281921194.97000003</v>
      </c>
      <c r="BE22" s="18">
        <v>4243263.28</v>
      </c>
      <c r="BF22" s="18">
        <v>1466187.28</v>
      </c>
      <c r="BG22" s="18">
        <v>0</v>
      </c>
      <c r="BH22" s="18">
        <v>46720616.549999997</v>
      </c>
      <c r="BI22" s="18">
        <v>0</v>
      </c>
      <c r="BJ22" s="18">
        <v>1245133436.5599999</v>
      </c>
      <c r="BK22" s="18">
        <v>0</v>
      </c>
      <c r="BL22" s="18">
        <v>1105945890.5999999</v>
      </c>
      <c r="BM22" s="18">
        <v>0</v>
      </c>
      <c r="BN22" s="18">
        <v>36514093.409999996</v>
      </c>
      <c r="BO22" s="18">
        <v>0</v>
      </c>
      <c r="BP22" s="18">
        <v>74154623.700000003</v>
      </c>
      <c r="BQ22" s="18">
        <v>0</v>
      </c>
      <c r="BR22" s="18">
        <v>4159844.0200000005</v>
      </c>
      <c r="BS22" s="18">
        <v>0</v>
      </c>
      <c r="BT22" s="18">
        <v>0</v>
      </c>
      <c r="BU22" s="18">
        <v>0</v>
      </c>
      <c r="BV22" s="18">
        <v>427728214.13999999</v>
      </c>
      <c r="BW22" s="18">
        <v>447.84</v>
      </c>
      <c r="BX22" s="18">
        <v>23129888.579999998</v>
      </c>
      <c r="BY22" s="18">
        <v>28500</v>
      </c>
      <c r="BZ22" s="18">
        <v>0</v>
      </c>
      <c r="CA22" s="18">
        <v>0</v>
      </c>
      <c r="CB22" s="18">
        <v>25181724.550000001</v>
      </c>
      <c r="CC22" s="18">
        <v>131559.54999999999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8552465323.3099995</v>
      </c>
      <c r="CK22" s="18">
        <v>46574283.359999999</v>
      </c>
      <c r="CL22" s="18">
        <v>1272817776.3399999</v>
      </c>
      <c r="CM22" s="18">
        <v>4021680.4699999997</v>
      </c>
      <c r="CN22" s="18">
        <v>8.3699999999999992</v>
      </c>
      <c r="CO22" s="18">
        <v>0</v>
      </c>
      <c r="CP22" s="18">
        <v>0</v>
      </c>
      <c r="CQ22" s="18">
        <v>0</v>
      </c>
      <c r="CR22" s="18">
        <v>14171.77</v>
      </c>
      <c r="CS22" s="18">
        <v>6.24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5200593.76</v>
      </c>
      <c r="DC22" s="18">
        <v>3978.01</v>
      </c>
      <c r="DD22" s="18">
        <v>3240630877.9400001</v>
      </c>
      <c r="DE22" s="18">
        <v>17981915.02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3798003.45</v>
      </c>
      <c r="DM22" s="18">
        <v>78372.25</v>
      </c>
      <c r="DN22" s="18">
        <v>39238808.009999998</v>
      </c>
      <c r="DO22" s="18">
        <v>77568485.879999995</v>
      </c>
      <c r="DP22" s="18">
        <v>450515</v>
      </c>
      <c r="DQ22" s="18">
        <v>0</v>
      </c>
      <c r="DR22" s="18">
        <v>0</v>
      </c>
      <c r="DS22" s="18">
        <v>0</v>
      </c>
      <c r="DT22" s="18">
        <v>16466815.68</v>
      </c>
      <c r="DU22" s="18">
        <v>8555.3799999999992</v>
      </c>
      <c r="DV22" s="18">
        <v>0</v>
      </c>
      <c r="DW22" s="18">
        <v>0</v>
      </c>
      <c r="DX22" s="18">
        <v>141391958.09999999</v>
      </c>
      <c r="DY22" s="18">
        <v>112680.72</v>
      </c>
      <c r="DZ22" s="18">
        <v>0</v>
      </c>
      <c r="EA22" s="18">
        <v>0</v>
      </c>
      <c r="EB22" s="18">
        <v>904409068.25999999</v>
      </c>
      <c r="EC22" s="18">
        <v>2856530.14</v>
      </c>
      <c r="ED22" s="18">
        <v>75770207.409999996</v>
      </c>
      <c r="EE22" s="18">
        <v>915489.35000000009</v>
      </c>
      <c r="EF22" s="18">
        <v>3982253596.6599998</v>
      </c>
      <c r="EG22" s="18">
        <v>8568255.1600000001</v>
      </c>
      <c r="EH22" s="18">
        <v>785235198.51999998</v>
      </c>
      <c r="EI22" s="18">
        <v>6920865.3000000007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90890838.239999995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726837179.28999996</v>
      </c>
      <c r="EY22" s="18">
        <v>0</v>
      </c>
      <c r="EZ22" s="18">
        <v>11869993413.109999</v>
      </c>
      <c r="FA22" s="18">
        <v>0</v>
      </c>
      <c r="FB22" s="18">
        <v>84261392.810000002</v>
      </c>
      <c r="FC22" s="18">
        <v>0</v>
      </c>
      <c r="FD22" s="18">
        <v>7231870963.9200001</v>
      </c>
      <c r="FE22" s="18">
        <v>0</v>
      </c>
      <c r="FF22" s="18">
        <v>7125900.46</v>
      </c>
      <c r="FG22" s="18">
        <v>0</v>
      </c>
      <c r="FH22" s="18">
        <v>0</v>
      </c>
      <c r="FI22" s="18">
        <v>0</v>
      </c>
      <c r="FJ22" s="18">
        <v>90447063.699999988</v>
      </c>
      <c r="FK22" s="18">
        <v>0</v>
      </c>
      <c r="FL22" s="18">
        <v>1349152497.03</v>
      </c>
      <c r="FM22" s="18">
        <v>0</v>
      </c>
      <c r="FN22" s="18">
        <v>2355591.25</v>
      </c>
      <c r="FO22" s="18">
        <v>0</v>
      </c>
      <c r="FP22" s="19">
        <v>10263580235.169998</v>
      </c>
      <c r="FQ22" s="19">
        <v>35342811.350000001</v>
      </c>
      <c r="FR22" s="18">
        <v>6804646.8300000001</v>
      </c>
      <c r="FS22" s="18">
        <v>0</v>
      </c>
      <c r="FT22" s="18">
        <v>1573950.18</v>
      </c>
      <c r="FU22" s="18">
        <v>0</v>
      </c>
      <c r="FV22" s="19">
        <v>5624023829.2799997</v>
      </c>
      <c r="FW22" s="19">
        <v>0</v>
      </c>
      <c r="FX22" s="18">
        <v>273522039.88</v>
      </c>
      <c r="FY22" s="18">
        <v>0</v>
      </c>
      <c r="FZ22" s="18">
        <v>5350501789.3999996</v>
      </c>
      <c r="GA22" s="18">
        <v>0</v>
      </c>
      <c r="GB22" s="19">
        <v>4631177808.8799982</v>
      </c>
      <c r="GC22" s="19">
        <v>35342811.350000001</v>
      </c>
      <c r="GD22" s="18">
        <v>262147411.25999999</v>
      </c>
      <c r="GE22" s="18">
        <v>2868134</v>
      </c>
      <c r="GF22" s="18">
        <v>4369030397.619998</v>
      </c>
      <c r="GG22" s="18">
        <v>32474677.350000001</v>
      </c>
      <c r="GH22" s="18">
        <v>54715634.18</v>
      </c>
      <c r="GI22" s="18">
        <v>189734.08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87334810724.23999</v>
      </c>
      <c r="HW22" s="18">
        <v>392755041.7700001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2915110849.0799994</v>
      </c>
      <c r="E23" s="19">
        <v>0</v>
      </c>
      <c r="F23" s="18">
        <v>252653808</v>
      </c>
      <c r="G23" s="18">
        <v>0</v>
      </c>
      <c r="H23" s="18">
        <v>1445812066.6199999</v>
      </c>
      <c r="I23" s="18">
        <v>0</v>
      </c>
      <c r="J23" s="18">
        <v>1216644974.4599996</v>
      </c>
      <c r="K23" s="18">
        <v>0</v>
      </c>
      <c r="L23" s="18">
        <v>41577.06</v>
      </c>
      <c r="M23" s="18">
        <v>0</v>
      </c>
      <c r="N23" s="18">
        <v>664797808.71000004</v>
      </c>
      <c r="O23" s="18">
        <v>0</v>
      </c>
      <c r="P23" s="18">
        <v>0</v>
      </c>
      <c r="Q23" s="18">
        <v>0</v>
      </c>
      <c r="R23" s="18">
        <v>14447293.82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1126926792.6500001</v>
      </c>
      <c r="AA23" s="18">
        <v>0</v>
      </c>
      <c r="AB23" s="18">
        <v>0</v>
      </c>
      <c r="AC23" s="18">
        <v>0</v>
      </c>
      <c r="AD23" s="18">
        <v>89216079.390000001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8425433287.9699993</v>
      </c>
      <c r="AK23" s="18">
        <v>0</v>
      </c>
      <c r="AL23" s="18">
        <v>72663271.799999997</v>
      </c>
      <c r="AM23" s="18">
        <v>0</v>
      </c>
      <c r="AN23" s="18">
        <v>1543679391.9100001</v>
      </c>
      <c r="AO23" s="18">
        <v>0</v>
      </c>
      <c r="AP23" s="18">
        <v>5424401080.79</v>
      </c>
      <c r="AQ23" s="18">
        <v>0</v>
      </c>
      <c r="AR23" s="18">
        <v>6865194.6500000004</v>
      </c>
      <c r="AS23" s="18">
        <v>0</v>
      </c>
      <c r="AT23" s="18">
        <v>210675186.49000001</v>
      </c>
      <c r="AU23" s="18">
        <v>0</v>
      </c>
      <c r="AV23" s="18">
        <v>198992577.44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3502841.37</v>
      </c>
      <c r="BC23" s="18">
        <v>0</v>
      </c>
      <c r="BD23" s="18">
        <v>11751128.67</v>
      </c>
      <c r="BE23" s="18">
        <v>0</v>
      </c>
      <c r="BF23" s="18">
        <v>179031.25</v>
      </c>
      <c r="BG23" s="18">
        <v>0</v>
      </c>
      <c r="BH23" s="18">
        <v>12320674.689999999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147737.5</v>
      </c>
      <c r="BQ23" s="18">
        <v>0</v>
      </c>
      <c r="BR23" s="18">
        <v>3001521.61</v>
      </c>
      <c r="BS23" s="18">
        <v>0</v>
      </c>
      <c r="BT23" s="18">
        <v>0</v>
      </c>
      <c r="BU23" s="18">
        <v>0</v>
      </c>
      <c r="BV23" s="18">
        <v>2420021.86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9515439.1199999992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435450293.06999999</v>
      </c>
      <c r="CK23" s="18">
        <v>0</v>
      </c>
      <c r="CL23" s="18">
        <v>5851846.2300000004</v>
      </c>
      <c r="CM23" s="18">
        <v>0</v>
      </c>
      <c r="CN23" s="18">
        <v>9741254.0299999993</v>
      </c>
      <c r="CO23" s="18">
        <v>0</v>
      </c>
      <c r="CP23" s="18">
        <v>0</v>
      </c>
      <c r="CQ23" s="18">
        <v>0</v>
      </c>
      <c r="CR23" s="18">
        <v>1969627.18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70426469.969999999</v>
      </c>
      <c r="DE23" s="18">
        <v>0</v>
      </c>
      <c r="DF23" s="18">
        <v>58604.800000000003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99942876.989999995</v>
      </c>
      <c r="DY23" s="18">
        <v>0</v>
      </c>
      <c r="DZ23" s="18">
        <v>0</v>
      </c>
      <c r="EA23" s="18">
        <v>0</v>
      </c>
      <c r="EB23" s="18">
        <v>289612619.56</v>
      </c>
      <c r="EC23" s="18">
        <v>0</v>
      </c>
      <c r="ED23" s="18">
        <v>43909728.149999999</v>
      </c>
      <c r="EE23" s="18">
        <v>0</v>
      </c>
      <c r="EF23" s="18">
        <v>100024704.7</v>
      </c>
      <c r="EG23" s="18">
        <v>0</v>
      </c>
      <c r="EH23" s="18">
        <v>131088800.66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13987938.310000001</v>
      </c>
      <c r="EO23" s="18">
        <v>0</v>
      </c>
      <c r="EP23" s="18">
        <v>0</v>
      </c>
      <c r="EQ23" s="18">
        <v>0</v>
      </c>
      <c r="ER23" s="18">
        <v>151295.07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22538068.039999999</v>
      </c>
      <c r="EY23" s="18">
        <v>0</v>
      </c>
      <c r="EZ23" s="18">
        <v>2335854358.9499998</v>
      </c>
      <c r="FA23" s="18">
        <v>0</v>
      </c>
      <c r="FB23" s="18">
        <v>391059.9</v>
      </c>
      <c r="FC23" s="18">
        <v>0</v>
      </c>
      <c r="FD23" s="18">
        <v>74874506.019999996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13020247.15</v>
      </c>
      <c r="FK23" s="18">
        <v>0</v>
      </c>
      <c r="FL23" s="18">
        <v>1726064.73</v>
      </c>
      <c r="FM23" s="18">
        <v>0</v>
      </c>
      <c r="FN23" s="18">
        <v>0</v>
      </c>
      <c r="FO23" s="18">
        <v>0</v>
      </c>
      <c r="FP23" s="19">
        <v>1452016147.5299997</v>
      </c>
      <c r="FQ23" s="19">
        <v>0</v>
      </c>
      <c r="FR23" s="18">
        <v>5985650.5700000003</v>
      </c>
      <c r="FS23" s="18">
        <v>0</v>
      </c>
      <c r="FT23" s="18">
        <v>476494</v>
      </c>
      <c r="FU23" s="18">
        <v>0</v>
      </c>
      <c r="FV23" s="19">
        <v>791764838.9199996</v>
      </c>
      <c r="FW23" s="19">
        <v>0</v>
      </c>
      <c r="FX23" s="18">
        <v>7750626.1000000006</v>
      </c>
      <c r="FY23" s="18">
        <v>0</v>
      </c>
      <c r="FZ23" s="18">
        <v>784014212.81999958</v>
      </c>
      <c r="GA23" s="18">
        <v>0</v>
      </c>
      <c r="GB23" s="19">
        <v>653789164.03999996</v>
      </c>
      <c r="GC23" s="19">
        <v>0</v>
      </c>
      <c r="GD23" s="18">
        <v>174883959.88999999</v>
      </c>
      <c r="GE23" s="18">
        <v>0</v>
      </c>
      <c r="GF23" s="18">
        <v>478905204.14999998</v>
      </c>
      <c r="GG23" s="18">
        <v>0</v>
      </c>
      <c r="GH23" s="18">
        <v>86355711.709999993</v>
      </c>
      <c r="GI23" s="18">
        <v>0</v>
      </c>
      <c r="GJ23" s="18">
        <v>672685192.48000002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26597766203.060005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380969316.2499997</v>
      </c>
      <c r="E24" s="19">
        <v>0</v>
      </c>
      <c r="F24" s="18">
        <v>41701792.729999796</v>
      </c>
      <c r="G24" s="18">
        <v>0</v>
      </c>
      <c r="H24" s="18">
        <v>210188933.68000001</v>
      </c>
      <c r="I24" s="18">
        <v>0</v>
      </c>
      <c r="J24" s="18">
        <v>129078589.83999991</v>
      </c>
      <c r="K24" s="18">
        <v>0</v>
      </c>
      <c r="L24" s="18">
        <v>12510383.039999999</v>
      </c>
      <c r="M24" s="18">
        <v>0</v>
      </c>
      <c r="N24" s="18">
        <v>172096217.97000113</v>
      </c>
      <c r="O24" s="18">
        <v>0</v>
      </c>
      <c r="P24" s="18">
        <v>132871.88</v>
      </c>
      <c r="Q24" s="18">
        <v>0</v>
      </c>
      <c r="R24" s="18">
        <v>-432461.02000000101</v>
      </c>
      <c r="S24" s="18">
        <v>0</v>
      </c>
      <c r="T24" s="18">
        <v>0</v>
      </c>
      <c r="U24" s="18">
        <v>0</v>
      </c>
      <c r="V24" s="18">
        <v>2262975.9</v>
      </c>
      <c r="W24" s="18">
        <v>0</v>
      </c>
      <c r="X24" s="18">
        <v>0</v>
      </c>
      <c r="Y24" s="18">
        <v>0</v>
      </c>
      <c r="Z24" s="18">
        <v>35152786.640000001</v>
      </c>
      <c r="AA24" s="18">
        <v>0</v>
      </c>
      <c r="AB24" s="18">
        <v>0</v>
      </c>
      <c r="AC24" s="18">
        <v>0</v>
      </c>
      <c r="AD24" s="18">
        <v>5005111.580000001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2420480234.6699638</v>
      </c>
      <c r="AK24" s="18">
        <v>0</v>
      </c>
      <c r="AL24" s="18">
        <v>1925531.45</v>
      </c>
      <c r="AM24" s="18">
        <v>0</v>
      </c>
      <c r="AN24" s="18">
        <v>187704612.03999951</v>
      </c>
      <c r="AO24" s="18">
        <v>0</v>
      </c>
      <c r="AP24" s="18">
        <v>1216481806.5199997</v>
      </c>
      <c r="AQ24" s="18">
        <v>0</v>
      </c>
      <c r="AR24" s="18">
        <v>0</v>
      </c>
      <c r="AS24" s="18">
        <v>0</v>
      </c>
      <c r="AT24" s="18">
        <v>14437719.460000003</v>
      </c>
      <c r="AU24" s="18">
        <v>0</v>
      </c>
      <c r="AV24" s="18">
        <v>36788678.16000092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4943194.6000000406</v>
      </c>
      <c r="BC24" s="18">
        <v>0</v>
      </c>
      <c r="BD24" s="18">
        <v>8709612.77999999</v>
      </c>
      <c r="BE24" s="18">
        <v>0</v>
      </c>
      <c r="BF24" s="18">
        <v>0</v>
      </c>
      <c r="BG24" s="18">
        <v>0</v>
      </c>
      <c r="BH24" s="18">
        <v>-642976.85000000009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1258924.01</v>
      </c>
      <c r="BQ24" s="18">
        <v>0</v>
      </c>
      <c r="BR24" s="18">
        <v>300156.65999999997</v>
      </c>
      <c r="BS24" s="18">
        <v>0</v>
      </c>
      <c r="BT24" s="18">
        <v>0</v>
      </c>
      <c r="BU24" s="18">
        <v>0</v>
      </c>
      <c r="BV24" s="18">
        <v>11228125.620000008</v>
      </c>
      <c r="BW24" s="18">
        <v>0</v>
      </c>
      <c r="BX24" s="18">
        <v>66190.48</v>
      </c>
      <c r="BY24" s="18">
        <v>0</v>
      </c>
      <c r="BZ24" s="18">
        <v>0</v>
      </c>
      <c r="CA24" s="18">
        <v>0</v>
      </c>
      <c r="CB24" s="18">
        <v>1537714.2000000002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739839440.2599988</v>
      </c>
      <c r="CK24" s="18">
        <v>0</v>
      </c>
      <c r="CL24" s="18">
        <v>14940059.489999991</v>
      </c>
      <c r="CM24" s="18">
        <v>0</v>
      </c>
      <c r="CN24" s="18">
        <v>13398527.38999998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196304386.69000566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23048567.130000349</v>
      </c>
      <c r="DY24" s="18">
        <v>0</v>
      </c>
      <c r="DZ24" s="18">
        <v>0</v>
      </c>
      <c r="EA24" s="18">
        <v>0</v>
      </c>
      <c r="EB24" s="18">
        <v>250025294.39000064</v>
      </c>
      <c r="EC24" s="18">
        <v>0</v>
      </c>
      <c r="ED24" s="18">
        <v>0</v>
      </c>
      <c r="EE24" s="18">
        <v>0</v>
      </c>
      <c r="EF24" s="18">
        <v>51237701.490000002</v>
      </c>
      <c r="EG24" s="18">
        <v>0</v>
      </c>
      <c r="EH24" s="18">
        <v>37244810.500001609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3338519.26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41992458.159999996</v>
      </c>
      <c r="EY24" s="18">
        <v>0</v>
      </c>
      <c r="EZ24" s="18">
        <v>4394974459.7500601</v>
      </c>
      <c r="FA24" s="18">
        <v>0</v>
      </c>
      <c r="FB24" s="18">
        <v>2689925.29</v>
      </c>
      <c r="FC24" s="18">
        <v>0</v>
      </c>
      <c r="FD24" s="18">
        <v>461919925.76999593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16860754.710000001</v>
      </c>
      <c r="FK24" s="18">
        <v>0</v>
      </c>
      <c r="FL24" s="18">
        <v>99195171.540000007</v>
      </c>
      <c r="FM24" s="18">
        <v>0</v>
      </c>
      <c r="FN24" s="18">
        <v>46040</v>
      </c>
      <c r="FO24" s="18">
        <v>0</v>
      </c>
      <c r="FP24" s="19">
        <v>302422559.43999702</v>
      </c>
      <c r="FQ24" s="19">
        <v>0</v>
      </c>
      <c r="FR24" s="18">
        <v>8596546.8599999994</v>
      </c>
      <c r="FS24" s="18">
        <v>0</v>
      </c>
      <c r="FT24" s="18">
        <v>0</v>
      </c>
      <c r="FU24" s="18">
        <v>0</v>
      </c>
      <c r="FV24" s="19">
        <v>279559879.15999699</v>
      </c>
      <c r="FW24" s="19">
        <v>0</v>
      </c>
      <c r="FX24" s="18">
        <v>0</v>
      </c>
      <c r="FY24" s="18">
        <v>0</v>
      </c>
      <c r="FZ24" s="18">
        <v>279559879.15999699</v>
      </c>
      <c r="GA24" s="18">
        <v>0</v>
      </c>
      <c r="GB24" s="19">
        <v>14266133.42</v>
      </c>
      <c r="GC24" s="19">
        <v>0</v>
      </c>
      <c r="GD24" s="18">
        <v>590132.81999999995</v>
      </c>
      <c r="GE24" s="18">
        <v>0</v>
      </c>
      <c r="GF24" s="18">
        <v>13676000.6</v>
      </c>
      <c r="GG24" s="18">
        <v>0</v>
      </c>
      <c r="GH24" s="18">
        <v>740652.87999999989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11163135980.180023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18980582.460000001</v>
      </c>
      <c r="E25" s="19">
        <v>0</v>
      </c>
      <c r="F25" s="18">
        <v>5613509.9436630001</v>
      </c>
      <c r="G25" s="18">
        <v>0</v>
      </c>
      <c r="H25" s="18">
        <v>9412544.3980330005</v>
      </c>
      <c r="I25" s="18">
        <v>0</v>
      </c>
      <c r="J25" s="18">
        <v>3954528.1183040002</v>
      </c>
      <c r="K25" s="18">
        <v>0</v>
      </c>
      <c r="L25" s="18">
        <v>148070.943853</v>
      </c>
      <c r="M25" s="18">
        <v>0</v>
      </c>
      <c r="N25" s="18">
        <v>34331322.839999996</v>
      </c>
      <c r="O25" s="18">
        <v>0</v>
      </c>
      <c r="P25" s="18">
        <v>0</v>
      </c>
      <c r="Q25" s="18">
        <v>0</v>
      </c>
      <c r="R25" s="18">
        <v>4859218.38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15724475.507838</v>
      </c>
      <c r="AA25" s="18">
        <v>0</v>
      </c>
      <c r="AB25" s="18">
        <v>0</v>
      </c>
      <c r="AC25" s="18">
        <v>0</v>
      </c>
      <c r="AD25" s="18">
        <v>1223298.45227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231142208.82000011</v>
      </c>
      <c r="AK25" s="18">
        <v>0</v>
      </c>
      <c r="AL25" s="18">
        <v>3288353.026718</v>
      </c>
      <c r="AM25" s="18">
        <v>0</v>
      </c>
      <c r="AN25" s="18">
        <v>76202732.944365025</v>
      </c>
      <c r="AO25" s="18">
        <v>0</v>
      </c>
      <c r="AP25" s="18">
        <v>146883187.416511</v>
      </c>
      <c r="AQ25" s="18">
        <v>0</v>
      </c>
      <c r="AR25" s="18">
        <v>0</v>
      </c>
      <c r="AS25" s="18">
        <v>0</v>
      </c>
      <c r="AT25" s="18">
        <v>4078936.629404</v>
      </c>
      <c r="AU25" s="18">
        <v>0</v>
      </c>
      <c r="AV25" s="18">
        <v>6211993.8711549994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267599.77086100006</v>
      </c>
      <c r="BC25" s="18">
        <v>0</v>
      </c>
      <c r="BD25" s="18">
        <v>234389.49142400001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865302.63419800007</v>
      </c>
      <c r="BK25" s="18">
        <v>0</v>
      </c>
      <c r="BL25" s="18">
        <v>-126089.785802</v>
      </c>
      <c r="BM25" s="18">
        <v>0</v>
      </c>
      <c r="BN25" s="18">
        <v>0</v>
      </c>
      <c r="BO25" s="18">
        <v>0</v>
      </c>
      <c r="BP25" s="18">
        <v>2815.3599999999997</v>
      </c>
      <c r="BQ25" s="18">
        <v>0</v>
      </c>
      <c r="BR25" s="18">
        <v>5395.5</v>
      </c>
      <c r="BS25" s="18">
        <v>0</v>
      </c>
      <c r="BT25" s="18">
        <v>0</v>
      </c>
      <c r="BU25" s="18">
        <v>0</v>
      </c>
      <c r="BV25" s="18">
        <v>1879600.74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35.300000000000004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64884561.387551993</v>
      </c>
      <c r="CK25" s="18">
        <v>0</v>
      </c>
      <c r="CL25" s="18">
        <v>278303.65551799996</v>
      </c>
      <c r="CM25" s="18">
        <v>0</v>
      </c>
      <c r="CN25" s="18">
        <v>670954.70102200005</v>
      </c>
      <c r="CO25" s="18">
        <v>0</v>
      </c>
      <c r="CP25" s="18">
        <v>0</v>
      </c>
      <c r="CQ25" s="18">
        <v>0</v>
      </c>
      <c r="CR25" s="18">
        <v>123353.85697900003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2688000.7804220021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5433616.431783</v>
      </c>
      <c r="DY25" s="18">
        <v>0</v>
      </c>
      <c r="DZ25" s="18">
        <v>0</v>
      </c>
      <c r="EA25" s="18">
        <v>0</v>
      </c>
      <c r="EB25" s="18">
        <v>4884263.1684279991</v>
      </c>
      <c r="EC25" s="18">
        <v>0</v>
      </c>
      <c r="ED25" s="18">
        <v>453096.74689900002</v>
      </c>
      <c r="EE25" s="18">
        <v>0</v>
      </c>
      <c r="EF25" s="18">
        <v>9952816.0271019991</v>
      </c>
      <c r="EG25" s="18">
        <v>0</v>
      </c>
      <c r="EH25" s="18">
        <v>3403044.5906139999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259339.73</v>
      </c>
      <c r="EO25" s="18">
        <v>0</v>
      </c>
      <c r="EP25" s="18">
        <v>0</v>
      </c>
      <c r="EQ25" s="18">
        <v>0</v>
      </c>
      <c r="ER25" s="18">
        <v>87477.47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36994.379999999997</v>
      </c>
      <c r="EY25" s="18">
        <v>0</v>
      </c>
      <c r="EZ25" s="18">
        <v>488061767.02999997</v>
      </c>
      <c r="FA25" s="18">
        <v>0</v>
      </c>
      <c r="FB25" s="18">
        <v>0</v>
      </c>
      <c r="FC25" s="18">
        <v>0</v>
      </c>
      <c r="FD25" s="18">
        <v>10226804.220000001</v>
      </c>
      <c r="FE25" s="18">
        <v>0</v>
      </c>
      <c r="FF25" s="18">
        <v>7758.22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111623.57</v>
      </c>
      <c r="FM25" s="18">
        <v>0</v>
      </c>
      <c r="FN25" s="18">
        <v>6385.89</v>
      </c>
      <c r="FO25" s="18">
        <v>0</v>
      </c>
      <c r="FP25" s="19">
        <v>113984272.09999999</v>
      </c>
      <c r="FQ25" s="19">
        <v>0</v>
      </c>
      <c r="FR25" s="18">
        <v>0</v>
      </c>
      <c r="FS25" s="18">
        <v>0</v>
      </c>
      <c r="FT25" s="18">
        <v>24205858.52</v>
      </c>
      <c r="FU25" s="18">
        <v>0</v>
      </c>
      <c r="FV25" s="19">
        <v>90567078.620000005</v>
      </c>
      <c r="FW25" s="19">
        <v>0</v>
      </c>
      <c r="FX25" s="18">
        <v>606141.85</v>
      </c>
      <c r="FY25" s="18">
        <v>0</v>
      </c>
      <c r="FZ25" s="18">
        <v>89960936.770000011</v>
      </c>
      <c r="GA25" s="18">
        <v>0</v>
      </c>
      <c r="GB25" s="19">
        <v>-788665.03999999992</v>
      </c>
      <c r="GC25" s="19">
        <v>0</v>
      </c>
      <c r="GD25" s="18">
        <v>70161.42</v>
      </c>
      <c r="GE25" s="18">
        <v>0</v>
      </c>
      <c r="GF25" s="18">
        <v>-858826.46</v>
      </c>
      <c r="GG25" s="18">
        <v>0</v>
      </c>
      <c r="GH25" s="18">
        <v>4983479.4454879994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1256741343.7046022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2563842713.2073984</v>
      </c>
      <c r="E26" s="19">
        <v>11835178.202601114</v>
      </c>
      <c r="F26" s="18">
        <v>270959921.69307971</v>
      </c>
      <c r="G26" s="18">
        <v>110531.85771900001</v>
      </c>
      <c r="H26" s="18">
        <v>2041172443.3789048</v>
      </c>
      <c r="I26" s="18">
        <v>11724646.344882114</v>
      </c>
      <c r="J26" s="18">
        <v>251710348.13541424</v>
      </c>
      <c r="K26" s="18">
        <v>0</v>
      </c>
      <c r="L26" s="18">
        <v>10572630.439999999</v>
      </c>
      <c r="M26" s="18">
        <v>0</v>
      </c>
      <c r="N26" s="18">
        <v>153034018.19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233168878.23611736</v>
      </c>
      <c r="AA26" s="18">
        <v>16157414.773882633</v>
      </c>
      <c r="AB26" s="18">
        <v>0</v>
      </c>
      <c r="AC26" s="18">
        <v>0</v>
      </c>
      <c r="AD26" s="18">
        <v>128361261.74460819</v>
      </c>
      <c r="AE26" s="18">
        <v>43100057.575391784</v>
      </c>
      <c r="AF26" s="18">
        <v>0</v>
      </c>
      <c r="AG26" s="18">
        <v>0</v>
      </c>
      <c r="AH26" s="18">
        <v>0</v>
      </c>
      <c r="AI26" s="18">
        <v>0</v>
      </c>
      <c r="AJ26" s="18">
        <v>2965315325.0068974</v>
      </c>
      <c r="AK26" s="18">
        <v>0</v>
      </c>
      <c r="AL26" s="18">
        <v>13988597.763103001</v>
      </c>
      <c r="AM26" s="18">
        <v>0</v>
      </c>
      <c r="AN26" s="18">
        <v>223070130.49000001</v>
      </c>
      <c r="AO26" s="18">
        <v>0</v>
      </c>
      <c r="AP26" s="18">
        <v>1025113826.23</v>
      </c>
      <c r="AQ26" s="18">
        <v>0</v>
      </c>
      <c r="AR26" s="18">
        <v>8075</v>
      </c>
      <c r="AS26" s="18">
        <v>0</v>
      </c>
      <c r="AT26" s="18">
        <v>106643105.82622001</v>
      </c>
      <c r="AU26" s="18">
        <v>447948.79378000001</v>
      </c>
      <c r="AV26" s="18">
        <v>65640994.751999997</v>
      </c>
      <c r="AW26" s="18">
        <v>333662.68800000002</v>
      </c>
      <c r="AX26" s="18">
        <v>0</v>
      </c>
      <c r="AY26" s="18">
        <v>0</v>
      </c>
      <c r="AZ26" s="18">
        <v>0</v>
      </c>
      <c r="BA26" s="18">
        <v>0</v>
      </c>
      <c r="BB26" s="18">
        <v>10480942.468919778</v>
      </c>
      <c r="BC26" s="18">
        <v>2148.8210802200001</v>
      </c>
      <c r="BD26" s="18">
        <v>43239730.672454186</v>
      </c>
      <c r="BE26" s="18">
        <v>100126.00754581302</v>
      </c>
      <c r="BF26" s="18">
        <v>0</v>
      </c>
      <c r="BG26" s="18">
        <v>0</v>
      </c>
      <c r="BH26" s="18">
        <v>1721135.09</v>
      </c>
      <c r="BI26" s="18">
        <v>0</v>
      </c>
      <c r="BJ26" s="18">
        <v>0</v>
      </c>
      <c r="BK26" s="18">
        <v>0</v>
      </c>
      <c r="BL26" s="18">
        <v>93699.39</v>
      </c>
      <c r="BM26" s="18">
        <v>0</v>
      </c>
      <c r="BN26" s="18">
        <v>0</v>
      </c>
      <c r="BO26" s="18">
        <v>0</v>
      </c>
      <c r="BP26" s="18">
        <v>50252.06</v>
      </c>
      <c r="BQ26" s="18">
        <v>0</v>
      </c>
      <c r="BR26" s="18">
        <v>85651.25</v>
      </c>
      <c r="BS26" s="18">
        <v>0</v>
      </c>
      <c r="BT26" s="18">
        <v>0</v>
      </c>
      <c r="BU26" s="18">
        <v>0</v>
      </c>
      <c r="BV26" s="18">
        <v>17177261.870000001</v>
      </c>
      <c r="BW26" s="18">
        <v>0</v>
      </c>
      <c r="BX26" s="18">
        <v>92152.36</v>
      </c>
      <c r="BY26" s="18">
        <v>0</v>
      </c>
      <c r="BZ26" s="18">
        <v>0</v>
      </c>
      <c r="CA26" s="18">
        <v>0</v>
      </c>
      <c r="CB26" s="18">
        <v>5859735.3700000001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52261013.242789999</v>
      </c>
      <c r="DE26" s="18">
        <v>121551.68720999999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-66185.23</v>
      </c>
      <c r="DY26" s="18">
        <v>0</v>
      </c>
      <c r="DZ26" s="18">
        <v>0</v>
      </c>
      <c r="EA26" s="18">
        <v>0</v>
      </c>
      <c r="EB26" s="18">
        <v>286038235.69</v>
      </c>
      <c r="EC26" s="18">
        <v>22856941.140000001</v>
      </c>
      <c r="ED26" s="18">
        <v>76821860.685690001</v>
      </c>
      <c r="EE26" s="18">
        <v>1835622.2043099999</v>
      </c>
      <c r="EF26" s="18">
        <v>237719001.03055578</v>
      </c>
      <c r="EG26" s="18">
        <v>4321539.3894442003</v>
      </c>
      <c r="EH26" s="18">
        <v>233890845.8915464</v>
      </c>
      <c r="EI26" s="18">
        <v>4208554.2884536004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1695404.22</v>
      </c>
      <c r="EY26" s="18">
        <v>0</v>
      </c>
      <c r="EZ26" s="18">
        <v>30802920.829999998</v>
      </c>
      <c r="FA26" s="18">
        <v>0</v>
      </c>
      <c r="FB26" s="18">
        <v>0</v>
      </c>
      <c r="FC26" s="18">
        <v>0</v>
      </c>
      <c r="FD26" s="18">
        <v>2539944.7999999998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6294977259.3100004</v>
      </c>
      <c r="FQ26" s="19">
        <v>0</v>
      </c>
      <c r="FR26" s="18">
        <v>-92872.729999999938</v>
      </c>
      <c r="FS26" s="18">
        <v>0</v>
      </c>
      <c r="FT26" s="18">
        <v>372049.67</v>
      </c>
      <c r="FU26" s="18">
        <v>0</v>
      </c>
      <c r="FV26" s="19">
        <v>2009227621.3312211</v>
      </c>
      <c r="FW26" s="19">
        <v>0</v>
      </c>
      <c r="FX26" s="18">
        <v>31282937.169999924</v>
      </c>
      <c r="FY26" s="18">
        <v>0</v>
      </c>
      <c r="FZ26" s="18">
        <v>1977944684.1612213</v>
      </c>
      <c r="GA26" s="18">
        <v>0</v>
      </c>
      <c r="GB26" s="19">
        <v>4285470461.0387793</v>
      </c>
      <c r="GC26" s="19">
        <v>0</v>
      </c>
      <c r="GD26" s="18">
        <v>879847651.45000255</v>
      </c>
      <c r="GE26" s="18">
        <v>0</v>
      </c>
      <c r="GF26" s="18">
        <v>3405622809.5887766</v>
      </c>
      <c r="GG26" s="18">
        <v>0</v>
      </c>
      <c r="GH26" s="18">
        <v>5908687.1099999743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14790149104.998306</v>
      </c>
      <c r="HW26" s="18">
        <v>105320745.57169935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380320522.63</v>
      </c>
      <c r="E27" s="19">
        <v>0</v>
      </c>
      <c r="F27" s="18">
        <v>58752571.140000001</v>
      </c>
      <c r="G27" s="18">
        <v>0</v>
      </c>
      <c r="H27" s="18">
        <v>100235616.73</v>
      </c>
      <c r="I27" s="18">
        <v>0</v>
      </c>
      <c r="J27" s="18">
        <v>221332334.75999999</v>
      </c>
      <c r="K27" s="18">
        <v>0</v>
      </c>
      <c r="L27" s="18">
        <v>18116455.539999999</v>
      </c>
      <c r="M27" s="18">
        <v>0</v>
      </c>
      <c r="N27" s="18">
        <v>452168655.97000003</v>
      </c>
      <c r="O27" s="18">
        <v>0</v>
      </c>
      <c r="P27" s="18">
        <v>0</v>
      </c>
      <c r="Q27" s="18">
        <v>0</v>
      </c>
      <c r="R27" s="18">
        <v>89542746.379999995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49084761.960000001</v>
      </c>
      <c r="AA27" s="18">
        <v>0</v>
      </c>
      <c r="AB27" s="18">
        <v>9889585.0700000003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7013424508.3000002</v>
      </c>
      <c r="AK27" s="18">
        <v>0</v>
      </c>
      <c r="AL27" s="18">
        <v>0</v>
      </c>
      <c r="AM27" s="18">
        <v>0</v>
      </c>
      <c r="AN27" s="18">
        <v>598323989.30999994</v>
      </c>
      <c r="AO27" s="18">
        <v>0</v>
      </c>
      <c r="AP27" s="18">
        <v>3052960194.0800004</v>
      </c>
      <c r="AQ27" s="18">
        <v>0</v>
      </c>
      <c r="AR27" s="18">
        <v>0</v>
      </c>
      <c r="AS27" s="18">
        <v>0</v>
      </c>
      <c r="AT27" s="18">
        <v>128662180.7</v>
      </c>
      <c r="AU27" s="18">
        <v>0</v>
      </c>
      <c r="AV27" s="18">
        <v>145171611.69999999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6873904.6299999999</v>
      </c>
      <c r="BC27" s="18">
        <v>0</v>
      </c>
      <c r="BD27" s="18">
        <v>27126201.710000001</v>
      </c>
      <c r="BE27" s="18">
        <v>0</v>
      </c>
      <c r="BF27" s="18">
        <v>0</v>
      </c>
      <c r="BG27" s="18">
        <v>0</v>
      </c>
      <c r="BH27" s="18">
        <v>9229414.0299999993</v>
      </c>
      <c r="BI27" s="18">
        <v>0</v>
      </c>
      <c r="BJ27" s="18">
        <v>15878271.199999999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38045.269999999997</v>
      </c>
      <c r="BS27" s="18">
        <v>0</v>
      </c>
      <c r="BT27" s="18">
        <v>0</v>
      </c>
      <c r="BU27" s="18">
        <v>0</v>
      </c>
      <c r="BV27" s="18">
        <v>31060058.109999999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59406795.840000004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1160816656.45</v>
      </c>
      <c r="CK27" s="18">
        <v>0</v>
      </c>
      <c r="CL27" s="18">
        <v>56271809.579999998</v>
      </c>
      <c r="CM27" s="18">
        <v>0</v>
      </c>
      <c r="CN27" s="18">
        <v>19937243.68</v>
      </c>
      <c r="CO27" s="18">
        <v>0</v>
      </c>
      <c r="CP27" s="18">
        <v>0</v>
      </c>
      <c r="CQ27" s="18">
        <v>0</v>
      </c>
      <c r="CR27" s="18">
        <v>19326282.800000001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1200333984.8900001</v>
      </c>
      <c r="DE27" s="18">
        <v>0</v>
      </c>
      <c r="DF27" s="18">
        <v>203.7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88541778.310000002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1674218.48</v>
      </c>
      <c r="DW27" s="18">
        <v>0</v>
      </c>
      <c r="DX27" s="18">
        <v>51255073.629999995</v>
      </c>
      <c r="DY27" s="18">
        <v>0</v>
      </c>
      <c r="DZ27" s="18">
        <v>0</v>
      </c>
      <c r="EA27" s="18">
        <v>0</v>
      </c>
      <c r="EB27" s="18">
        <v>460975516.06999999</v>
      </c>
      <c r="EC27" s="18">
        <v>0</v>
      </c>
      <c r="ED27" s="18">
        <v>3749863.34</v>
      </c>
      <c r="EE27" s="18">
        <v>0</v>
      </c>
      <c r="EF27" s="18">
        <v>120539018.25</v>
      </c>
      <c r="EG27" s="18">
        <v>0</v>
      </c>
      <c r="EH27" s="18">
        <v>360540154.47000003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344964.6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8243026</v>
      </c>
      <c r="EY27" s="18">
        <v>0</v>
      </c>
      <c r="EZ27" s="18">
        <v>1003250510.27</v>
      </c>
      <c r="FA27" s="18">
        <v>0</v>
      </c>
      <c r="FB27" s="18">
        <v>1105750.46</v>
      </c>
      <c r="FC27" s="18">
        <v>0</v>
      </c>
      <c r="FD27" s="18">
        <v>44984152.799999997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31150.81</v>
      </c>
      <c r="FK27" s="18">
        <v>0</v>
      </c>
      <c r="FL27" s="18">
        <v>3768454.32</v>
      </c>
      <c r="FM27" s="18">
        <v>0</v>
      </c>
      <c r="FN27" s="18">
        <v>3247749.16</v>
      </c>
      <c r="FO27" s="18">
        <v>0</v>
      </c>
      <c r="FP27" s="19">
        <v>1060484867.16</v>
      </c>
      <c r="FQ27" s="19">
        <v>0</v>
      </c>
      <c r="FR27" s="18">
        <v>548246.46</v>
      </c>
      <c r="FS27" s="18">
        <v>0</v>
      </c>
      <c r="FT27" s="18">
        <v>0</v>
      </c>
      <c r="FU27" s="18">
        <v>0</v>
      </c>
      <c r="FV27" s="19">
        <v>354413192.82999998</v>
      </c>
      <c r="FW27" s="19">
        <v>0</v>
      </c>
      <c r="FX27" s="18">
        <v>0</v>
      </c>
      <c r="FY27" s="18">
        <v>0</v>
      </c>
      <c r="FZ27" s="18">
        <v>354413192.82999998</v>
      </c>
      <c r="GA27" s="18">
        <v>0</v>
      </c>
      <c r="GB27" s="19">
        <v>705523427.87</v>
      </c>
      <c r="GC27" s="19">
        <v>0</v>
      </c>
      <c r="GD27" s="18">
        <v>0</v>
      </c>
      <c r="GE27" s="18">
        <v>0</v>
      </c>
      <c r="GF27" s="18">
        <v>705523427.87</v>
      </c>
      <c r="GG27" s="18">
        <v>0</v>
      </c>
      <c r="GH27" s="18">
        <v>10820343.960000001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17767520675.619999</v>
      </c>
      <c r="HW27" s="18">
        <v>0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385169592.83999997</v>
      </c>
      <c r="E28" s="19">
        <v>0</v>
      </c>
      <c r="F28" s="18">
        <v>3813742.8</v>
      </c>
      <c r="G28" s="18">
        <v>0</v>
      </c>
      <c r="H28" s="18">
        <v>299498205.70999998</v>
      </c>
      <c r="I28" s="18">
        <v>0</v>
      </c>
      <c r="J28" s="18">
        <v>81857644.329999998</v>
      </c>
      <c r="K28" s="18">
        <v>0</v>
      </c>
      <c r="L28" s="18">
        <v>0</v>
      </c>
      <c r="M28" s="18">
        <v>0</v>
      </c>
      <c r="N28" s="18">
        <v>7282575.6900000004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9990435.4399999995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46400555.25</v>
      </c>
      <c r="AO28" s="18">
        <v>0</v>
      </c>
      <c r="AP28" s="18">
        <v>358036299.16000003</v>
      </c>
      <c r="AQ28" s="18">
        <v>0</v>
      </c>
      <c r="AR28" s="18">
        <v>0</v>
      </c>
      <c r="AS28" s="18">
        <v>0</v>
      </c>
      <c r="AT28" s="18">
        <v>10256285.220000001</v>
      </c>
      <c r="AU28" s="18">
        <v>0</v>
      </c>
      <c r="AV28" s="18">
        <v>27572283.940000001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1309766.02</v>
      </c>
      <c r="BC28" s="18">
        <v>0</v>
      </c>
      <c r="BD28" s="18">
        <v>225903.29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3661016.47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74318.100000000006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2078054.66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45539.78</v>
      </c>
      <c r="DA28" s="18">
        <v>0</v>
      </c>
      <c r="DB28" s="18">
        <v>0</v>
      </c>
      <c r="DC28" s="18">
        <v>0</v>
      </c>
      <c r="DD28" s="18">
        <v>346101.29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6096825.8499999996</v>
      </c>
      <c r="DW28" s="18">
        <v>0</v>
      </c>
      <c r="DX28" s="18">
        <v>12810116.5</v>
      </c>
      <c r="DY28" s="18">
        <v>0</v>
      </c>
      <c r="DZ28" s="18">
        <v>0</v>
      </c>
      <c r="EA28" s="18">
        <v>0</v>
      </c>
      <c r="EB28" s="18">
        <v>4237073.67</v>
      </c>
      <c r="EC28" s="18">
        <v>0</v>
      </c>
      <c r="ED28" s="18">
        <v>53685.81</v>
      </c>
      <c r="EE28" s="18">
        <v>0</v>
      </c>
      <c r="EF28" s="18">
        <v>4730078.51</v>
      </c>
      <c r="EG28" s="18">
        <v>0</v>
      </c>
      <c r="EH28" s="18">
        <v>8267915.5899999999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1561797.48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890206220.55999994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1083239971.5418003</v>
      </c>
      <c r="E29" s="19">
        <v>0</v>
      </c>
      <c r="F29" s="18">
        <v>115184958.1001503</v>
      </c>
      <c r="G29" s="18">
        <v>0</v>
      </c>
      <c r="H29" s="18">
        <v>684373451.71651876</v>
      </c>
      <c r="I29" s="18">
        <v>0</v>
      </c>
      <c r="J29" s="18">
        <v>283681561.72513115</v>
      </c>
      <c r="K29" s="18">
        <v>0</v>
      </c>
      <c r="L29" s="18">
        <v>377882973.17439997</v>
      </c>
      <c r="M29" s="18">
        <v>0</v>
      </c>
      <c r="N29" s="18">
        <v>568981689.96000004</v>
      </c>
      <c r="O29" s="18">
        <v>0</v>
      </c>
      <c r="P29" s="18">
        <v>304400.08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4863468.01</v>
      </c>
      <c r="W29" s="18">
        <v>0</v>
      </c>
      <c r="X29" s="18">
        <v>0</v>
      </c>
      <c r="Y29" s="18">
        <v>0</v>
      </c>
      <c r="Z29" s="18">
        <v>605785305.46500003</v>
      </c>
      <c r="AA29" s="18">
        <v>0</v>
      </c>
      <c r="AB29" s="18">
        <v>0</v>
      </c>
      <c r="AC29" s="18">
        <v>0</v>
      </c>
      <c r="AD29" s="18">
        <v>130762871.93000001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4859705779.579999</v>
      </c>
      <c r="AK29" s="18">
        <v>0</v>
      </c>
      <c r="AL29" s="18">
        <v>4486175.22</v>
      </c>
      <c r="AM29" s="18">
        <v>0</v>
      </c>
      <c r="AN29" s="18">
        <v>368853448.09000003</v>
      </c>
      <c r="AO29" s="18">
        <v>0</v>
      </c>
      <c r="AP29" s="18">
        <v>3326834472.1700001</v>
      </c>
      <c r="AQ29" s="18">
        <v>0</v>
      </c>
      <c r="AR29" s="18">
        <v>176968.67</v>
      </c>
      <c r="AS29" s="18">
        <v>0</v>
      </c>
      <c r="AT29" s="18">
        <v>151938322.4659</v>
      </c>
      <c r="AU29" s="18">
        <v>0</v>
      </c>
      <c r="AV29" s="18">
        <v>350388285.87830001</v>
      </c>
      <c r="AW29" s="18">
        <v>0</v>
      </c>
      <c r="AX29" s="18">
        <v>9707.16</v>
      </c>
      <c r="AY29" s="18">
        <v>0</v>
      </c>
      <c r="AZ29" s="18">
        <v>0</v>
      </c>
      <c r="BA29" s="18">
        <v>0</v>
      </c>
      <c r="BB29" s="18">
        <v>11204690.514</v>
      </c>
      <c r="BC29" s="18">
        <v>0</v>
      </c>
      <c r="BD29" s="18">
        <v>54068313.733200006</v>
      </c>
      <c r="BE29" s="18">
        <v>0</v>
      </c>
      <c r="BF29" s="18">
        <v>0</v>
      </c>
      <c r="BG29" s="18">
        <v>0</v>
      </c>
      <c r="BH29" s="18">
        <v>10924031.18</v>
      </c>
      <c r="BI29" s="18">
        <v>0</v>
      </c>
      <c r="BJ29" s="18">
        <v>16481294.27</v>
      </c>
      <c r="BK29" s="18">
        <v>0</v>
      </c>
      <c r="BL29" s="18">
        <v>55356074.57</v>
      </c>
      <c r="BM29" s="18">
        <v>0</v>
      </c>
      <c r="BN29" s="18">
        <v>4658226.3600000003</v>
      </c>
      <c r="BO29" s="18">
        <v>0</v>
      </c>
      <c r="BP29" s="18">
        <v>2221518.37</v>
      </c>
      <c r="BQ29" s="18">
        <v>0</v>
      </c>
      <c r="BR29" s="18">
        <v>377094.04</v>
      </c>
      <c r="BS29" s="18">
        <v>0</v>
      </c>
      <c r="BT29" s="18">
        <v>0</v>
      </c>
      <c r="BU29" s="18">
        <v>0</v>
      </c>
      <c r="BV29" s="18">
        <v>1433732.74</v>
      </c>
      <c r="BW29" s="18">
        <v>0</v>
      </c>
      <c r="BX29" s="18">
        <v>2845827.44</v>
      </c>
      <c r="BY29" s="18">
        <v>0</v>
      </c>
      <c r="BZ29" s="18">
        <v>0</v>
      </c>
      <c r="CA29" s="18">
        <v>0</v>
      </c>
      <c r="CB29" s="18">
        <v>12283590.8058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2969903742.4238</v>
      </c>
      <c r="CK29" s="18">
        <v>0</v>
      </c>
      <c r="CL29" s="18">
        <v>132196340.8022</v>
      </c>
      <c r="CM29" s="18">
        <v>0</v>
      </c>
      <c r="CN29" s="18">
        <v>297036547.3994</v>
      </c>
      <c r="CO29" s="18">
        <v>0</v>
      </c>
      <c r="CP29" s="18">
        <v>0</v>
      </c>
      <c r="CQ29" s="18">
        <v>0</v>
      </c>
      <c r="CR29" s="18">
        <v>122506707.94410001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61196778.582200006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591460999.45179999</v>
      </c>
      <c r="DY29" s="18">
        <v>0</v>
      </c>
      <c r="DZ29" s="18">
        <v>0</v>
      </c>
      <c r="EA29" s="18">
        <v>0</v>
      </c>
      <c r="EB29" s="18">
        <v>497259438.14529997</v>
      </c>
      <c r="EC29" s="18">
        <v>0</v>
      </c>
      <c r="ED29" s="18">
        <v>99024541.259800002</v>
      </c>
      <c r="EE29" s="18">
        <v>0</v>
      </c>
      <c r="EF29" s="18">
        <v>821079300.38999999</v>
      </c>
      <c r="EG29" s="18">
        <v>0</v>
      </c>
      <c r="EH29" s="18">
        <v>154944074.22549999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79040257.739999995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7344503.8700000001</v>
      </c>
      <c r="EY29" s="18">
        <v>0</v>
      </c>
      <c r="EZ29" s="18">
        <v>1908796569.0900002</v>
      </c>
      <c r="FA29" s="18">
        <v>0</v>
      </c>
      <c r="FB29" s="18">
        <v>148515.49</v>
      </c>
      <c r="FC29" s="18">
        <v>0</v>
      </c>
      <c r="FD29" s="18">
        <v>14631793.529999999</v>
      </c>
      <c r="FE29" s="18">
        <v>0</v>
      </c>
      <c r="FF29" s="18">
        <v>0</v>
      </c>
      <c r="FG29" s="18">
        <v>0</v>
      </c>
      <c r="FH29" s="18">
        <v>0</v>
      </c>
      <c r="FI29" s="18">
        <v>0</v>
      </c>
      <c r="FJ29" s="18">
        <v>24915375.780000001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9">
        <v>497885254.01001251</v>
      </c>
      <c r="FQ29" s="19">
        <v>0</v>
      </c>
      <c r="FR29" s="18">
        <v>10307312.260000166</v>
      </c>
      <c r="FS29" s="18">
        <v>0</v>
      </c>
      <c r="FT29" s="18">
        <v>1106229.6299999999</v>
      </c>
      <c r="FU29" s="18">
        <v>0</v>
      </c>
      <c r="FV29" s="19">
        <v>321629796.16999972</v>
      </c>
      <c r="FW29" s="19">
        <v>0</v>
      </c>
      <c r="FX29" s="18">
        <v>8186084.8299999889</v>
      </c>
      <c r="FY29" s="18">
        <v>0</v>
      </c>
      <c r="FZ29" s="18">
        <v>313443711.33999974</v>
      </c>
      <c r="GA29" s="18">
        <v>0</v>
      </c>
      <c r="GB29" s="19">
        <v>164841915.95001262</v>
      </c>
      <c r="GC29" s="19">
        <v>0</v>
      </c>
      <c r="GD29" s="18">
        <v>32040207.959999964</v>
      </c>
      <c r="GE29" s="18">
        <v>0</v>
      </c>
      <c r="GF29" s="18">
        <v>132801707.99001268</v>
      </c>
      <c r="GG29" s="18">
        <v>0</v>
      </c>
      <c r="GH29" s="18">
        <v>11017223.049999993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20296456196.602512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20715153.020000108</v>
      </c>
      <c r="E30" s="19">
        <v>0</v>
      </c>
      <c r="F30" s="18">
        <v>7039524.064835595</v>
      </c>
      <c r="G30" s="18">
        <v>0</v>
      </c>
      <c r="H30" s="18">
        <v>7433532.8867289182</v>
      </c>
      <c r="I30" s="18">
        <v>0</v>
      </c>
      <c r="J30" s="18">
        <v>6242096.0684355954</v>
      </c>
      <c r="K30" s="18">
        <v>0</v>
      </c>
      <c r="L30" s="18">
        <v>2219965.92</v>
      </c>
      <c r="M30" s="18">
        <v>0</v>
      </c>
      <c r="N30" s="18">
        <v>29442287.169999857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76836386.169999972</v>
      </c>
      <c r="AA30" s="18">
        <v>0</v>
      </c>
      <c r="AB30" s="18">
        <v>0</v>
      </c>
      <c r="AC30" s="18">
        <v>0</v>
      </c>
      <c r="AD30" s="18">
        <v>670529.99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1507201932.7599876</v>
      </c>
      <c r="AK30" s="18">
        <v>0</v>
      </c>
      <c r="AL30" s="18">
        <v>2270794.8300000019</v>
      </c>
      <c r="AM30" s="18">
        <v>0</v>
      </c>
      <c r="AN30" s="18">
        <v>88268848.840000197</v>
      </c>
      <c r="AO30" s="18">
        <v>0</v>
      </c>
      <c r="AP30" s="18">
        <v>86513118.699999958</v>
      </c>
      <c r="AQ30" s="18">
        <v>0</v>
      </c>
      <c r="AR30" s="18">
        <v>0</v>
      </c>
      <c r="AS30" s="18">
        <v>0</v>
      </c>
      <c r="AT30" s="18">
        <v>7412779.2200000305</v>
      </c>
      <c r="AU30" s="18">
        <v>0</v>
      </c>
      <c r="AV30" s="18">
        <v>12206620.049999859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1005429.2200000009</v>
      </c>
      <c r="BC30" s="18">
        <v>0</v>
      </c>
      <c r="BD30" s="18">
        <v>4031814.6299998006</v>
      </c>
      <c r="BE30" s="18">
        <v>0</v>
      </c>
      <c r="BF30" s="18">
        <v>0</v>
      </c>
      <c r="BG30" s="18">
        <v>0</v>
      </c>
      <c r="BH30" s="18">
        <v>137783.32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233846.36999999991</v>
      </c>
      <c r="BS30" s="18">
        <v>0</v>
      </c>
      <c r="BT30" s="18">
        <v>0</v>
      </c>
      <c r="BU30" s="18">
        <v>0</v>
      </c>
      <c r="BV30" s="18">
        <v>32226.17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7895709.0999995107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69104113.720000014</v>
      </c>
      <c r="CK30" s="18">
        <v>0</v>
      </c>
      <c r="CL30" s="18">
        <v>2689672.5799999945</v>
      </c>
      <c r="CM30" s="18">
        <v>0</v>
      </c>
      <c r="CN30" s="18">
        <v>4562057.1499999855</v>
      </c>
      <c r="CO30" s="18">
        <v>0</v>
      </c>
      <c r="CP30" s="18">
        <v>0</v>
      </c>
      <c r="CQ30" s="18">
        <v>0</v>
      </c>
      <c r="CR30" s="18">
        <v>2010992.93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145820611.28999856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9594804.3200001605</v>
      </c>
      <c r="DY30" s="18">
        <v>0</v>
      </c>
      <c r="DZ30" s="18">
        <v>0</v>
      </c>
      <c r="EA30" s="18">
        <v>0</v>
      </c>
      <c r="EB30" s="18">
        <v>6984030.879999999</v>
      </c>
      <c r="EC30" s="18">
        <v>0</v>
      </c>
      <c r="ED30" s="18">
        <v>649914.86</v>
      </c>
      <c r="EE30" s="18">
        <v>0</v>
      </c>
      <c r="EF30" s="18">
        <v>20237655.130000003</v>
      </c>
      <c r="EG30" s="18">
        <v>0</v>
      </c>
      <c r="EH30" s="18">
        <v>7114911.4399999576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89968554.250000238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166623347.19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1333753.3800000004</v>
      </c>
      <c r="FW30" s="19">
        <v>0</v>
      </c>
      <c r="FX30" s="18">
        <v>1333753.3800000004</v>
      </c>
      <c r="FY30" s="18">
        <v>0</v>
      </c>
      <c r="FZ30" s="18">
        <v>0</v>
      </c>
      <c r="GA30" s="18">
        <v>0</v>
      </c>
      <c r="GB30" s="19">
        <v>165289593.81</v>
      </c>
      <c r="GC30" s="19">
        <v>0</v>
      </c>
      <c r="GD30" s="18">
        <v>0</v>
      </c>
      <c r="GE30" s="18">
        <v>0</v>
      </c>
      <c r="GF30" s="18">
        <v>165289593.81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2372455891.2199864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706605562.59000003</v>
      </c>
      <c r="E31" s="19">
        <v>0</v>
      </c>
      <c r="F31" s="18">
        <v>59148883.526251003</v>
      </c>
      <c r="G31" s="18">
        <v>0</v>
      </c>
      <c r="H31" s="18">
        <v>187010425.00145099</v>
      </c>
      <c r="I31" s="18">
        <v>0</v>
      </c>
      <c r="J31" s="18">
        <v>460446254.06229806</v>
      </c>
      <c r="K31" s="18">
        <v>0</v>
      </c>
      <c r="L31" s="18">
        <v>145536664.52000001</v>
      </c>
      <c r="M31" s="18">
        <v>0</v>
      </c>
      <c r="N31" s="18">
        <v>180139929.26000002</v>
      </c>
      <c r="O31" s="18">
        <v>0</v>
      </c>
      <c r="P31" s="18">
        <v>0</v>
      </c>
      <c r="Q31" s="18">
        <v>0</v>
      </c>
      <c r="R31" s="18">
        <v>36748979.809999995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412047158.79000008</v>
      </c>
      <c r="AA31" s="18">
        <v>0</v>
      </c>
      <c r="AB31" s="18">
        <v>0</v>
      </c>
      <c r="AC31" s="18">
        <v>0</v>
      </c>
      <c r="AD31" s="18">
        <v>247338992.03999999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10817995482.033381</v>
      </c>
      <c r="AK31" s="18">
        <v>0</v>
      </c>
      <c r="AL31" s="18">
        <v>63457366.436621003</v>
      </c>
      <c r="AM31" s="18">
        <v>0</v>
      </c>
      <c r="AN31" s="18">
        <v>905840080.57000005</v>
      </c>
      <c r="AO31" s="18">
        <v>0</v>
      </c>
      <c r="AP31" s="18">
        <v>8973048604.2900009</v>
      </c>
      <c r="AQ31" s="18">
        <v>0</v>
      </c>
      <c r="AR31" s="18">
        <v>5850670.5700000003</v>
      </c>
      <c r="AS31" s="18">
        <v>0</v>
      </c>
      <c r="AT31" s="18">
        <v>120776401.23</v>
      </c>
      <c r="AU31" s="18">
        <v>0</v>
      </c>
      <c r="AV31" s="18">
        <v>117607934.61999999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16623067.199999999</v>
      </c>
      <c r="BC31" s="18">
        <v>0</v>
      </c>
      <c r="BD31" s="18">
        <v>94042384.299999997</v>
      </c>
      <c r="BE31" s="18">
        <v>0</v>
      </c>
      <c r="BF31" s="18">
        <v>0</v>
      </c>
      <c r="BG31" s="18">
        <v>0</v>
      </c>
      <c r="BH31" s="18">
        <v>13553384.77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3250590.19</v>
      </c>
      <c r="BQ31" s="18">
        <v>0</v>
      </c>
      <c r="BR31" s="18">
        <v>15524299.92</v>
      </c>
      <c r="BS31" s="18">
        <v>0</v>
      </c>
      <c r="BT31" s="18">
        <v>0</v>
      </c>
      <c r="BU31" s="18">
        <v>0</v>
      </c>
      <c r="BV31" s="18">
        <v>78272483.989999995</v>
      </c>
      <c r="BW31" s="18">
        <v>0</v>
      </c>
      <c r="BX31" s="18">
        <v>874309.52</v>
      </c>
      <c r="BY31" s="18">
        <v>0</v>
      </c>
      <c r="BZ31" s="18">
        <v>1680368.19</v>
      </c>
      <c r="CA31" s="18">
        <v>0</v>
      </c>
      <c r="CB31" s="18">
        <v>7911204.2599999998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2290079146.04</v>
      </c>
      <c r="CK31" s="18">
        <v>0</v>
      </c>
      <c r="CL31" s="18">
        <v>42511619.689999998</v>
      </c>
      <c r="CM31" s="18">
        <v>0</v>
      </c>
      <c r="CN31" s="18">
        <v>39541483.920000002</v>
      </c>
      <c r="CO31" s="18">
        <v>0</v>
      </c>
      <c r="CP31" s="18">
        <v>0</v>
      </c>
      <c r="CQ31" s="18">
        <v>0</v>
      </c>
      <c r="CR31" s="18">
        <v>37659381.969999999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108091174.56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1436658.44</v>
      </c>
      <c r="DU31" s="18">
        <v>0</v>
      </c>
      <c r="DV31" s="18">
        <v>0</v>
      </c>
      <c r="DW31" s="18">
        <v>0</v>
      </c>
      <c r="DX31" s="18">
        <v>308647558.95999998</v>
      </c>
      <c r="DY31" s="18">
        <v>0</v>
      </c>
      <c r="DZ31" s="18">
        <v>0</v>
      </c>
      <c r="EA31" s="18">
        <v>0</v>
      </c>
      <c r="EB31" s="18">
        <v>305847921.37</v>
      </c>
      <c r="EC31" s="18">
        <v>0</v>
      </c>
      <c r="ED31" s="18">
        <v>111101309.98999999</v>
      </c>
      <c r="EE31" s="18">
        <v>0</v>
      </c>
      <c r="EF31" s="18">
        <v>217605197.91999999</v>
      </c>
      <c r="EG31" s="18">
        <v>0</v>
      </c>
      <c r="EH31" s="18">
        <v>163929988.47999999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87580559.040000007</v>
      </c>
      <c r="EO31" s="18">
        <v>0</v>
      </c>
      <c r="EP31" s="18">
        <v>0</v>
      </c>
      <c r="EQ31" s="18">
        <v>0</v>
      </c>
      <c r="ER31" s="18">
        <v>9849.11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7332326.7800000003</v>
      </c>
      <c r="EY31" s="18">
        <v>0</v>
      </c>
      <c r="EZ31" s="18">
        <v>418208768.90000004</v>
      </c>
      <c r="FA31" s="18">
        <v>0</v>
      </c>
      <c r="FB31" s="18">
        <v>0</v>
      </c>
      <c r="FC31" s="18">
        <v>0</v>
      </c>
      <c r="FD31" s="18">
        <v>18941037.359999999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215784</v>
      </c>
      <c r="FK31" s="18">
        <v>0</v>
      </c>
      <c r="FL31" s="18">
        <v>942161.12</v>
      </c>
      <c r="FM31" s="18">
        <v>0</v>
      </c>
      <c r="FN31" s="18">
        <v>880711.89</v>
      </c>
      <c r="FO31" s="18">
        <v>0</v>
      </c>
      <c r="FP31" s="19">
        <v>1003200017.7399999</v>
      </c>
      <c r="FQ31" s="19">
        <v>0</v>
      </c>
      <c r="FR31" s="18">
        <v>1422987.829996</v>
      </c>
      <c r="FS31" s="18">
        <v>0</v>
      </c>
      <c r="FT31" s="18">
        <v>31691628.469485972</v>
      </c>
      <c r="FU31" s="18">
        <v>0</v>
      </c>
      <c r="FV31" s="19">
        <v>969201194.43999994</v>
      </c>
      <c r="FW31" s="19">
        <v>0</v>
      </c>
      <c r="FX31" s="18">
        <v>19979191.160000004</v>
      </c>
      <c r="FY31" s="18">
        <v>0</v>
      </c>
      <c r="FZ31" s="18">
        <v>949222003.27999997</v>
      </c>
      <c r="GA31" s="18">
        <v>0</v>
      </c>
      <c r="GB31" s="19">
        <v>884207.00051799999</v>
      </c>
      <c r="GC31" s="19">
        <v>0</v>
      </c>
      <c r="GD31" s="18">
        <v>545686.75051799999</v>
      </c>
      <c r="GE31" s="18">
        <v>0</v>
      </c>
      <c r="GF31" s="18">
        <v>338520.25</v>
      </c>
      <c r="GG31" s="18">
        <v>0</v>
      </c>
      <c r="GH31" s="18">
        <v>159429140.5</v>
      </c>
      <c r="GI31" s="18">
        <v>0</v>
      </c>
      <c r="GJ31" s="18">
        <v>0</v>
      </c>
      <c r="GK31" s="18">
        <v>0</v>
      </c>
      <c r="GL31" s="18">
        <v>295151.84999999998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28288212868.729996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456856348.05003506</v>
      </c>
      <c r="E32" s="19">
        <v>0</v>
      </c>
      <c r="F32" s="18">
        <v>102405991.24002041</v>
      </c>
      <c r="G32" s="18">
        <v>0</v>
      </c>
      <c r="H32" s="18">
        <v>156709406.7699998</v>
      </c>
      <c r="I32" s="18">
        <v>0</v>
      </c>
      <c r="J32" s="18">
        <v>197740950.04001486</v>
      </c>
      <c r="K32" s="18">
        <v>0</v>
      </c>
      <c r="L32" s="18">
        <v>3015907.9299999997</v>
      </c>
      <c r="M32" s="18">
        <v>0</v>
      </c>
      <c r="N32" s="18">
        <v>703091989.99011159</v>
      </c>
      <c r="O32" s="18">
        <v>0</v>
      </c>
      <c r="P32" s="18">
        <v>1528456.030000001</v>
      </c>
      <c r="Q32" s="18">
        <v>0</v>
      </c>
      <c r="R32" s="18">
        <v>19502211.709999979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401431795.45000082</v>
      </c>
      <c r="AA32" s="18">
        <v>0</v>
      </c>
      <c r="AB32" s="18">
        <v>0</v>
      </c>
      <c r="AC32" s="18">
        <v>0</v>
      </c>
      <c r="AD32" s="18">
        <v>97628600.300000012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8413878344.7224503</v>
      </c>
      <c r="AK32" s="18">
        <v>0</v>
      </c>
      <c r="AL32" s="18">
        <v>25038820.029999979</v>
      </c>
      <c r="AM32" s="18">
        <v>0</v>
      </c>
      <c r="AN32" s="18">
        <v>349293365.35977972</v>
      </c>
      <c r="AO32" s="18">
        <v>0</v>
      </c>
      <c r="AP32" s="18">
        <v>2604254804.1098523</v>
      </c>
      <c r="AQ32" s="18">
        <v>0</v>
      </c>
      <c r="AR32" s="18">
        <v>7626448.0299999965</v>
      </c>
      <c r="AS32" s="18">
        <v>0</v>
      </c>
      <c r="AT32" s="18">
        <v>41809006.109999992</v>
      </c>
      <c r="AU32" s="18">
        <v>0</v>
      </c>
      <c r="AV32" s="18">
        <v>165893453.65999958</v>
      </c>
      <c r="AW32" s="18">
        <v>0</v>
      </c>
      <c r="AX32" s="18">
        <v>441713.0799999999</v>
      </c>
      <c r="AY32" s="18">
        <v>0</v>
      </c>
      <c r="AZ32" s="18">
        <v>0</v>
      </c>
      <c r="BA32" s="18">
        <v>0</v>
      </c>
      <c r="BB32" s="18">
        <v>5361927.0199997267</v>
      </c>
      <c r="BC32" s="18">
        <v>0</v>
      </c>
      <c r="BD32" s="18">
        <v>33218584.739998039</v>
      </c>
      <c r="BE32" s="18">
        <v>0</v>
      </c>
      <c r="BF32" s="18">
        <v>0</v>
      </c>
      <c r="BG32" s="18">
        <v>0</v>
      </c>
      <c r="BH32" s="18">
        <v>1884111.7400000005</v>
      </c>
      <c r="BI32" s="18">
        <v>0</v>
      </c>
      <c r="BJ32" s="18">
        <v>64848054.779999986</v>
      </c>
      <c r="BK32" s="18">
        <v>0</v>
      </c>
      <c r="BL32" s="18">
        <v>8779003.3099999931</v>
      </c>
      <c r="BM32" s="18">
        <v>0</v>
      </c>
      <c r="BN32" s="18">
        <v>6581358.6299999999</v>
      </c>
      <c r="BO32" s="18">
        <v>0</v>
      </c>
      <c r="BP32" s="18">
        <v>81881.440000000002</v>
      </c>
      <c r="BQ32" s="18">
        <v>0</v>
      </c>
      <c r="BR32" s="18">
        <v>962176.07999999891</v>
      </c>
      <c r="BS32" s="18">
        <v>0</v>
      </c>
      <c r="BT32" s="18">
        <v>0</v>
      </c>
      <c r="BU32" s="18">
        <v>0</v>
      </c>
      <c r="BV32" s="18">
        <v>34761.869999999995</v>
      </c>
      <c r="BW32" s="18">
        <v>0</v>
      </c>
      <c r="BX32" s="18">
        <v>131455</v>
      </c>
      <c r="BY32" s="18">
        <v>0</v>
      </c>
      <c r="BZ32" s="18">
        <v>0</v>
      </c>
      <c r="CA32" s="18">
        <v>0</v>
      </c>
      <c r="CB32" s="18">
        <v>3259582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1357844511.9799614</v>
      </c>
      <c r="CK32" s="18">
        <v>0</v>
      </c>
      <c r="CL32" s="18">
        <v>108568649.71002196</v>
      </c>
      <c r="CM32" s="18">
        <v>0</v>
      </c>
      <c r="CN32" s="18">
        <v>43500401.219997168</v>
      </c>
      <c r="CO32" s="18">
        <v>0</v>
      </c>
      <c r="CP32" s="18">
        <v>0</v>
      </c>
      <c r="CQ32" s="18">
        <v>0</v>
      </c>
      <c r="CR32" s="18">
        <v>49287190.529996894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33810705.820012234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25205053.520000145</v>
      </c>
      <c r="DY32" s="18">
        <v>0</v>
      </c>
      <c r="DZ32" s="18">
        <v>0</v>
      </c>
      <c r="EA32" s="18">
        <v>0</v>
      </c>
      <c r="EB32" s="18">
        <v>74520921.889999852</v>
      </c>
      <c r="EC32" s="18">
        <v>0</v>
      </c>
      <c r="ED32" s="18">
        <v>514719.43999999994</v>
      </c>
      <c r="EE32" s="18">
        <v>0</v>
      </c>
      <c r="EF32" s="18">
        <v>10739257.329999989</v>
      </c>
      <c r="EG32" s="18">
        <v>0</v>
      </c>
      <c r="EH32" s="18">
        <v>41527377.709999703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189093.70999999996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19276981.499999996</v>
      </c>
      <c r="EY32" s="18">
        <v>0</v>
      </c>
      <c r="EZ32" s="18">
        <v>983105489.06000137</v>
      </c>
      <c r="FA32" s="18">
        <v>0</v>
      </c>
      <c r="FB32" s="18">
        <v>0</v>
      </c>
      <c r="FC32" s="18">
        <v>0</v>
      </c>
      <c r="FD32" s="18">
        <v>45433883.68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1372699.07</v>
      </c>
      <c r="FK32" s="18">
        <v>0</v>
      </c>
      <c r="FL32" s="18">
        <v>1684845.0600000003</v>
      </c>
      <c r="FM32" s="18">
        <v>0</v>
      </c>
      <c r="FN32" s="18">
        <v>36358404.509812161</v>
      </c>
      <c r="FO32" s="18">
        <v>0</v>
      </c>
      <c r="FP32" s="19">
        <v>495258110.10000139</v>
      </c>
      <c r="FQ32" s="19">
        <v>0</v>
      </c>
      <c r="FR32" s="18">
        <v>21252576.510000139</v>
      </c>
      <c r="FS32" s="18">
        <v>0</v>
      </c>
      <c r="FT32" s="18">
        <v>915219.54</v>
      </c>
      <c r="FU32" s="18">
        <v>0</v>
      </c>
      <c r="FV32" s="19">
        <v>473090314.05000126</v>
      </c>
      <c r="FW32" s="19">
        <v>0</v>
      </c>
      <c r="FX32" s="18">
        <v>9393265.8800000027</v>
      </c>
      <c r="FY32" s="18">
        <v>0</v>
      </c>
      <c r="FZ32" s="18">
        <v>463697048.17000127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7078204.8200000543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16751710661.832035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26931543.419999965</v>
      </c>
      <c r="E33" s="19">
        <v>0</v>
      </c>
      <c r="F33" s="18">
        <v>6468340.929999969</v>
      </c>
      <c r="G33" s="18">
        <v>0</v>
      </c>
      <c r="H33" s="18">
        <v>233243.05</v>
      </c>
      <c r="I33" s="18">
        <v>0</v>
      </c>
      <c r="J33" s="18">
        <v>20229959.439999994</v>
      </c>
      <c r="K33" s="18">
        <v>0</v>
      </c>
      <c r="L33" s="18">
        <v>1219.25</v>
      </c>
      <c r="M33" s="18">
        <v>0</v>
      </c>
      <c r="N33" s="18">
        <v>218051172.43999901</v>
      </c>
      <c r="O33" s="18">
        <v>0</v>
      </c>
      <c r="P33" s="18">
        <v>0</v>
      </c>
      <c r="Q33" s="18">
        <v>0</v>
      </c>
      <c r="R33" s="18">
        <v>5568183.5299999919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13012180.039999936</v>
      </c>
      <c r="AA33" s="18">
        <v>0</v>
      </c>
      <c r="AB33" s="18">
        <v>11644392.32</v>
      </c>
      <c r="AC33" s="18">
        <v>0</v>
      </c>
      <c r="AD33" s="18">
        <v>16000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2146450229.7301164</v>
      </c>
      <c r="AK33" s="18">
        <v>0</v>
      </c>
      <c r="AL33" s="18">
        <v>19893.739999999998</v>
      </c>
      <c r="AM33" s="18">
        <v>0</v>
      </c>
      <c r="AN33" s="18">
        <v>25194167.699997716</v>
      </c>
      <c r="AO33" s="18">
        <v>0</v>
      </c>
      <c r="AP33" s="18">
        <v>864393733.32008326</v>
      </c>
      <c r="AQ33" s="18">
        <v>0</v>
      </c>
      <c r="AR33" s="18">
        <v>0</v>
      </c>
      <c r="AS33" s="18">
        <v>0</v>
      </c>
      <c r="AT33" s="18">
        <v>609451.82000000088</v>
      </c>
      <c r="AU33" s="18">
        <v>0</v>
      </c>
      <c r="AV33" s="18">
        <v>65791006.840009406</v>
      </c>
      <c r="AW33" s="18">
        <v>0</v>
      </c>
      <c r="AX33" s="18">
        <v>560</v>
      </c>
      <c r="AY33" s="18">
        <v>0</v>
      </c>
      <c r="AZ33" s="18">
        <v>0</v>
      </c>
      <c r="BA33" s="18">
        <v>0</v>
      </c>
      <c r="BB33" s="18">
        <v>71357.749999999971</v>
      </c>
      <c r="BC33" s="18">
        <v>0</v>
      </c>
      <c r="BD33" s="18">
        <v>293462.8899999999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19200</v>
      </c>
      <c r="BQ33" s="18">
        <v>0</v>
      </c>
      <c r="BR33" s="18">
        <v>55753.039999999994</v>
      </c>
      <c r="BS33" s="18">
        <v>0</v>
      </c>
      <c r="BT33" s="18">
        <v>0</v>
      </c>
      <c r="BU33" s="18">
        <v>0</v>
      </c>
      <c r="BV33" s="18">
        <v>-16458684.430000024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5213.75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34272815.370000705</v>
      </c>
      <c r="CK33" s="18">
        <v>0</v>
      </c>
      <c r="CL33" s="18">
        <v>385397.95000000024</v>
      </c>
      <c r="CM33" s="18">
        <v>0</v>
      </c>
      <c r="CN33" s="18">
        <v>476420.23999999987</v>
      </c>
      <c r="CO33" s="18">
        <v>0</v>
      </c>
      <c r="CP33" s="18">
        <v>0</v>
      </c>
      <c r="CQ33" s="18">
        <v>0</v>
      </c>
      <c r="CR33" s="18">
        <v>1684467.3399999936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3586138.590000195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66407.809999999969</v>
      </c>
      <c r="DW33" s="18">
        <v>0</v>
      </c>
      <c r="DX33" s="18">
        <v>6041032.5000005933</v>
      </c>
      <c r="DY33" s="18">
        <v>0</v>
      </c>
      <c r="DZ33" s="18">
        <v>0</v>
      </c>
      <c r="EA33" s="18">
        <v>0</v>
      </c>
      <c r="EB33" s="18">
        <v>654972.67999999982</v>
      </c>
      <c r="EC33" s="18">
        <v>0</v>
      </c>
      <c r="ED33" s="18">
        <v>0</v>
      </c>
      <c r="EE33" s="18">
        <v>0</v>
      </c>
      <c r="EF33" s="18">
        <v>61914.020000000019</v>
      </c>
      <c r="EG33" s="18">
        <v>0</v>
      </c>
      <c r="EH33" s="18">
        <v>240391.86000000019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18548.75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-10625.329999999994</v>
      </c>
      <c r="EY33" s="18">
        <v>0</v>
      </c>
      <c r="EZ33" s="18">
        <v>220565693.48000023</v>
      </c>
      <c r="FA33" s="18">
        <v>0</v>
      </c>
      <c r="FB33" s="18">
        <v>0</v>
      </c>
      <c r="FC33" s="18">
        <v>0</v>
      </c>
      <c r="FD33" s="18">
        <v>2949626.9599999958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90000</v>
      </c>
      <c r="FK33" s="18">
        <v>0</v>
      </c>
      <c r="FL33" s="18">
        <v>8789.58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23827723.419999804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3656589752.3702064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72873725.650000006</v>
      </c>
      <c r="E34" s="19">
        <v>0</v>
      </c>
      <c r="F34" s="18">
        <v>27777481.539999999</v>
      </c>
      <c r="G34" s="18">
        <v>0</v>
      </c>
      <c r="H34" s="18">
        <v>45096244.110000007</v>
      </c>
      <c r="I34" s="18">
        <v>0</v>
      </c>
      <c r="J34" s="18">
        <v>0</v>
      </c>
      <c r="K34" s="18">
        <v>0</v>
      </c>
      <c r="L34" s="18">
        <v>365875289.22000003</v>
      </c>
      <c r="M34" s="18">
        <v>0</v>
      </c>
      <c r="N34" s="18">
        <v>39981446.359999999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243611060.03</v>
      </c>
      <c r="AA34" s="18">
        <v>0</v>
      </c>
      <c r="AB34" s="18">
        <v>0</v>
      </c>
      <c r="AC34" s="18">
        <v>0</v>
      </c>
      <c r="AD34" s="18">
        <v>33937367.299999997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444614.72</v>
      </c>
      <c r="AK34" s="18">
        <v>0</v>
      </c>
      <c r="AL34" s="18">
        <v>0</v>
      </c>
      <c r="AM34" s="18">
        <v>0</v>
      </c>
      <c r="AN34" s="18">
        <v>16472950.51</v>
      </c>
      <c r="AO34" s="18">
        <v>0</v>
      </c>
      <c r="AP34" s="18">
        <v>160042622.30000001</v>
      </c>
      <c r="AQ34" s="18">
        <v>0</v>
      </c>
      <c r="AR34" s="18">
        <v>0</v>
      </c>
      <c r="AS34" s="18">
        <v>0</v>
      </c>
      <c r="AT34" s="18">
        <v>137990291.40000004</v>
      </c>
      <c r="AU34" s="18">
        <v>0</v>
      </c>
      <c r="AV34" s="18">
        <v>23161750.580000006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8291060.8299999991</v>
      </c>
      <c r="BC34" s="18">
        <v>0</v>
      </c>
      <c r="BD34" s="18">
        <v>26900505.460000005</v>
      </c>
      <c r="BE34" s="18">
        <v>0</v>
      </c>
      <c r="BF34" s="18">
        <v>0</v>
      </c>
      <c r="BG34" s="18">
        <v>0</v>
      </c>
      <c r="BH34" s="18">
        <v>-391074.08</v>
      </c>
      <c r="BI34" s="18">
        <v>0</v>
      </c>
      <c r="BJ34" s="18">
        <v>0</v>
      </c>
      <c r="BK34" s="18">
        <v>0</v>
      </c>
      <c r="BL34" s="18">
        <v>27954849.199999999</v>
      </c>
      <c r="BM34" s="18">
        <v>0</v>
      </c>
      <c r="BN34" s="18">
        <v>0</v>
      </c>
      <c r="BO34" s="18">
        <v>0</v>
      </c>
      <c r="BP34" s="18">
        <v>1500</v>
      </c>
      <c r="BQ34" s="18">
        <v>0</v>
      </c>
      <c r="BR34" s="18">
        <v>8900.51</v>
      </c>
      <c r="BS34" s="18">
        <v>0</v>
      </c>
      <c r="BT34" s="18">
        <v>0</v>
      </c>
      <c r="BU34" s="18">
        <v>0</v>
      </c>
      <c r="BV34" s="18">
        <v>248644149.00000006</v>
      </c>
      <c r="BW34" s="18">
        <v>0</v>
      </c>
      <c r="BX34" s="18">
        <v>10327634.17</v>
      </c>
      <c r="BY34" s="18">
        <v>0</v>
      </c>
      <c r="BZ34" s="18">
        <v>14020.08</v>
      </c>
      <c r="CA34" s="18">
        <v>0</v>
      </c>
      <c r="CB34" s="18">
        <v>20396663.98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466611730.20000005</v>
      </c>
      <c r="CK34" s="18">
        <v>0</v>
      </c>
      <c r="CL34" s="18">
        <v>15807764.609999999</v>
      </c>
      <c r="CM34" s="18">
        <v>0</v>
      </c>
      <c r="CN34" s="18">
        <v>10697451.140000001</v>
      </c>
      <c r="CO34" s="18">
        <v>0</v>
      </c>
      <c r="CP34" s="18">
        <v>0</v>
      </c>
      <c r="CQ34" s="18">
        <v>0</v>
      </c>
      <c r="CR34" s="18">
        <v>2023549.6300000004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95394651.960000008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6062519.7599999998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5391083.879999999</v>
      </c>
      <c r="DY34" s="18">
        <v>0</v>
      </c>
      <c r="DZ34" s="18">
        <v>0</v>
      </c>
      <c r="EA34" s="18">
        <v>0</v>
      </c>
      <c r="EB34" s="18">
        <v>17213287.570000004</v>
      </c>
      <c r="EC34" s="18">
        <v>0</v>
      </c>
      <c r="ED34" s="18">
        <v>2939271.55</v>
      </c>
      <c r="EE34" s="18">
        <v>0</v>
      </c>
      <c r="EF34" s="18">
        <v>1319529.53</v>
      </c>
      <c r="EG34" s="18">
        <v>0</v>
      </c>
      <c r="EH34" s="18">
        <v>1647834575.6600001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66124798.269999996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495209.84</v>
      </c>
      <c r="FO34" s="18">
        <v>0</v>
      </c>
      <c r="FP34" s="19">
        <v>25327325.390000001</v>
      </c>
      <c r="FQ34" s="19">
        <v>0</v>
      </c>
      <c r="FR34" s="18">
        <v>881581.78000000119</v>
      </c>
      <c r="FS34" s="18">
        <v>0</v>
      </c>
      <c r="FT34" s="18">
        <v>24445743.609999999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146408892.53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3946190968.7400002</v>
      </c>
      <c r="HW34" s="18">
        <v>0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38555176.920000002</v>
      </c>
      <c r="E35" s="19">
        <v>0</v>
      </c>
      <c r="F35" s="18">
        <v>10064688.92</v>
      </c>
      <c r="G35" s="18">
        <v>0</v>
      </c>
      <c r="H35" s="18">
        <v>10955639</v>
      </c>
      <c r="I35" s="18">
        <v>0</v>
      </c>
      <c r="J35" s="18">
        <v>17534849</v>
      </c>
      <c r="K35" s="18">
        <v>0</v>
      </c>
      <c r="L35" s="18">
        <v>0</v>
      </c>
      <c r="M35" s="18">
        <v>0</v>
      </c>
      <c r="N35" s="18">
        <v>36924676.25</v>
      </c>
      <c r="O35" s="18">
        <v>0</v>
      </c>
      <c r="P35" s="18">
        <v>45001153.010000005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45932123.019999996</v>
      </c>
      <c r="AA35" s="18">
        <v>0</v>
      </c>
      <c r="AB35" s="18">
        <v>0</v>
      </c>
      <c r="AC35" s="18">
        <v>0</v>
      </c>
      <c r="AD35" s="18">
        <v>649262.19000000006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678770591.26000011</v>
      </c>
      <c r="AK35" s="18">
        <v>0</v>
      </c>
      <c r="AL35" s="18">
        <v>1491081</v>
      </c>
      <c r="AM35" s="18">
        <v>0</v>
      </c>
      <c r="AN35" s="18">
        <v>51934827.370000005</v>
      </c>
      <c r="AO35" s="18">
        <v>0</v>
      </c>
      <c r="AP35" s="18">
        <v>367960828.65999979</v>
      </c>
      <c r="AQ35" s="18">
        <v>0</v>
      </c>
      <c r="AR35" s="18">
        <v>7967522.540000001</v>
      </c>
      <c r="AS35" s="18">
        <v>0</v>
      </c>
      <c r="AT35" s="18">
        <v>21230041.129999999</v>
      </c>
      <c r="AU35" s="18">
        <v>0</v>
      </c>
      <c r="AV35" s="18">
        <v>13663830.74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800596.93</v>
      </c>
      <c r="BC35" s="18">
        <v>0</v>
      </c>
      <c r="BD35" s="18">
        <v>3048674.8400000003</v>
      </c>
      <c r="BE35" s="18">
        <v>0</v>
      </c>
      <c r="BF35" s="18">
        <v>0</v>
      </c>
      <c r="BG35" s="18">
        <v>0</v>
      </c>
      <c r="BH35" s="18">
        <v>105001.85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692599.34</v>
      </c>
      <c r="BQ35" s="18">
        <v>0</v>
      </c>
      <c r="BR35" s="18">
        <v>207464</v>
      </c>
      <c r="BS35" s="18">
        <v>0</v>
      </c>
      <c r="BT35" s="18">
        <v>0</v>
      </c>
      <c r="BU35" s="18">
        <v>0</v>
      </c>
      <c r="BV35" s="18">
        <v>8032205.1399999997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68656.740000000005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70895773.629999995</v>
      </c>
      <c r="CK35" s="18">
        <v>0</v>
      </c>
      <c r="CL35" s="18">
        <v>4211959.09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9277017.5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31194330.389999997</v>
      </c>
      <c r="EC35" s="18">
        <v>0</v>
      </c>
      <c r="ED35" s="18">
        <v>15812.270000000002</v>
      </c>
      <c r="EE35" s="18">
        <v>0</v>
      </c>
      <c r="EF35" s="18">
        <v>32574696.169999998</v>
      </c>
      <c r="EG35" s="18">
        <v>0</v>
      </c>
      <c r="EH35" s="18">
        <v>5830557.8100000005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376837969.18999994</v>
      </c>
      <c r="FQ35" s="19">
        <v>0</v>
      </c>
      <c r="FR35" s="18">
        <v>0</v>
      </c>
      <c r="FS35" s="18">
        <v>0</v>
      </c>
      <c r="FT35" s="18">
        <v>9356573.6999999993</v>
      </c>
      <c r="FU35" s="18">
        <v>0</v>
      </c>
      <c r="FV35" s="19">
        <v>367481395.48999995</v>
      </c>
      <c r="FW35" s="19">
        <v>0</v>
      </c>
      <c r="FX35" s="18">
        <v>0</v>
      </c>
      <c r="FY35" s="18">
        <v>0</v>
      </c>
      <c r="FZ35" s="18">
        <v>367481395.48999995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31089427.350000001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1884963856.3300002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174356537.50000003</v>
      </c>
      <c r="AE36" s="18">
        <v>179083307.73999998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388672725.82000005</v>
      </c>
      <c r="CA36" s="18">
        <v>775648703.16000009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563029263.32000005</v>
      </c>
      <c r="HW36" s="18">
        <v>954732010.9000001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1859738962.189961</v>
      </c>
      <c r="E37" s="19">
        <v>18195914.73999995</v>
      </c>
      <c r="F37" s="18">
        <v>153260118.56997001</v>
      </c>
      <c r="G37" s="18">
        <v>4998923.60999995</v>
      </c>
      <c r="H37" s="18">
        <v>1272477875.5799899</v>
      </c>
      <c r="I37" s="18">
        <v>11327021.51</v>
      </c>
      <c r="J37" s="18">
        <v>434000968.04000098</v>
      </c>
      <c r="K37" s="18">
        <v>1869969.62</v>
      </c>
      <c r="L37" s="18">
        <v>4600902.87</v>
      </c>
      <c r="M37" s="18">
        <v>40065.449999999997</v>
      </c>
      <c r="N37" s="18">
        <v>55741827.049999997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189608900.63</v>
      </c>
      <c r="AA37" s="18">
        <v>1269756.8500000001</v>
      </c>
      <c r="AB37" s="18">
        <v>965507.84</v>
      </c>
      <c r="AC37" s="18">
        <v>0</v>
      </c>
      <c r="AD37" s="18">
        <v>17910782.899999999</v>
      </c>
      <c r="AE37" s="18">
        <v>35718.89</v>
      </c>
      <c r="AF37" s="18">
        <v>0</v>
      </c>
      <c r="AG37" s="18">
        <v>0</v>
      </c>
      <c r="AH37" s="18">
        <v>0</v>
      </c>
      <c r="AI37" s="18">
        <v>0</v>
      </c>
      <c r="AJ37" s="18">
        <v>6620734039.8600006</v>
      </c>
      <c r="AK37" s="18">
        <v>5023248.16</v>
      </c>
      <c r="AL37" s="18">
        <v>0</v>
      </c>
      <c r="AM37" s="18">
        <v>0</v>
      </c>
      <c r="AN37" s="18">
        <v>281922085.02999997</v>
      </c>
      <c r="AO37" s="18">
        <v>1700</v>
      </c>
      <c r="AP37" s="18">
        <v>2425314294.6999998</v>
      </c>
      <c r="AQ37" s="18">
        <v>23982273.579999998</v>
      </c>
      <c r="AR37" s="18">
        <v>10800</v>
      </c>
      <c r="AS37" s="18">
        <v>0</v>
      </c>
      <c r="AT37" s="18">
        <v>75743358.5</v>
      </c>
      <c r="AU37" s="18">
        <v>607371.44999999995</v>
      </c>
      <c r="AV37" s="18">
        <v>244457139.84</v>
      </c>
      <c r="AW37" s="18">
        <v>475719.82</v>
      </c>
      <c r="AX37" s="18">
        <v>0</v>
      </c>
      <c r="AY37" s="18">
        <v>0</v>
      </c>
      <c r="AZ37" s="18">
        <v>0</v>
      </c>
      <c r="BA37" s="18">
        <v>0</v>
      </c>
      <c r="BB37" s="18">
        <v>8498526.8100000005</v>
      </c>
      <c r="BC37" s="18">
        <v>263840.90000000002</v>
      </c>
      <c r="BD37" s="18">
        <v>24788867.620000001</v>
      </c>
      <c r="BE37" s="18">
        <v>1233213.45</v>
      </c>
      <c r="BF37" s="18">
        <v>6584040</v>
      </c>
      <c r="BG37" s="18">
        <v>0</v>
      </c>
      <c r="BH37" s="18">
        <v>8721194.1699999999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436642.17</v>
      </c>
      <c r="BQ37" s="18">
        <v>0</v>
      </c>
      <c r="BR37" s="18">
        <v>912546.5</v>
      </c>
      <c r="BS37" s="18">
        <v>0</v>
      </c>
      <c r="BT37" s="18">
        <v>0</v>
      </c>
      <c r="BU37" s="18">
        <v>0</v>
      </c>
      <c r="BV37" s="18">
        <v>143289150.03</v>
      </c>
      <c r="BW37" s="18">
        <v>132655.38</v>
      </c>
      <c r="BX37" s="18">
        <v>0</v>
      </c>
      <c r="BY37" s="18">
        <v>0</v>
      </c>
      <c r="BZ37" s="18">
        <v>0</v>
      </c>
      <c r="CA37" s="18">
        <v>0</v>
      </c>
      <c r="CB37" s="18">
        <v>11624089.68</v>
      </c>
      <c r="CC37" s="18">
        <v>731.04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355845150.95999998</v>
      </c>
      <c r="DE37" s="18">
        <v>8275424.21</v>
      </c>
      <c r="DF37" s="18">
        <v>-3002.8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940224.72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18423939.510000002</v>
      </c>
      <c r="DY37" s="18">
        <v>73204.03</v>
      </c>
      <c r="DZ37" s="18">
        <v>0</v>
      </c>
      <c r="EA37" s="18">
        <v>0</v>
      </c>
      <c r="EB37" s="18">
        <v>628784132.64999998</v>
      </c>
      <c r="EC37" s="18">
        <v>480565.12</v>
      </c>
      <c r="ED37" s="18">
        <v>13000089.43</v>
      </c>
      <c r="EE37" s="18">
        <v>0</v>
      </c>
      <c r="EF37" s="18">
        <v>19665109.280000001</v>
      </c>
      <c r="EG37" s="18">
        <v>283466.21000000002</v>
      </c>
      <c r="EH37" s="18">
        <v>107796057.14</v>
      </c>
      <c r="EI37" s="18">
        <v>1334227.8999999999</v>
      </c>
      <c r="EJ37" s="18">
        <v>0</v>
      </c>
      <c r="EK37" s="18">
        <v>0</v>
      </c>
      <c r="EL37" s="18">
        <v>0</v>
      </c>
      <c r="EM37" s="18">
        <v>0</v>
      </c>
      <c r="EN37" s="18">
        <v>105827611.34999999</v>
      </c>
      <c r="EO37" s="18">
        <v>89042.880000000005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440312.78</v>
      </c>
      <c r="EY37" s="18">
        <v>0</v>
      </c>
      <c r="EZ37" s="18">
        <v>90928570.530000001</v>
      </c>
      <c r="FA37" s="18">
        <v>0</v>
      </c>
      <c r="FB37" s="18">
        <v>0</v>
      </c>
      <c r="FC37" s="18">
        <v>0</v>
      </c>
      <c r="FD37" s="18">
        <v>167773.16</v>
      </c>
      <c r="FE37" s="18">
        <v>0</v>
      </c>
      <c r="FF37" s="18">
        <v>5281998.21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658353484.13011098</v>
      </c>
      <c r="FQ37" s="19">
        <v>32268.75</v>
      </c>
      <c r="FR37" s="18">
        <v>2500</v>
      </c>
      <c r="FS37" s="18">
        <v>0</v>
      </c>
      <c r="FT37" s="18">
        <v>0</v>
      </c>
      <c r="FU37" s="18">
        <v>0</v>
      </c>
      <c r="FV37" s="19">
        <v>138153889.79999998</v>
      </c>
      <c r="FW37" s="19">
        <v>0</v>
      </c>
      <c r="FX37" s="18">
        <v>9631757.7799999993</v>
      </c>
      <c r="FY37" s="18">
        <v>0</v>
      </c>
      <c r="FZ37" s="18">
        <v>128522132.02</v>
      </c>
      <c r="GA37" s="18">
        <v>0</v>
      </c>
      <c r="GB37" s="19">
        <v>520197094.33011103</v>
      </c>
      <c r="GC37" s="19">
        <v>32268.75</v>
      </c>
      <c r="GD37" s="18">
        <v>0</v>
      </c>
      <c r="GE37" s="18">
        <v>0</v>
      </c>
      <c r="GF37" s="18">
        <v>520197094.33011103</v>
      </c>
      <c r="GG37" s="18">
        <v>32268.75</v>
      </c>
      <c r="GH37" s="18">
        <v>9790837.1300000008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13996845946.570074</v>
      </c>
      <c r="HW37" s="18">
        <v>61830408.809999958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204813697.87</v>
      </c>
      <c r="E38" s="19">
        <v>0</v>
      </c>
      <c r="F38" s="18">
        <v>175670783</v>
      </c>
      <c r="G38" s="18">
        <v>0</v>
      </c>
      <c r="H38" s="18">
        <v>29142914.870000001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359810986.74000001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6153519830</v>
      </c>
      <c r="AK38" s="18">
        <v>0</v>
      </c>
      <c r="AL38" s="18">
        <v>0</v>
      </c>
      <c r="AM38" s="18">
        <v>0</v>
      </c>
      <c r="AN38" s="18">
        <v>206584308.72</v>
      </c>
      <c r="AO38" s="18">
        <v>0</v>
      </c>
      <c r="AP38" s="18">
        <v>1268972378.6900001</v>
      </c>
      <c r="AQ38" s="18">
        <v>0</v>
      </c>
      <c r="AR38" s="18">
        <v>0</v>
      </c>
      <c r="AS38" s="18">
        <v>0</v>
      </c>
      <c r="AT38" s="18">
        <v>509480.81</v>
      </c>
      <c r="AU38" s="18">
        <v>0</v>
      </c>
      <c r="AV38" s="18">
        <v>1214712.1499999999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6863901.1299999999</v>
      </c>
      <c r="BC38" s="18">
        <v>0</v>
      </c>
      <c r="BD38" s="18">
        <v>8136140.75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232018.88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143168931.84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11102412.34</v>
      </c>
      <c r="DY38" s="18">
        <v>0</v>
      </c>
      <c r="DZ38" s="18">
        <v>0</v>
      </c>
      <c r="EA38" s="18">
        <v>0</v>
      </c>
      <c r="EB38" s="18">
        <v>529381.86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3826284.67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264843864.00999999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264843864.00999999</v>
      </c>
      <c r="FW38" s="19">
        <v>0</v>
      </c>
      <c r="FX38" s="18">
        <v>3877681.29</v>
      </c>
      <c r="FY38" s="18">
        <v>0</v>
      </c>
      <c r="FZ38" s="18">
        <v>260966182.72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1932860.05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8636061190.5100002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28633108.630000003</v>
      </c>
      <c r="E39" s="19">
        <v>0</v>
      </c>
      <c r="F39" s="18">
        <v>4288682.6100000003</v>
      </c>
      <c r="G39" s="18">
        <v>0</v>
      </c>
      <c r="H39" s="18">
        <v>14932481.560000001</v>
      </c>
      <c r="I39" s="18">
        <v>0</v>
      </c>
      <c r="J39" s="18">
        <v>9411944.4600000009</v>
      </c>
      <c r="K39" s="18">
        <v>0</v>
      </c>
      <c r="L39" s="18">
        <v>3374107.2499999995</v>
      </c>
      <c r="M39" s="18">
        <v>0</v>
      </c>
      <c r="N39" s="18">
        <v>119171678.67</v>
      </c>
      <c r="O39" s="18">
        <v>0</v>
      </c>
      <c r="P39" s="18">
        <v>0</v>
      </c>
      <c r="Q39" s="18">
        <v>0</v>
      </c>
      <c r="R39" s="18">
        <v>44580862.350000001</v>
      </c>
      <c r="S39" s="18">
        <v>0</v>
      </c>
      <c r="T39" s="18">
        <v>0</v>
      </c>
      <c r="U39" s="18">
        <v>0</v>
      </c>
      <c r="V39" s="18">
        <v>5079976.91</v>
      </c>
      <c r="W39" s="18">
        <v>0</v>
      </c>
      <c r="X39" s="18">
        <v>11235841.879999999</v>
      </c>
      <c r="Y39" s="18">
        <v>0</v>
      </c>
      <c r="Z39" s="18">
        <v>20734914.59</v>
      </c>
      <c r="AA39" s="18">
        <v>0</v>
      </c>
      <c r="AB39" s="18">
        <v>0</v>
      </c>
      <c r="AC39" s="18">
        <v>0</v>
      </c>
      <c r="AD39" s="18">
        <v>2094396.1600000001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11229431396.470001</v>
      </c>
      <c r="AK39" s="18">
        <v>0</v>
      </c>
      <c r="AL39" s="18">
        <v>736481.41999999993</v>
      </c>
      <c r="AM39" s="18">
        <v>0</v>
      </c>
      <c r="AN39" s="18">
        <v>475571025.50999999</v>
      </c>
      <c r="AO39" s="18">
        <v>0</v>
      </c>
      <c r="AP39" s="18">
        <v>1613812607.24</v>
      </c>
      <c r="AQ39" s="18">
        <v>0</v>
      </c>
      <c r="AR39" s="18">
        <v>0</v>
      </c>
      <c r="AS39" s="18">
        <v>0</v>
      </c>
      <c r="AT39" s="18">
        <v>33150847.590000004</v>
      </c>
      <c r="AU39" s="18">
        <v>0</v>
      </c>
      <c r="AV39" s="18">
        <v>14850136.899999999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598510.03</v>
      </c>
      <c r="BC39" s="18">
        <v>0</v>
      </c>
      <c r="BD39" s="18">
        <v>1690265.8399999999</v>
      </c>
      <c r="BE39" s="18">
        <v>0</v>
      </c>
      <c r="BF39" s="18">
        <v>0</v>
      </c>
      <c r="BG39" s="18">
        <v>0</v>
      </c>
      <c r="BH39" s="18">
        <v>1309582.97</v>
      </c>
      <c r="BI39" s="18">
        <v>0</v>
      </c>
      <c r="BJ39" s="18">
        <v>188597.9700000002</v>
      </c>
      <c r="BK39" s="18">
        <v>0</v>
      </c>
      <c r="BL39" s="18">
        <v>1014831.0300000003</v>
      </c>
      <c r="BM39" s="18">
        <v>0</v>
      </c>
      <c r="BN39" s="18">
        <v>0</v>
      </c>
      <c r="BO39" s="18">
        <v>0</v>
      </c>
      <c r="BP39" s="18">
        <v>1786464.6900000002</v>
      </c>
      <c r="BQ39" s="18">
        <v>0</v>
      </c>
      <c r="BR39" s="18">
        <v>99251.5</v>
      </c>
      <c r="BS39" s="18">
        <v>0</v>
      </c>
      <c r="BT39" s="18">
        <v>0</v>
      </c>
      <c r="BU39" s="18">
        <v>0</v>
      </c>
      <c r="BV39" s="18">
        <v>910873.21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7875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113453356.80000004</v>
      </c>
      <c r="CK39" s="18">
        <v>0</v>
      </c>
      <c r="CL39" s="18">
        <v>753778.80000000075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758815.41000000015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26700896.5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153729.47999999998</v>
      </c>
      <c r="DW39" s="18">
        <v>0</v>
      </c>
      <c r="DX39" s="18">
        <v>31440412.459999997</v>
      </c>
      <c r="DY39" s="18">
        <v>0</v>
      </c>
      <c r="DZ39" s="18">
        <v>0</v>
      </c>
      <c r="EA39" s="18">
        <v>0</v>
      </c>
      <c r="EB39" s="18">
        <v>109528695.03999999</v>
      </c>
      <c r="EC39" s="18">
        <v>0</v>
      </c>
      <c r="ED39" s="18">
        <v>17138625.939999998</v>
      </c>
      <c r="EE39" s="18">
        <v>0</v>
      </c>
      <c r="EF39" s="18">
        <v>90957914.460000008</v>
      </c>
      <c r="EG39" s="18">
        <v>0</v>
      </c>
      <c r="EH39" s="18">
        <v>9319991.9000000004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26125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19572.320000000007</v>
      </c>
      <c r="EY39" s="18">
        <v>0</v>
      </c>
      <c r="EZ39" s="18">
        <v>35476440.700000003</v>
      </c>
      <c r="FA39" s="18">
        <v>0</v>
      </c>
      <c r="FB39" s="18">
        <v>0</v>
      </c>
      <c r="FC39" s="18">
        <v>0</v>
      </c>
      <c r="FD39" s="18">
        <v>7864901.8700000001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-5506.2</v>
      </c>
      <c r="FM39" s="18">
        <v>0</v>
      </c>
      <c r="FN39" s="18">
        <v>0</v>
      </c>
      <c r="FO39" s="18">
        <v>0</v>
      </c>
      <c r="FP39" s="19">
        <v>22300502.759999998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22300502.759999998</v>
      </c>
      <c r="FW39" s="19">
        <v>0</v>
      </c>
      <c r="FX39" s="18">
        <v>0</v>
      </c>
      <c r="FY39" s="18">
        <v>0</v>
      </c>
      <c r="FZ39" s="18">
        <v>22300502.759999998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54674471.610000007</v>
      </c>
      <c r="GI39" s="18">
        <v>0</v>
      </c>
      <c r="GJ39" s="18">
        <v>977212766.03000009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15107839124.690001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17114079.579999998</v>
      </c>
      <c r="E40" s="19">
        <v>0</v>
      </c>
      <c r="F40" s="18">
        <v>1752522.9</v>
      </c>
      <c r="G40" s="18">
        <v>0</v>
      </c>
      <c r="H40" s="18">
        <v>7905964.6399999997</v>
      </c>
      <c r="I40" s="18">
        <v>0</v>
      </c>
      <c r="J40" s="18">
        <v>7455592.04</v>
      </c>
      <c r="K40" s="18">
        <v>0</v>
      </c>
      <c r="L40" s="18">
        <v>330628.59999999998</v>
      </c>
      <c r="M40" s="18">
        <v>0</v>
      </c>
      <c r="N40" s="18">
        <v>21893646.300000001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47534861.5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86822520.640000001</v>
      </c>
      <c r="AO40" s="18">
        <v>0</v>
      </c>
      <c r="AP40" s="18">
        <v>428441711.77999997</v>
      </c>
      <c r="AQ40" s="18">
        <v>0</v>
      </c>
      <c r="AR40" s="18">
        <v>24158426.949999999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250495.47</v>
      </c>
      <c r="BC40" s="18">
        <v>0</v>
      </c>
      <c r="BD40" s="18">
        <v>315227.63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103503074.52</v>
      </c>
      <c r="CK40" s="18">
        <v>0</v>
      </c>
      <c r="CL40" s="18">
        <v>2069642.21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10342972.949999999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27142941.620000001</v>
      </c>
      <c r="DY40" s="18">
        <v>0</v>
      </c>
      <c r="DZ40" s="18">
        <v>0</v>
      </c>
      <c r="EA40" s="18">
        <v>0</v>
      </c>
      <c r="EB40" s="18">
        <v>1209012.01</v>
      </c>
      <c r="EC40" s="18">
        <v>0</v>
      </c>
      <c r="ED40" s="18">
        <v>0</v>
      </c>
      <c r="EE40" s="18">
        <v>0</v>
      </c>
      <c r="EF40" s="18">
        <v>2798827.03</v>
      </c>
      <c r="EG40" s="18">
        <v>0</v>
      </c>
      <c r="EH40" s="18">
        <v>835372.31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3261745.68</v>
      </c>
      <c r="GI40" s="18">
        <v>0</v>
      </c>
      <c r="GJ40" s="18">
        <v>45199.14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778070385.91999996</v>
      </c>
      <c r="HW40" s="18">
        <v>0</v>
      </c>
    </row>
    <row r="41" spans="1:231" ht="12.75" customHeight="1">
      <c r="A41" s="55" t="s">
        <v>215</v>
      </c>
      <c r="B41" s="17">
        <v>1048</v>
      </c>
      <c r="C41" s="56" t="s">
        <v>147</v>
      </c>
      <c r="D41" s="19">
        <v>128703671.72000277</v>
      </c>
      <c r="E41" s="19">
        <v>0</v>
      </c>
      <c r="F41" s="18">
        <v>59328288.290002301</v>
      </c>
      <c r="G41" s="18">
        <v>0</v>
      </c>
      <c r="H41" s="18">
        <v>25426701.800000086</v>
      </c>
      <c r="I41" s="18">
        <v>0</v>
      </c>
      <c r="J41" s="18">
        <v>43948681.630000383</v>
      </c>
      <c r="K41" s="18">
        <v>0</v>
      </c>
      <c r="L41" s="18">
        <v>0</v>
      </c>
      <c r="M41" s="18">
        <v>0</v>
      </c>
      <c r="N41" s="18">
        <v>129962727.90999945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5342929.0599999987</v>
      </c>
      <c r="AA41" s="18">
        <v>0</v>
      </c>
      <c r="AB41" s="18">
        <v>0</v>
      </c>
      <c r="AC41" s="18">
        <v>0</v>
      </c>
      <c r="AD41" s="18">
        <v>1097856.93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3074600729.7502446</v>
      </c>
      <c r="AK41" s="18">
        <v>0</v>
      </c>
      <c r="AL41" s="18">
        <v>0</v>
      </c>
      <c r="AM41" s="18">
        <v>0</v>
      </c>
      <c r="AN41" s="18">
        <v>236430308.63999844</v>
      </c>
      <c r="AO41" s="18">
        <v>0</v>
      </c>
      <c r="AP41" s="18">
        <v>2084069278.1999681</v>
      </c>
      <c r="AQ41" s="18">
        <v>0</v>
      </c>
      <c r="AR41" s="18">
        <v>0</v>
      </c>
      <c r="AS41" s="18">
        <v>0</v>
      </c>
      <c r="AT41" s="18">
        <v>8502128.0999999959</v>
      </c>
      <c r="AU41" s="18">
        <v>0</v>
      </c>
      <c r="AV41" s="18">
        <v>6548527.7099951906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4088871.4100000146</v>
      </c>
      <c r="BC41" s="18">
        <v>0</v>
      </c>
      <c r="BD41" s="18">
        <v>7125982.290000164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3642595.87</v>
      </c>
      <c r="BK41" s="18">
        <v>0</v>
      </c>
      <c r="BL41" s="18">
        <v>10183516.870000001</v>
      </c>
      <c r="BM41" s="18">
        <v>0</v>
      </c>
      <c r="BN41" s="18">
        <v>47670.04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39340.739999999962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383729.2699999999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954390910.369964</v>
      </c>
      <c r="CK41" s="18">
        <v>0</v>
      </c>
      <c r="CL41" s="18">
        <v>49138206.509998947</v>
      </c>
      <c r="CM41" s="18">
        <v>0</v>
      </c>
      <c r="CN41" s="18">
        <v>18601357.170001306</v>
      </c>
      <c r="CO41" s="18">
        <v>0</v>
      </c>
      <c r="CP41" s="18">
        <v>0</v>
      </c>
      <c r="CQ41" s="18">
        <v>0</v>
      </c>
      <c r="CR41" s="18">
        <v>391529386.22999519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951677853.27996087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8496.2599999993745</v>
      </c>
      <c r="DU41" s="18">
        <v>0</v>
      </c>
      <c r="DV41" s="18">
        <v>0</v>
      </c>
      <c r="DW41" s="18">
        <v>0</v>
      </c>
      <c r="DX41" s="18">
        <v>317238512.36977106</v>
      </c>
      <c r="DY41" s="18">
        <v>0</v>
      </c>
      <c r="DZ41" s="18">
        <v>0</v>
      </c>
      <c r="EA41" s="18">
        <v>0</v>
      </c>
      <c r="EB41" s="18">
        <v>90797228.279999852</v>
      </c>
      <c r="EC41" s="18">
        <v>0</v>
      </c>
      <c r="ED41" s="18">
        <v>0</v>
      </c>
      <c r="EE41" s="18">
        <v>0</v>
      </c>
      <c r="EF41" s="18">
        <v>877725.4700000002</v>
      </c>
      <c r="EG41" s="18">
        <v>0</v>
      </c>
      <c r="EH41" s="18">
        <v>75966203.059999809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39340.739999999962</v>
      </c>
      <c r="EO41" s="18">
        <v>0</v>
      </c>
      <c r="EP41" s="18">
        <v>0</v>
      </c>
      <c r="EQ41" s="18">
        <v>0</v>
      </c>
      <c r="ER41" s="18">
        <v>265667.07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23481191.850000005</v>
      </c>
      <c r="EY41" s="18">
        <v>0</v>
      </c>
      <c r="EZ41" s="18">
        <v>770073578.55000293</v>
      </c>
      <c r="FA41" s="18">
        <v>0</v>
      </c>
      <c r="FB41" s="18">
        <v>1276224.81</v>
      </c>
      <c r="FC41" s="18">
        <v>0</v>
      </c>
      <c r="FD41" s="18">
        <v>148273472.31999993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2661841.65</v>
      </c>
      <c r="FK41" s="18">
        <v>0</v>
      </c>
      <c r="FL41" s="18">
        <v>72113680.439999968</v>
      </c>
      <c r="FM41" s="18">
        <v>0</v>
      </c>
      <c r="FN41" s="18">
        <v>0</v>
      </c>
      <c r="FO41" s="18">
        <v>0</v>
      </c>
      <c r="FP41" s="19">
        <v>287542335.06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281643994.94</v>
      </c>
      <c r="FW41" s="19">
        <v>0</v>
      </c>
      <c r="FX41" s="18">
        <v>0</v>
      </c>
      <c r="FY41" s="18">
        <v>0</v>
      </c>
      <c r="FZ41" s="18">
        <v>281643994.94</v>
      </c>
      <c r="GA41" s="18">
        <v>0</v>
      </c>
      <c r="GB41" s="19">
        <v>5898340.1200000001</v>
      </c>
      <c r="GC41" s="19">
        <v>0</v>
      </c>
      <c r="GD41" s="18">
        <v>0</v>
      </c>
      <c r="GE41" s="18">
        <v>0</v>
      </c>
      <c r="GF41" s="18">
        <v>5898340.1200000001</v>
      </c>
      <c r="GG41" s="18">
        <v>0</v>
      </c>
      <c r="GH41" s="18">
        <v>226393.94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9856949469.9399014</v>
      </c>
      <c r="HW41" s="18">
        <v>0</v>
      </c>
    </row>
    <row r="42" spans="1:231" ht="12.75" customHeight="1">
      <c r="A42" s="55" t="s">
        <v>217</v>
      </c>
      <c r="B42" s="17">
        <v>1049</v>
      </c>
      <c r="C42" s="56" t="s">
        <v>147</v>
      </c>
      <c r="D42" s="19">
        <v>10243623.869999941</v>
      </c>
      <c r="E42" s="19">
        <v>0</v>
      </c>
      <c r="F42" s="18">
        <v>5747968.1299999533</v>
      </c>
      <c r="G42" s="18">
        <v>0</v>
      </c>
      <c r="H42" s="18">
        <v>0</v>
      </c>
      <c r="I42" s="18">
        <v>0</v>
      </c>
      <c r="J42" s="18">
        <v>4495655.7399999872</v>
      </c>
      <c r="K42" s="18">
        <v>0</v>
      </c>
      <c r="L42" s="18">
        <v>86.02</v>
      </c>
      <c r="M42" s="18">
        <v>0</v>
      </c>
      <c r="N42" s="18">
        <v>54002746.06999889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16694901.969999999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1197230244.2070887</v>
      </c>
      <c r="AK42" s="18">
        <v>0</v>
      </c>
      <c r="AL42" s="18">
        <v>28940422.80999985</v>
      </c>
      <c r="AM42" s="18">
        <v>0</v>
      </c>
      <c r="AN42" s="18">
        <v>270021723.60019314</v>
      </c>
      <c r="AO42" s="18">
        <v>0</v>
      </c>
      <c r="AP42" s="18">
        <v>883165416.14997208</v>
      </c>
      <c r="AQ42" s="18">
        <v>0</v>
      </c>
      <c r="AR42" s="18">
        <v>0</v>
      </c>
      <c r="AS42" s="18">
        <v>0</v>
      </c>
      <c r="AT42" s="18">
        <v>534251.53</v>
      </c>
      <c r="AU42" s="18">
        <v>0</v>
      </c>
      <c r="AV42" s="18">
        <v>1947507.2399999991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1263406.279999997</v>
      </c>
      <c r="BC42" s="18">
        <v>0</v>
      </c>
      <c r="BD42" s="18">
        <v>1346171.6100000029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46141.77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49150938.760000341</v>
      </c>
      <c r="CK42" s="18">
        <v>0</v>
      </c>
      <c r="CL42" s="18">
        <v>838897.01000000292</v>
      </c>
      <c r="CM42" s="18">
        <v>0</v>
      </c>
      <c r="CN42" s="18">
        <v>728879.47000000346</v>
      </c>
      <c r="CO42" s="18">
        <v>0</v>
      </c>
      <c r="CP42" s="18">
        <v>0</v>
      </c>
      <c r="CQ42" s="18">
        <v>0</v>
      </c>
      <c r="CR42" s="18">
        <v>729768.36000000336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21185444.689993188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83627599.270003945</v>
      </c>
      <c r="DY42" s="18">
        <v>0</v>
      </c>
      <c r="DZ42" s="18">
        <v>0</v>
      </c>
      <c r="EA42" s="18">
        <v>0</v>
      </c>
      <c r="EB42" s="18">
        <v>880010.35000000137</v>
      </c>
      <c r="EC42" s="18">
        <v>0</v>
      </c>
      <c r="ED42" s="18">
        <v>0</v>
      </c>
      <c r="EE42" s="18">
        <v>0</v>
      </c>
      <c r="EF42" s="18">
        <v>313.37</v>
      </c>
      <c r="EG42" s="18">
        <v>0</v>
      </c>
      <c r="EH42" s="18">
        <v>849783.2400000015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-269.29000000000002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966474.63000000012</v>
      </c>
      <c r="EY42" s="18">
        <v>0</v>
      </c>
      <c r="EZ42" s="18">
        <v>161622956.03999996</v>
      </c>
      <c r="FA42" s="18">
        <v>0</v>
      </c>
      <c r="FB42" s="18">
        <v>0</v>
      </c>
      <c r="FC42" s="18">
        <v>0</v>
      </c>
      <c r="FD42" s="18">
        <v>6870897.0600000033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116050.02</v>
      </c>
      <c r="FM42" s="18">
        <v>0</v>
      </c>
      <c r="FN42" s="18">
        <v>0</v>
      </c>
      <c r="FO42" s="18">
        <v>0</v>
      </c>
      <c r="FP42" s="19">
        <v>91669999.370000094</v>
      </c>
      <c r="FQ42" s="19">
        <v>0</v>
      </c>
      <c r="FR42" s="18">
        <v>0</v>
      </c>
      <c r="FS42" s="18">
        <v>0</v>
      </c>
      <c r="FT42" s="18">
        <v>3674023</v>
      </c>
      <c r="FU42" s="18">
        <v>0</v>
      </c>
      <c r="FV42" s="19">
        <v>87995976.370000094</v>
      </c>
      <c r="FW42" s="19">
        <v>0</v>
      </c>
      <c r="FX42" s="18">
        <v>1117376.6300000004</v>
      </c>
      <c r="FY42" s="18">
        <v>0</v>
      </c>
      <c r="FZ42" s="18">
        <v>86878599.740000099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6727888.7499999823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2891402274.2272501</v>
      </c>
      <c r="HW42" s="18">
        <v>0</v>
      </c>
    </row>
    <row r="43" spans="1:231" ht="12.75" customHeight="1">
      <c r="A43" s="55" t="s">
        <v>219</v>
      </c>
      <c r="B43" s="17">
        <v>1051</v>
      </c>
      <c r="C43" s="56" t="s">
        <v>147</v>
      </c>
      <c r="D43" s="19">
        <v>-1108130.1700000002</v>
      </c>
      <c r="E43" s="19">
        <v>0</v>
      </c>
      <c r="F43" s="18">
        <v>-60323.61</v>
      </c>
      <c r="G43" s="18">
        <v>0</v>
      </c>
      <c r="H43" s="18">
        <v>-1047806.56</v>
      </c>
      <c r="I43" s="18">
        <v>0</v>
      </c>
      <c r="J43" s="18">
        <v>0</v>
      </c>
      <c r="K43" s="18">
        <v>0</v>
      </c>
      <c r="L43" s="18">
        <v>-171.39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-1006276.71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-153964.91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-3901.2599999999998</v>
      </c>
      <c r="AO43" s="18">
        <v>0</v>
      </c>
      <c r="AP43" s="18">
        <v>-139272.04</v>
      </c>
      <c r="AQ43" s="18">
        <v>0</v>
      </c>
      <c r="AR43" s="18">
        <v>-170.95</v>
      </c>
      <c r="AS43" s="18">
        <v>0</v>
      </c>
      <c r="AT43" s="18">
        <v>-63297.789999999994</v>
      </c>
      <c r="AU43" s="18">
        <v>0</v>
      </c>
      <c r="AV43" s="18">
        <v>-201958.57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-204.24</v>
      </c>
      <c r="BC43" s="18">
        <v>0</v>
      </c>
      <c r="BD43" s="18">
        <v>-1389.06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-47367.08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-3947.4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-1692073.8</v>
      </c>
      <c r="CK43" s="18">
        <v>0</v>
      </c>
      <c r="CL43" s="18">
        <v>-3640.35</v>
      </c>
      <c r="CM43" s="18">
        <v>0</v>
      </c>
      <c r="CN43" s="18">
        <v>-862.53</v>
      </c>
      <c r="CO43" s="18">
        <v>0</v>
      </c>
      <c r="CP43" s="18">
        <v>0</v>
      </c>
      <c r="CQ43" s="18">
        <v>0</v>
      </c>
      <c r="CR43" s="18">
        <v>-862.53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-1499.57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-28.240000000000002</v>
      </c>
      <c r="DU43" s="18">
        <v>0</v>
      </c>
      <c r="DV43" s="18">
        <v>0</v>
      </c>
      <c r="DW43" s="18">
        <v>0</v>
      </c>
      <c r="DX43" s="18">
        <v>-105.88999999999999</v>
      </c>
      <c r="DY43" s="18">
        <v>0</v>
      </c>
      <c r="DZ43" s="18">
        <v>0</v>
      </c>
      <c r="EA43" s="18">
        <v>0</v>
      </c>
      <c r="EB43" s="18">
        <v>-1204483.49</v>
      </c>
      <c r="EC43" s="18">
        <v>0</v>
      </c>
      <c r="ED43" s="18">
        <v>0</v>
      </c>
      <c r="EE43" s="18">
        <v>0</v>
      </c>
      <c r="EF43" s="18">
        <v>-161541.48000000001</v>
      </c>
      <c r="EG43" s="18">
        <v>0</v>
      </c>
      <c r="EH43" s="18">
        <v>-5191.84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-5800341.290000001</v>
      </c>
      <c r="HW43" s="18">
        <v>0</v>
      </c>
    </row>
    <row r="44" spans="1:231" ht="12.75" customHeight="1">
      <c r="A44" s="55" t="s">
        <v>221</v>
      </c>
      <c r="B44" s="17">
        <v>1052</v>
      </c>
      <c r="C44" s="56" t="s">
        <v>147</v>
      </c>
      <c r="D44" s="19">
        <v>912702.00999999978</v>
      </c>
      <c r="E44" s="19">
        <v>0</v>
      </c>
      <c r="F44" s="18">
        <v>79363.049999999974</v>
      </c>
      <c r="G44" s="18">
        <v>0</v>
      </c>
      <c r="H44" s="18">
        <v>0</v>
      </c>
      <c r="I44" s="18">
        <v>0</v>
      </c>
      <c r="J44" s="18">
        <v>833338.95999999985</v>
      </c>
      <c r="K44" s="18">
        <v>0</v>
      </c>
      <c r="L44" s="18">
        <v>38509.479999999996</v>
      </c>
      <c r="M44" s="18">
        <v>0</v>
      </c>
      <c r="N44" s="18">
        <v>1678208.3000000012</v>
      </c>
      <c r="O44" s="18">
        <v>0</v>
      </c>
      <c r="P44" s="18">
        <v>0</v>
      </c>
      <c r="Q44" s="18">
        <v>0</v>
      </c>
      <c r="R44" s="18">
        <v>8538490.0799999982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5112211.0899999989</v>
      </c>
      <c r="AA44" s="18">
        <v>0</v>
      </c>
      <c r="AB44" s="18">
        <v>0</v>
      </c>
      <c r="AC44" s="18">
        <v>0</v>
      </c>
      <c r="AD44" s="18">
        <v>276073.5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3709123.2799999942</v>
      </c>
      <c r="AO44" s="18">
        <v>0</v>
      </c>
      <c r="AP44" s="18">
        <v>16607193.530000269</v>
      </c>
      <c r="AQ44" s="18">
        <v>0</v>
      </c>
      <c r="AR44" s="18">
        <v>0</v>
      </c>
      <c r="AS44" s="18">
        <v>0</v>
      </c>
      <c r="AT44" s="18">
        <v>1894797.02</v>
      </c>
      <c r="AU44" s="18">
        <v>0</v>
      </c>
      <c r="AV44" s="18">
        <v>1753898.12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14000.980000000005</v>
      </c>
      <c r="BC44" s="18">
        <v>0</v>
      </c>
      <c r="BD44" s="18">
        <v>262646.14000000007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1996783.76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1180205.5599999998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2371.1300000000006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15895923.560000006</v>
      </c>
      <c r="CK44" s="18">
        <v>0</v>
      </c>
      <c r="CL44" s="18">
        <v>248447.28999999992</v>
      </c>
      <c r="CM44" s="18">
        <v>0</v>
      </c>
      <c r="CN44" s="18">
        <v>112655.49000000002</v>
      </c>
      <c r="CO44" s="18">
        <v>0</v>
      </c>
      <c r="CP44" s="18">
        <v>0</v>
      </c>
      <c r="CQ44" s="18">
        <v>0</v>
      </c>
      <c r="CR44" s="18">
        <v>42742.140000000021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564644.13999999629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360.29999999999995</v>
      </c>
      <c r="DU44" s="18">
        <v>0</v>
      </c>
      <c r="DV44" s="18">
        <v>0</v>
      </c>
      <c r="DW44" s="18">
        <v>0</v>
      </c>
      <c r="DX44" s="18">
        <v>782413.85000000091</v>
      </c>
      <c r="DY44" s="18">
        <v>0</v>
      </c>
      <c r="DZ44" s="18">
        <v>0</v>
      </c>
      <c r="EA44" s="18">
        <v>0</v>
      </c>
      <c r="EB44" s="18">
        <v>6091820.4100000001</v>
      </c>
      <c r="EC44" s="18">
        <v>0</v>
      </c>
      <c r="ED44" s="18">
        <v>152126.26999999999</v>
      </c>
      <c r="EE44" s="18">
        <v>0</v>
      </c>
      <c r="EF44" s="18">
        <v>1167563.56</v>
      </c>
      <c r="EG44" s="18">
        <v>0</v>
      </c>
      <c r="EH44" s="18">
        <v>59638.67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1182062.1300000001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1182062.1300000001</v>
      </c>
      <c r="FW44" s="19">
        <v>0</v>
      </c>
      <c r="FX44" s="18">
        <v>91103.2</v>
      </c>
      <c r="FY44" s="18">
        <v>0</v>
      </c>
      <c r="FZ44" s="18">
        <v>1090958.9300000002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1132852.2100000058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71410464.000000268</v>
      </c>
      <c r="HW44" s="18">
        <v>0</v>
      </c>
    </row>
    <row r="45" spans="1:231" ht="12.75" customHeight="1">
      <c r="A45" s="55" t="s">
        <v>223</v>
      </c>
      <c r="B45" s="17">
        <v>1053</v>
      </c>
      <c r="C45" s="56" t="s">
        <v>147</v>
      </c>
      <c r="D45" s="19">
        <v>10864485.75</v>
      </c>
      <c r="E45" s="19">
        <v>0</v>
      </c>
      <c r="F45" s="18">
        <v>10864485.75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238182249.56999999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9603485264.2299995</v>
      </c>
      <c r="AK45" s="18">
        <v>0</v>
      </c>
      <c r="AL45" s="18">
        <v>0</v>
      </c>
      <c r="AM45" s="18">
        <v>0</v>
      </c>
      <c r="AN45" s="18">
        <v>203802262.19999999</v>
      </c>
      <c r="AO45" s="18">
        <v>0</v>
      </c>
      <c r="AP45" s="18">
        <v>3505207435.1900001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7987195.9450000003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92693.87</v>
      </c>
      <c r="BC45" s="18">
        <v>0</v>
      </c>
      <c r="BD45" s="18">
        <v>1430545.3900000001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83304895.669999987</v>
      </c>
      <c r="CK45" s="18">
        <v>0</v>
      </c>
      <c r="CL45" s="18">
        <v>435500.37000000005</v>
      </c>
      <c r="CM45" s="18">
        <v>0</v>
      </c>
      <c r="CN45" s="18">
        <v>1302972.8099999998</v>
      </c>
      <c r="CO45" s="18">
        <v>0</v>
      </c>
      <c r="CP45" s="18">
        <v>0</v>
      </c>
      <c r="CQ45" s="18">
        <v>0</v>
      </c>
      <c r="CR45" s="18">
        <v>618861.66999999993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510752330.9799999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435500.37</v>
      </c>
      <c r="DU45" s="18">
        <v>0</v>
      </c>
      <c r="DV45" s="18">
        <v>0</v>
      </c>
      <c r="DW45" s="18">
        <v>0</v>
      </c>
      <c r="DX45" s="18">
        <v>507121481.41000003</v>
      </c>
      <c r="DY45" s="18">
        <v>0</v>
      </c>
      <c r="DZ45" s="18">
        <v>0</v>
      </c>
      <c r="EA45" s="18">
        <v>0</v>
      </c>
      <c r="EB45" s="18">
        <v>42240.05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8474.8299999999981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352544787.99000001</v>
      </c>
      <c r="FQ45" s="19">
        <v>0</v>
      </c>
      <c r="FR45" s="18">
        <v>0</v>
      </c>
      <c r="FS45" s="18">
        <v>0</v>
      </c>
      <c r="FT45" s="18">
        <v>44656818.25</v>
      </c>
      <c r="FU45" s="18">
        <v>0</v>
      </c>
      <c r="FV45" s="19">
        <v>307887969.74000001</v>
      </c>
      <c r="FW45" s="19">
        <v>0</v>
      </c>
      <c r="FX45" s="18">
        <v>644848.82000000007</v>
      </c>
      <c r="FY45" s="18">
        <v>0</v>
      </c>
      <c r="FZ45" s="18">
        <v>307243120.92000002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141307888.23499998</v>
      </c>
      <c r="GI45" s="18">
        <v>0</v>
      </c>
      <c r="GJ45" s="18">
        <v>0</v>
      </c>
      <c r="GK45" s="18">
        <v>0</v>
      </c>
      <c r="GL45" s="18">
        <v>140290.11000000002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15169067356.640001</v>
      </c>
      <c r="HW45" s="18">
        <v>0</v>
      </c>
    </row>
    <row r="46" spans="1:231" ht="12.75" customHeight="1">
      <c r="A46" s="55" t="s">
        <v>225</v>
      </c>
      <c r="B46" s="17">
        <v>1055</v>
      </c>
      <c r="C46" s="56" t="s">
        <v>147</v>
      </c>
      <c r="D46" s="19">
        <v>-40954.04</v>
      </c>
      <c r="E46" s="19">
        <v>0</v>
      </c>
      <c r="F46" s="18">
        <v>-15079.24</v>
      </c>
      <c r="G46" s="18">
        <v>0</v>
      </c>
      <c r="H46" s="18">
        <v>-25874.799999999999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194.18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-374109.28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-574648.03</v>
      </c>
      <c r="AO46" s="18">
        <v>0</v>
      </c>
      <c r="AP46" s="18">
        <v>-3524843.51</v>
      </c>
      <c r="AQ46" s="18">
        <v>0</v>
      </c>
      <c r="AR46" s="18">
        <v>0</v>
      </c>
      <c r="AS46" s="18">
        <v>0</v>
      </c>
      <c r="AT46" s="18">
        <v>-30818.51</v>
      </c>
      <c r="AU46" s="18">
        <v>0</v>
      </c>
      <c r="AV46" s="18">
        <v>-50358.63</v>
      </c>
      <c r="AW46" s="18">
        <v>0</v>
      </c>
      <c r="AX46" s="18">
        <v>-158.19</v>
      </c>
      <c r="AY46" s="18">
        <v>0</v>
      </c>
      <c r="AZ46" s="18">
        <v>-1370.24</v>
      </c>
      <c r="BA46" s="18">
        <v>0</v>
      </c>
      <c r="BB46" s="18">
        <v>-8613.7900000000009</v>
      </c>
      <c r="BC46" s="18">
        <v>0</v>
      </c>
      <c r="BD46" s="18">
        <v>-18418.509999999998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-781.6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-349825.93</v>
      </c>
      <c r="CK46" s="18">
        <v>0</v>
      </c>
      <c r="CL46" s="18">
        <v>-5965.6</v>
      </c>
      <c r="CM46" s="18">
        <v>0</v>
      </c>
      <c r="CN46" s="18">
        <v>-16267.77</v>
      </c>
      <c r="CO46" s="18">
        <v>0</v>
      </c>
      <c r="CP46" s="18">
        <v>0</v>
      </c>
      <c r="CQ46" s="18">
        <v>0</v>
      </c>
      <c r="CR46" s="18">
        <v>-5422.59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-23660.45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-63043.32</v>
      </c>
      <c r="DY46" s="18">
        <v>0</v>
      </c>
      <c r="DZ46" s="18">
        <v>0</v>
      </c>
      <c r="EA46" s="18">
        <v>0</v>
      </c>
      <c r="EB46" s="18">
        <v>-4635.87</v>
      </c>
      <c r="EC46" s="18">
        <v>0</v>
      </c>
      <c r="ED46" s="18">
        <v>0</v>
      </c>
      <c r="EE46" s="18">
        <v>0</v>
      </c>
      <c r="EF46" s="18">
        <v>-263829.74</v>
      </c>
      <c r="EG46" s="18">
        <v>0</v>
      </c>
      <c r="EH46" s="18">
        <v>-53383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-51522.69</v>
      </c>
      <c r="FA46" s="18">
        <v>0</v>
      </c>
      <c r="FB46" s="18">
        <v>0</v>
      </c>
      <c r="FC46" s="18">
        <v>0</v>
      </c>
      <c r="FD46" s="18">
        <v>-565.19000000000005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-1357075.640000002</v>
      </c>
      <c r="FQ46" s="19">
        <v>0</v>
      </c>
      <c r="FR46" s="18">
        <v>-32032.79</v>
      </c>
      <c r="FS46" s="18">
        <v>0</v>
      </c>
      <c r="FT46" s="18">
        <v>0</v>
      </c>
      <c r="FU46" s="18">
        <v>0</v>
      </c>
      <c r="FV46" s="19">
        <v>-1079239.850000001</v>
      </c>
      <c r="FW46" s="19">
        <v>0</v>
      </c>
      <c r="FX46" s="18">
        <v>-12278.0000000009</v>
      </c>
      <c r="FY46" s="18">
        <v>0</v>
      </c>
      <c r="FZ46" s="18">
        <v>-1066961.8500000001</v>
      </c>
      <c r="GA46" s="18">
        <v>0</v>
      </c>
      <c r="GB46" s="19">
        <v>-245803.00000000099</v>
      </c>
      <c r="GC46" s="19">
        <v>0</v>
      </c>
      <c r="GD46" s="18">
        <v>0</v>
      </c>
      <c r="GE46" s="18">
        <v>0</v>
      </c>
      <c r="GF46" s="18">
        <v>-245803.00000000099</v>
      </c>
      <c r="GG46" s="18">
        <v>0</v>
      </c>
      <c r="GH46" s="18">
        <v>-508.98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-6820586.9200000037</v>
      </c>
      <c r="HW46" s="18">
        <v>0</v>
      </c>
    </row>
    <row r="47" spans="1:231" ht="12.75" customHeight="1">
      <c r="A47" s="55" t="s">
        <v>227</v>
      </c>
      <c r="B47" s="17">
        <v>1056</v>
      </c>
      <c r="C47" s="56" t="s">
        <v>147</v>
      </c>
      <c r="D47" s="19">
        <v>106874.75999999969</v>
      </c>
      <c r="E47" s="19">
        <v>0</v>
      </c>
      <c r="F47" s="18">
        <v>0</v>
      </c>
      <c r="G47" s="18">
        <v>0</v>
      </c>
      <c r="H47" s="18">
        <v>68407.759999999689</v>
      </c>
      <c r="I47" s="18">
        <v>0</v>
      </c>
      <c r="J47" s="18">
        <v>38467</v>
      </c>
      <c r="K47" s="18">
        <v>0</v>
      </c>
      <c r="L47" s="18">
        <v>0</v>
      </c>
      <c r="M47" s="18">
        <v>0</v>
      </c>
      <c r="N47" s="18">
        <v>5741685.1400000006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2522209356.3798656</v>
      </c>
      <c r="AK47" s="18">
        <v>0</v>
      </c>
      <c r="AL47" s="18">
        <v>0</v>
      </c>
      <c r="AM47" s="18">
        <v>0</v>
      </c>
      <c r="AN47" s="18">
        <v>4360675.2100000614</v>
      </c>
      <c r="AO47" s="18">
        <v>0</v>
      </c>
      <c r="AP47" s="18">
        <v>3265700.4699999988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7897.76</v>
      </c>
      <c r="BC47" s="18">
        <v>0</v>
      </c>
      <c r="BD47" s="18">
        <v>15707.199999999997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95850</v>
      </c>
      <c r="CK47" s="18">
        <v>0</v>
      </c>
      <c r="CL47" s="18">
        <v>8052.5299999999888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3102.530000000002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4243491.7299999995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40527786.239998281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154671.77999999991</v>
      </c>
      <c r="FO47" s="18">
        <v>0</v>
      </c>
      <c r="FP47" s="19">
        <v>-100866.16999999993</v>
      </c>
      <c r="FQ47" s="19">
        <v>0</v>
      </c>
      <c r="FR47" s="18">
        <v>0</v>
      </c>
      <c r="FS47" s="18">
        <v>0</v>
      </c>
      <c r="FT47" s="18">
        <v>378272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-479138.16999999993</v>
      </c>
      <c r="GC47" s="19">
        <v>0</v>
      </c>
      <c r="GD47" s="18">
        <v>0</v>
      </c>
      <c r="GE47" s="18">
        <v>0</v>
      </c>
      <c r="GF47" s="18">
        <v>-479138.16999999993</v>
      </c>
      <c r="GG47" s="18">
        <v>0</v>
      </c>
      <c r="GH47" s="18">
        <v>48766983.709995948</v>
      </c>
      <c r="GI47" s="18">
        <v>0</v>
      </c>
      <c r="GJ47" s="18">
        <v>1934015.8400000371</v>
      </c>
      <c r="GK47" s="18">
        <v>0</v>
      </c>
      <c r="GL47" s="18">
        <v>27304.39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2631368289.4998603</v>
      </c>
      <c r="HW47" s="18">
        <v>0</v>
      </c>
    </row>
    <row r="48" spans="1:231" ht="12.75" customHeight="1">
      <c r="A48" s="55" t="s">
        <v>229</v>
      </c>
      <c r="B48" s="17">
        <v>1057</v>
      </c>
      <c r="C48" s="56" t="s">
        <v>147</v>
      </c>
      <c r="D48" s="19">
        <v>27469827.920000054</v>
      </c>
      <c r="E48" s="19">
        <v>0</v>
      </c>
      <c r="F48" s="18">
        <v>16969059.070000056</v>
      </c>
      <c r="G48" s="18">
        <v>0</v>
      </c>
      <c r="H48" s="18">
        <v>6664745.5999999931</v>
      </c>
      <c r="I48" s="18">
        <v>0</v>
      </c>
      <c r="J48" s="18">
        <v>3836023.2500000051</v>
      </c>
      <c r="K48" s="18">
        <v>0</v>
      </c>
      <c r="L48" s="18">
        <v>93640.710000000152</v>
      </c>
      <c r="M48" s="18">
        <v>0</v>
      </c>
      <c r="N48" s="18">
        <v>19348731.299999978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1072961.9999999995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11446973.869999999</v>
      </c>
      <c r="AO48" s="18">
        <v>0</v>
      </c>
      <c r="AP48" s="18">
        <v>138626333.76000002</v>
      </c>
      <c r="AQ48" s="18">
        <v>0</v>
      </c>
      <c r="AR48" s="18">
        <v>0</v>
      </c>
      <c r="AS48" s="18">
        <v>0</v>
      </c>
      <c r="AT48" s="18">
        <v>30655211.369999811</v>
      </c>
      <c r="AU48" s="18">
        <v>0</v>
      </c>
      <c r="AV48" s="18">
        <v>6438331.0099999923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722592.75000004226</v>
      </c>
      <c r="BC48" s="18">
        <v>0</v>
      </c>
      <c r="BD48" s="18">
        <v>2673552.5400000028</v>
      </c>
      <c r="BE48" s="18">
        <v>0</v>
      </c>
      <c r="BF48" s="18">
        <v>0</v>
      </c>
      <c r="BG48" s="18">
        <v>0</v>
      </c>
      <c r="BH48" s="18">
        <v>5951.25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3000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2557322.1100000045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75563881.859999925</v>
      </c>
      <c r="CK48" s="18">
        <v>0</v>
      </c>
      <c r="CL48" s="18">
        <v>1186031.2600000007</v>
      </c>
      <c r="CM48" s="18">
        <v>0</v>
      </c>
      <c r="CN48" s="18">
        <v>4371142.3900000136</v>
      </c>
      <c r="CO48" s="18">
        <v>0</v>
      </c>
      <c r="CP48" s="18">
        <v>0</v>
      </c>
      <c r="CQ48" s="18">
        <v>0</v>
      </c>
      <c r="CR48" s="18">
        <v>667564.46000000054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16514034.450000005</v>
      </c>
      <c r="DE48" s="18">
        <v>0</v>
      </c>
      <c r="DF48" s="18">
        <v>124912.48999999999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75362813.439999938</v>
      </c>
      <c r="DY48" s="18">
        <v>0</v>
      </c>
      <c r="DZ48" s="18">
        <v>0</v>
      </c>
      <c r="EA48" s="18">
        <v>0</v>
      </c>
      <c r="EB48" s="18">
        <v>83099921.779999942</v>
      </c>
      <c r="EC48" s="18">
        <v>0</v>
      </c>
      <c r="ED48" s="18">
        <v>75360.009999999995</v>
      </c>
      <c r="EE48" s="18">
        <v>0</v>
      </c>
      <c r="EF48" s="18">
        <v>796776.63</v>
      </c>
      <c r="EG48" s="18">
        <v>0</v>
      </c>
      <c r="EH48" s="18">
        <v>18940414.550000083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210226.71000000002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518027510.61999971</v>
      </c>
      <c r="HW48" s="18">
        <v>0</v>
      </c>
    </row>
    <row r="49" spans="1:231" ht="12.75" customHeight="1">
      <c r="A49" s="55" t="s">
        <v>231</v>
      </c>
      <c r="B49" s="17">
        <v>1058</v>
      </c>
      <c r="C49" s="56" t="s">
        <v>147</v>
      </c>
      <c r="D49" s="19">
        <v>7400334.7300000004</v>
      </c>
      <c r="E49" s="19">
        <v>0</v>
      </c>
      <c r="F49" s="18">
        <v>800503.24</v>
      </c>
      <c r="G49" s="18">
        <v>0</v>
      </c>
      <c r="H49" s="18">
        <v>6599831.4900000002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42371741.090000004</v>
      </c>
      <c r="O49" s="18">
        <v>0</v>
      </c>
      <c r="P49" s="18">
        <v>0</v>
      </c>
      <c r="Q49" s="18">
        <v>0</v>
      </c>
      <c r="R49" s="18">
        <v>23695670.199999999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1205963.73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94660870.469999999</v>
      </c>
      <c r="AQ49" s="18">
        <v>0</v>
      </c>
      <c r="AR49" s="18">
        <v>0</v>
      </c>
      <c r="AS49" s="18">
        <v>0</v>
      </c>
      <c r="AT49" s="18">
        <v>5245150.37</v>
      </c>
      <c r="AU49" s="18">
        <v>0</v>
      </c>
      <c r="AV49" s="18">
        <v>7143537.8600000003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51917498.75</v>
      </c>
      <c r="BC49" s="18">
        <v>0</v>
      </c>
      <c r="BD49" s="18">
        <v>5431870.1700000009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54497189.619999997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4467638.2300000004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5091660.46</v>
      </c>
      <c r="CK49" s="18">
        <v>0</v>
      </c>
      <c r="CL49" s="18">
        <v>939579</v>
      </c>
      <c r="CM49" s="18">
        <v>0</v>
      </c>
      <c r="CN49" s="18">
        <v>700670.11</v>
      </c>
      <c r="CO49" s="18">
        <v>0</v>
      </c>
      <c r="CP49" s="18">
        <v>0</v>
      </c>
      <c r="CQ49" s="18">
        <v>0</v>
      </c>
      <c r="CR49" s="18">
        <v>632280.6100000001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160933746.58000001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262.97000000000003</v>
      </c>
      <c r="DU49" s="18">
        <v>0</v>
      </c>
      <c r="DV49" s="18">
        <v>50540916.460000001</v>
      </c>
      <c r="DW49" s="18">
        <v>0</v>
      </c>
      <c r="DX49" s="18">
        <v>107993470.92</v>
      </c>
      <c r="DY49" s="18">
        <v>0</v>
      </c>
      <c r="DZ49" s="18">
        <v>0</v>
      </c>
      <c r="EA49" s="18">
        <v>0</v>
      </c>
      <c r="EB49" s="18">
        <v>763510.12999999989</v>
      </c>
      <c r="EC49" s="18">
        <v>0</v>
      </c>
      <c r="ED49" s="18">
        <v>0</v>
      </c>
      <c r="EE49" s="18">
        <v>0</v>
      </c>
      <c r="EF49" s="18">
        <v>17370</v>
      </c>
      <c r="EG49" s="18">
        <v>0</v>
      </c>
      <c r="EH49" s="18">
        <v>431975716.57999998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1115261.6299999999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6642168.75</v>
      </c>
      <c r="FO49" s="18">
        <v>0</v>
      </c>
      <c r="FP49" s="19">
        <v>262519475.81999999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262519475.81999999</v>
      </c>
      <c r="FW49" s="19">
        <v>0</v>
      </c>
      <c r="FX49" s="18">
        <v>262519475.81999999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151334.41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1328054889.6500001</v>
      </c>
      <c r="HW49" s="18">
        <v>0</v>
      </c>
    </row>
    <row r="50" spans="1:231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67556.53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38347480.710000008</v>
      </c>
      <c r="DE50" s="18">
        <v>0</v>
      </c>
      <c r="DF50" s="18">
        <v>8836771.9900000002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73689712.5</v>
      </c>
      <c r="DW50" s="18">
        <v>0</v>
      </c>
      <c r="DX50" s="18">
        <v>76100.09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453146749.76000005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110633011.72000001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684797383.30000007</v>
      </c>
      <c r="HW50" s="18">
        <v>0</v>
      </c>
    </row>
    <row r="51" spans="1:231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</row>
    <row r="52" spans="1:231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10632438.800000001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0</v>
      </c>
      <c r="FW52" s="19">
        <v>0</v>
      </c>
      <c r="FX52" s="18">
        <v>0</v>
      </c>
      <c r="FY52" s="18">
        <v>0</v>
      </c>
      <c r="FZ52" s="18">
        <v>0</v>
      </c>
      <c r="GA52" s="18">
        <v>0</v>
      </c>
      <c r="GB52" s="19">
        <v>10632438.800000001</v>
      </c>
      <c r="GC52" s="19">
        <v>0</v>
      </c>
      <c r="GD52" s="18">
        <v>0</v>
      </c>
      <c r="GE52" s="18">
        <v>0</v>
      </c>
      <c r="GF52" s="18">
        <v>10632438.800000001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10632438.800000001</v>
      </c>
      <c r="HW52" s="18">
        <v>0</v>
      </c>
    </row>
    <row r="53" spans="1:231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23017445676.976692</v>
      </c>
      <c r="FQ53" s="19">
        <v>0</v>
      </c>
      <c r="FR53" s="18">
        <v>213709.23</v>
      </c>
      <c r="FS53" s="18">
        <v>0</v>
      </c>
      <c r="FT53" s="18">
        <v>496714.63</v>
      </c>
      <c r="FU53" s="18">
        <v>0</v>
      </c>
      <c r="FV53" s="19">
        <v>6153508632.8731642</v>
      </c>
      <c r="FW53" s="19">
        <v>0</v>
      </c>
      <c r="FX53" s="18">
        <v>54082163.553968519</v>
      </c>
      <c r="FY53" s="18">
        <v>0</v>
      </c>
      <c r="FZ53" s="18">
        <v>6099426469.3191957</v>
      </c>
      <c r="GA53" s="18">
        <v>0</v>
      </c>
      <c r="GB53" s="19">
        <v>16863226620.24353</v>
      </c>
      <c r="GC53" s="19">
        <v>0</v>
      </c>
      <c r="GD53" s="18">
        <v>639895954.18349946</v>
      </c>
      <c r="GE53" s="18">
        <v>0</v>
      </c>
      <c r="GF53" s="18">
        <v>16223330666.06003</v>
      </c>
      <c r="GG53" s="18">
        <v>0</v>
      </c>
      <c r="GH53" s="18">
        <v>2923434.67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23020369111.64669</v>
      </c>
      <c r="HW53" s="18">
        <v>0</v>
      </c>
    </row>
    <row r="54" spans="1:231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363.48571428571427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128600113.29666699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128600476.78238128</v>
      </c>
      <c r="HW54" s="18">
        <v>0</v>
      </c>
    </row>
    <row r="55" spans="1:231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7378713.8499999698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972407093.33999991</v>
      </c>
      <c r="FQ55" s="19">
        <v>0</v>
      </c>
      <c r="FR55" s="18">
        <v>123700.41</v>
      </c>
      <c r="FS55" s="18">
        <v>0</v>
      </c>
      <c r="FT55" s="18">
        <v>46589033.160000004</v>
      </c>
      <c r="FU55" s="18">
        <v>0</v>
      </c>
      <c r="FV55" s="19">
        <v>476121532.20999998</v>
      </c>
      <c r="FW55" s="19">
        <v>0</v>
      </c>
      <c r="FX55" s="18">
        <v>1783706.95</v>
      </c>
      <c r="FY55" s="18">
        <v>0</v>
      </c>
      <c r="FZ55" s="18">
        <v>474337825.25999999</v>
      </c>
      <c r="GA55" s="18">
        <v>0</v>
      </c>
      <c r="GB55" s="19">
        <v>449572827.55999994</v>
      </c>
      <c r="GC55" s="19">
        <v>0</v>
      </c>
      <c r="GD55" s="18">
        <v>62373803.840000004</v>
      </c>
      <c r="GE55" s="18">
        <v>0</v>
      </c>
      <c r="GF55" s="18">
        <v>387199023.71999997</v>
      </c>
      <c r="GG55" s="18">
        <v>0</v>
      </c>
      <c r="GH55" s="18">
        <v>187242099.55232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89621.949999999939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1167117528.6923201</v>
      </c>
      <c r="HW55" s="18">
        <v>0</v>
      </c>
    </row>
    <row r="56" spans="1:231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2132247.21</v>
      </c>
      <c r="DE56" s="18">
        <v>0</v>
      </c>
      <c r="DF56" s="18">
        <v>174025.02000000002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53338278.389999993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53338278.389999993</v>
      </c>
      <c r="FW56" s="19">
        <v>0</v>
      </c>
      <c r="FX56" s="18">
        <v>0</v>
      </c>
      <c r="FY56" s="18">
        <v>0</v>
      </c>
      <c r="FZ56" s="18">
        <v>53338278.389999993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355922469.01989859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411567019.6398986</v>
      </c>
      <c r="HW56" s="18">
        <v>0</v>
      </c>
    </row>
    <row r="57" spans="1:231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1112578.47</v>
      </c>
      <c r="DE57" s="18">
        <v>0</v>
      </c>
      <c r="DF57" s="18">
        <v>261344.75000000009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247168339.93999898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248542263.15999898</v>
      </c>
      <c r="HW57" s="18">
        <v>0</v>
      </c>
    </row>
    <row r="58" spans="1:231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172348246.56999999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172348246.56999999</v>
      </c>
      <c r="HW58" s="18">
        <v>0</v>
      </c>
    </row>
    <row r="59" spans="1:231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174529472.29050002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174529472.29050002</v>
      </c>
      <c r="GC59" s="19">
        <v>0</v>
      </c>
      <c r="GD59" s="18">
        <v>0</v>
      </c>
      <c r="GE59" s="18">
        <v>0</v>
      </c>
      <c r="GF59" s="18">
        <v>174529472.29050002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1E-8</v>
      </c>
      <c r="GO59" s="18">
        <v>0</v>
      </c>
      <c r="GP59" s="18">
        <v>12922848509.398899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13097377981.689398</v>
      </c>
      <c r="HW59" s="18">
        <v>0</v>
      </c>
    </row>
    <row r="60" spans="1:231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1943836.46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1735699439.250001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1737643275.710001</v>
      </c>
      <c r="HW60" s="18">
        <v>0</v>
      </c>
    </row>
    <row r="61" spans="1:231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20710.800000000003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12186694605.71999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12186715316.519989</v>
      </c>
      <c r="HW61" s="18">
        <v>0</v>
      </c>
    </row>
    <row r="62" spans="1:231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1437821.7400000005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37192136.039999969</v>
      </c>
      <c r="GO62" s="18">
        <v>5309597.0700000012</v>
      </c>
      <c r="GP62" s="18">
        <v>11392622144.660025</v>
      </c>
      <c r="GQ62" s="18">
        <v>424555620.63999945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11431252102.440025</v>
      </c>
      <c r="HW62" s="18">
        <v>429865217.70999944</v>
      </c>
    </row>
    <row r="63" spans="1:231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55602043.6499703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986884363.37990153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1042486407.0298718</v>
      </c>
      <c r="HW63" s="18">
        <v>0</v>
      </c>
    </row>
    <row r="64" spans="1:231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186768383.35999998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65886800.520000011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65886800.520000011</v>
      </c>
      <c r="FW64" s="19">
        <v>0</v>
      </c>
      <c r="FX64" s="18">
        <v>2133319.379999999</v>
      </c>
      <c r="FY64" s="18">
        <v>0</v>
      </c>
      <c r="FZ64" s="18">
        <v>63753481.140000008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15448697575.640001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15701352759.520002</v>
      </c>
      <c r="HW64" s="18">
        <v>0</v>
      </c>
    </row>
    <row r="65" spans="1:231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7521892.4800000004</v>
      </c>
      <c r="DE65" s="18">
        <v>10978.77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291600763.83000004</v>
      </c>
      <c r="GQ65" s="18">
        <v>7662029.7599999998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299122656.31000006</v>
      </c>
      <c r="HW65" s="18">
        <v>7673008.5299999993</v>
      </c>
    </row>
    <row r="66" spans="1:231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123081489.48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1889843983.45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2012925472.9300001</v>
      </c>
      <c r="HW66" s="18">
        <v>0</v>
      </c>
    </row>
    <row r="67" spans="1:231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47932424.140000001</v>
      </c>
      <c r="DE67" s="18">
        <v>0</v>
      </c>
      <c r="DF67" s="18">
        <v>37022401.169999994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707103299.41999996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707103299.41999996</v>
      </c>
      <c r="FW67" s="19">
        <v>0</v>
      </c>
      <c r="FX67" s="18">
        <v>220014087.98999998</v>
      </c>
      <c r="FY67" s="18">
        <v>0</v>
      </c>
      <c r="FZ67" s="18">
        <v>487089211.42999995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9865468403.149107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10657526527.879107</v>
      </c>
      <c r="HW67" s="18">
        <v>0</v>
      </c>
    </row>
    <row r="68" spans="1:231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23017792.756617997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428062160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428062160</v>
      </c>
      <c r="FW68" s="19">
        <v>0</v>
      </c>
      <c r="FX68" s="18">
        <v>0</v>
      </c>
      <c r="FY68" s="18">
        <v>0</v>
      </c>
      <c r="FZ68" s="18">
        <v>428062160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2880064316.1932521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3331144268.9498701</v>
      </c>
      <c r="HW68" s="18">
        <v>0</v>
      </c>
    </row>
    <row r="69" spans="1:231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38064.379999999997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80217040.920000061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80217040.920000061</v>
      </c>
      <c r="FW69" s="19">
        <v>0</v>
      </c>
      <c r="FX69" s="18">
        <v>1130191.2099999997</v>
      </c>
      <c r="FY69" s="18">
        <v>0</v>
      </c>
      <c r="FZ69" s="18">
        <v>79086849.710000068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11433578975.549999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11513834080.849998</v>
      </c>
      <c r="HW69" s="18">
        <v>0</v>
      </c>
    </row>
    <row r="70" spans="1:231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331549345.75972402</v>
      </c>
      <c r="DE70" s="18">
        <v>0</v>
      </c>
      <c r="DF70" s="18">
        <v>25987840.530000001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1554765634.2699924</v>
      </c>
      <c r="FQ70" s="19">
        <v>0</v>
      </c>
      <c r="FR70" s="18">
        <v>7116527.6100000003</v>
      </c>
      <c r="FS70" s="18">
        <v>0</v>
      </c>
      <c r="FT70" s="18">
        <v>343793</v>
      </c>
      <c r="FU70" s="18">
        <v>0</v>
      </c>
      <c r="FV70" s="19">
        <v>318500464.489999</v>
      </c>
      <c r="FW70" s="19">
        <v>0</v>
      </c>
      <c r="FX70" s="18">
        <v>4529971.2000000002</v>
      </c>
      <c r="FY70" s="18">
        <v>0</v>
      </c>
      <c r="FZ70" s="18">
        <v>313970493.28999901</v>
      </c>
      <c r="GA70" s="18">
        <v>0</v>
      </c>
      <c r="GB70" s="19">
        <v>1228804849.1699934</v>
      </c>
      <c r="GC70" s="19">
        <v>0</v>
      </c>
      <c r="GD70" s="18">
        <v>9308158.1499999966</v>
      </c>
      <c r="GE70" s="18">
        <v>0</v>
      </c>
      <c r="GF70" s="18">
        <v>1219496691.0199933</v>
      </c>
      <c r="GG70" s="18">
        <v>0</v>
      </c>
      <c r="GH70" s="18">
        <v>4780510.4599999962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611583444.23007298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2528666775.2497892</v>
      </c>
      <c r="HW70" s="18">
        <v>0</v>
      </c>
    </row>
    <row r="71" spans="1:231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607394363.60497093</v>
      </c>
      <c r="DE71" s="18">
        <v>0</v>
      </c>
      <c r="DF71" s="18">
        <v>570955161.05999732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12002254.040000005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12002254.040000005</v>
      </c>
      <c r="FW71" s="19">
        <v>0</v>
      </c>
      <c r="FX71" s="18">
        <v>957394.72000000009</v>
      </c>
      <c r="FY71" s="18">
        <v>0</v>
      </c>
      <c r="FZ71" s="18">
        <v>11044859.320000004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9502730131.4449711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10693081910.149939</v>
      </c>
      <c r="HW71" s="18">
        <v>0</v>
      </c>
    </row>
    <row r="72" spans="1:231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1628828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20192695932.113102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20194324760.113102</v>
      </c>
      <c r="HW72" s="18">
        <v>0</v>
      </c>
    </row>
    <row r="73" spans="1:231" ht="12.75" customHeight="1">
      <c r="A73" s="57" t="s">
        <v>281</v>
      </c>
      <c r="B73" s="47">
        <v>9000</v>
      </c>
      <c r="C73" s="56" t="s">
        <v>282</v>
      </c>
      <c r="D73" s="48">
        <v>55165538347.760109</v>
      </c>
      <c r="E73" s="48">
        <v>256070398.52260107</v>
      </c>
      <c r="F73" s="48">
        <v>12420257950.958668</v>
      </c>
      <c r="G73" s="48">
        <v>32960745.251695231</v>
      </c>
      <c r="H73" s="48">
        <v>22261416071.38945</v>
      </c>
      <c r="I73" s="48">
        <v>115825155.72780587</v>
      </c>
      <c r="J73" s="48">
        <v>20483864325.411995</v>
      </c>
      <c r="K73" s="48">
        <v>107284497.54309998</v>
      </c>
      <c r="L73" s="48">
        <v>4017108720.6182528</v>
      </c>
      <c r="M73" s="48">
        <v>2608046.39</v>
      </c>
      <c r="N73" s="48">
        <v>11379406125.49029</v>
      </c>
      <c r="O73" s="48">
        <v>0</v>
      </c>
      <c r="P73" s="48">
        <v>108374509.5999999</v>
      </c>
      <c r="Q73" s="48">
        <v>0</v>
      </c>
      <c r="R73" s="48">
        <v>281082458.93999994</v>
      </c>
      <c r="S73" s="48">
        <v>0</v>
      </c>
      <c r="T73" s="48">
        <v>59924941.537040994</v>
      </c>
      <c r="U73" s="48">
        <v>0</v>
      </c>
      <c r="V73" s="48">
        <v>61791305.199999988</v>
      </c>
      <c r="W73" s="48">
        <v>0</v>
      </c>
      <c r="X73" s="48">
        <v>11235841.879999999</v>
      </c>
      <c r="Y73" s="48">
        <v>0</v>
      </c>
      <c r="Z73" s="48">
        <v>7554484114.8389683</v>
      </c>
      <c r="AA73" s="48">
        <v>23608470.293882634</v>
      </c>
      <c r="AB73" s="48">
        <v>23406376.379999999</v>
      </c>
      <c r="AC73" s="48">
        <v>0</v>
      </c>
      <c r="AD73" s="48">
        <v>3625005984.966876</v>
      </c>
      <c r="AE73" s="48">
        <v>223053229.84539175</v>
      </c>
      <c r="AF73" s="48">
        <v>0</v>
      </c>
      <c r="AG73" s="48">
        <v>0</v>
      </c>
      <c r="AH73" s="48">
        <v>0</v>
      </c>
      <c r="AI73" s="48">
        <v>0</v>
      </c>
      <c r="AJ73" s="48">
        <v>142531639468.94595</v>
      </c>
      <c r="AK73" s="48">
        <v>14924167.300000001</v>
      </c>
      <c r="AL73" s="48">
        <v>1102732858.9905005</v>
      </c>
      <c r="AM73" s="48">
        <v>0</v>
      </c>
      <c r="AN73" s="48">
        <v>11360210102.70471</v>
      </c>
      <c r="AO73" s="48">
        <v>70734864.800000191</v>
      </c>
      <c r="AP73" s="48">
        <v>81255342722.202682</v>
      </c>
      <c r="AQ73" s="48">
        <v>328528289.45999986</v>
      </c>
      <c r="AR73" s="48">
        <v>126392810.18000881</v>
      </c>
      <c r="AS73" s="48">
        <v>0</v>
      </c>
      <c r="AT73" s="48">
        <v>3076318267.4215255</v>
      </c>
      <c r="AU73" s="48">
        <v>2485566.3837799998</v>
      </c>
      <c r="AV73" s="48">
        <v>4286799250.3129058</v>
      </c>
      <c r="AW73" s="48">
        <v>3831548.6079999995</v>
      </c>
      <c r="AX73" s="48">
        <v>1122365.7099999995</v>
      </c>
      <c r="AY73" s="48">
        <v>19.66</v>
      </c>
      <c r="AZ73" s="48">
        <v>13211754</v>
      </c>
      <c r="BA73" s="48">
        <v>0</v>
      </c>
      <c r="BB73" s="48">
        <v>377724289.81383735</v>
      </c>
      <c r="BC73" s="48">
        <v>3967470.4110802202</v>
      </c>
      <c r="BD73" s="48">
        <v>2068165842.3142862</v>
      </c>
      <c r="BE73" s="48">
        <v>7536472.4775458137</v>
      </c>
      <c r="BF73" s="48">
        <v>28653034.84</v>
      </c>
      <c r="BG73" s="48">
        <v>0</v>
      </c>
      <c r="BH73" s="48">
        <v>303986180.29999864</v>
      </c>
      <c r="BI73" s="48">
        <v>0</v>
      </c>
      <c r="BJ73" s="48">
        <v>1723730569.7741978</v>
      </c>
      <c r="BK73" s="48">
        <v>0</v>
      </c>
      <c r="BL73" s="48">
        <v>1454405696.7241979</v>
      </c>
      <c r="BM73" s="48">
        <v>0</v>
      </c>
      <c r="BN73" s="48">
        <v>76431137.109999999</v>
      </c>
      <c r="BO73" s="48">
        <v>0</v>
      </c>
      <c r="BP73" s="48">
        <v>135804600.76999992</v>
      </c>
      <c r="BQ73" s="48">
        <v>0</v>
      </c>
      <c r="BR73" s="48">
        <v>44068930.609999895</v>
      </c>
      <c r="BS73" s="48">
        <v>0</v>
      </c>
      <c r="BT73" s="48">
        <v>0</v>
      </c>
      <c r="BU73" s="48">
        <v>0</v>
      </c>
      <c r="BV73" s="48">
        <v>1895102461.2900009</v>
      </c>
      <c r="BW73" s="48">
        <v>140089.97</v>
      </c>
      <c r="BX73" s="48">
        <v>49389633.459999993</v>
      </c>
      <c r="BY73" s="48">
        <v>28500</v>
      </c>
      <c r="BZ73" s="48">
        <v>390367114.09000003</v>
      </c>
      <c r="CA73" s="48">
        <v>775648703.16000009</v>
      </c>
      <c r="CB73" s="48">
        <v>236481727.37579951</v>
      </c>
      <c r="CC73" s="48">
        <v>260006.17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20612631080.879276</v>
      </c>
      <c r="CK73" s="48">
        <v>46574283.359999999</v>
      </c>
      <c r="CL73" s="48">
        <v>1769189223.877739</v>
      </c>
      <c r="CM73" s="48">
        <v>4021680.4699999997</v>
      </c>
      <c r="CN73" s="48">
        <v>494579764.19042057</v>
      </c>
      <c r="CO73" s="48">
        <v>0</v>
      </c>
      <c r="CP73" s="48">
        <v>0</v>
      </c>
      <c r="CQ73" s="48">
        <v>0</v>
      </c>
      <c r="CR73" s="48">
        <v>660137127.43107104</v>
      </c>
      <c r="CS73" s="48">
        <v>6.24</v>
      </c>
      <c r="CT73" s="48">
        <v>0</v>
      </c>
      <c r="CU73" s="48">
        <v>0</v>
      </c>
      <c r="CV73" s="48">
        <v>0</v>
      </c>
      <c r="CW73" s="48">
        <v>0</v>
      </c>
      <c r="CX73" s="48">
        <v>0</v>
      </c>
      <c r="CY73" s="48">
        <v>0</v>
      </c>
      <c r="CZ73" s="48">
        <v>229738568.81999999</v>
      </c>
      <c r="DA73" s="48">
        <v>0</v>
      </c>
      <c r="DB73" s="48">
        <v>5200593.76</v>
      </c>
      <c r="DC73" s="48">
        <v>3978.01</v>
      </c>
      <c r="DD73" s="48">
        <v>9878437576.6182499</v>
      </c>
      <c r="DE73" s="48">
        <v>28954915.22721</v>
      </c>
      <c r="DF73" s="48">
        <v>28589015.530000001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3798003.45</v>
      </c>
      <c r="DM73" s="48">
        <v>78372.25</v>
      </c>
      <c r="DN73" s="48">
        <v>1671738825.3072519</v>
      </c>
      <c r="DO73" s="48">
        <v>77568485.879999995</v>
      </c>
      <c r="DP73" s="48">
        <v>81550710.840000004</v>
      </c>
      <c r="DQ73" s="48">
        <v>309162486.59078598</v>
      </c>
      <c r="DR73" s="48">
        <v>940224.72</v>
      </c>
      <c r="DS73" s="48">
        <v>0</v>
      </c>
      <c r="DT73" s="48">
        <v>19789505.09363994</v>
      </c>
      <c r="DU73" s="48">
        <v>8555.3799999999992</v>
      </c>
      <c r="DV73" s="48">
        <v>300407269.76728505</v>
      </c>
      <c r="DW73" s="48">
        <v>0</v>
      </c>
      <c r="DX73" s="48">
        <v>3741300335.6551695</v>
      </c>
      <c r="DY73" s="48">
        <v>190050.53</v>
      </c>
      <c r="DZ73" s="48">
        <v>0</v>
      </c>
      <c r="EA73" s="48">
        <v>0</v>
      </c>
      <c r="EB73" s="48">
        <v>9651399874.7836742</v>
      </c>
      <c r="EC73" s="48">
        <v>29175970.850000001</v>
      </c>
      <c r="ED73" s="48">
        <v>910914075.44238877</v>
      </c>
      <c r="EE73" s="48">
        <v>2880591.78431</v>
      </c>
      <c r="EF73" s="48">
        <v>7616759481.0176601</v>
      </c>
      <c r="EG73" s="48">
        <v>22957249.879444204</v>
      </c>
      <c r="EH73" s="48">
        <v>9664953692.153204</v>
      </c>
      <c r="EI73" s="48">
        <v>29824257.868453603</v>
      </c>
      <c r="EJ73" s="48">
        <v>0</v>
      </c>
      <c r="EK73" s="48">
        <v>0</v>
      </c>
      <c r="EL73" s="48">
        <v>0</v>
      </c>
      <c r="EM73" s="48">
        <v>0</v>
      </c>
      <c r="EN73" s="48">
        <v>1382836780.3599999</v>
      </c>
      <c r="EO73" s="48">
        <v>89981.17</v>
      </c>
      <c r="EP73" s="48">
        <v>0</v>
      </c>
      <c r="EQ73" s="48">
        <v>0</v>
      </c>
      <c r="ER73" s="48">
        <v>96019823.419999972</v>
      </c>
      <c r="ES73" s="48">
        <v>0</v>
      </c>
      <c r="ET73" s="48">
        <v>0</v>
      </c>
      <c r="EU73" s="48">
        <v>0</v>
      </c>
      <c r="EV73" s="48">
        <v>0</v>
      </c>
      <c r="EW73" s="48">
        <v>0</v>
      </c>
      <c r="EX73" s="48">
        <v>993434023.41000009</v>
      </c>
      <c r="EY73" s="48">
        <v>0</v>
      </c>
      <c r="EZ73" s="48">
        <v>29283538152.13007</v>
      </c>
      <c r="FA73" s="48">
        <v>0</v>
      </c>
      <c r="FB73" s="48">
        <v>381514889.11999995</v>
      </c>
      <c r="FC73" s="48">
        <v>0</v>
      </c>
      <c r="FD73" s="48">
        <v>8505405575.2999973</v>
      </c>
      <c r="FE73" s="48">
        <v>0</v>
      </c>
      <c r="FF73" s="48">
        <v>14685190.93</v>
      </c>
      <c r="FG73" s="48">
        <v>0</v>
      </c>
      <c r="FH73" s="48">
        <v>0</v>
      </c>
      <c r="FI73" s="48">
        <v>0</v>
      </c>
      <c r="FJ73" s="48">
        <v>201063480.31999999</v>
      </c>
      <c r="FK73" s="48">
        <v>0</v>
      </c>
      <c r="FL73" s="48">
        <v>1541897982.0399995</v>
      </c>
      <c r="FM73" s="48">
        <v>0</v>
      </c>
      <c r="FN73" s="48">
        <v>520704630.91028839</v>
      </c>
      <c r="FO73" s="48">
        <v>0.1</v>
      </c>
      <c r="FP73" s="48">
        <v>130062590160.24539</v>
      </c>
      <c r="FQ73" s="48">
        <v>74923003.289999992</v>
      </c>
      <c r="FR73" s="48">
        <v>123067270.45999625</v>
      </c>
      <c r="FS73" s="48">
        <v>0</v>
      </c>
      <c r="FT73" s="48">
        <v>176265328.03948599</v>
      </c>
      <c r="FU73" s="48">
        <v>0</v>
      </c>
      <c r="FV73" s="48">
        <v>50722053891.613953</v>
      </c>
      <c r="FW73" s="48">
        <v>0</v>
      </c>
      <c r="FX73" s="48">
        <v>7377380734.0177469</v>
      </c>
      <c r="FY73" s="48">
        <v>0</v>
      </c>
      <c r="FZ73" s="48">
        <v>43344673157.596191</v>
      </c>
      <c r="GA73" s="48">
        <v>0</v>
      </c>
      <c r="GB73" s="48">
        <v>79041203670.131927</v>
      </c>
      <c r="GC73" s="48">
        <v>74923003.289999992</v>
      </c>
      <c r="GD73" s="48">
        <v>16564199844.292717</v>
      </c>
      <c r="GE73" s="48">
        <v>13661952.390000001</v>
      </c>
      <c r="GF73" s="48">
        <v>62477003825.839211</v>
      </c>
      <c r="GG73" s="48">
        <v>61261050.900000006</v>
      </c>
      <c r="GH73" s="48">
        <v>1246408318.2004869</v>
      </c>
      <c r="GI73" s="48">
        <v>551617.58000000007</v>
      </c>
      <c r="GJ73" s="48">
        <v>1837779704.9700005</v>
      </c>
      <c r="GK73" s="48">
        <v>0</v>
      </c>
      <c r="GL73" s="48">
        <v>462746.35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578235835953.19531</v>
      </c>
      <c r="HW73" s="48">
        <v>2340391329.9124856</v>
      </c>
    </row>
    <row r="74" spans="1:231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1398560536.1412833</v>
      </c>
      <c r="DE74" s="48">
        <v>10978.77</v>
      </c>
      <c r="DF74" s="48">
        <v>634400772.52999735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363.48571428571427</v>
      </c>
      <c r="FO74" s="48">
        <v>0</v>
      </c>
      <c r="FP74" s="48">
        <v>4048312033.1904926</v>
      </c>
      <c r="FQ74" s="48">
        <v>0</v>
      </c>
      <c r="FR74" s="48">
        <v>7240228.0200000005</v>
      </c>
      <c r="FS74" s="48">
        <v>0</v>
      </c>
      <c r="FT74" s="48">
        <v>46932826.160000004</v>
      </c>
      <c r="FU74" s="48">
        <v>0</v>
      </c>
      <c r="FV74" s="48">
        <v>2141231829.9899991</v>
      </c>
      <c r="FW74" s="48">
        <v>0</v>
      </c>
      <c r="FX74" s="48">
        <v>230548671.44999996</v>
      </c>
      <c r="FY74" s="48">
        <v>0</v>
      </c>
      <c r="FZ74" s="48">
        <v>1910683158.539999</v>
      </c>
      <c r="GA74" s="48">
        <v>0</v>
      </c>
      <c r="GB74" s="48">
        <v>1852907149.0204933</v>
      </c>
      <c r="GC74" s="48">
        <v>0</v>
      </c>
      <c r="GD74" s="48">
        <v>71681961.989999995</v>
      </c>
      <c r="GE74" s="48">
        <v>0</v>
      </c>
      <c r="GF74" s="48">
        <v>1781225187.0304933</v>
      </c>
      <c r="GG74" s="48">
        <v>0</v>
      </c>
      <c r="GH74" s="48">
        <v>192022610.01232001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37192136.039999977</v>
      </c>
      <c r="GO74" s="48">
        <v>5309597.0700000012</v>
      </c>
      <c r="GP74" s="48">
        <v>112245141378.78589</v>
      </c>
      <c r="GQ74" s="48">
        <v>432217650.39999944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118555629830.18568</v>
      </c>
      <c r="HW74" s="48">
        <v>437538226.23999941</v>
      </c>
    </row>
    <row r="75" spans="1:231" ht="13.8">
      <c r="A75" s="57" t="s">
        <v>287</v>
      </c>
      <c r="B75" s="47">
        <v>9003</v>
      </c>
      <c r="C75" s="56" t="s">
        <v>288</v>
      </c>
      <c r="D75" s="48">
        <v>55165538347.760109</v>
      </c>
      <c r="E75" s="48">
        <v>256070398.52260107</v>
      </c>
      <c r="F75" s="48">
        <v>12420257950.958668</v>
      </c>
      <c r="G75" s="48">
        <v>32960745.251695231</v>
      </c>
      <c r="H75" s="48">
        <v>22261416071.38945</v>
      </c>
      <c r="I75" s="48">
        <v>115825155.72780587</v>
      </c>
      <c r="J75" s="48">
        <v>20483864325.411995</v>
      </c>
      <c r="K75" s="48">
        <v>107284497.54309998</v>
      </c>
      <c r="L75" s="48">
        <v>4017108720.6182528</v>
      </c>
      <c r="M75" s="48">
        <v>2608046.39</v>
      </c>
      <c r="N75" s="48">
        <v>11379406125.49029</v>
      </c>
      <c r="O75" s="48">
        <v>0</v>
      </c>
      <c r="P75" s="48">
        <v>108374509.5999999</v>
      </c>
      <c r="Q75" s="48">
        <v>0</v>
      </c>
      <c r="R75" s="48">
        <v>281082458.93999994</v>
      </c>
      <c r="S75" s="48">
        <v>0</v>
      </c>
      <c r="T75" s="48">
        <v>59924941.537040994</v>
      </c>
      <c r="U75" s="48">
        <v>0</v>
      </c>
      <c r="V75" s="48">
        <v>61791305.199999988</v>
      </c>
      <c r="W75" s="48">
        <v>0</v>
      </c>
      <c r="X75" s="48">
        <v>11235841.879999999</v>
      </c>
      <c r="Y75" s="48">
        <v>0</v>
      </c>
      <c r="Z75" s="48">
        <v>7554484114.8389683</v>
      </c>
      <c r="AA75" s="48">
        <v>23608470.293882634</v>
      </c>
      <c r="AB75" s="48">
        <v>23406376.379999999</v>
      </c>
      <c r="AC75" s="48">
        <v>0</v>
      </c>
      <c r="AD75" s="48">
        <v>3625005984.966876</v>
      </c>
      <c r="AE75" s="48">
        <v>223053229.84539175</v>
      </c>
      <c r="AF75" s="48">
        <v>0</v>
      </c>
      <c r="AG75" s="48">
        <v>0</v>
      </c>
      <c r="AH75" s="48">
        <v>0</v>
      </c>
      <c r="AI75" s="48">
        <v>0</v>
      </c>
      <c r="AJ75" s="48">
        <v>142531639468.94595</v>
      </c>
      <c r="AK75" s="48">
        <v>14924167.300000001</v>
      </c>
      <c r="AL75" s="48">
        <v>1102732858.9905005</v>
      </c>
      <c r="AM75" s="48">
        <v>0</v>
      </c>
      <c r="AN75" s="48">
        <v>11360210102.70471</v>
      </c>
      <c r="AO75" s="48">
        <v>70734864.800000191</v>
      </c>
      <c r="AP75" s="48">
        <v>81255342722.202682</v>
      </c>
      <c r="AQ75" s="48">
        <v>328528289.45999986</v>
      </c>
      <c r="AR75" s="48">
        <v>126392810.18000881</v>
      </c>
      <c r="AS75" s="48">
        <v>0</v>
      </c>
      <c r="AT75" s="48">
        <v>3076318267.4215255</v>
      </c>
      <c r="AU75" s="48">
        <v>2485566.3837799998</v>
      </c>
      <c r="AV75" s="48">
        <v>4286799250.3129058</v>
      </c>
      <c r="AW75" s="48">
        <v>3831548.6079999995</v>
      </c>
      <c r="AX75" s="48">
        <v>1122365.7099999995</v>
      </c>
      <c r="AY75" s="48">
        <v>19.66</v>
      </c>
      <c r="AZ75" s="48">
        <v>13211754</v>
      </c>
      <c r="BA75" s="48">
        <v>0</v>
      </c>
      <c r="BB75" s="48">
        <v>377724289.81383735</v>
      </c>
      <c r="BC75" s="48">
        <v>3967470.4110802202</v>
      </c>
      <c r="BD75" s="48">
        <v>2068165842.3142862</v>
      </c>
      <c r="BE75" s="48">
        <v>7536472.4775458137</v>
      </c>
      <c r="BF75" s="48">
        <v>28653034.84</v>
      </c>
      <c r="BG75" s="48">
        <v>0</v>
      </c>
      <c r="BH75" s="48">
        <v>303986180.29999864</v>
      </c>
      <c r="BI75" s="48">
        <v>0</v>
      </c>
      <c r="BJ75" s="48">
        <v>1723730569.7741978</v>
      </c>
      <c r="BK75" s="48">
        <v>0</v>
      </c>
      <c r="BL75" s="48">
        <v>1454405696.7241979</v>
      </c>
      <c r="BM75" s="48">
        <v>0</v>
      </c>
      <c r="BN75" s="48">
        <v>76431137.109999999</v>
      </c>
      <c r="BO75" s="48">
        <v>0</v>
      </c>
      <c r="BP75" s="48">
        <v>135804600.76999992</v>
      </c>
      <c r="BQ75" s="48">
        <v>0</v>
      </c>
      <c r="BR75" s="48">
        <v>44068930.609999895</v>
      </c>
      <c r="BS75" s="48">
        <v>0</v>
      </c>
      <c r="BT75" s="48">
        <v>0</v>
      </c>
      <c r="BU75" s="48">
        <v>0</v>
      </c>
      <c r="BV75" s="48">
        <v>1895102461.2900009</v>
      </c>
      <c r="BW75" s="48">
        <v>140089.97</v>
      </c>
      <c r="BX75" s="48">
        <v>49389633.459999993</v>
      </c>
      <c r="BY75" s="48">
        <v>28500</v>
      </c>
      <c r="BZ75" s="48">
        <v>390367114.09000003</v>
      </c>
      <c r="CA75" s="48">
        <v>775648703.16000009</v>
      </c>
      <c r="CB75" s="48">
        <v>236481727.37579951</v>
      </c>
      <c r="CC75" s="48">
        <v>260006.17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20612631080.879276</v>
      </c>
      <c r="CK75" s="48">
        <v>46574283.359999999</v>
      </c>
      <c r="CL75" s="48">
        <v>1769189223.877739</v>
      </c>
      <c r="CM75" s="48">
        <v>4021680.4699999997</v>
      </c>
      <c r="CN75" s="48">
        <v>494579764.19042057</v>
      </c>
      <c r="CO75" s="48">
        <v>0</v>
      </c>
      <c r="CP75" s="48">
        <v>0</v>
      </c>
      <c r="CQ75" s="48">
        <v>0</v>
      </c>
      <c r="CR75" s="48">
        <v>660137127.43107104</v>
      </c>
      <c r="CS75" s="48">
        <v>6.24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229738568.81999999</v>
      </c>
      <c r="DA75" s="48">
        <v>0</v>
      </c>
      <c r="DB75" s="48">
        <v>5200593.76</v>
      </c>
      <c r="DC75" s="48">
        <v>3978.01</v>
      </c>
      <c r="DD75" s="48">
        <v>11276998112.759533</v>
      </c>
      <c r="DE75" s="48">
        <v>28965893.99721</v>
      </c>
      <c r="DF75" s="48">
        <v>662989788.05999732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3798003.45</v>
      </c>
      <c r="DM75" s="48">
        <v>78372.25</v>
      </c>
      <c r="DN75" s="48">
        <v>1671738825.3072519</v>
      </c>
      <c r="DO75" s="48">
        <v>77568485.879999995</v>
      </c>
      <c r="DP75" s="48">
        <v>81550710.840000004</v>
      </c>
      <c r="DQ75" s="48">
        <v>309162486.59078598</v>
      </c>
      <c r="DR75" s="48">
        <v>940224.72</v>
      </c>
      <c r="DS75" s="48">
        <v>0</v>
      </c>
      <c r="DT75" s="48">
        <v>19789505.09363994</v>
      </c>
      <c r="DU75" s="48">
        <v>8555.3799999999992</v>
      </c>
      <c r="DV75" s="48">
        <v>300407269.76728505</v>
      </c>
      <c r="DW75" s="48">
        <v>0</v>
      </c>
      <c r="DX75" s="48">
        <v>3741300335.6551695</v>
      </c>
      <c r="DY75" s="48">
        <v>190050.53</v>
      </c>
      <c r="DZ75" s="48">
        <v>0</v>
      </c>
      <c r="EA75" s="48">
        <v>0</v>
      </c>
      <c r="EB75" s="48">
        <v>9651399874.7836742</v>
      </c>
      <c r="EC75" s="48">
        <v>29175970.850000001</v>
      </c>
      <c r="ED75" s="48">
        <v>910914075.44238877</v>
      </c>
      <c r="EE75" s="48">
        <v>2880591.78431</v>
      </c>
      <c r="EF75" s="48">
        <v>7616759481.0176601</v>
      </c>
      <c r="EG75" s="48">
        <v>22957249.879444204</v>
      </c>
      <c r="EH75" s="48">
        <v>9664953692.153204</v>
      </c>
      <c r="EI75" s="48">
        <v>29824257.868453603</v>
      </c>
      <c r="EJ75" s="48">
        <v>0</v>
      </c>
      <c r="EK75" s="48">
        <v>0</v>
      </c>
      <c r="EL75" s="48">
        <v>0</v>
      </c>
      <c r="EM75" s="48">
        <v>0</v>
      </c>
      <c r="EN75" s="48">
        <v>1382836780.3599999</v>
      </c>
      <c r="EO75" s="48">
        <v>89981.17</v>
      </c>
      <c r="EP75" s="48">
        <v>0</v>
      </c>
      <c r="EQ75" s="48">
        <v>0</v>
      </c>
      <c r="ER75" s="48">
        <v>96019823.419999972</v>
      </c>
      <c r="ES75" s="48">
        <v>0</v>
      </c>
      <c r="ET75" s="48">
        <v>0</v>
      </c>
      <c r="EU75" s="48">
        <v>0</v>
      </c>
      <c r="EV75" s="48">
        <v>0</v>
      </c>
      <c r="EW75" s="48">
        <v>0</v>
      </c>
      <c r="EX75" s="48">
        <v>993434023.41000009</v>
      </c>
      <c r="EY75" s="48">
        <v>0</v>
      </c>
      <c r="EZ75" s="48">
        <v>29283538152.13007</v>
      </c>
      <c r="FA75" s="48">
        <v>0</v>
      </c>
      <c r="FB75" s="48">
        <v>381514889.11999995</v>
      </c>
      <c r="FC75" s="48">
        <v>0</v>
      </c>
      <c r="FD75" s="48">
        <v>8505405575.2999973</v>
      </c>
      <c r="FE75" s="48">
        <v>0</v>
      </c>
      <c r="FF75" s="48">
        <v>14685190.93</v>
      </c>
      <c r="FG75" s="48">
        <v>0</v>
      </c>
      <c r="FH75" s="48">
        <v>0</v>
      </c>
      <c r="FI75" s="48">
        <v>0</v>
      </c>
      <c r="FJ75" s="48">
        <v>201063480.31999999</v>
      </c>
      <c r="FK75" s="48">
        <v>0</v>
      </c>
      <c r="FL75" s="48">
        <v>1541897982.0399995</v>
      </c>
      <c r="FM75" s="48">
        <v>0</v>
      </c>
      <c r="FN75" s="48">
        <v>520704994.39600265</v>
      </c>
      <c r="FO75" s="48">
        <v>0.1</v>
      </c>
      <c r="FP75" s="48">
        <v>134110902193.43588</v>
      </c>
      <c r="FQ75" s="48">
        <v>74923003.289999992</v>
      </c>
      <c r="FR75" s="48">
        <v>130307498.47999625</v>
      </c>
      <c r="FS75" s="48">
        <v>0</v>
      </c>
      <c r="FT75" s="48">
        <v>223198154.19948599</v>
      </c>
      <c r="FU75" s="48">
        <v>0</v>
      </c>
      <c r="FV75" s="48">
        <v>52863285721.603951</v>
      </c>
      <c r="FW75" s="48">
        <v>0</v>
      </c>
      <c r="FX75" s="48">
        <v>7607929405.4677467</v>
      </c>
      <c r="FY75" s="48">
        <v>0</v>
      </c>
      <c r="FZ75" s="48">
        <v>45255356316.136192</v>
      </c>
      <c r="GA75" s="48">
        <v>0</v>
      </c>
      <c r="GB75" s="48">
        <v>80894110819.15242</v>
      </c>
      <c r="GC75" s="48">
        <v>74923003.289999992</v>
      </c>
      <c r="GD75" s="48">
        <v>16635881806.282717</v>
      </c>
      <c r="GE75" s="48">
        <v>13661952.390000001</v>
      </c>
      <c r="GF75" s="48">
        <v>64258229012.869705</v>
      </c>
      <c r="GG75" s="48">
        <v>61261050.900000006</v>
      </c>
      <c r="GH75" s="48">
        <v>1438430928.2128069</v>
      </c>
      <c r="GI75" s="48">
        <v>551617.58000000007</v>
      </c>
      <c r="GJ75" s="48">
        <v>1837779704.9700005</v>
      </c>
      <c r="GK75" s="48">
        <v>0</v>
      </c>
      <c r="GL75" s="48">
        <v>462746.35</v>
      </c>
      <c r="GM75" s="48">
        <v>0</v>
      </c>
      <c r="GN75" s="48">
        <v>37192136.039999977</v>
      </c>
      <c r="GO75" s="48">
        <v>5309597.0700000012</v>
      </c>
      <c r="GP75" s="48">
        <v>112245141378.78589</v>
      </c>
      <c r="GQ75" s="48">
        <v>432217650.39999944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696791465783.38098</v>
      </c>
      <c r="HW75" s="48">
        <v>2777929556.1524849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FB82-6D11-461C-BB89-691520989BD2}">
  <dimension ref="A1:HW141"/>
  <sheetViews>
    <sheetView showGridLines="0" zoomScale="80" zoomScaleNormal="80" workbookViewId="0">
      <pane xSplit="3" ySplit="6" topLeftCell="D7" activePane="bottomRight" state="frozen"/>
      <selection activeCell="E86" sqref="E86"/>
      <selection pane="topRight" activeCell="E86" sqref="E86"/>
      <selection pane="bottomLeft" activeCell="E86" sqref="E86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5</v>
      </c>
      <c r="B2" s="2"/>
      <c r="C2" s="2"/>
    </row>
    <row r="3" spans="1:231" ht="15" customHeight="1">
      <c r="A3" s="5" t="s">
        <v>362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158113152.08000001</v>
      </c>
      <c r="E7" s="19">
        <v>33616245.229999997</v>
      </c>
      <c r="F7" s="18">
        <v>0</v>
      </c>
      <c r="G7" s="18">
        <v>0</v>
      </c>
      <c r="H7" s="18">
        <v>0</v>
      </c>
      <c r="I7" s="18">
        <v>0</v>
      </c>
      <c r="J7" s="18">
        <v>158113152.08000001</v>
      </c>
      <c r="K7" s="18">
        <v>33616245.229999997</v>
      </c>
      <c r="L7" s="18">
        <v>16042136.26</v>
      </c>
      <c r="M7" s="18">
        <v>1152572.78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107202242.34999999</v>
      </c>
      <c r="AA7" s="18">
        <v>23576641.489999998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60315364.740000002</v>
      </c>
      <c r="AU7" s="18">
        <v>372236.37</v>
      </c>
      <c r="AV7" s="18">
        <v>147208013.26000002</v>
      </c>
      <c r="AW7" s="18">
        <v>74148536.730000004</v>
      </c>
      <c r="AX7" s="18">
        <v>0</v>
      </c>
      <c r="AY7" s="18">
        <v>0</v>
      </c>
      <c r="AZ7" s="18">
        <v>1307898</v>
      </c>
      <c r="BA7" s="18">
        <v>0</v>
      </c>
      <c r="BB7" s="18">
        <v>172206.25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1821770.84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49955265.309999995</v>
      </c>
      <c r="BW7" s="18">
        <v>4966284.29</v>
      </c>
      <c r="BX7" s="18">
        <v>0</v>
      </c>
      <c r="BY7" s="18">
        <v>0</v>
      </c>
      <c r="BZ7" s="18">
        <v>0</v>
      </c>
      <c r="CA7" s="18">
        <v>0</v>
      </c>
      <c r="CB7" s="18">
        <v>2150996.4299999997</v>
      </c>
      <c r="CC7" s="18">
        <v>968636.26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17644820.350000001</v>
      </c>
      <c r="CK7" s="18">
        <v>10970078.890000001</v>
      </c>
      <c r="CL7" s="18">
        <v>2331658.44</v>
      </c>
      <c r="CM7" s="18">
        <v>603970.9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5472066.0099999998</v>
      </c>
      <c r="DE7" s="18">
        <v>3432251.76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67388342.189999998</v>
      </c>
      <c r="EC7" s="18">
        <v>1936574.58</v>
      </c>
      <c r="ED7" s="18">
        <v>0</v>
      </c>
      <c r="EE7" s="18">
        <v>0</v>
      </c>
      <c r="EF7" s="18">
        <v>19892814.789999999</v>
      </c>
      <c r="EG7" s="18">
        <v>40305103.619999997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0</v>
      </c>
      <c r="GI7" s="18">
        <v>104177.47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657018747.29999995</v>
      </c>
      <c r="HW7" s="18">
        <v>196153310.36999997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173034610</v>
      </c>
      <c r="E8" s="19">
        <v>0</v>
      </c>
      <c r="F8" s="18">
        <v>173034610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6095474.7999999998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11791907.68</v>
      </c>
      <c r="AA8" s="18">
        <v>0</v>
      </c>
      <c r="AB8" s="18">
        <v>0</v>
      </c>
      <c r="AC8" s="18">
        <v>0</v>
      </c>
      <c r="AD8" s="18">
        <v>2943999.62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233649975.24000001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70896.210000000006</v>
      </c>
      <c r="BC8" s="18">
        <v>0</v>
      </c>
      <c r="BD8" s="18">
        <v>90250.03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2373034.29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205358.05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0</v>
      </c>
      <c r="DY8" s="18">
        <v>0</v>
      </c>
      <c r="DZ8" s="18">
        <v>0</v>
      </c>
      <c r="EA8" s="18">
        <v>0</v>
      </c>
      <c r="EB8" s="18">
        <v>8623991.3800000008</v>
      </c>
      <c r="EC8" s="18">
        <v>0</v>
      </c>
      <c r="ED8" s="18">
        <v>0</v>
      </c>
      <c r="EE8" s="18">
        <v>0</v>
      </c>
      <c r="EF8" s="18">
        <v>6928920.1299999999</v>
      </c>
      <c r="EG8" s="18">
        <v>0</v>
      </c>
      <c r="EH8" s="18">
        <v>0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8">
        <v>0</v>
      </c>
      <c r="EQ8" s="18">
        <v>0</v>
      </c>
      <c r="ER8" s="18">
        <v>4024.37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-144836.79</v>
      </c>
      <c r="EY8" s="18">
        <v>0</v>
      </c>
      <c r="EZ8" s="18">
        <v>-2810139.1</v>
      </c>
      <c r="FA8" s="18">
        <v>0</v>
      </c>
      <c r="FB8" s="18">
        <v>-540.80999999999995</v>
      </c>
      <c r="FC8" s="18">
        <v>0</v>
      </c>
      <c r="FD8" s="18">
        <v>2077213.12</v>
      </c>
      <c r="FE8" s="18">
        <v>0</v>
      </c>
      <c r="FF8" s="18">
        <v>0</v>
      </c>
      <c r="FG8" s="18">
        <v>0</v>
      </c>
      <c r="FH8" s="18">
        <v>0</v>
      </c>
      <c r="FI8" s="18">
        <v>0</v>
      </c>
      <c r="FJ8" s="18">
        <v>-18254.07</v>
      </c>
      <c r="FK8" s="18">
        <v>0</v>
      </c>
      <c r="FL8" s="18">
        <v>278031.49</v>
      </c>
      <c r="FM8" s="18">
        <v>0</v>
      </c>
      <c r="FN8" s="18">
        <v>0</v>
      </c>
      <c r="FO8" s="18">
        <v>0</v>
      </c>
      <c r="FP8" s="19">
        <v>0</v>
      </c>
      <c r="FQ8" s="19">
        <v>0</v>
      </c>
      <c r="FR8" s="18">
        <v>0</v>
      </c>
      <c r="FS8" s="18">
        <v>0</v>
      </c>
      <c r="FT8" s="18">
        <v>0</v>
      </c>
      <c r="FU8" s="18">
        <v>0</v>
      </c>
      <c r="FV8" s="19">
        <v>0</v>
      </c>
      <c r="FW8" s="19">
        <v>0</v>
      </c>
      <c r="FX8" s="18">
        <v>0</v>
      </c>
      <c r="FY8" s="18">
        <v>0</v>
      </c>
      <c r="FZ8" s="18">
        <v>0</v>
      </c>
      <c r="GA8" s="18">
        <v>0</v>
      </c>
      <c r="GB8" s="19">
        <v>0</v>
      </c>
      <c r="GC8" s="19">
        <v>0</v>
      </c>
      <c r="GD8" s="18">
        <v>0</v>
      </c>
      <c r="GE8" s="18">
        <v>0</v>
      </c>
      <c r="GF8" s="18">
        <v>0</v>
      </c>
      <c r="GG8" s="18">
        <v>0</v>
      </c>
      <c r="GH8" s="18">
        <v>0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445193915.63999999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231578999.72</v>
      </c>
      <c r="E9" s="19">
        <v>2429312.11</v>
      </c>
      <c r="F9" s="18">
        <v>0</v>
      </c>
      <c r="G9" s="18">
        <v>0</v>
      </c>
      <c r="H9" s="18">
        <v>122208138.60000004</v>
      </c>
      <c r="I9" s="18">
        <v>0</v>
      </c>
      <c r="J9" s="18">
        <v>109370861.11999996</v>
      </c>
      <c r="K9" s="18">
        <v>2429312.11</v>
      </c>
      <c r="L9" s="18">
        <v>27985895.370000001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551113428.84000003</v>
      </c>
      <c r="AK9" s="18">
        <v>0</v>
      </c>
      <c r="AL9" s="18">
        <v>74442319.349999994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12042.99</v>
      </c>
      <c r="AU9" s="18">
        <v>0</v>
      </c>
      <c r="AV9" s="18">
        <v>8643997.0700000003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174279.23</v>
      </c>
      <c r="BC9" s="18">
        <v>0</v>
      </c>
      <c r="BD9" s="18">
        <v>154901.09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5471541.1699999999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6676375.2199999997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27499026.75</v>
      </c>
      <c r="EC9" s="18">
        <v>0</v>
      </c>
      <c r="ED9" s="18">
        <v>28779396.32</v>
      </c>
      <c r="EE9" s="18">
        <v>0</v>
      </c>
      <c r="EF9" s="18">
        <v>3026420.4</v>
      </c>
      <c r="EG9" s="18">
        <v>4287688.34</v>
      </c>
      <c r="EH9" s="18">
        <v>4227394.51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0</v>
      </c>
      <c r="EY9" s="18">
        <v>0</v>
      </c>
      <c r="EZ9" s="18">
        <v>0</v>
      </c>
      <c r="FA9" s="18">
        <v>0</v>
      </c>
      <c r="FB9" s="18">
        <v>0</v>
      </c>
      <c r="FC9" s="18">
        <v>0</v>
      </c>
      <c r="FD9" s="18">
        <v>0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9">
        <v>0</v>
      </c>
      <c r="FQ9" s="19">
        <v>0</v>
      </c>
      <c r="FR9" s="18">
        <v>0</v>
      </c>
      <c r="FS9" s="18">
        <v>0</v>
      </c>
      <c r="FT9" s="18">
        <v>0</v>
      </c>
      <c r="FU9" s="18">
        <v>0</v>
      </c>
      <c r="FV9" s="19">
        <v>0</v>
      </c>
      <c r="FW9" s="19">
        <v>0</v>
      </c>
      <c r="FX9" s="18">
        <v>0</v>
      </c>
      <c r="FY9" s="18">
        <v>0</v>
      </c>
      <c r="FZ9" s="18">
        <v>0</v>
      </c>
      <c r="GA9" s="18">
        <v>0</v>
      </c>
      <c r="GB9" s="19">
        <v>0</v>
      </c>
      <c r="GC9" s="19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969786018.03000021</v>
      </c>
      <c r="HW9" s="18">
        <v>6717000.4499999993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37301931.690000005</v>
      </c>
      <c r="E10" s="19">
        <v>1663225774.1400003</v>
      </c>
      <c r="F10" s="18">
        <v>6036895.1851556776</v>
      </c>
      <c r="G10" s="18">
        <v>335832512.70738035</v>
      </c>
      <c r="H10" s="18">
        <v>12084677.356488686</v>
      </c>
      <c r="I10" s="18">
        <v>679849756.41632283</v>
      </c>
      <c r="J10" s="18">
        <v>19180359.14835564</v>
      </c>
      <c r="K10" s="18">
        <v>647543505.0162971</v>
      </c>
      <c r="L10" s="18">
        <v>0</v>
      </c>
      <c r="M10" s="18">
        <v>-6494.35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20950533.780000001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22219181.440000001</v>
      </c>
      <c r="AA10" s="18">
        <v>86121850.159999996</v>
      </c>
      <c r="AB10" s="18">
        <v>0</v>
      </c>
      <c r="AC10" s="18">
        <v>0</v>
      </c>
      <c r="AD10" s="18">
        <v>212835.99</v>
      </c>
      <c r="AE10" s="18">
        <v>231794004.68000001</v>
      </c>
      <c r="AF10" s="18">
        <v>0</v>
      </c>
      <c r="AG10" s="18">
        <v>0</v>
      </c>
      <c r="AH10" s="18">
        <v>0</v>
      </c>
      <c r="AI10" s="18">
        <v>0</v>
      </c>
      <c r="AJ10" s="18">
        <v>343495155.33000004</v>
      </c>
      <c r="AK10" s="18">
        <v>160151.44</v>
      </c>
      <c r="AL10" s="18">
        <v>259575805.75</v>
      </c>
      <c r="AM10" s="18">
        <v>0</v>
      </c>
      <c r="AN10" s="18">
        <v>0</v>
      </c>
      <c r="AO10" s="18">
        <v>451328379.19999999</v>
      </c>
      <c r="AP10" s="18">
        <v>0</v>
      </c>
      <c r="AQ10" s="18">
        <v>324147675.94999999</v>
      </c>
      <c r="AR10" s="18">
        <v>0</v>
      </c>
      <c r="AS10" s="18">
        <v>0</v>
      </c>
      <c r="AT10" s="18">
        <v>279349.09999999998</v>
      </c>
      <c r="AU10" s="18">
        <v>21669471.48</v>
      </c>
      <c r="AV10" s="18">
        <v>8803252.0500000007</v>
      </c>
      <c r="AW10" s="18">
        <v>270243718.31</v>
      </c>
      <c r="AX10" s="18">
        <v>0</v>
      </c>
      <c r="AY10" s="18">
        <v>59936.79</v>
      </c>
      <c r="AZ10" s="18">
        <v>0</v>
      </c>
      <c r="BA10" s="18">
        <v>0</v>
      </c>
      <c r="BB10" s="18">
        <v>0</v>
      </c>
      <c r="BC10" s="18">
        <v>1968366.16</v>
      </c>
      <c r="BD10" s="18">
        <v>0</v>
      </c>
      <c r="BE10" s="18">
        <v>4096821.18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120572880.77</v>
      </c>
      <c r="BL10" s="18">
        <v>0</v>
      </c>
      <c r="BM10" s="18">
        <v>37449262.079999998</v>
      </c>
      <c r="BN10" s="18">
        <v>0</v>
      </c>
      <c r="BO10" s="18">
        <v>0</v>
      </c>
      <c r="BP10" s="18">
        <v>20718359.75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18750</v>
      </c>
      <c r="BW10" s="18">
        <v>48156841.509999998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35831.949999999997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63422383.75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70855226.290000007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74497778.879999995</v>
      </c>
      <c r="DX10" s="18">
        <v>0</v>
      </c>
      <c r="DY10" s="18">
        <v>0</v>
      </c>
      <c r="DZ10" s="18">
        <v>0</v>
      </c>
      <c r="EA10" s="18">
        <v>0</v>
      </c>
      <c r="EB10" s="18">
        <v>3985633.19</v>
      </c>
      <c r="EC10" s="18">
        <v>9926630.5099999998</v>
      </c>
      <c r="ED10" s="18">
        <v>0</v>
      </c>
      <c r="EE10" s="18">
        <v>287332.53999999998</v>
      </c>
      <c r="EF10" s="18">
        <v>10884224.02</v>
      </c>
      <c r="EG10" s="18">
        <v>64556090.899999999</v>
      </c>
      <c r="EH10" s="18">
        <v>0</v>
      </c>
      <c r="EI10" s="18">
        <v>4288347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2082211.08</v>
      </c>
      <c r="ES10" s="18">
        <v>0</v>
      </c>
      <c r="ET10" s="18">
        <v>0</v>
      </c>
      <c r="EU10" s="18">
        <v>0</v>
      </c>
      <c r="EV10" s="18">
        <v>0</v>
      </c>
      <c r="EW10" s="18">
        <v>50742118.039999999</v>
      </c>
      <c r="EX10" s="18">
        <v>24664995.640000001</v>
      </c>
      <c r="EY10" s="18">
        <v>0</v>
      </c>
      <c r="EZ10" s="18">
        <v>824978473.59000003</v>
      </c>
      <c r="FA10" s="18">
        <v>0</v>
      </c>
      <c r="FB10" s="18">
        <v>5235601.21</v>
      </c>
      <c r="FC10" s="18">
        <v>0</v>
      </c>
      <c r="FD10" s="18">
        <v>194823033.59</v>
      </c>
      <c r="FE10" s="18">
        <v>0</v>
      </c>
      <c r="FF10" s="18">
        <v>0</v>
      </c>
      <c r="FG10" s="18">
        <v>936599.63999999897</v>
      </c>
      <c r="FH10" s="18">
        <v>0</v>
      </c>
      <c r="FI10" s="18">
        <v>0</v>
      </c>
      <c r="FJ10" s="18">
        <v>4405032.92</v>
      </c>
      <c r="FK10" s="18">
        <v>0</v>
      </c>
      <c r="FL10" s="18">
        <v>34121700.280000001</v>
      </c>
      <c r="FM10" s="18">
        <v>0</v>
      </c>
      <c r="FN10" s="18">
        <v>0</v>
      </c>
      <c r="FO10" s="18">
        <v>0</v>
      </c>
      <c r="FP10" s="19">
        <v>0</v>
      </c>
      <c r="FQ10" s="19">
        <v>211132796.19</v>
      </c>
      <c r="FR10" s="18">
        <v>0</v>
      </c>
      <c r="FS10" s="18">
        <v>3600</v>
      </c>
      <c r="FT10" s="18">
        <v>0</v>
      </c>
      <c r="FU10" s="18">
        <v>0</v>
      </c>
      <c r="FV10" s="19">
        <v>0</v>
      </c>
      <c r="FW10" s="19">
        <v>0</v>
      </c>
      <c r="FX10" s="18">
        <v>0</v>
      </c>
      <c r="FY10" s="18">
        <v>0</v>
      </c>
      <c r="FZ10" s="18">
        <v>0</v>
      </c>
      <c r="GA10" s="18">
        <v>0</v>
      </c>
      <c r="GB10" s="19">
        <v>0</v>
      </c>
      <c r="GC10" s="19">
        <v>211129196.19</v>
      </c>
      <c r="GD10" s="18">
        <v>0</v>
      </c>
      <c r="GE10" s="18">
        <v>38069098.909999996</v>
      </c>
      <c r="GF10" s="18">
        <v>0</v>
      </c>
      <c r="GG10" s="18">
        <v>173060097.28</v>
      </c>
      <c r="GH10" s="18">
        <v>0</v>
      </c>
      <c r="GI10" s="18">
        <v>1465338.08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1797805526.6200001</v>
      </c>
      <c r="HW10" s="18">
        <v>3834085647.0500002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0</v>
      </c>
      <c r="E11" s="19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347672895.85000002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1634133.27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958883.7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9073687.9299999997</v>
      </c>
      <c r="EY11" s="18">
        <v>0</v>
      </c>
      <c r="EZ11" s="18">
        <v>296849564.55000001</v>
      </c>
      <c r="FA11" s="18">
        <v>0</v>
      </c>
      <c r="FB11" s="18">
        <v>1386397.24</v>
      </c>
      <c r="FC11" s="18">
        <v>0</v>
      </c>
      <c r="FD11" s="18">
        <v>84359877.689999998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2024598</v>
      </c>
      <c r="FK11" s="18">
        <v>0</v>
      </c>
      <c r="FL11" s="18">
        <v>15333773.619999999</v>
      </c>
      <c r="FM11" s="18">
        <v>0</v>
      </c>
      <c r="FN11" s="18">
        <v>0</v>
      </c>
      <c r="FO11" s="18">
        <v>0</v>
      </c>
      <c r="FP11" s="19">
        <v>0</v>
      </c>
      <c r="FQ11" s="19">
        <v>0</v>
      </c>
      <c r="FR11" s="18">
        <v>0</v>
      </c>
      <c r="FS11" s="18">
        <v>0</v>
      </c>
      <c r="FT11" s="18">
        <v>0</v>
      </c>
      <c r="FU11" s="18">
        <v>0</v>
      </c>
      <c r="FV11" s="19">
        <v>0</v>
      </c>
      <c r="FW11" s="19">
        <v>0</v>
      </c>
      <c r="FX11" s="18">
        <v>0</v>
      </c>
      <c r="FY11" s="18">
        <v>0</v>
      </c>
      <c r="FZ11" s="18">
        <v>0</v>
      </c>
      <c r="GA11" s="18">
        <v>0</v>
      </c>
      <c r="GB11" s="19">
        <v>0</v>
      </c>
      <c r="GC11" s="19">
        <v>0</v>
      </c>
      <c r="GD11" s="18">
        <v>0</v>
      </c>
      <c r="GE11" s="18">
        <v>0</v>
      </c>
      <c r="GF11" s="18">
        <v>0</v>
      </c>
      <c r="GG11" s="18">
        <v>0</v>
      </c>
      <c r="GH11" s="18">
        <v>0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759293811.85000002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0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130243270.39</v>
      </c>
      <c r="E13" s="19">
        <v>0</v>
      </c>
      <c r="F13" s="18">
        <v>0</v>
      </c>
      <c r="G13" s="18">
        <v>0</v>
      </c>
      <c r="H13" s="18">
        <v>66217176.420000002</v>
      </c>
      <c r="I13" s="18">
        <v>0</v>
      </c>
      <c r="J13" s="18">
        <v>64026093.969999999</v>
      </c>
      <c r="K13" s="18">
        <v>0</v>
      </c>
      <c r="L13" s="18">
        <v>9853316.5099999998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2469806.19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423366406.20999998</v>
      </c>
      <c r="AK13" s="18">
        <v>0</v>
      </c>
      <c r="AL13" s="18">
        <v>6680649.5206359997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5.72</v>
      </c>
      <c r="AU13" s="18">
        <v>0</v>
      </c>
      <c r="AV13" s="18">
        <v>988.75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100614.2</v>
      </c>
      <c r="BC13" s="18">
        <v>0</v>
      </c>
      <c r="BD13" s="18">
        <v>48491.44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1517013.67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710165.82</v>
      </c>
      <c r="CM13" s="18">
        <v>0</v>
      </c>
      <c r="CN13" s="18">
        <v>628294.74</v>
      </c>
      <c r="CO13" s="18">
        <v>0</v>
      </c>
      <c r="CP13" s="18">
        <v>0</v>
      </c>
      <c r="CQ13" s="18">
        <v>0</v>
      </c>
      <c r="CR13" s="18">
        <v>628541.25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55.79</v>
      </c>
      <c r="DY13" s="18">
        <v>0</v>
      </c>
      <c r="DZ13" s="18">
        <v>0</v>
      </c>
      <c r="EA13" s="18">
        <v>0</v>
      </c>
      <c r="EB13" s="18">
        <v>358200.1</v>
      </c>
      <c r="EC13" s="18">
        <v>0</v>
      </c>
      <c r="ED13" s="18">
        <v>0</v>
      </c>
      <c r="EE13" s="18">
        <v>0</v>
      </c>
      <c r="EF13" s="18">
        <v>9246261.6099999994</v>
      </c>
      <c r="EG13" s="18">
        <v>0</v>
      </c>
      <c r="EH13" s="18">
        <v>3811967.57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9">
        <v>0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0</v>
      </c>
      <c r="FW13" s="19">
        <v>0</v>
      </c>
      <c r="FX13" s="18">
        <v>0</v>
      </c>
      <c r="FY13" s="18">
        <v>0</v>
      </c>
      <c r="FZ13" s="18">
        <v>0</v>
      </c>
      <c r="GA13" s="18">
        <v>0</v>
      </c>
      <c r="GB13" s="19">
        <v>0</v>
      </c>
      <c r="GC13" s="19">
        <v>0</v>
      </c>
      <c r="GD13" s="18">
        <v>0</v>
      </c>
      <c r="GE13" s="18">
        <v>0</v>
      </c>
      <c r="GF13" s="18">
        <v>0</v>
      </c>
      <c r="GG13" s="18">
        <v>0</v>
      </c>
      <c r="GH13" s="18">
        <v>0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589664049.48063612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0</v>
      </c>
      <c r="E14" s="19">
        <v>2363652119.0500002</v>
      </c>
      <c r="F14" s="18">
        <v>0</v>
      </c>
      <c r="G14" s="18">
        <v>0</v>
      </c>
      <c r="H14" s="18">
        <v>0</v>
      </c>
      <c r="I14" s="18">
        <v>583266821.15756714</v>
      </c>
      <c r="J14" s="18">
        <v>0</v>
      </c>
      <c r="K14" s="18">
        <v>1780385297.8924332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922662007.48000002</v>
      </c>
      <c r="AK14" s="18">
        <v>0</v>
      </c>
      <c r="AL14" s="18">
        <v>59216621.270000003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4229094.07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1200281.45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11281761.279999999</v>
      </c>
      <c r="EY14" s="18">
        <v>0</v>
      </c>
      <c r="EZ14" s="18">
        <v>369891018.56</v>
      </c>
      <c r="FA14" s="18">
        <v>0</v>
      </c>
      <c r="FB14" s="18">
        <v>1733332.61</v>
      </c>
      <c r="FC14" s="18">
        <v>0</v>
      </c>
      <c r="FD14" s="18">
        <v>106323764.81999999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  <c r="FJ14" s="18">
        <v>2523141.63</v>
      </c>
      <c r="FK14" s="18">
        <v>0</v>
      </c>
      <c r="FL14" s="18">
        <v>19284725.960000001</v>
      </c>
      <c r="FM14" s="18">
        <v>0</v>
      </c>
      <c r="FN14" s="18">
        <v>0</v>
      </c>
      <c r="FO14" s="18">
        <v>0</v>
      </c>
      <c r="FP14" s="19">
        <v>18295.280000686646</v>
      </c>
      <c r="FQ14" s="19">
        <v>0</v>
      </c>
      <c r="FR14" s="18">
        <v>18295.280000686646</v>
      </c>
      <c r="FS14" s="18">
        <v>0</v>
      </c>
      <c r="FT14" s="18">
        <v>0</v>
      </c>
      <c r="FU14" s="18">
        <v>0</v>
      </c>
      <c r="FV14" s="19">
        <v>0</v>
      </c>
      <c r="FW14" s="19">
        <v>0</v>
      </c>
      <c r="FX14" s="18">
        <v>0</v>
      </c>
      <c r="FY14" s="18">
        <v>0</v>
      </c>
      <c r="FZ14" s="18">
        <v>0</v>
      </c>
      <c r="GA14" s="18">
        <v>0</v>
      </c>
      <c r="GB14" s="19">
        <v>0</v>
      </c>
      <c r="GC14" s="19">
        <v>0</v>
      </c>
      <c r="GD14" s="18">
        <v>0</v>
      </c>
      <c r="GE14" s="18">
        <v>0</v>
      </c>
      <c r="GF14" s="18">
        <v>0</v>
      </c>
      <c r="GG14" s="18">
        <v>0</v>
      </c>
      <c r="GH14" s="18">
        <v>0</v>
      </c>
      <c r="GI14" s="18">
        <v>0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1498364044.4100008</v>
      </c>
      <c r="HW14" s="18">
        <v>2363652119.0500002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1372242.97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3872966.72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5245209.6900000004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3623537.879999999</v>
      </c>
      <c r="DO16" s="18">
        <v>0</v>
      </c>
      <c r="DP16" s="18">
        <v>0</v>
      </c>
      <c r="DQ16" s="18">
        <v>7990881.9542393982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3623537.879999999</v>
      </c>
      <c r="HW16" s="18">
        <v>7990881.9542393982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27679422.130000003</v>
      </c>
      <c r="E17" s="19">
        <v>0</v>
      </c>
      <c r="F17" s="18">
        <v>26209</v>
      </c>
      <c r="G17" s="18">
        <v>0</v>
      </c>
      <c r="H17" s="18">
        <v>41695878</v>
      </c>
      <c r="I17" s="18">
        <v>0</v>
      </c>
      <c r="J17" s="18">
        <v>-14042664.869999999</v>
      </c>
      <c r="K17" s="18">
        <v>0</v>
      </c>
      <c r="L17" s="18">
        <v>27018986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2341897</v>
      </c>
      <c r="AA17" s="18">
        <v>0</v>
      </c>
      <c r="AB17" s="18">
        <v>0</v>
      </c>
      <c r="AC17" s="18">
        <v>0</v>
      </c>
      <c r="AD17" s="18">
        <v>474381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184479884.21000001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407687</v>
      </c>
      <c r="AU17" s="18">
        <v>0</v>
      </c>
      <c r="AV17" s="18">
        <v>76992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837985</v>
      </c>
      <c r="BC17" s="18">
        <v>0</v>
      </c>
      <c r="BD17" s="18">
        <v>46590762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1554697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292563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46052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298059251</v>
      </c>
      <c r="CK17" s="18">
        <v>0</v>
      </c>
      <c r="CL17" s="18">
        <v>14411001</v>
      </c>
      <c r="CM17" s="18">
        <v>0</v>
      </c>
      <c r="CN17" s="18">
        <v>17389701</v>
      </c>
      <c r="CO17" s="18">
        <v>0</v>
      </c>
      <c r="CP17" s="18">
        <v>0</v>
      </c>
      <c r="CQ17" s="18">
        <v>0</v>
      </c>
      <c r="CR17" s="18">
        <v>9560333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227330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170362434</v>
      </c>
      <c r="DY17" s="18">
        <v>0</v>
      </c>
      <c r="DZ17" s="18">
        <v>0</v>
      </c>
      <c r="EA17" s="18">
        <v>0</v>
      </c>
      <c r="EB17" s="18">
        <v>11224634</v>
      </c>
      <c r="EC17" s="18">
        <v>0</v>
      </c>
      <c r="ED17" s="18">
        <v>0</v>
      </c>
      <c r="EE17" s="18">
        <v>0</v>
      </c>
      <c r="EF17" s="18">
        <v>96125265</v>
      </c>
      <c r="EG17" s="18">
        <v>0</v>
      </c>
      <c r="EH17" s="18">
        <v>8510618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153332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0</v>
      </c>
      <c r="GI17" s="18">
        <v>0</v>
      </c>
      <c r="GJ17" s="18">
        <v>0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917825207.34000003</v>
      </c>
      <c r="HW17" s="18">
        <v>0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11003388.39785675</v>
      </c>
      <c r="E18" s="19">
        <v>0</v>
      </c>
      <c r="F18" s="18">
        <v>433388.4116187598</v>
      </c>
      <c r="G18" s="18">
        <v>0</v>
      </c>
      <c r="H18" s="18">
        <v>7093195.3779207589</v>
      </c>
      <c r="I18" s="18">
        <v>0</v>
      </c>
      <c r="J18" s="18">
        <v>3476804.6083172313</v>
      </c>
      <c r="K18" s="18">
        <v>0</v>
      </c>
      <c r="L18" s="18">
        <v>1820264.29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156305.96</v>
      </c>
      <c r="AA18" s="18">
        <v>0</v>
      </c>
      <c r="AB18" s="18">
        <v>0</v>
      </c>
      <c r="AC18" s="18">
        <v>0</v>
      </c>
      <c r="AD18" s="18">
        <v>147221.41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46529.72</v>
      </c>
      <c r="AU18" s="18">
        <v>945608.52</v>
      </c>
      <c r="AV18" s="18">
        <v>5055.18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27424.33</v>
      </c>
      <c r="BC18" s="18">
        <v>0</v>
      </c>
      <c r="BD18" s="18">
        <v>10760.46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1495475.55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15018931.390000001</v>
      </c>
      <c r="CK18" s="18">
        <v>0</v>
      </c>
      <c r="CL18" s="18">
        <v>406351.01</v>
      </c>
      <c r="CM18" s="18">
        <v>0</v>
      </c>
      <c r="CN18" s="18">
        <v>3.28</v>
      </c>
      <c r="CO18" s="18">
        <v>0</v>
      </c>
      <c r="CP18" s="18">
        <v>0</v>
      </c>
      <c r="CQ18" s="18">
        <v>0</v>
      </c>
      <c r="CR18" s="18">
        <v>453901.23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18">
        <v>0</v>
      </c>
      <c r="EB18" s="18">
        <v>1070569.1100000001</v>
      </c>
      <c r="EC18" s="18">
        <v>0</v>
      </c>
      <c r="ED18" s="18">
        <v>4955392.0999999996</v>
      </c>
      <c r="EE18" s="18">
        <v>0</v>
      </c>
      <c r="EF18" s="18">
        <v>4816267.34</v>
      </c>
      <c r="EG18" s="18">
        <v>123833248.34</v>
      </c>
      <c r="EH18" s="18">
        <v>124883.4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0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0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41558724.157856755</v>
      </c>
      <c r="HW18" s="18">
        <v>124778856.86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0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713858.58000000007</v>
      </c>
      <c r="E20" s="19">
        <v>0</v>
      </c>
      <c r="F20" s="18">
        <v>0</v>
      </c>
      <c r="G20" s="18">
        <v>0</v>
      </c>
      <c r="H20" s="18">
        <v>660410.41</v>
      </c>
      <c r="I20" s="18">
        <v>0</v>
      </c>
      <c r="J20" s="18">
        <v>53448.17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503872.03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72803366.549999997</v>
      </c>
      <c r="AK20" s="18">
        <v>0</v>
      </c>
      <c r="AL20" s="18">
        <v>6460586.1399999997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750</v>
      </c>
      <c r="BC20" s="18">
        <v>0</v>
      </c>
      <c r="BD20" s="18">
        <v>1655.99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1775483.81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6133.86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0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0</v>
      </c>
      <c r="DW20" s="18">
        <v>0</v>
      </c>
      <c r="DX20" s="18">
        <v>766.72</v>
      </c>
      <c r="DY20" s="18">
        <v>0</v>
      </c>
      <c r="DZ20" s="18">
        <v>0</v>
      </c>
      <c r="EA20" s="18">
        <v>0</v>
      </c>
      <c r="EB20" s="18">
        <v>0</v>
      </c>
      <c r="EC20" s="18">
        <v>0</v>
      </c>
      <c r="ED20" s="18">
        <v>0</v>
      </c>
      <c r="EE20" s="18">
        <v>0</v>
      </c>
      <c r="EF20" s="18">
        <v>1107279.17</v>
      </c>
      <c r="EG20" s="18">
        <v>0</v>
      </c>
      <c r="EH20" s="18">
        <v>0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147206655.78999999</v>
      </c>
      <c r="EW20" s="18">
        <v>0</v>
      </c>
      <c r="EX20" s="18">
        <v>0</v>
      </c>
      <c r="EY20" s="18">
        <v>0</v>
      </c>
      <c r="EZ20" s="18">
        <v>0</v>
      </c>
      <c r="FA20" s="18">
        <v>0</v>
      </c>
      <c r="FB20" s="18">
        <v>0</v>
      </c>
      <c r="FC20" s="18">
        <v>0</v>
      </c>
      <c r="FD20" s="18">
        <v>0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0</v>
      </c>
      <c r="FK20" s="18">
        <v>0</v>
      </c>
      <c r="FL20" s="18">
        <v>0</v>
      </c>
      <c r="FM20" s="18">
        <v>0</v>
      </c>
      <c r="FN20" s="18">
        <v>0</v>
      </c>
      <c r="FO20" s="18">
        <v>0</v>
      </c>
      <c r="FP20" s="19">
        <v>56535291.520000003</v>
      </c>
      <c r="FQ20" s="19">
        <v>0</v>
      </c>
      <c r="FR20" s="18">
        <v>0</v>
      </c>
      <c r="FS20" s="18">
        <v>0</v>
      </c>
      <c r="FT20" s="18">
        <v>0</v>
      </c>
      <c r="FU20" s="18">
        <v>0</v>
      </c>
      <c r="FV20" s="19">
        <v>56535291.520000003</v>
      </c>
      <c r="FW20" s="19">
        <v>0</v>
      </c>
      <c r="FX20" s="18">
        <v>0</v>
      </c>
      <c r="FY20" s="18">
        <v>0</v>
      </c>
      <c r="FZ20" s="18">
        <v>56535291.520000003</v>
      </c>
      <c r="GA20" s="18">
        <v>0</v>
      </c>
      <c r="GB20" s="19">
        <v>0</v>
      </c>
      <c r="GC20" s="19">
        <v>0</v>
      </c>
      <c r="GD20" s="18">
        <v>0</v>
      </c>
      <c r="GE20" s="18">
        <v>0</v>
      </c>
      <c r="GF20" s="18">
        <v>0</v>
      </c>
      <c r="GG20" s="18">
        <v>0</v>
      </c>
      <c r="GH20" s="18">
        <v>0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287115700.15999997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0</v>
      </c>
      <c r="E21" s="19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211282976.34999999</v>
      </c>
      <c r="AK21" s="18">
        <v>0</v>
      </c>
      <c r="AL21" s="18">
        <v>6727182.7999999998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1421291.98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0</v>
      </c>
      <c r="EY21" s="18">
        <v>0</v>
      </c>
      <c r="EZ21" s="18">
        <v>0</v>
      </c>
      <c r="FA21" s="18">
        <v>0</v>
      </c>
      <c r="FB21" s="18">
        <v>0</v>
      </c>
      <c r="FC21" s="18">
        <v>0</v>
      </c>
      <c r="FD21" s="18">
        <v>0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0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0</v>
      </c>
      <c r="FW21" s="19">
        <v>0</v>
      </c>
      <c r="FX21" s="18">
        <v>0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0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219431451.13</v>
      </c>
      <c r="HW21" s="18">
        <v>0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24645010.100000001</v>
      </c>
      <c r="E22" s="19">
        <v>17861.63</v>
      </c>
      <c r="F22" s="18">
        <v>11435</v>
      </c>
      <c r="G22" s="18">
        <v>0</v>
      </c>
      <c r="H22" s="18">
        <v>23810735.379999999</v>
      </c>
      <c r="I22" s="18">
        <v>0</v>
      </c>
      <c r="J22" s="18">
        <v>822839.7200000016</v>
      </c>
      <c r="K22" s="18">
        <v>17861.63</v>
      </c>
      <c r="L22" s="18">
        <v>-1.3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9151700.0299999993</v>
      </c>
      <c r="AA22" s="18">
        <v>0</v>
      </c>
      <c r="AB22" s="18">
        <v>0</v>
      </c>
      <c r="AC22" s="18">
        <v>0</v>
      </c>
      <c r="AD22" s="18">
        <v>106439924.37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393238451.08999991</v>
      </c>
      <c r="AK22" s="18">
        <v>0</v>
      </c>
      <c r="AL22" s="18">
        <v>401020683.47000003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4513248.04</v>
      </c>
      <c r="AU22" s="18">
        <v>0</v>
      </c>
      <c r="AV22" s="18">
        <v>14183837.039999999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1007372.99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27463784.440000001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104122.13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2361578.04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-13849095.569999998</v>
      </c>
      <c r="CK22" s="18">
        <v>86190000.49000001</v>
      </c>
      <c r="CL22" s="18">
        <v>275529.15000000002</v>
      </c>
      <c r="CM22" s="18">
        <v>10639254.970000001</v>
      </c>
      <c r="CN22" s="18">
        <v>0</v>
      </c>
      <c r="CO22" s="18">
        <v>0</v>
      </c>
      <c r="CP22" s="18">
        <v>0</v>
      </c>
      <c r="CQ22" s="18">
        <v>0</v>
      </c>
      <c r="CR22" s="18">
        <v>0</v>
      </c>
      <c r="CS22" s="18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58.74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  <c r="DU22" s="18">
        <v>0</v>
      </c>
      <c r="DV22" s="18">
        <v>0</v>
      </c>
      <c r="DW22" s="18">
        <v>0</v>
      </c>
      <c r="DX22" s="18">
        <v>59.49</v>
      </c>
      <c r="DY22" s="18">
        <v>0</v>
      </c>
      <c r="DZ22" s="18">
        <v>0</v>
      </c>
      <c r="EA22" s="18">
        <v>0</v>
      </c>
      <c r="EB22" s="18">
        <v>0</v>
      </c>
      <c r="EC22" s="18">
        <v>42861.23</v>
      </c>
      <c r="ED22" s="18">
        <v>0</v>
      </c>
      <c r="EE22" s="18">
        <v>0</v>
      </c>
      <c r="EF22" s="18">
        <v>908359.84000000008</v>
      </c>
      <c r="EG22" s="18">
        <v>448409.2</v>
      </c>
      <c r="EH22" s="18">
        <v>59.13</v>
      </c>
      <c r="EI22" s="18">
        <v>0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11996107.25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113059007.33</v>
      </c>
      <c r="EY22" s="18">
        <v>0</v>
      </c>
      <c r="EZ22" s="18">
        <v>3703592331.6300001</v>
      </c>
      <c r="FA22" s="18">
        <v>0</v>
      </c>
      <c r="FB22" s="18">
        <v>17349946.149999999</v>
      </c>
      <c r="FC22" s="18">
        <v>0</v>
      </c>
      <c r="FD22" s="18">
        <v>1060009733.91</v>
      </c>
      <c r="FE22" s="18">
        <v>0</v>
      </c>
      <c r="FF22" s="18">
        <v>0</v>
      </c>
      <c r="FG22" s="18">
        <v>0</v>
      </c>
      <c r="FH22" s="18">
        <v>0</v>
      </c>
      <c r="FI22" s="18">
        <v>0</v>
      </c>
      <c r="FJ22" s="18">
        <v>25261839.84</v>
      </c>
      <c r="FK22" s="18">
        <v>0</v>
      </c>
      <c r="FL22" s="18">
        <v>192430423.72999999</v>
      </c>
      <c r="FM22" s="18">
        <v>0</v>
      </c>
      <c r="FN22" s="18">
        <v>0</v>
      </c>
      <c r="FO22" s="18">
        <v>0</v>
      </c>
      <c r="FP22" s="19">
        <v>293221244.13000005</v>
      </c>
      <c r="FQ22" s="19">
        <v>0</v>
      </c>
      <c r="FR22" s="18">
        <v>0</v>
      </c>
      <c r="FS22" s="18">
        <v>0</v>
      </c>
      <c r="FT22" s="18">
        <v>0</v>
      </c>
      <c r="FU22" s="18">
        <v>0</v>
      </c>
      <c r="FV22" s="19">
        <v>277814462.97000003</v>
      </c>
      <c r="FW22" s="19">
        <v>0</v>
      </c>
      <c r="FX22" s="18">
        <v>0</v>
      </c>
      <c r="FY22" s="18">
        <v>0</v>
      </c>
      <c r="FZ22" s="18">
        <v>277814462.97000003</v>
      </c>
      <c r="GA22" s="18">
        <v>0</v>
      </c>
      <c r="GB22" s="19">
        <v>15406781.16</v>
      </c>
      <c r="GC22" s="19">
        <v>0</v>
      </c>
      <c r="GD22" s="18">
        <v>590132.78</v>
      </c>
      <c r="GE22" s="18">
        <v>0</v>
      </c>
      <c r="GF22" s="18">
        <v>14816648.380000001</v>
      </c>
      <c r="GG22" s="18">
        <v>0</v>
      </c>
      <c r="GH22" s="18">
        <v>0</v>
      </c>
      <c r="GI22" s="18">
        <v>0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6385016364.1599989</v>
      </c>
      <c r="HW22" s="18">
        <v>100707338.55000001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86448868.150000021</v>
      </c>
      <c r="E23" s="19">
        <v>0</v>
      </c>
      <c r="F23" s="18">
        <v>0</v>
      </c>
      <c r="G23" s="18">
        <v>0</v>
      </c>
      <c r="H23" s="18">
        <v>46944913.960456215</v>
      </c>
      <c r="I23" s="18">
        <v>0</v>
      </c>
      <c r="J23" s="18">
        <v>39503954.189543806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15330573.73</v>
      </c>
      <c r="AA23" s="18">
        <v>0</v>
      </c>
      <c r="AB23" s="18">
        <v>0</v>
      </c>
      <c r="AC23" s="18">
        <v>0</v>
      </c>
      <c r="AD23" s="18">
        <v>1449746.92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557053245.89999998</v>
      </c>
      <c r="AK23" s="18">
        <v>0</v>
      </c>
      <c r="AL23" s="18">
        <v>83402127.930000007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1740935.62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0</v>
      </c>
      <c r="DY23" s="18">
        <v>0</v>
      </c>
      <c r="DZ23" s="18">
        <v>0</v>
      </c>
      <c r="EA23" s="18">
        <v>0</v>
      </c>
      <c r="EB23" s="18">
        <v>0</v>
      </c>
      <c r="EC23" s="18">
        <v>0</v>
      </c>
      <c r="ED23" s="18">
        <v>0</v>
      </c>
      <c r="EE23" s="18">
        <v>0</v>
      </c>
      <c r="EF23" s="18">
        <v>6182875.75</v>
      </c>
      <c r="EG23" s="18">
        <v>0</v>
      </c>
      <c r="EH23" s="18">
        <v>561258.54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0</v>
      </c>
      <c r="EO23" s="18">
        <v>0</v>
      </c>
      <c r="EP23" s="18">
        <v>0</v>
      </c>
      <c r="EQ23" s="18">
        <v>0</v>
      </c>
      <c r="ER23" s="18">
        <v>0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0</v>
      </c>
      <c r="EY23" s="18">
        <v>0</v>
      </c>
      <c r="EZ23" s="18">
        <v>0</v>
      </c>
      <c r="FA23" s="18">
        <v>0</v>
      </c>
      <c r="FB23" s="18">
        <v>0</v>
      </c>
      <c r="FC23" s="18">
        <v>0</v>
      </c>
      <c r="FD23" s="18">
        <v>0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0</v>
      </c>
      <c r="FK23" s="18">
        <v>0</v>
      </c>
      <c r="FL23" s="18">
        <v>0</v>
      </c>
      <c r="FM23" s="18">
        <v>0</v>
      </c>
      <c r="FN23" s="18">
        <v>0</v>
      </c>
      <c r="FO23" s="18">
        <v>0</v>
      </c>
      <c r="FP23" s="19">
        <v>0</v>
      </c>
      <c r="FQ23" s="19">
        <v>0</v>
      </c>
      <c r="FR23" s="18">
        <v>0</v>
      </c>
      <c r="FS23" s="18">
        <v>0</v>
      </c>
      <c r="FT23" s="18">
        <v>0</v>
      </c>
      <c r="FU23" s="18">
        <v>0</v>
      </c>
      <c r="FV23" s="19">
        <v>0</v>
      </c>
      <c r="FW23" s="19">
        <v>0</v>
      </c>
      <c r="FX23" s="18">
        <v>0</v>
      </c>
      <c r="FY23" s="18">
        <v>0</v>
      </c>
      <c r="FZ23" s="18">
        <v>0</v>
      </c>
      <c r="GA23" s="18">
        <v>0</v>
      </c>
      <c r="GB23" s="19">
        <v>0</v>
      </c>
      <c r="GC23" s="19">
        <v>0</v>
      </c>
      <c r="GD23" s="18">
        <v>0</v>
      </c>
      <c r="GE23" s="18">
        <v>0</v>
      </c>
      <c r="GF23" s="18">
        <v>0</v>
      </c>
      <c r="GG23" s="18">
        <v>0</v>
      </c>
      <c r="GH23" s="18">
        <v>0</v>
      </c>
      <c r="GI23" s="18">
        <v>0</v>
      </c>
      <c r="GJ23" s="18">
        <v>0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752169632.54000008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195429.85</v>
      </c>
      <c r="E24" s="19">
        <v>0</v>
      </c>
      <c r="F24" s="18">
        <v>0</v>
      </c>
      <c r="G24" s="18">
        <v>0</v>
      </c>
      <c r="H24" s="18">
        <v>889.69</v>
      </c>
      <c r="I24" s="18">
        <v>0</v>
      </c>
      <c r="J24" s="18">
        <v>194540.16</v>
      </c>
      <c r="K24" s="18">
        <v>0</v>
      </c>
      <c r="L24" s="18">
        <v>254469.98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162695398.99000001</v>
      </c>
      <c r="AK24" s="18">
        <v>0</v>
      </c>
      <c r="AL24" s="18">
        <v>6644419.1799999997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573.66999999999996</v>
      </c>
      <c r="AU24" s="18">
        <v>0</v>
      </c>
      <c r="AV24" s="18">
        <v>38615.599999999999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2091445.9147024499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279755.46999999997</v>
      </c>
      <c r="CK24" s="18">
        <v>0</v>
      </c>
      <c r="CL24" s="18">
        <v>52597.33</v>
      </c>
      <c r="CM24" s="18">
        <v>0</v>
      </c>
      <c r="CN24" s="18">
        <v>52597.33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0</v>
      </c>
      <c r="EA24" s="18">
        <v>0</v>
      </c>
      <c r="EB24" s="18">
        <v>144244.53</v>
      </c>
      <c r="EC24" s="18">
        <v>0</v>
      </c>
      <c r="ED24" s="18">
        <v>0</v>
      </c>
      <c r="EE24" s="18">
        <v>0</v>
      </c>
      <c r="EF24" s="18">
        <v>3397888.68</v>
      </c>
      <c r="EG24" s="18">
        <v>0</v>
      </c>
      <c r="EH24" s="18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3838217.7356500002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36198193.910949998</v>
      </c>
      <c r="EY24" s="18">
        <v>0</v>
      </c>
      <c r="EZ24" s="18">
        <v>1185524434.5711</v>
      </c>
      <c r="FA24" s="18">
        <v>0</v>
      </c>
      <c r="FB24" s="18">
        <v>5549719.5060999999</v>
      </c>
      <c r="FC24" s="18">
        <v>0</v>
      </c>
      <c r="FD24" s="18">
        <v>338891296.77630001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8086222.6189000001</v>
      </c>
      <c r="FK24" s="18">
        <v>0</v>
      </c>
      <c r="FL24" s="18">
        <v>61533748.731299996</v>
      </c>
      <c r="FM24" s="18">
        <v>0</v>
      </c>
      <c r="FN24" s="18">
        <v>0</v>
      </c>
      <c r="FO24" s="18">
        <v>0</v>
      </c>
      <c r="FP24" s="19">
        <v>0</v>
      </c>
      <c r="FQ24" s="19">
        <v>0</v>
      </c>
      <c r="FR24" s="18">
        <v>0</v>
      </c>
      <c r="FS24" s="18">
        <v>0</v>
      </c>
      <c r="FT24" s="18">
        <v>0</v>
      </c>
      <c r="FU24" s="18">
        <v>0</v>
      </c>
      <c r="FV24" s="19">
        <v>0</v>
      </c>
      <c r="FW24" s="19">
        <v>0</v>
      </c>
      <c r="FX24" s="18">
        <v>0</v>
      </c>
      <c r="FY24" s="18">
        <v>0</v>
      </c>
      <c r="FZ24" s="18">
        <v>0</v>
      </c>
      <c r="GA24" s="18">
        <v>0</v>
      </c>
      <c r="GB24" s="19">
        <v>0</v>
      </c>
      <c r="GC24" s="19">
        <v>0</v>
      </c>
      <c r="GD24" s="18">
        <v>0</v>
      </c>
      <c r="GE24" s="18">
        <v>0</v>
      </c>
      <c r="GF24" s="18">
        <v>0</v>
      </c>
      <c r="GG24" s="18">
        <v>0</v>
      </c>
      <c r="GH24" s="18">
        <v>1645.38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1815470915.7550025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-29888.780000000002</v>
      </c>
      <c r="E25" s="19">
        <v>0</v>
      </c>
      <c r="F25" s="18">
        <v>116806.56999999999</v>
      </c>
      <c r="G25" s="18">
        <v>0</v>
      </c>
      <c r="H25" s="18">
        <v>-147100.34</v>
      </c>
      <c r="I25" s="18">
        <v>0</v>
      </c>
      <c r="J25" s="18">
        <v>404.99</v>
      </c>
      <c r="K25" s="18">
        <v>0</v>
      </c>
      <c r="L25" s="18">
        <v>-294.08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10495135.329999998</v>
      </c>
      <c r="AK25" s="18">
        <v>0</v>
      </c>
      <c r="AL25" s="18">
        <v>21127273.940000001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-2200.0300000000002</v>
      </c>
      <c r="AU25" s="18">
        <v>0</v>
      </c>
      <c r="AV25" s="18">
        <v>-645.16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6420.89</v>
      </c>
      <c r="BC25" s="18">
        <v>0</v>
      </c>
      <c r="BD25" s="18">
        <v>-273.47999999999996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2260712.1400000006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1.3800000000000001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-947488.58</v>
      </c>
      <c r="CK25" s="18">
        <v>0</v>
      </c>
      <c r="CL25" s="18">
        <v>-8816.5499999999993</v>
      </c>
      <c r="CM25" s="18">
        <v>0</v>
      </c>
      <c r="CN25" s="18">
        <v>14673.29</v>
      </c>
      <c r="CO25" s="18">
        <v>0</v>
      </c>
      <c r="CP25" s="18">
        <v>0</v>
      </c>
      <c r="CQ25" s="18">
        <v>0</v>
      </c>
      <c r="CR25" s="18">
        <v>-4292.76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3000.51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4173.8200000000006</v>
      </c>
      <c r="DY25" s="18">
        <v>0</v>
      </c>
      <c r="DZ25" s="18">
        <v>0</v>
      </c>
      <c r="EA25" s="18">
        <v>0</v>
      </c>
      <c r="EB25" s="18">
        <v>-17373.469999999998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-40808.189999999995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v>0</v>
      </c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v>0</v>
      </c>
      <c r="FP25" s="19">
        <v>0</v>
      </c>
      <c r="FQ25" s="19">
        <v>0</v>
      </c>
      <c r="FR25" s="18">
        <v>0</v>
      </c>
      <c r="FS25" s="18">
        <v>0</v>
      </c>
      <c r="FT25" s="18">
        <v>0</v>
      </c>
      <c r="FU25" s="18">
        <v>0</v>
      </c>
      <c r="FV25" s="19">
        <v>0</v>
      </c>
      <c r="FW25" s="19">
        <v>0</v>
      </c>
      <c r="FX25" s="18">
        <v>0</v>
      </c>
      <c r="FY25" s="18">
        <v>0</v>
      </c>
      <c r="FZ25" s="18">
        <v>0</v>
      </c>
      <c r="GA25" s="18">
        <v>0</v>
      </c>
      <c r="GB25" s="19">
        <v>0</v>
      </c>
      <c r="GC25" s="19">
        <v>0</v>
      </c>
      <c r="GD25" s="18">
        <v>0</v>
      </c>
      <c r="GE25" s="18">
        <v>0</v>
      </c>
      <c r="GF25" s="18">
        <v>0</v>
      </c>
      <c r="GG25" s="18">
        <v>0</v>
      </c>
      <c r="GH25" s="18">
        <v>0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32859310.219999999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0</v>
      </c>
      <c r="E26" s="19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216793700.895138</v>
      </c>
      <c r="AK26" s="18">
        <v>0</v>
      </c>
      <c r="AL26" s="18">
        <v>15423419.114862002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1544093.09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v>0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0</v>
      </c>
      <c r="EY26" s="18">
        <v>0</v>
      </c>
      <c r="EZ26" s="18">
        <v>0</v>
      </c>
      <c r="FA26" s="18">
        <v>0</v>
      </c>
      <c r="FB26" s="18">
        <v>0</v>
      </c>
      <c r="FC26" s="18">
        <v>0</v>
      </c>
      <c r="FD26" s="18">
        <v>0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0</v>
      </c>
      <c r="FQ26" s="19">
        <v>0</v>
      </c>
      <c r="FR26" s="18">
        <v>0</v>
      </c>
      <c r="FS26" s="18">
        <v>0</v>
      </c>
      <c r="FT26" s="18">
        <v>0</v>
      </c>
      <c r="FU26" s="18">
        <v>0</v>
      </c>
      <c r="FV26" s="19">
        <v>0</v>
      </c>
      <c r="FW26" s="19">
        <v>0</v>
      </c>
      <c r="FX26" s="18">
        <v>0</v>
      </c>
      <c r="FY26" s="18">
        <v>0</v>
      </c>
      <c r="FZ26" s="18">
        <v>0</v>
      </c>
      <c r="GA26" s="18">
        <v>0</v>
      </c>
      <c r="GB26" s="19">
        <v>0</v>
      </c>
      <c r="GC26" s="19">
        <v>0</v>
      </c>
      <c r="GD26" s="18">
        <v>0</v>
      </c>
      <c r="GE26" s="18">
        <v>0</v>
      </c>
      <c r="GF26" s="18">
        <v>0</v>
      </c>
      <c r="GG26" s="18">
        <v>0</v>
      </c>
      <c r="GH26" s="18">
        <v>0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233761213.09999999</v>
      </c>
      <c r="HW26" s="18">
        <v>0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15346912.879999999</v>
      </c>
      <c r="E27" s="19">
        <v>663418133.63999999</v>
      </c>
      <c r="F27" s="18">
        <v>0</v>
      </c>
      <c r="G27" s="18">
        <v>0</v>
      </c>
      <c r="H27" s="18">
        <v>7644422.9299999997</v>
      </c>
      <c r="I27" s="18">
        <v>0</v>
      </c>
      <c r="J27" s="18">
        <v>7702489.9500000002</v>
      </c>
      <c r="K27" s="18">
        <v>663418133.63999999</v>
      </c>
      <c r="L27" s="18">
        <v>5982422.6500000004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47039525.539999999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480960290.07999998</v>
      </c>
      <c r="AK27" s="18">
        <v>0</v>
      </c>
      <c r="AL27" s="18">
        <v>6417851.1399999997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550729.79</v>
      </c>
      <c r="AU27" s="18">
        <v>0</v>
      </c>
      <c r="AV27" s="18">
        <v>99732.38</v>
      </c>
      <c r="AW27" s="18">
        <v>285694603.97000003</v>
      </c>
      <c r="AX27" s="18">
        <v>0</v>
      </c>
      <c r="AY27" s="18">
        <v>0</v>
      </c>
      <c r="AZ27" s="18">
        <v>0</v>
      </c>
      <c r="BA27" s="18">
        <v>0</v>
      </c>
      <c r="BB27" s="18">
        <v>17371.29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1751391.21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339090.6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67205320.709999993</v>
      </c>
      <c r="CK27" s="18">
        <v>0</v>
      </c>
      <c r="CL27" s="18">
        <v>2492660.42</v>
      </c>
      <c r="CM27" s="18">
        <v>0</v>
      </c>
      <c r="CN27" s="18">
        <v>97065.56</v>
      </c>
      <c r="CO27" s="18">
        <v>0</v>
      </c>
      <c r="CP27" s="18">
        <v>0</v>
      </c>
      <c r="CQ27" s="18">
        <v>0</v>
      </c>
      <c r="CR27" s="18">
        <v>95828.86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61093896.710000001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0</v>
      </c>
      <c r="DW27" s="18">
        <v>26371109.73</v>
      </c>
      <c r="DX27" s="18">
        <v>136209.82</v>
      </c>
      <c r="DY27" s="18">
        <v>0</v>
      </c>
      <c r="DZ27" s="18">
        <v>0</v>
      </c>
      <c r="EA27" s="18">
        <v>0</v>
      </c>
      <c r="EB27" s="18">
        <v>10172450.609999999</v>
      </c>
      <c r="EC27" s="18">
        <v>0</v>
      </c>
      <c r="ED27" s="18">
        <v>0</v>
      </c>
      <c r="EE27" s="18">
        <v>0</v>
      </c>
      <c r="EF27" s="18">
        <v>3156161.09</v>
      </c>
      <c r="EG27" s="18">
        <v>1439306.06</v>
      </c>
      <c r="EH27" s="18">
        <v>702535.56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855327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9288749.8200000003</v>
      </c>
      <c r="EY27" s="18">
        <v>0</v>
      </c>
      <c r="EZ27" s="18">
        <v>328171221.11000001</v>
      </c>
      <c r="FA27" s="18">
        <v>0</v>
      </c>
      <c r="FB27" s="18">
        <v>1779954.92</v>
      </c>
      <c r="FC27" s="18">
        <v>0</v>
      </c>
      <c r="FD27" s="18">
        <v>77017093.489999995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1789726.55</v>
      </c>
      <c r="FK27" s="18">
        <v>0</v>
      </c>
      <c r="FL27" s="18">
        <v>13755610.6</v>
      </c>
      <c r="FM27" s="18">
        <v>0</v>
      </c>
      <c r="FN27" s="18">
        <v>0</v>
      </c>
      <c r="FO27" s="18">
        <v>0</v>
      </c>
      <c r="FP27" s="19">
        <v>0</v>
      </c>
      <c r="FQ27" s="19">
        <v>0</v>
      </c>
      <c r="FR27" s="18">
        <v>0</v>
      </c>
      <c r="FS27" s="18">
        <v>0</v>
      </c>
      <c r="FT27" s="18">
        <v>0</v>
      </c>
      <c r="FU27" s="18">
        <v>0</v>
      </c>
      <c r="FV27" s="19">
        <v>0</v>
      </c>
      <c r="FW27" s="19">
        <v>0</v>
      </c>
      <c r="FX27" s="18">
        <v>0</v>
      </c>
      <c r="FY27" s="18">
        <v>0</v>
      </c>
      <c r="FZ27" s="18">
        <v>0</v>
      </c>
      <c r="GA27" s="18">
        <v>0</v>
      </c>
      <c r="GB27" s="19">
        <v>0</v>
      </c>
      <c r="GC27" s="19">
        <v>0</v>
      </c>
      <c r="GD27" s="18">
        <v>0</v>
      </c>
      <c r="GE27" s="18">
        <v>0</v>
      </c>
      <c r="GF27" s="18">
        <v>0</v>
      </c>
      <c r="GG27" s="18">
        <v>0</v>
      </c>
      <c r="GH27" s="18">
        <v>0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1028181708.14</v>
      </c>
      <c r="HW27" s="18">
        <v>1085056575.6499999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0</v>
      </c>
      <c r="E28" s="19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1319385.95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8">
        <v>0</v>
      </c>
      <c r="EC28" s="18">
        <v>0</v>
      </c>
      <c r="ED28" s="18">
        <v>0</v>
      </c>
      <c r="EE28" s="18">
        <v>0</v>
      </c>
      <c r="EF28" s="18">
        <v>0</v>
      </c>
      <c r="EG28" s="18">
        <v>0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0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1319385.95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0</v>
      </c>
      <c r="E29" s="19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316678853.19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2511229.86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958883.7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9073687.9399999995</v>
      </c>
      <c r="EY29" s="18">
        <v>0</v>
      </c>
      <c r="EZ29" s="18">
        <v>296849361.44999999</v>
      </c>
      <c r="FA29" s="18">
        <v>0</v>
      </c>
      <c r="FB29" s="18">
        <v>1388642.77</v>
      </c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8">
        <v>2024597.99</v>
      </c>
      <c r="FI29" s="18">
        <v>0</v>
      </c>
      <c r="FJ29" s="18">
        <v>84393301.189999998</v>
      </c>
      <c r="FK29" s="18">
        <v>0</v>
      </c>
      <c r="FL29" s="18">
        <v>15340423.6</v>
      </c>
      <c r="FM29" s="18">
        <v>0</v>
      </c>
      <c r="FN29" s="18">
        <v>0</v>
      </c>
      <c r="FO29" s="18">
        <v>0</v>
      </c>
      <c r="FP29" s="19">
        <v>0</v>
      </c>
      <c r="FQ29" s="19">
        <v>0</v>
      </c>
      <c r="FR29" s="18">
        <v>0</v>
      </c>
      <c r="FS29" s="18">
        <v>0</v>
      </c>
      <c r="FT29" s="18">
        <v>0</v>
      </c>
      <c r="FU29" s="18">
        <v>0</v>
      </c>
      <c r="FV29" s="19">
        <v>0</v>
      </c>
      <c r="FW29" s="19">
        <v>0</v>
      </c>
      <c r="FX29" s="18">
        <v>0</v>
      </c>
      <c r="FY29" s="18">
        <v>0</v>
      </c>
      <c r="FZ29" s="18">
        <v>0</v>
      </c>
      <c r="GA29" s="18">
        <v>0</v>
      </c>
      <c r="GB29" s="19">
        <v>0</v>
      </c>
      <c r="GC29" s="19">
        <v>0</v>
      </c>
      <c r="GD29" s="18">
        <v>0</v>
      </c>
      <c r="GE29" s="18">
        <v>0</v>
      </c>
      <c r="GF29" s="18">
        <v>0</v>
      </c>
      <c r="GG29" s="18">
        <v>0</v>
      </c>
      <c r="GH29" s="18">
        <v>0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729218981.68999994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0</v>
      </c>
      <c r="E30" s="19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104037864.42235503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1372234.74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0</v>
      </c>
      <c r="DY30" s="18">
        <v>0</v>
      </c>
      <c r="DZ30" s="18">
        <v>0</v>
      </c>
      <c r="EA30" s="18">
        <v>0</v>
      </c>
      <c r="EB30" s="18">
        <v>0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0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0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0</v>
      </c>
      <c r="FW30" s="19">
        <v>0</v>
      </c>
      <c r="FX30" s="18">
        <v>0</v>
      </c>
      <c r="FY30" s="18">
        <v>0</v>
      </c>
      <c r="FZ30" s="18">
        <v>0</v>
      </c>
      <c r="GA30" s="18">
        <v>0</v>
      </c>
      <c r="GB30" s="19">
        <v>0</v>
      </c>
      <c r="GC30" s="19">
        <v>0</v>
      </c>
      <c r="GD30" s="18">
        <v>0</v>
      </c>
      <c r="GE30" s="18">
        <v>0</v>
      </c>
      <c r="GF30" s="18">
        <v>0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105410099.16235502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9011653.8308080006</v>
      </c>
      <c r="E31" s="19">
        <v>0</v>
      </c>
      <c r="F31" s="18">
        <v>0</v>
      </c>
      <c r="G31" s="18">
        <v>0</v>
      </c>
      <c r="H31" s="18">
        <v>1275.8000139999999</v>
      </c>
      <c r="I31" s="18">
        <v>0</v>
      </c>
      <c r="J31" s="18">
        <v>9010378.0307940003</v>
      </c>
      <c r="K31" s="18">
        <v>0</v>
      </c>
      <c r="L31" s="18">
        <v>1283351.527577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636194903.99000001</v>
      </c>
      <c r="AK31" s="18">
        <v>0</v>
      </c>
      <c r="AL31" s="18">
        <v>40634671.508950002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42910.419634999998</v>
      </c>
      <c r="AU31" s="18">
        <v>0</v>
      </c>
      <c r="AV31" s="18">
        <v>42910.419589999998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3928.3800740000001</v>
      </c>
      <c r="BC31" s="18">
        <v>0</v>
      </c>
      <c r="BD31" s="18">
        <v>257623.15891500001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3605788.55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20691.060000000001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4820409.7353849998</v>
      </c>
      <c r="CK31" s="18">
        <v>0</v>
      </c>
      <c r="CL31" s="18">
        <v>112679.32021599999</v>
      </c>
      <c r="CM31" s="18">
        <v>0</v>
      </c>
      <c r="CN31" s="18">
        <v>112679.32021599999</v>
      </c>
      <c r="CO31" s="18">
        <v>0</v>
      </c>
      <c r="CP31" s="18">
        <v>0</v>
      </c>
      <c r="CQ31" s="18">
        <v>0</v>
      </c>
      <c r="CR31" s="18">
        <v>112679.32021599999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>
        <v>0</v>
      </c>
      <c r="EA31" s="18">
        <v>0</v>
      </c>
      <c r="EB31" s="18">
        <v>0</v>
      </c>
      <c r="EC31" s="18">
        <v>0</v>
      </c>
      <c r="ED31" s="18">
        <v>0</v>
      </c>
      <c r="EE31" s="18">
        <v>0</v>
      </c>
      <c r="EF31" s="18">
        <v>7071630.2221149998</v>
      </c>
      <c r="EG31" s="18">
        <v>0</v>
      </c>
      <c r="EH31" s="18">
        <v>14339.010176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0</v>
      </c>
      <c r="EY31" s="18">
        <v>0</v>
      </c>
      <c r="EZ31" s="18">
        <v>-4.37</v>
      </c>
      <c r="FA31" s="18">
        <v>0</v>
      </c>
      <c r="FB31" s="18">
        <v>0</v>
      </c>
      <c r="FC31" s="18">
        <v>0</v>
      </c>
      <c r="FD31" s="18">
        <v>30.9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0</v>
      </c>
      <c r="FM31" s="18">
        <v>0</v>
      </c>
      <c r="FN31" s="18">
        <v>0</v>
      </c>
      <c r="FO31" s="18">
        <v>0</v>
      </c>
      <c r="FP31" s="19">
        <v>0</v>
      </c>
      <c r="FQ31" s="19">
        <v>0</v>
      </c>
      <c r="FR31" s="18">
        <v>0</v>
      </c>
      <c r="FS31" s="18">
        <v>0</v>
      </c>
      <c r="FT31" s="18">
        <v>0</v>
      </c>
      <c r="FU31" s="18">
        <v>0</v>
      </c>
      <c r="FV31" s="19">
        <v>0</v>
      </c>
      <c r="FW31" s="19">
        <v>0</v>
      </c>
      <c r="FX31" s="18">
        <v>0</v>
      </c>
      <c r="FY31" s="18">
        <v>0</v>
      </c>
      <c r="FZ31" s="18">
        <v>0</v>
      </c>
      <c r="GA31" s="18">
        <v>0</v>
      </c>
      <c r="GB31" s="19">
        <v>0</v>
      </c>
      <c r="GC31" s="19">
        <v>0</v>
      </c>
      <c r="GD31" s="18">
        <v>0</v>
      </c>
      <c r="GE31" s="18">
        <v>0</v>
      </c>
      <c r="GF31" s="18">
        <v>0</v>
      </c>
      <c r="GG31" s="18">
        <v>0</v>
      </c>
      <c r="GH31" s="18">
        <v>0</v>
      </c>
      <c r="GI31" s="18">
        <v>0</v>
      </c>
      <c r="GJ31" s="18">
        <v>0</v>
      </c>
      <c r="GK31" s="18">
        <v>0</v>
      </c>
      <c r="GL31" s="18">
        <v>0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703342876.3038727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0</v>
      </c>
      <c r="E32" s="19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577348075</v>
      </c>
      <c r="AK32" s="18">
        <v>0</v>
      </c>
      <c r="AL32" s="18">
        <v>25324901.440000001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1757597.24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>
        <v>0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0</v>
      </c>
      <c r="DY32" s="18">
        <v>0</v>
      </c>
      <c r="DZ32" s="18">
        <v>0</v>
      </c>
      <c r="EA32" s="18">
        <v>0</v>
      </c>
      <c r="EB32" s="18">
        <v>0</v>
      </c>
      <c r="EC32" s="18">
        <v>0</v>
      </c>
      <c r="ED32" s="18">
        <v>0</v>
      </c>
      <c r="EE32" s="18">
        <v>0</v>
      </c>
      <c r="EF32" s="18">
        <v>0</v>
      </c>
      <c r="EG32" s="18">
        <v>0</v>
      </c>
      <c r="EH32" s="18">
        <v>0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957542.26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9121966.8800000008</v>
      </c>
      <c r="EY32" s="18">
        <v>0</v>
      </c>
      <c r="EZ32" s="18">
        <v>297786079.44999999</v>
      </c>
      <c r="FA32" s="18">
        <v>0</v>
      </c>
      <c r="FB32" s="18">
        <v>1388823.04</v>
      </c>
      <c r="FC32" s="18">
        <v>0</v>
      </c>
      <c r="FD32" s="18">
        <v>83700968.379999995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2030682.69</v>
      </c>
      <c r="FK32" s="18">
        <v>0</v>
      </c>
      <c r="FL32" s="18">
        <v>15247746.449999999</v>
      </c>
      <c r="FM32" s="18">
        <v>0</v>
      </c>
      <c r="FN32" s="18">
        <v>0</v>
      </c>
      <c r="FO32" s="18">
        <v>0</v>
      </c>
      <c r="FP32" s="19">
        <v>0</v>
      </c>
      <c r="FQ32" s="19">
        <v>0</v>
      </c>
      <c r="FR32" s="18">
        <v>0</v>
      </c>
      <c r="FS32" s="18">
        <v>0</v>
      </c>
      <c r="FT32" s="18">
        <v>0</v>
      </c>
      <c r="FU32" s="18">
        <v>0</v>
      </c>
      <c r="FV32" s="19">
        <v>0</v>
      </c>
      <c r="FW32" s="19">
        <v>0</v>
      </c>
      <c r="FX32" s="18">
        <v>0</v>
      </c>
      <c r="FY32" s="18">
        <v>0</v>
      </c>
      <c r="FZ32" s="18">
        <v>0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0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1014664382.83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0</v>
      </c>
      <c r="E33" s="19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148872115.40000001</v>
      </c>
      <c r="AK33" s="18">
        <v>0</v>
      </c>
      <c r="AL33" s="18">
        <v>6710909.0300000003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2014084.1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0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0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157597108.53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79820131.340000004</v>
      </c>
      <c r="E34" s="19">
        <v>0</v>
      </c>
      <c r="F34" s="18">
        <v>-247851.69</v>
      </c>
      <c r="G34" s="18">
        <v>0</v>
      </c>
      <c r="H34" s="18">
        <v>80067983.030000001</v>
      </c>
      <c r="I34" s="18">
        <v>0</v>
      </c>
      <c r="J34" s="18">
        <v>0</v>
      </c>
      <c r="K34" s="18">
        <v>0</v>
      </c>
      <c r="L34" s="18">
        <v>11414392.85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3791140.78</v>
      </c>
      <c r="AA34" s="18">
        <v>0</v>
      </c>
      <c r="AB34" s="18">
        <v>0</v>
      </c>
      <c r="AC34" s="18">
        <v>0</v>
      </c>
      <c r="AD34" s="18">
        <v>445385.36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1764392.69</v>
      </c>
      <c r="AU34" s="18">
        <v>0</v>
      </c>
      <c r="AV34" s="18">
        <v>1298411.3900000001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101613.63</v>
      </c>
      <c r="BC34" s="18">
        <v>0</v>
      </c>
      <c r="BD34" s="18">
        <v>729680.8899999999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1859666.21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569354.5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8">
        <v>545340.93999999994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204760288.95999998</v>
      </c>
      <c r="CK34" s="18">
        <v>0</v>
      </c>
      <c r="CL34" s="18">
        <v>3307688.4800000004</v>
      </c>
      <c r="CM34" s="18">
        <v>0</v>
      </c>
      <c r="CN34" s="18">
        <v>6602136.7800000003</v>
      </c>
      <c r="CO34" s="18">
        <v>0</v>
      </c>
      <c r="CP34" s="18">
        <v>0</v>
      </c>
      <c r="CQ34" s="18">
        <v>0</v>
      </c>
      <c r="CR34" s="18">
        <v>3224014.13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148331.94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0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209.9</v>
      </c>
      <c r="DY34" s="18">
        <v>0</v>
      </c>
      <c r="DZ34" s="18">
        <v>0</v>
      </c>
      <c r="EA34" s="18">
        <v>0</v>
      </c>
      <c r="EB34" s="18">
        <v>95066.99</v>
      </c>
      <c r="EC34" s="18">
        <v>0</v>
      </c>
      <c r="ED34" s="18">
        <v>0</v>
      </c>
      <c r="EE34" s="18">
        <v>0</v>
      </c>
      <c r="EF34" s="18">
        <v>1703736.83</v>
      </c>
      <c r="EG34" s="18">
        <v>0</v>
      </c>
      <c r="EH34" s="18">
        <v>6087591.4000000004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87171.28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0</v>
      </c>
      <c r="FO34" s="18">
        <v>0</v>
      </c>
      <c r="FP34" s="19">
        <v>0</v>
      </c>
      <c r="FQ34" s="19">
        <v>0</v>
      </c>
      <c r="FR34" s="18">
        <v>0</v>
      </c>
      <c r="FS34" s="18">
        <v>0</v>
      </c>
      <c r="FT34" s="18">
        <v>0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0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328355747.26999986</v>
      </c>
      <c r="HW34" s="18">
        <v>0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0</v>
      </c>
      <c r="E35" s="19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46148873</v>
      </c>
      <c r="AK35" s="18">
        <v>0</v>
      </c>
      <c r="AL35" s="18">
        <v>6739306.0999999996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2227643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0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0</v>
      </c>
      <c r="FQ35" s="19">
        <v>0</v>
      </c>
      <c r="FR35" s="18">
        <v>0</v>
      </c>
      <c r="FS35" s="18">
        <v>0</v>
      </c>
      <c r="FT35" s="18">
        <v>0</v>
      </c>
      <c r="FU35" s="18">
        <v>0</v>
      </c>
      <c r="FV35" s="19">
        <v>0</v>
      </c>
      <c r="FW35" s="19">
        <v>0</v>
      </c>
      <c r="FX35" s="18">
        <v>0</v>
      </c>
      <c r="FY35" s="18">
        <v>0</v>
      </c>
      <c r="FZ35" s="18">
        <v>0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0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55115822.100000001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247879866.41999999</v>
      </c>
      <c r="AE36" s="18">
        <v>224404992.99000001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682782.13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706792.4</v>
      </c>
      <c r="CA36" s="18">
        <v>25512588.140000001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249269440.94999999</v>
      </c>
      <c r="HW36" s="18">
        <v>249917581.13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366678329.26999998</v>
      </c>
      <c r="E37" s="19">
        <v>0</v>
      </c>
      <c r="F37" s="18">
        <v>0</v>
      </c>
      <c r="G37" s="18">
        <v>0</v>
      </c>
      <c r="H37" s="18">
        <v>216472262.75</v>
      </c>
      <c r="I37" s="18">
        <v>0</v>
      </c>
      <c r="J37" s="18">
        <v>150206066.52000001</v>
      </c>
      <c r="K37" s="18">
        <v>0</v>
      </c>
      <c r="L37" s="18">
        <v>668873.35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534666540.79999995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8703.19</v>
      </c>
      <c r="AU37" s="18">
        <v>0</v>
      </c>
      <c r="AV37" s="18">
        <v>590.91999999999996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236739.25</v>
      </c>
      <c r="BC37" s="18">
        <v>0</v>
      </c>
      <c r="BD37" s="18">
        <v>7390091.2699999996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1711936.38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1093855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1465362.2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19485536.239999998</v>
      </c>
      <c r="EC37" s="18">
        <v>0</v>
      </c>
      <c r="ED37" s="18">
        <v>0</v>
      </c>
      <c r="EE37" s="18">
        <v>0</v>
      </c>
      <c r="EF37" s="18">
        <v>1063838.93</v>
      </c>
      <c r="EG37" s="18">
        <v>0</v>
      </c>
      <c r="EH37" s="18">
        <v>4740074.16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1128763.3400000001</v>
      </c>
      <c r="FQ37" s="19">
        <v>0</v>
      </c>
      <c r="FR37" s="18">
        <v>0</v>
      </c>
      <c r="FS37" s="18">
        <v>0</v>
      </c>
      <c r="FT37" s="18">
        <v>0</v>
      </c>
      <c r="FU37" s="18">
        <v>0</v>
      </c>
      <c r="FV37" s="19">
        <v>1128763.3400000001</v>
      </c>
      <c r="FW37" s="19">
        <v>0</v>
      </c>
      <c r="FX37" s="18">
        <v>1128763.3400000001</v>
      </c>
      <c r="FY37" s="18">
        <v>0</v>
      </c>
      <c r="FZ37" s="18">
        <v>0</v>
      </c>
      <c r="GA37" s="18">
        <v>0</v>
      </c>
      <c r="GB37" s="19">
        <v>0</v>
      </c>
      <c r="GC37" s="19">
        <v>0</v>
      </c>
      <c r="GD37" s="18">
        <v>0</v>
      </c>
      <c r="GE37" s="18">
        <v>0</v>
      </c>
      <c r="GF37" s="18">
        <v>0</v>
      </c>
      <c r="GG37" s="18">
        <v>0</v>
      </c>
      <c r="GH37" s="18">
        <v>0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940339234.29999995</v>
      </c>
      <c r="HW37" s="18">
        <v>0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0</v>
      </c>
      <c r="E38" s="19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427449660</v>
      </c>
      <c r="AK38" s="18">
        <v>0</v>
      </c>
      <c r="AL38" s="18">
        <v>6499633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1732223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0</v>
      </c>
      <c r="DY38" s="18">
        <v>0</v>
      </c>
      <c r="DZ38" s="18">
        <v>0</v>
      </c>
      <c r="EA38" s="18">
        <v>0</v>
      </c>
      <c r="EB38" s="18">
        <v>0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0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0</v>
      </c>
      <c r="FW38" s="19">
        <v>0</v>
      </c>
      <c r="FX38" s="18">
        <v>0</v>
      </c>
      <c r="FY38" s="18">
        <v>0</v>
      </c>
      <c r="FZ38" s="18">
        <v>0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0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435681516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13619064.600000001</v>
      </c>
      <c r="E39" s="19">
        <v>0</v>
      </c>
      <c r="F39" s="18">
        <v>37607.07</v>
      </c>
      <c r="G39" s="18">
        <v>0</v>
      </c>
      <c r="H39" s="18">
        <v>11221264.970000001</v>
      </c>
      <c r="I39" s="18">
        <v>0</v>
      </c>
      <c r="J39" s="18">
        <v>2360192.56</v>
      </c>
      <c r="K39" s="18">
        <v>0</v>
      </c>
      <c r="L39" s="18">
        <v>3416421.84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2140597.52</v>
      </c>
      <c r="AA39" s="18">
        <v>0</v>
      </c>
      <c r="AB39" s="18">
        <v>0</v>
      </c>
      <c r="AC39" s="18">
        <v>0</v>
      </c>
      <c r="AD39" s="18">
        <v>8187353.4500000002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685847286.04000008</v>
      </c>
      <c r="AK39" s="18">
        <v>0</v>
      </c>
      <c r="AL39" s="18">
        <v>6534916.1699999999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1280335.03</v>
      </c>
      <c r="AU39" s="18">
        <v>0</v>
      </c>
      <c r="AV39" s="18">
        <v>1196755.8700000001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9392.4700000000012</v>
      </c>
      <c r="BC39" s="18">
        <v>0</v>
      </c>
      <c r="BD39" s="18">
        <v>113962.22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0</v>
      </c>
      <c r="BN39" s="18">
        <v>0</v>
      </c>
      <c r="BO39" s="18">
        <v>0</v>
      </c>
      <c r="BP39" s="18">
        <v>4606288.0699999994</v>
      </c>
      <c r="BQ39" s="18">
        <v>0</v>
      </c>
      <c r="BR39" s="18">
        <v>0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30492796.539999999</v>
      </c>
      <c r="CK39" s="18">
        <v>0</v>
      </c>
      <c r="CL39" s="18">
        <v>1778587.92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1928340.0499999998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843439.5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0</v>
      </c>
      <c r="DW39" s="18">
        <v>0</v>
      </c>
      <c r="DX39" s="18">
        <v>-291834.55</v>
      </c>
      <c r="DY39" s="18">
        <v>0</v>
      </c>
      <c r="DZ39" s="18">
        <v>0</v>
      </c>
      <c r="EA39" s="18">
        <v>0</v>
      </c>
      <c r="EB39" s="18">
        <v>-107069.04999999981</v>
      </c>
      <c r="EC39" s="18">
        <v>0</v>
      </c>
      <c r="ED39" s="18">
        <v>0</v>
      </c>
      <c r="EE39" s="18">
        <v>0</v>
      </c>
      <c r="EF39" s="18">
        <v>9254102.9199999999</v>
      </c>
      <c r="EG39" s="18">
        <v>0</v>
      </c>
      <c r="EH39" s="18">
        <v>1437013.56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0</v>
      </c>
      <c r="EY39" s="18">
        <v>0</v>
      </c>
      <c r="EZ39" s="18">
        <v>0</v>
      </c>
      <c r="FA39" s="18">
        <v>0</v>
      </c>
      <c r="FB39" s="18">
        <v>0</v>
      </c>
      <c r="FC39" s="18">
        <v>0</v>
      </c>
      <c r="FD39" s="18">
        <v>0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0</v>
      </c>
      <c r="FM39" s="18">
        <v>0</v>
      </c>
      <c r="FN39" s="18">
        <v>0</v>
      </c>
      <c r="FO39" s="18">
        <v>0</v>
      </c>
      <c r="FP39" s="19">
        <v>0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0</v>
      </c>
      <c r="FW39" s="19">
        <v>0</v>
      </c>
      <c r="FX39" s="18">
        <v>0</v>
      </c>
      <c r="FY39" s="18">
        <v>0</v>
      </c>
      <c r="FZ39" s="18">
        <v>0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0</v>
      </c>
      <c r="GI39" s="18">
        <v>0</v>
      </c>
      <c r="GJ39" s="18">
        <v>0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772287750.16999996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0</v>
      </c>
      <c r="E40" s="19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68354.73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0</v>
      </c>
      <c r="DY40" s="18">
        <v>0</v>
      </c>
      <c r="DZ40" s="18">
        <v>0</v>
      </c>
      <c r="EA40" s="18">
        <v>0</v>
      </c>
      <c r="EB40" s="18">
        <v>0</v>
      </c>
      <c r="EC40" s="18">
        <v>0</v>
      </c>
      <c r="ED40" s="18">
        <v>0</v>
      </c>
      <c r="EE40" s="18">
        <v>0</v>
      </c>
      <c r="EF40" s="18">
        <v>0</v>
      </c>
      <c r="EG40" s="18">
        <v>0</v>
      </c>
      <c r="EH40" s="18">
        <v>0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0</v>
      </c>
      <c r="GI40" s="18">
        <v>0</v>
      </c>
      <c r="GJ40" s="18">
        <v>0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68354.73</v>
      </c>
      <c r="HW40" s="18">
        <v>0</v>
      </c>
    </row>
    <row r="41" spans="1:231" ht="12.75" customHeight="1">
      <c r="A41" s="55" t="s">
        <v>215</v>
      </c>
      <c r="B41" s="17">
        <v>1048</v>
      </c>
      <c r="C41" s="56" t="s">
        <v>147</v>
      </c>
      <c r="D41" s="19">
        <v>0</v>
      </c>
      <c r="E41" s="19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210541758.13999999</v>
      </c>
      <c r="AK41" s="18">
        <v>0</v>
      </c>
      <c r="AL41" s="18">
        <v>40666398.159999996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1546721.67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0</v>
      </c>
      <c r="DU41" s="18">
        <v>0</v>
      </c>
      <c r="DV41" s="18">
        <v>0</v>
      </c>
      <c r="DW41" s="18">
        <v>0</v>
      </c>
      <c r="DX41" s="18">
        <v>0</v>
      </c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1915084.49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18243933.739999998</v>
      </c>
      <c r="EY41" s="18">
        <v>0</v>
      </c>
      <c r="EZ41" s="18">
        <v>595572158.88</v>
      </c>
      <c r="FA41" s="18">
        <v>0</v>
      </c>
      <c r="FB41" s="18">
        <v>2777646.08</v>
      </c>
      <c r="FC41" s="18">
        <v>0</v>
      </c>
      <c r="FD41" s="18">
        <v>167401936.75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4061365.37</v>
      </c>
      <c r="FK41" s="18">
        <v>0</v>
      </c>
      <c r="FL41" s="18">
        <v>30495492.870000001</v>
      </c>
      <c r="FM41" s="18">
        <v>0</v>
      </c>
      <c r="FN41" s="18">
        <v>0</v>
      </c>
      <c r="FO41" s="18">
        <v>0</v>
      </c>
      <c r="FP41" s="19">
        <v>0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0</v>
      </c>
      <c r="FW41" s="19">
        <v>0</v>
      </c>
      <c r="FX41" s="18">
        <v>0</v>
      </c>
      <c r="FY41" s="18">
        <v>0</v>
      </c>
      <c r="FZ41" s="18">
        <v>0</v>
      </c>
      <c r="GA41" s="18">
        <v>0</v>
      </c>
      <c r="GB41" s="19">
        <v>0</v>
      </c>
      <c r="GC41" s="19">
        <v>0</v>
      </c>
      <c r="GD41" s="18">
        <v>0</v>
      </c>
      <c r="GE41" s="18">
        <v>0</v>
      </c>
      <c r="GF41" s="18">
        <v>0</v>
      </c>
      <c r="GG41" s="18">
        <v>0</v>
      </c>
      <c r="GH41" s="18">
        <v>0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1073222496.15</v>
      </c>
      <c r="HW41" s="18">
        <v>0</v>
      </c>
    </row>
    <row r="42" spans="1:231" ht="12.75" customHeight="1">
      <c r="A42" s="55" t="s">
        <v>217</v>
      </c>
      <c r="B42" s="17">
        <v>1049</v>
      </c>
      <c r="C42" s="56" t="s">
        <v>147</v>
      </c>
      <c r="D42" s="19">
        <v>0</v>
      </c>
      <c r="E42" s="19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83675411.960000008</v>
      </c>
      <c r="AK42" s="18">
        <v>0</v>
      </c>
      <c r="AL42" s="18">
        <v>29730015.18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1570380.1900000002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</v>
      </c>
      <c r="CO42" s="18">
        <v>0</v>
      </c>
      <c r="CP42" s="18">
        <v>0</v>
      </c>
      <c r="CQ42" s="18">
        <v>0</v>
      </c>
      <c r="CR42" s="18">
        <v>0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0</v>
      </c>
      <c r="DY42" s="18">
        <v>0</v>
      </c>
      <c r="DZ42" s="18">
        <v>0</v>
      </c>
      <c r="EA42" s="18">
        <v>0</v>
      </c>
      <c r="EB42" s="18">
        <v>0</v>
      </c>
      <c r="EC42" s="18">
        <v>0</v>
      </c>
      <c r="ED42" s="18">
        <v>0</v>
      </c>
      <c r="EE42" s="18">
        <v>0</v>
      </c>
      <c r="EF42" s="18">
        <v>0</v>
      </c>
      <c r="EG42" s="18">
        <v>0</v>
      </c>
      <c r="EH42" s="18">
        <v>0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0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0</v>
      </c>
      <c r="EY42" s="18">
        <v>0</v>
      </c>
      <c r="EZ42" s="18">
        <v>0</v>
      </c>
      <c r="FA42" s="18">
        <v>0</v>
      </c>
      <c r="FB42" s="18">
        <v>0</v>
      </c>
      <c r="FC42" s="18">
        <v>0</v>
      </c>
      <c r="FD42" s="18">
        <v>0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0</v>
      </c>
      <c r="FM42" s="18">
        <v>0</v>
      </c>
      <c r="FN42" s="18">
        <v>0</v>
      </c>
      <c r="FO42" s="18">
        <v>0</v>
      </c>
      <c r="FP42" s="19">
        <v>0</v>
      </c>
      <c r="FQ42" s="19">
        <v>0</v>
      </c>
      <c r="FR42" s="18">
        <v>0</v>
      </c>
      <c r="FS42" s="18">
        <v>0</v>
      </c>
      <c r="FT42" s="18">
        <v>0</v>
      </c>
      <c r="FU42" s="18">
        <v>0</v>
      </c>
      <c r="FV42" s="19">
        <v>0</v>
      </c>
      <c r="FW42" s="19">
        <v>0</v>
      </c>
      <c r="FX42" s="18">
        <v>0</v>
      </c>
      <c r="FY42" s="18">
        <v>0</v>
      </c>
      <c r="FZ42" s="18">
        <v>0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0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114975807.33000001</v>
      </c>
      <c r="HW42" s="18">
        <v>0</v>
      </c>
    </row>
    <row r="43" spans="1:231" ht="12.75" customHeight="1">
      <c r="A43" s="55" t="s">
        <v>219</v>
      </c>
      <c r="B43" s="17">
        <v>1051</v>
      </c>
      <c r="C43" s="56" t="s">
        <v>147</v>
      </c>
      <c r="D43" s="19">
        <v>-401482.67</v>
      </c>
      <c r="E43" s="19">
        <v>0</v>
      </c>
      <c r="F43" s="18">
        <v>0</v>
      </c>
      <c r="G43" s="18">
        <v>0</v>
      </c>
      <c r="H43" s="18">
        <v>-401482.67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-370507.99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-3025067.72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-342603.05</v>
      </c>
      <c r="CM43" s="18">
        <v>0</v>
      </c>
      <c r="CN43" s="18">
        <v>-80.180000000000007</v>
      </c>
      <c r="CO43" s="18">
        <v>0</v>
      </c>
      <c r="CP43" s="18">
        <v>0</v>
      </c>
      <c r="CQ43" s="18">
        <v>0</v>
      </c>
      <c r="CR43" s="18">
        <v>-80.180000000000007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139458.06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0</v>
      </c>
      <c r="EA43" s="18">
        <v>0</v>
      </c>
      <c r="EB43" s="18">
        <v>0</v>
      </c>
      <c r="EC43" s="18">
        <v>0</v>
      </c>
      <c r="ED43" s="18">
        <v>0</v>
      </c>
      <c r="EE43" s="18">
        <v>0</v>
      </c>
      <c r="EF43" s="18">
        <v>0</v>
      </c>
      <c r="EG43" s="18">
        <v>0</v>
      </c>
      <c r="EH43" s="18">
        <v>0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-4000363.73</v>
      </c>
      <c r="HW43" s="18">
        <v>0</v>
      </c>
    </row>
    <row r="44" spans="1:231" ht="12.75" customHeight="1">
      <c r="A44" s="55" t="s">
        <v>221</v>
      </c>
      <c r="B44" s="17">
        <v>1052</v>
      </c>
      <c r="C44" s="56" t="s">
        <v>147</v>
      </c>
      <c r="D44" s="19">
        <v>0</v>
      </c>
      <c r="E44" s="19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937298.25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0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0</v>
      </c>
      <c r="FW44" s="19">
        <v>0</v>
      </c>
      <c r="FX44" s="18">
        <v>0</v>
      </c>
      <c r="FY44" s="18">
        <v>0</v>
      </c>
      <c r="FZ44" s="18">
        <v>0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0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937298.25</v>
      </c>
      <c r="HW44" s="18">
        <v>0</v>
      </c>
    </row>
    <row r="45" spans="1:231" ht="12.75" customHeight="1">
      <c r="A45" s="55" t="s">
        <v>223</v>
      </c>
      <c r="B45" s="17">
        <v>1053</v>
      </c>
      <c r="C45" s="56" t="s">
        <v>147</v>
      </c>
      <c r="D45" s="19">
        <v>0</v>
      </c>
      <c r="E45" s="19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667518678.97000206</v>
      </c>
      <c r="AK45" s="18">
        <v>0</v>
      </c>
      <c r="AL45" s="18">
        <v>4457316.6700010002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1662103.3200030001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0</v>
      </c>
      <c r="CK45" s="18">
        <v>0</v>
      </c>
      <c r="CL45" s="18">
        <v>0</v>
      </c>
      <c r="CM45" s="18">
        <v>0</v>
      </c>
      <c r="CN45" s="18">
        <v>0</v>
      </c>
      <c r="CO45" s="18">
        <v>0</v>
      </c>
      <c r="CP45" s="18">
        <v>0</v>
      </c>
      <c r="CQ45" s="18">
        <v>0</v>
      </c>
      <c r="CR45" s="18">
        <v>0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  <c r="DU45" s="18">
        <v>0</v>
      </c>
      <c r="DV45" s="18">
        <v>0</v>
      </c>
      <c r="DW45" s="18">
        <v>0</v>
      </c>
      <c r="DX45" s="18">
        <v>0</v>
      </c>
      <c r="DY45" s="18">
        <v>0</v>
      </c>
      <c r="DZ45" s="18">
        <v>0</v>
      </c>
      <c r="EA45" s="18">
        <v>0</v>
      </c>
      <c r="EB45" s="18">
        <v>0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0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0</v>
      </c>
      <c r="FQ45" s="19">
        <v>0</v>
      </c>
      <c r="FR45" s="18">
        <v>0</v>
      </c>
      <c r="FS45" s="18">
        <v>0</v>
      </c>
      <c r="FT45" s="18">
        <v>0</v>
      </c>
      <c r="FU45" s="18">
        <v>0</v>
      </c>
      <c r="FV45" s="19">
        <v>0</v>
      </c>
      <c r="FW45" s="19">
        <v>0</v>
      </c>
      <c r="FX45" s="18">
        <v>0</v>
      </c>
      <c r="FY45" s="18">
        <v>0</v>
      </c>
      <c r="FZ45" s="18">
        <v>0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0</v>
      </c>
      <c r="GI45" s="18">
        <v>0</v>
      </c>
      <c r="GJ45" s="18">
        <v>0</v>
      </c>
      <c r="GK45" s="18">
        <v>0</v>
      </c>
      <c r="GL45" s="18">
        <v>0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673638098.96000612</v>
      </c>
      <c r="HW45" s="18">
        <v>0</v>
      </c>
    </row>
    <row r="46" spans="1:231" ht="12.75" customHeight="1">
      <c r="A46" s="55" t="s">
        <v>225</v>
      </c>
      <c r="B46" s="17">
        <v>1055</v>
      </c>
      <c r="C46" s="56" t="s">
        <v>147</v>
      </c>
      <c r="D46" s="19">
        <v>0</v>
      </c>
      <c r="E46" s="19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-3703639.16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8">
        <v>0</v>
      </c>
      <c r="EE46" s="18">
        <v>0</v>
      </c>
      <c r="EF46" s="18">
        <v>0</v>
      </c>
      <c r="EG46" s="18">
        <v>0</v>
      </c>
      <c r="EH46" s="18">
        <v>0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0</v>
      </c>
      <c r="FQ46" s="19">
        <v>0</v>
      </c>
      <c r="FR46" s="18">
        <v>0</v>
      </c>
      <c r="FS46" s="18">
        <v>0</v>
      </c>
      <c r="FT46" s="18">
        <v>0</v>
      </c>
      <c r="FU46" s="18">
        <v>0</v>
      </c>
      <c r="FV46" s="19">
        <v>0</v>
      </c>
      <c r="FW46" s="19">
        <v>0</v>
      </c>
      <c r="FX46" s="18">
        <v>0</v>
      </c>
      <c r="FY46" s="18">
        <v>0</v>
      </c>
      <c r="FZ46" s="18">
        <v>0</v>
      </c>
      <c r="GA46" s="18">
        <v>0</v>
      </c>
      <c r="GB46" s="19">
        <v>0</v>
      </c>
      <c r="GC46" s="19">
        <v>0</v>
      </c>
      <c r="GD46" s="18">
        <v>0</v>
      </c>
      <c r="GE46" s="18">
        <v>0</v>
      </c>
      <c r="GF46" s="18">
        <v>0</v>
      </c>
      <c r="GG46" s="18">
        <v>0</v>
      </c>
      <c r="GH46" s="18">
        <v>0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-3703639.16</v>
      </c>
      <c r="HW46" s="18">
        <v>0</v>
      </c>
    </row>
    <row r="47" spans="1:231" ht="12.75" customHeight="1">
      <c r="A47" s="55" t="s">
        <v>227</v>
      </c>
      <c r="B47" s="17">
        <v>1056</v>
      </c>
      <c r="C47" s="56" t="s">
        <v>147</v>
      </c>
      <c r="D47" s="19">
        <v>0</v>
      </c>
      <c r="E47" s="19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132745899.31</v>
      </c>
      <c r="AK47" s="18">
        <v>0</v>
      </c>
      <c r="AL47" s="18">
        <v>5433645.0300000003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1319965.0900000001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v>0</v>
      </c>
      <c r="FP47" s="19">
        <v>0</v>
      </c>
      <c r="FQ47" s="19">
        <v>0</v>
      </c>
      <c r="FR47" s="18">
        <v>0</v>
      </c>
      <c r="FS47" s="18">
        <v>0</v>
      </c>
      <c r="FT47" s="18">
        <v>0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0</v>
      </c>
      <c r="GC47" s="19">
        <v>0</v>
      </c>
      <c r="GD47" s="18">
        <v>0</v>
      </c>
      <c r="GE47" s="18">
        <v>0</v>
      </c>
      <c r="GF47" s="18">
        <v>0</v>
      </c>
      <c r="GG47" s="18">
        <v>0</v>
      </c>
      <c r="GH47" s="18">
        <v>0</v>
      </c>
      <c r="GI47" s="18">
        <v>0</v>
      </c>
      <c r="GJ47" s="18">
        <v>0</v>
      </c>
      <c r="GK47" s="18">
        <v>0</v>
      </c>
      <c r="GL47" s="18">
        <v>0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139499509.43000001</v>
      </c>
      <c r="HW47" s="18">
        <v>0</v>
      </c>
    </row>
    <row r="48" spans="1:231" ht="12.75" customHeight="1">
      <c r="A48" s="55" t="s">
        <v>229</v>
      </c>
      <c r="B48" s="17">
        <v>1057</v>
      </c>
      <c r="C48" s="56" t="s">
        <v>147</v>
      </c>
      <c r="D48" s="19">
        <v>0</v>
      </c>
      <c r="E48" s="19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1549116.75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0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1549116.75</v>
      </c>
      <c r="HW48" s="18">
        <v>0</v>
      </c>
    </row>
    <row r="49" spans="1:231" ht="12.75" customHeight="1">
      <c r="A49" s="55" t="s">
        <v>231</v>
      </c>
      <c r="B49" s="17">
        <v>1058</v>
      </c>
      <c r="C49" s="56" t="s">
        <v>147</v>
      </c>
      <c r="D49" s="19">
        <v>0</v>
      </c>
      <c r="E49" s="19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1663853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8">
        <v>0</v>
      </c>
      <c r="CO49" s="18">
        <v>0</v>
      </c>
      <c r="CP49" s="18">
        <v>0</v>
      </c>
      <c r="CQ49" s="18">
        <v>0</v>
      </c>
      <c r="CR49" s="18">
        <v>0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9">
        <v>0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0</v>
      </c>
      <c r="FW49" s="19">
        <v>0</v>
      </c>
      <c r="FX49" s="18">
        <v>0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0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1663853</v>
      </c>
      <c r="HW49" s="18">
        <v>0</v>
      </c>
    </row>
    <row r="50" spans="1:231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1459534.9710794047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1459534.9710794047</v>
      </c>
      <c r="HW50" s="18">
        <v>0</v>
      </c>
    </row>
    <row r="51" spans="1:231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</row>
    <row r="52" spans="1:231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4249801012.749999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1464210656.9899995</v>
      </c>
      <c r="FW52" s="19">
        <v>0</v>
      </c>
      <c r="FX52" s="18">
        <v>124276585.32084878</v>
      </c>
      <c r="FY52" s="18">
        <v>0</v>
      </c>
      <c r="FZ52" s="18">
        <v>1339934071.6691508</v>
      </c>
      <c r="GA52" s="18">
        <v>0</v>
      </c>
      <c r="GB52" s="19">
        <v>2785590355.7599993</v>
      </c>
      <c r="GC52" s="19">
        <v>0</v>
      </c>
      <c r="GD52" s="18">
        <v>650783831.63994503</v>
      </c>
      <c r="GE52" s="18">
        <v>0</v>
      </c>
      <c r="GF52" s="18">
        <v>2134806524.1200545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4249801012.75</v>
      </c>
      <c r="HW52" s="18">
        <v>0</v>
      </c>
    </row>
    <row r="53" spans="1:231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3327923954.3725052</v>
      </c>
      <c r="FQ53" s="19">
        <v>0</v>
      </c>
      <c r="FR53" s="18">
        <v>0</v>
      </c>
      <c r="FS53" s="18">
        <v>0</v>
      </c>
      <c r="FT53" s="18">
        <v>452669.3</v>
      </c>
      <c r="FU53" s="18">
        <v>0</v>
      </c>
      <c r="FV53" s="19">
        <v>1095281508.8894989</v>
      </c>
      <c r="FW53" s="19">
        <v>0</v>
      </c>
      <c r="FX53" s="18">
        <v>103520400.61294146</v>
      </c>
      <c r="FY53" s="18">
        <v>0</v>
      </c>
      <c r="FZ53" s="18">
        <v>991761108.27655745</v>
      </c>
      <c r="GA53" s="18">
        <v>0</v>
      </c>
      <c r="GB53" s="19">
        <v>2232189776.1830063</v>
      </c>
      <c r="GC53" s="19">
        <v>0</v>
      </c>
      <c r="GD53" s="18">
        <v>372226974.6105001</v>
      </c>
      <c r="GE53" s="18">
        <v>0</v>
      </c>
      <c r="GF53" s="18">
        <v>1859962801.572506</v>
      </c>
      <c r="GG53" s="18">
        <v>0</v>
      </c>
      <c r="GH53" s="18">
        <v>0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3327923954.3725052</v>
      </c>
      <c r="HW53" s="18">
        <v>0</v>
      </c>
    </row>
    <row r="54" spans="1:231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2599639.0299999714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2010291012.9002938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2012890651.9302938</v>
      </c>
      <c r="HW54" s="18">
        <v>0</v>
      </c>
    </row>
    <row r="55" spans="1:231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5502.99</v>
      </c>
      <c r="FQ55" s="19">
        <v>0</v>
      </c>
      <c r="FR55" s="18">
        <v>0</v>
      </c>
      <c r="FS55" s="18">
        <v>0</v>
      </c>
      <c r="FT55" s="18">
        <v>0</v>
      </c>
      <c r="FU55" s="18">
        <v>0</v>
      </c>
      <c r="FV55" s="19">
        <v>5502.99</v>
      </c>
      <c r="FW55" s="19">
        <v>0</v>
      </c>
      <c r="FX55" s="18">
        <v>0</v>
      </c>
      <c r="FY55" s="18">
        <v>0</v>
      </c>
      <c r="FZ55" s="18">
        <v>5502.99</v>
      </c>
      <c r="GA55" s="18">
        <v>0</v>
      </c>
      <c r="GB55" s="19">
        <v>0</v>
      </c>
      <c r="GC55" s="19">
        <v>0</v>
      </c>
      <c r="GD55" s="18">
        <v>0</v>
      </c>
      <c r="GE55" s="18">
        <v>0</v>
      </c>
      <c r="GF55" s="18">
        <v>0</v>
      </c>
      <c r="GG55" s="18">
        <v>0</v>
      </c>
      <c r="GH55" s="18">
        <v>0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5502.9900000000016</v>
      </c>
      <c r="HW55" s="18">
        <v>0</v>
      </c>
    </row>
    <row r="56" spans="1:231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0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0</v>
      </c>
      <c r="FW56" s="19">
        <v>0</v>
      </c>
      <c r="FX56" s="18">
        <v>0</v>
      </c>
      <c r="FY56" s="18">
        <v>0</v>
      </c>
      <c r="FZ56" s="18">
        <v>0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0</v>
      </c>
      <c r="HW56" s="18">
        <v>0</v>
      </c>
    </row>
    <row r="57" spans="1:231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0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0</v>
      </c>
      <c r="HW57" s="18">
        <v>0</v>
      </c>
    </row>
    <row r="58" spans="1:231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0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0</v>
      </c>
      <c r="HW58" s="18">
        <v>0</v>
      </c>
    </row>
    <row r="59" spans="1:231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1E-4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1E-4</v>
      </c>
      <c r="GC59" s="19">
        <v>0</v>
      </c>
      <c r="GD59" s="18">
        <v>0</v>
      </c>
      <c r="GE59" s="18">
        <v>0</v>
      </c>
      <c r="GF59" s="18">
        <v>1E-4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0</v>
      </c>
      <c r="GO59" s="18">
        <v>0</v>
      </c>
      <c r="GP59" s="18">
        <v>0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1.0000000000000003E-4</v>
      </c>
      <c r="HW59" s="18">
        <v>0</v>
      </c>
    </row>
    <row r="60" spans="1:231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0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0</v>
      </c>
      <c r="HW60" s="18">
        <v>0</v>
      </c>
    </row>
    <row r="61" spans="1:231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0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0</v>
      </c>
      <c r="HW61" s="18">
        <v>0</v>
      </c>
    </row>
    <row r="62" spans="1:231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0</v>
      </c>
      <c r="GO62" s="18">
        <v>0</v>
      </c>
      <c r="GP62" s="18">
        <v>0</v>
      </c>
      <c r="GQ62" s="18">
        <v>0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0</v>
      </c>
      <c r="HW62" s="18">
        <v>0</v>
      </c>
    </row>
    <row r="63" spans="1:231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0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0</v>
      </c>
      <c r="HW63" s="18">
        <v>0</v>
      </c>
    </row>
    <row r="64" spans="1:231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0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0</v>
      </c>
      <c r="FW64" s="19">
        <v>0</v>
      </c>
      <c r="FX64" s="18">
        <v>0</v>
      </c>
      <c r="FY64" s="18">
        <v>0</v>
      </c>
      <c r="FZ64" s="18">
        <v>0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0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0</v>
      </c>
      <c r="HW64" s="18">
        <v>0</v>
      </c>
    </row>
    <row r="65" spans="1:231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0</v>
      </c>
      <c r="GQ65" s="18">
        <v>0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0</v>
      </c>
      <c r="HW65" s="18">
        <v>0</v>
      </c>
    </row>
    <row r="66" spans="1:231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0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0</v>
      </c>
      <c r="HW66" s="18">
        <v>0</v>
      </c>
    </row>
    <row r="67" spans="1:231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0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0</v>
      </c>
      <c r="FW67" s="19">
        <v>0</v>
      </c>
      <c r="FX67" s="18">
        <v>0</v>
      </c>
      <c r="FY67" s="18">
        <v>0</v>
      </c>
      <c r="FZ67" s="18">
        <v>0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0</v>
      </c>
      <c r="HW67" s="18">
        <v>0</v>
      </c>
    </row>
    <row r="68" spans="1:231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0</v>
      </c>
      <c r="FW68" s="19">
        <v>0</v>
      </c>
      <c r="FX68" s="18">
        <v>0</v>
      </c>
      <c r="FY68" s="18">
        <v>0</v>
      </c>
      <c r="FZ68" s="18">
        <v>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0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0</v>
      </c>
      <c r="HW68" s="18">
        <v>0</v>
      </c>
    </row>
    <row r="69" spans="1:231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0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0</v>
      </c>
      <c r="FW69" s="19">
        <v>0</v>
      </c>
      <c r="FX69" s="18">
        <v>0</v>
      </c>
      <c r="FY69" s="18">
        <v>0</v>
      </c>
      <c r="FZ69" s="18">
        <v>0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0</v>
      </c>
      <c r="HW69" s="18">
        <v>0</v>
      </c>
    </row>
    <row r="70" spans="1:231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713935317.88001406</v>
      </c>
      <c r="FQ70" s="19">
        <v>0</v>
      </c>
      <c r="FR70" s="18">
        <v>0</v>
      </c>
      <c r="FS70" s="18">
        <v>0</v>
      </c>
      <c r="FT70" s="18">
        <v>0</v>
      </c>
      <c r="FU70" s="18">
        <v>0</v>
      </c>
      <c r="FV70" s="19">
        <v>205060.00999999992</v>
      </c>
      <c r="FW70" s="19">
        <v>0</v>
      </c>
      <c r="FX70" s="18">
        <v>0</v>
      </c>
      <c r="FY70" s="18">
        <v>0</v>
      </c>
      <c r="FZ70" s="18">
        <v>205060.00999999992</v>
      </c>
      <c r="GA70" s="18">
        <v>0</v>
      </c>
      <c r="GB70" s="19">
        <v>713730257.87001407</v>
      </c>
      <c r="GC70" s="19">
        <v>0</v>
      </c>
      <c r="GD70" s="18">
        <v>0</v>
      </c>
      <c r="GE70" s="18">
        <v>0</v>
      </c>
      <c r="GF70" s="18">
        <v>713730257.87001407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0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713935317.88001406</v>
      </c>
      <c r="HW70" s="18">
        <v>0</v>
      </c>
    </row>
    <row r="71" spans="1:231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0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0</v>
      </c>
      <c r="FW71" s="19">
        <v>0</v>
      </c>
      <c r="FX71" s="18">
        <v>0</v>
      </c>
      <c r="FY71" s="18">
        <v>0</v>
      </c>
      <c r="FZ71" s="18">
        <v>0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0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0</v>
      </c>
      <c r="HW71" s="18">
        <v>0</v>
      </c>
    </row>
    <row r="72" spans="1:231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0</v>
      </c>
      <c r="GQ72" s="18">
        <v>77568485.879999995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0</v>
      </c>
      <c r="HW72" s="18">
        <v>77568485.879999995</v>
      </c>
    </row>
    <row r="73" spans="1:231" ht="12.75" customHeight="1">
      <c r="A73" s="57" t="s">
        <v>281</v>
      </c>
      <c r="B73" s="47">
        <v>9000</v>
      </c>
      <c r="C73" s="56" t="s">
        <v>282</v>
      </c>
      <c r="D73" s="48">
        <v>1365002661.5586648</v>
      </c>
      <c r="E73" s="48">
        <v>4726359445.8000011</v>
      </c>
      <c r="F73" s="48">
        <v>179449099.54677445</v>
      </c>
      <c r="G73" s="48">
        <v>335832512.70738035</v>
      </c>
      <c r="H73" s="48">
        <v>635574641.6648798</v>
      </c>
      <c r="I73" s="48">
        <v>1263116577.57389</v>
      </c>
      <c r="J73" s="48">
        <v>549978920.34701073</v>
      </c>
      <c r="K73" s="48">
        <v>3127410355.5187302</v>
      </c>
      <c r="L73" s="48">
        <v>111835710.04757701</v>
      </c>
      <c r="M73" s="48">
        <v>1146078.43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20950533.780000001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176595352.68000001</v>
      </c>
      <c r="AA73" s="48">
        <v>156738017.19</v>
      </c>
      <c r="AB73" s="48">
        <v>0</v>
      </c>
      <c r="AC73" s="48">
        <v>0</v>
      </c>
      <c r="AD73" s="48">
        <v>368684586.56999999</v>
      </c>
      <c r="AE73" s="48">
        <v>456198997.67000002</v>
      </c>
      <c r="AF73" s="48">
        <v>0</v>
      </c>
      <c r="AG73" s="48">
        <v>0</v>
      </c>
      <c r="AH73" s="48">
        <v>0</v>
      </c>
      <c r="AI73" s="48">
        <v>0</v>
      </c>
      <c r="AJ73" s="48">
        <v>9683488238.5674915</v>
      </c>
      <c r="AK73" s="48">
        <v>160151.44</v>
      </c>
      <c r="AL73" s="48">
        <v>1119870651.8944492</v>
      </c>
      <c r="AM73" s="48">
        <v>0</v>
      </c>
      <c r="AN73" s="48">
        <v>0</v>
      </c>
      <c r="AO73" s="48">
        <v>451328379.19999999</v>
      </c>
      <c r="AP73" s="48">
        <v>0</v>
      </c>
      <c r="AQ73" s="48">
        <v>324147675.94999999</v>
      </c>
      <c r="AR73" s="48">
        <v>0</v>
      </c>
      <c r="AS73" s="48">
        <v>0</v>
      </c>
      <c r="AT73" s="48">
        <v>69219672.069635004</v>
      </c>
      <c r="AU73" s="48">
        <v>22987316.370000001</v>
      </c>
      <c r="AV73" s="48">
        <v>181598506.76958999</v>
      </c>
      <c r="AW73" s="48">
        <v>630086859.00999999</v>
      </c>
      <c r="AX73" s="48">
        <v>0</v>
      </c>
      <c r="AY73" s="48">
        <v>59936.79</v>
      </c>
      <c r="AZ73" s="48">
        <v>1307898</v>
      </c>
      <c r="BA73" s="48">
        <v>0</v>
      </c>
      <c r="BB73" s="48">
        <v>1759621.1300740002</v>
      </c>
      <c r="BC73" s="48">
        <v>1968366.16</v>
      </c>
      <c r="BD73" s="48">
        <v>55017397.078915007</v>
      </c>
      <c r="BE73" s="48">
        <v>5104194.17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120572880.77</v>
      </c>
      <c r="BL73" s="48">
        <v>0</v>
      </c>
      <c r="BM73" s="48">
        <v>37449262.079999998</v>
      </c>
      <c r="BN73" s="48">
        <v>0</v>
      </c>
      <c r="BO73" s="48">
        <v>0</v>
      </c>
      <c r="BP73" s="48">
        <v>112617626.37578483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58710285.159999996</v>
      </c>
      <c r="BW73" s="48">
        <v>53123125.799999997</v>
      </c>
      <c r="BX73" s="48">
        <v>0</v>
      </c>
      <c r="BY73" s="48">
        <v>0</v>
      </c>
      <c r="BZ73" s="48">
        <v>706792.4</v>
      </c>
      <c r="CA73" s="48">
        <v>25512588.140000001</v>
      </c>
      <c r="CB73" s="48">
        <v>4772892.6599999992</v>
      </c>
      <c r="CC73" s="48">
        <v>3366046.25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623553344.73538494</v>
      </c>
      <c r="CK73" s="48">
        <v>97160079.38000001</v>
      </c>
      <c r="CL73" s="48">
        <v>25527499.290215995</v>
      </c>
      <c r="CM73" s="48">
        <v>11243225.870000001</v>
      </c>
      <c r="CN73" s="48">
        <v>24897071.120215997</v>
      </c>
      <c r="CO73" s="48">
        <v>0</v>
      </c>
      <c r="CP73" s="48">
        <v>0</v>
      </c>
      <c r="CQ73" s="48">
        <v>0</v>
      </c>
      <c r="CR73" s="48">
        <v>15999264.900216002</v>
      </c>
      <c r="CS73" s="48">
        <v>0</v>
      </c>
      <c r="CT73" s="48">
        <v>0</v>
      </c>
      <c r="CU73" s="48">
        <v>0</v>
      </c>
      <c r="CV73" s="48">
        <v>0</v>
      </c>
      <c r="CW73" s="48">
        <v>0</v>
      </c>
      <c r="CX73" s="48">
        <v>139458.06</v>
      </c>
      <c r="CY73" s="48">
        <v>0</v>
      </c>
      <c r="CZ73" s="48">
        <v>0</v>
      </c>
      <c r="DA73" s="48">
        <v>0</v>
      </c>
      <c r="DB73" s="48">
        <v>0</v>
      </c>
      <c r="DC73" s="48">
        <v>0</v>
      </c>
      <c r="DD73" s="48">
        <v>10573327.279999999</v>
      </c>
      <c r="DE73" s="48">
        <v>127948532.22</v>
      </c>
      <c r="DF73" s="48">
        <v>0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0</v>
      </c>
      <c r="DM73" s="48">
        <v>0</v>
      </c>
      <c r="DN73" s="48">
        <v>3623537.879999999</v>
      </c>
      <c r="DO73" s="48">
        <v>70855226.290000007</v>
      </c>
      <c r="DP73" s="48">
        <v>0</v>
      </c>
      <c r="DQ73" s="48">
        <v>7990881.9542393982</v>
      </c>
      <c r="DR73" s="48">
        <v>0</v>
      </c>
      <c r="DS73" s="48">
        <v>0</v>
      </c>
      <c r="DT73" s="48">
        <v>0</v>
      </c>
      <c r="DU73" s="48">
        <v>0</v>
      </c>
      <c r="DV73" s="48">
        <v>0</v>
      </c>
      <c r="DW73" s="48">
        <v>100868888.61</v>
      </c>
      <c r="DX73" s="48">
        <v>170212074.98999998</v>
      </c>
      <c r="DY73" s="48">
        <v>0</v>
      </c>
      <c r="DZ73" s="48">
        <v>0</v>
      </c>
      <c r="EA73" s="48">
        <v>0</v>
      </c>
      <c r="EB73" s="48">
        <v>149923252.56999996</v>
      </c>
      <c r="EC73" s="48">
        <v>11906066.32</v>
      </c>
      <c r="ED73" s="48">
        <v>33734788.420000002</v>
      </c>
      <c r="EE73" s="48">
        <v>287332.53999999998</v>
      </c>
      <c r="EF73" s="48">
        <v>184766046.72211501</v>
      </c>
      <c r="EG73" s="48">
        <v>234869846.45999998</v>
      </c>
      <c r="EH73" s="48">
        <v>30176926.650175996</v>
      </c>
      <c r="EI73" s="48">
        <v>4288347</v>
      </c>
      <c r="EJ73" s="48">
        <v>0</v>
      </c>
      <c r="EK73" s="48">
        <v>0</v>
      </c>
      <c r="EL73" s="48">
        <v>0</v>
      </c>
      <c r="EM73" s="48">
        <v>0</v>
      </c>
      <c r="EN73" s="48">
        <v>240503.28</v>
      </c>
      <c r="EO73" s="48">
        <v>0</v>
      </c>
      <c r="EP73" s="48">
        <v>0</v>
      </c>
      <c r="EQ73" s="48">
        <v>0</v>
      </c>
      <c r="ER73" s="48">
        <v>24766563.03565</v>
      </c>
      <c r="ES73" s="48">
        <v>0</v>
      </c>
      <c r="ET73" s="48">
        <v>0</v>
      </c>
      <c r="EU73" s="48">
        <v>0</v>
      </c>
      <c r="EV73" s="48">
        <v>147206655.78999999</v>
      </c>
      <c r="EW73" s="48">
        <v>50742118.039999999</v>
      </c>
      <c r="EX73" s="48">
        <v>239861147.68094999</v>
      </c>
      <c r="EY73" s="48">
        <v>0</v>
      </c>
      <c r="EZ73" s="48">
        <v>7896404500.3210993</v>
      </c>
      <c r="FA73" s="48">
        <v>0</v>
      </c>
      <c r="FB73" s="48">
        <v>38589522.7161</v>
      </c>
      <c r="FC73" s="48">
        <v>0</v>
      </c>
      <c r="FD73" s="48">
        <v>2114604949.4263</v>
      </c>
      <c r="FE73" s="48">
        <v>0</v>
      </c>
      <c r="FF73" s="48">
        <v>0</v>
      </c>
      <c r="FG73" s="48">
        <v>936599.63999999897</v>
      </c>
      <c r="FH73" s="48">
        <v>2024597.99</v>
      </c>
      <c r="FI73" s="48">
        <v>0</v>
      </c>
      <c r="FJ73" s="48">
        <v>134557656.73890001</v>
      </c>
      <c r="FK73" s="48">
        <v>0</v>
      </c>
      <c r="FL73" s="48">
        <v>397821677.33130002</v>
      </c>
      <c r="FM73" s="48">
        <v>0</v>
      </c>
      <c r="FN73" s="48">
        <v>0</v>
      </c>
      <c r="FO73" s="48">
        <v>0</v>
      </c>
      <c r="FP73" s="48">
        <v>7928628561.3925047</v>
      </c>
      <c r="FQ73" s="48">
        <v>211132796.19</v>
      </c>
      <c r="FR73" s="48">
        <v>18295.280000686646</v>
      </c>
      <c r="FS73" s="48">
        <v>3600</v>
      </c>
      <c r="FT73" s="48">
        <v>452669.3</v>
      </c>
      <c r="FU73" s="48">
        <v>0</v>
      </c>
      <c r="FV73" s="48">
        <v>2894970683.7094984</v>
      </c>
      <c r="FW73" s="48">
        <v>0</v>
      </c>
      <c r="FX73" s="48">
        <v>228925749.27379024</v>
      </c>
      <c r="FY73" s="48">
        <v>0</v>
      </c>
      <c r="FZ73" s="48">
        <v>2666044934.435708</v>
      </c>
      <c r="GA73" s="48">
        <v>0</v>
      </c>
      <c r="GB73" s="48">
        <v>5033186913.1030054</v>
      </c>
      <c r="GC73" s="48">
        <v>211129196.19</v>
      </c>
      <c r="GD73" s="48">
        <v>1023600939.0304451</v>
      </c>
      <c r="GE73" s="48">
        <v>38069098.909999996</v>
      </c>
      <c r="GF73" s="48">
        <v>4009585974.0725603</v>
      </c>
      <c r="GG73" s="48">
        <v>173060097.28</v>
      </c>
      <c r="GH73" s="48">
        <v>1645.38</v>
      </c>
      <c r="GI73" s="48">
        <v>1569515.55</v>
      </c>
      <c r="GJ73" s="48">
        <v>0</v>
      </c>
      <c r="GK73" s="48">
        <v>0</v>
      </c>
      <c r="GL73" s="48">
        <v>0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33509022466.663315</v>
      </c>
      <c r="HW73" s="48">
        <v>7969059311.0642395</v>
      </c>
    </row>
    <row r="74" spans="1:231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2599639.0299999714</v>
      </c>
      <c r="DE74" s="48">
        <v>0</v>
      </c>
      <c r="DF74" s="48">
        <v>0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0</v>
      </c>
      <c r="FO74" s="48">
        <v>0</v>
      </c>
      <c r="FP74" s="48">
        <v>713940820.87011409</v>
      </c>
      <c r="FQ74" s="48">
        <v>0</v>
      </c>
      <c r="FR74" s="48">
        <v>0</v>
      </c>
      <c r="FS74" s="48">
        <v>0</v>
      </c>
      <c r="FT74" s="48">
        <v>0</v>
      </c>
      <c r="FU74" s="48">
        <v>0</v>
      </c>
      <c r="FV74" s="48">
        <v>210562.99999999991</v>
      </c>
      <c r="FW74" s="48">
        <v>0</v>
      </c>
      <c r="FX74" s="48">
        <v>0</v>
      </c>
      <c r="FY74" s="48">
        <v>0</v>
      </c>
      <c r="FZ74" s="48">
        <v>210562.99999999991</v>
      </c>
      <c r="GA74" s="48">
        <v>0</v>
      </c>
      <c r="GB74" s="48">
        <v>713730257.87011409</v>
      </c>
      <c r="GC74" s="48">
        <v>0</v>
      </c>
      <c r="GD74" s="48">
        <v>0</v>
      </c>
      <c r="GE74" s="48">
        <v>0</v>
      </c>
      <c r="GF74" s="48">
        <v>713730257.87011409</v>
      </c>
      <c r="GG74" s="48">
        <v>0</v>
      </c>
      <c r="GH74" s="48">
        <v>0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0</v>
      </c>
      <c r="GO74" s="48">
        <v>0</v>
      </c>
      <c r="GP74" s="48">
        <v>2010291012.9002938</v>
      </c>
      <c r="GQ74" s="48">
        <v>77568485.879999995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2726831472.8004079</v>
      </c>
      <c r="HW74" s="48">
        <v>77568485.879999995</v>
      </c>
    </row>
    <row r="75" spans="1:231" ht="13.8">
      <c r="A75" s="57" t="s">
        <v>287</v>
      </c>
      <c r="B75" s="47">
        <v>9003</v>
      </c>
      <c r="C75" s="56" t="s">
        <v>288</v>
      </c>
      <c r="D75" s="48">
        <v>1365002661.5586648</v>
      </c>
      <c r="E75" s="48">
        <v>4726359445.8000011</v>
      </c>
      <c r="F75" s="48">
        <v>179449099.54677445</v>
      </c>
      <c r="G75" s="48">
        <v>335832512.70738035</v>
      </c>
      <c r="H75" s="48">
        <v>635574641.6648798</v>
      </c>
      <c r="I75" s="48">
        <v>1263116577.57389</v>
      </c>
      <c r="J75" s="48">
        <v>549978920.34701073</v>
      </c>
      <c r="K75" s="48">
        <v>3127410355.5187302</v>
      </c>
      <c r="L75" s="48">
        <v>111835710.04757701</v>
      </c>
      <c r="M75" s="48">
        <v>1146078.43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20950533.780000001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176595352.68000001</v>
      </c>
      <c r="AA75" s="48">
        <v>156738017.19</v>
      </c>
      <c r="AB75" s="48">
        <v>0</v>
      </c>
      <c r="AC75" s="48">
        <v>0</v>
      </c>
      <c r="AD75" s="48">
        <v>368684586.56999999</v>
      </c>
      <c r="AE75" s="48">
        <v>456198997.67000002</v>
      </c>
      <c r="AF75" s="48">
        <v>0</v>
      </c>
      <c r="AG75" s="48">
        <v>0</v>
      </c>
      <c r="AH75" s="48">
        <v>0</v>
      </c>
      <c r="AI75" s="48">
        <v>0</v>
      </c>
      <c r="AJ75" s="48">
        <v>9683488238.5674915</v>
      </c>
      <c r="AK75" s="48">
        <v>160151.44</v>
      </c>
      <c r="AL75" s="48">
        <v>1119870651.8944492</v>
      </c>
      <c r="AM75" s="48">
        <v>0</v>
      </c>
      <c r="AN75" s="48">
        <v>0</v>
      </c>
      <c r="AO75" s="48">
        <v>451328379.19999999</v>
      </c>
      <c r="AP75" s="48">
        <v>0</v>
      </c>
      <c r="AQ75" s="48">
        <v>324147675.94999999</v>
      </c>
      <c r="AR75" s="48">
        <v>0</v>
      </c>
      <c r="AS75" s="48">
        <v>0</v>
      </c>
      <c r="AT75" s="48">
        <v>69219672.069635004</v>
      </c>
      <c r="AU75" s="48">
        <v>22987316.370000001</v>
      </c>
      <c r="AV75" s="48">
        <v>181598506.76958999</v>
      </c>
      <c r="AW75" s="48">
        <v>630086859.00999999</v>
      </c>
      <c r="AX75" s="48">
        <v>0</v>
      </c>
      <c r="AY75" s="48">
        <v>59936.79</v>
      </c>
      <c r="AZ75" s="48">
        <v>1307898</v>
      </c>
      <c r="BA75" s="48">
        <v>0</v>
      </c>
      <c r="BB75" s="48">
        <v>1759621.1300740002</v>
      </c>
      <c r="BC75" s="48">
        <v>1968366.16</v>
      </c>
      <c r="BD75" s="48">
        <v>55017397.078915007</v>
      </c>
      <c r="BE75" s="48">
        <v>5104194.17</v>
      </c>
      <c r="BF75" s="48">
        <v>0</v>
      </c>
      <c r="BG75" s="48">
        <v>0</v>
      </c>
      <c r="BH75" s="48">
        <v>0</v>
      </c>
      <c r="BI75" s="48">
        <v>0</v>
      </c>
      <c r="BJ75" s="48">
        <v>0</v>
      </c>
      <c r="BK75" s="48">
        <v>120572880.77</v>
      </c>
      <c r="BL75" s="48">
        <v>0</v>
      </c>
      <c r="BM75" s="48">
        <v>37449262.079999998</v>
      </c>
      <c r="BN75" s="48">
        <v>0</v>
      </c>
      <c r="BO75" s="48">
        <v>0</v>
      </c>
      <c r="BP75" s="48">
        <v>112617626.37578483</v>
      </c>
      <c r="BQ75" s="48">
        <v>0</v>
      </c>
      <c r="BR75" s="48">
        <v>0</v>
      </c>
      <c r="BS75" s="48">
        <v>0</v>
      </c>
      <c r="BT75" s="48">
        <v>0</v>
      </c>
      <c r="BU75" s="48">
        <v>0</v>
      </c>
      <c r="BV75" s="48">
        <v>58710285.159999996</v>
      </c>
      <c r="BW75" s="48">
        <v>53123125.799999997</v>
      </c>
      <c r="BX75" s="48">
        <v>0</v>
      </c>
      <c r="BY75" s="48">
        <v>0</v>
      </c>
      <c r="BZ75" s="48">
        <v>706792.4</v>
      </c>
      <c r="CA75" s="48">
        <v>25512588.140000001</v>
      </c>
      <c r="CB75" s="48">
        <v>4772892.6599999992</v>
      </c>
      <c r="CC75" s="48">
        <v>3366046.25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623553344.73538494</v>
      </c>
      <c r="CK75" s="48">
        <v>97160079.38000001</v>
      </c>
      <c r="CL75" s="48">
        <v>25527499.290215995</v>
      </c>
      <c r="CM75" s="48">
        <v>11243225.870000001</v>
      </c>
      <c r="CN75" s="48">
        <v>24897071.120215997</v>
      </c>
      <c r="CO75" s="48">
        <v>0</v>
      </c>
      <c r="CP75" s="48">
        <v>0</v>
      </c>
      <c r="CQ75" s="48">
        <v>0</v>
      </c>
      <c r="CR75" s="48">
        <v>15999264.900216002</v>
      </c>
      <c r="CS75" s="48">
        <v>0</v>
      </c>
      <c r="CT75" s="48">
        <v>0</v>
      </c>
      <c r="CU75" s="48">
        <v>0</v>
      </c>
      <c r="CV75" s="48">
        <v>0</v>
      </c>
      <c r="CW75" s="48">
        <v>0</v>
      </c>
      <c r="CX75" s="48">
        <v>139458.06</v>
      </c>
      <c r="CY75" s="48">
        <v>0</v>
      </c>
      <c r="CZ75" s="48">
        <v>0</v>
      </c>
      <c r="DA75" s="48">
        <v>0</v>
      </c>
      <c r="DB75" s="48">
        <v>0</v>
      </c>
      <c r="DC75" s="48">
        <v>0</v>
      </c>
      <c r="DD75" s="48">
        <v>13172966.309999971</v>
      </c>
      <c r="DE75" s="48">
        <v>127948532.22</v>
      </c>
      <c r="DF75" s="48">
        <v>0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0</v>
      </c>
      <c r="DM75" s="48">
        <v>0</v>
      </c>
      <c r="DN75" s="48">
        <v>3623537.879999999</v>
      </c>
      <c r="DO75" s="48">
        <v>70855226.290000007</v>
      </c>
      <c r="DP75" s="48">
        <v>0</v>
      </c>
      <c r="DQ75" s="48">
        <v>7990881.9542393982</v>
      </c>
      <c r="DR75" s="48">
        <v>0</v>
      </c>
      <c r="DS75" s="48">
        <v>0</v>
      </c>
      <c r="DT75" s="48">
        <v>0</v>
      </c>
      <c r="DU75" s="48">
        <v>0</v>
      </c>
      <c r="DV75" s="48">
        <v>0</v>
      </c>
      <c r="DW75" s="48">
        <v>100868888.61</v>
      </c>
      <c r="DX75" s="48">
        <v>170212074.98999998</v>
      </c>
      <c r="DY75" s="48">
        <v>0</v>
      </c>
      <c r="DZ75" s="48">
        <v>0</v>
      </c>
      <c r="EA75" s="48">
        <v>0</v>
      </c>
      <c r="EB75" s="48">
        <v>149923252.56999996</v>
      </c>
      <c r="EC75" s="48">
        <v>11906066.32</v>
      </c>
      <c r="ED75" s="48">
        <v>33734788.420000002</v>
      </c>
      <c r="EE75" s="48">
        <v>287332.53999999998</v>
      </c>
      <c r="EF75" s="48">
        <v>184766046.72211501</v>
      </c>
      <c r="EG75" s="48">
        <v>234869846.45999998</v>
      </c>
      <c r="EH75" s="48">
        <v>30176926.650175996</v>
      </c>
      <c r="EI75" s="48">
        <v>4288347</v>
      </c>
      <c r="EJ75" s="48">
        <v>0</v>
      </c>
      <c r="EK75" s="48">
        <v>0</v>
      </c>
      <c r="EL75" s="48">
        <v>0</v>
      </c>
      <c r="EM75" s="48">
        <v>0</v>
      </c>
      <c r="EN75" s="48">
        <v>240503.28</v>
      </c>
      <c r="EO75" s="48">
        <v>0</v>
      </c>
      <c r="EP75" s="48">
        <v>0</v>
      </c>
      <c r="EQ75" s="48">
        <v>0</v>
      </c>
      <c r="ER75" s="48">
        <v>24766563.03565</v>
      </c>
      <c r="ES75" s="48">
        <v>0</v>
      </c>
      <c r="ET75" s="48">
        <v>0</v>
      </c>
      <c r="EU75" s="48">
        <v>0</v>
      </c>
      <c r="EV75" s="48">
        <v>147206655.78999999</v>
      </c>
      <c r="EW75" s="48">
        <v>50742118.039999999</v>
      </c>
      <c r="EX75" s="48">
        <v>239861147.68094999</v>
      </c>
      <c r="EY75" s="48">
        <v>0</v>
      </c>
      <c r="EZ75" s="48">
        <v>7896404500.3210993</v>
      </c>
      <c r="FA75" s="48">
        <v>0</v>
      </c>
      <c r="FB75" s="48">
        <v>38589522.7161</v>
      </c>
      <c r="FC75" s="48">
        <v>0</v>
      </c>
      <c r="FD75" s="48">
        <v>2114604949.4263</v>
      </c>
      <c r="FE75" s="48">
        <v>0</v>
      </c>
      <c r="FF75" s="48">
        <v>0</v>
      </c>
      <c r="FG75" s="48">
        <v>936599.63999999897</v>
      </c>
      <c r="FH75" s="48">
        <v>2024597.99</v>
      </c>
      <c r="FI75" s="48">
        <v>0</v>
      </c>
      <c r="FJ75" s="48">
        <v>134557656.73890001</v>
      </c>
      <c r="FK75" s="48">
        <v>0</v>
      </c>
      <c r="FL75" s="48">
        <v>397821677.33130002</v>
      </c>
      <c r="FM75" s="48">
        <v>0</v>
      </c>
      <c r="FN75" s="48">
        <v>0</v>
      </c>
      <c r="FO75" s="48">
        <v>0</v>
      </c>
      <c r="FP75" s="48">
        <v>8642569382.262619</v>
      </c>
      <c r="FQ75" s="48">
        <v>211132796.19</v>
      </c>
      <c r="FR75" s="48">
        <v>18295.280000686646</v>
      </c>
      <c r="FS75" s="48">
        <v>3600</v>
      </c>
      <c r="FT75" s="48">
        <v>452669.3</v>
      </c>
      <c r="FU75" s="48">
        <v>0</v>
      </c>
      <c r="FV75" s="48">
        <v>2895181246.7094984</v>
      </c>
      <c r="FW75" s="48">
        <v>0</v>
      </c>
      <c r="FX75" s="48">
        <v>228925749.27379024</v>
      </c>
      <c r="FY75" s="48">
        <v>0</v>
      </c>
      <c r="FZ75" s="48">
        <v>2666255497.435708</v>
      </c>
      <c r="GA75" s="48">
        <v>0</v>
      </c>
      <c r="GB75" s="48">
        <v>5746917170.9731197</v>
      </c>
      <c r="GC75" s="48">
        <v>211129196.19</v>
      </c>
      <c r="GD75" s="48">
        <v>1023600939.0304451</v>
      </c>
      <c r="GE75" s="48">
        <v>38069098.909999996</v>
      </c>
      <c r="GF75" s="48">
        <v>4723316231.9426746</v>
      </c>
      <c r="GG75" s="48">
        <v>173060097.28</v>
      </c>
      <c r="GH75" s="48">
        <v>1645.38</v>
      </c>
      <c r="GI75" s="48">
        <v>1569515.55</v>
      </c>
      <c r="GJ75" s="48">
        <v>0</v>
      </c>
      <c r="GK75" s="48">
        <v>0</v>
      </c>
      <c r="GL75" s="48">
        <v>0</v>
      </c>
      <c r="GM75" s="48">
        <v>0</v>
      </c>
      <c r="GN75" s="48">
        <v>0</v>
      </c>
      <c r="GO75" s="48">
        <v>0</v>
      </c>
      <c r="GP75" s="48">
        <v>2010291012.9002938</v>
      </c>
      <c r="GQ75" s="48">
        <v>77568485.879999995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36235853939.463722</v>
      </c>
      <c r="HW75" s="48">
        <v>8046627796.9442396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F186E-9FD7-4703-9802-FA33201697CD}">
  <dimension ref="A1:HX141"/>
  <sheetViews>
    <sheetView showGridLines="0" zoomScale="80" zoomScaleNormal="80" workbookViewId="0">
      <pane xSplit="3" ySplit="6" topLeftCell="D7" activePane="bottomRight" state="frozen"/>
      <selection activeCell="E86" sqref="E86"/>
      <selection pane="topRight" activeCell="E86" sqref="E86"/>
      <selection pane="bottomLeft" activeCell="E86" sqref="E86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2" width="15.5546875" style="3" customWidth="1"/>
    <col min="233" max="233" width="14.5546875" style="3" customWidth="1"/>
    <col min="234" max="16384" width="9.109375" style="3"/>
  </cols>
  <sheetData>
    <row r="1" spans="1:232" ht="15" customHeight="1">
      <c r="A1" s="1" t="s">
        <v>0</v>
      </c>
      <c r="B1" s="2"/>
      <c r="C1" s="2"/>
    </row>
    <row r="2" spans="1:232" ht="15" customHeight="1">
      <c r="A2" s="1" t="s">
        <v>6</v>
      </c>
      <c r="B2" s="2"/>
      <c r="C2" s="2"/>
    </row>
    <row r="3" spans="1:232" ht="15" customHeight="1">
      <c r="A3" s="5" t="s">
        <v>362</v>
      </c>
      <c r="B3" s="2"/>
      <c r="C3" s="2"/>
    </row>
    <row r="4" spans="1:232" ht="15" customHeight="1"/>
    <row r="5" spans="1:232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2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  <c r="HX6" s="77" t="s">
        <v>6</v>
      </c>
    </row>
    <row r="7" spans="1:232" ht="12.75" customHeight="1">
      <c r="A7" s="55" t="s">
        <v>146</v>
      </c>
      <c r="B7" s="17">
        <v>1001</v>
      </c>
      <c r="C7" s="56" t="s">
        <v>147</v>
      </c>
      <c r="D7" s="19">
        <v>263624109.65000001</v>
      </c>
      <c r="E7" s="19">
        <v>33616245.229999997</v>
      </c>
      <c r="F7" s="18">
        <v>0</v>
      </c>
      <c r="G7" s="18">
        <v>0</v>
      </c>
      <c r="H7" s="18">
        <v>0</v>
      </c>
      <c r="I7" s="18">
        <v>0</v>
      </c>
      <c r="J7" s="18">
        <v>263624109.65000001</v>
      </c>
      <c r="K7" s="18">
        <v>33616245.229999997</v>
      </c>
      <c r="L7" s="18">
        <v>16077989.619999999</v>
      </c>
      <c r="M7" s="18">
        <v>1152572.78</v>
      </c>
      <c r="N7" s="18">
        <v>0</v>
      </c>
      <c r="O7" s="18">
        <v>0</v>
      </c>
      <c r="P7" s="18">
        <v>67127.67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177452289.12</v>
      </c>
      <c r="AA7" s="18">
        <v>23576641.489999998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80514899.270000011</v>
      </c>
      <c r="AU7" s="18">
        <v>372236.37</v>
      </c>
      <c r="AV7" s="18">
        <v>336078908.11000001</v>
      </c>
      <c r="AW7" s="18">
        <v>74148536.730000004</v>
      </c>
      <c r="AX7" s="18">
        <v>0</v>
      </c>
      <c r="AY7" s="18">
        <v>0</v>
      </c>
      <c r="AZ7" s="18">
        <v>14403936.24</v>
      </c>
      <c r="BA7" s="18">
        <v>0</v>
      </c>
      <c r="BB7" s="18">
        <v>172206.25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1821770.84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109914220.16</v>
      </c>
      <c r="BW7" s="18">
        <v>4966284.29</v>
      </c>
      <c r="BX7" s="18">
        <v>0</v>
      </c>
      <c r="BY7" s="18">
        <v>0</v>
      </c>
      <c r="BZ7" s="18">
        <v>0</v>
      </c>
      <c r="CA7" s="18">
        <v>0</v>
      </c>
      <c r="CB7" s="18">
        <v>4737501.13</v>
      </c>
      <c r="CC7" s="18">
        <v>968636.26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141969385.81999999</v>
      </c>
      <c r="CK7" s="18">
        <v>10970078.890000001</v>
      </c>
      <c r="CL7" s="18">
        <v>2331658.44</v>
      </c>
      <c r="CM7" s="18">
        <v>603970.9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97373111</v>
      </c>
      <c r="DE7" s="18">
        <v>3432251.76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67388342.189999998</v>
      </c>
      <c r="EC7" s="18">
        <v>1936574.58</v>
      </c>
      <c r="ED7" s="18">
        <v>22560719.129999999</v>
      </c>
      <c r="EE7" s="18">
        <v>0</v>
      </c>
      <c r="EF7" s="18">
        <v>19892814.789999999</v>
      </c>
      <c r="EG7" s="18">
        <v>40305103.619999997</v>
      </c>
      <c r="EH7" s="18">
        <v>2724611.4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1745297</v>
      </c>
      <c r="GI7" s="18">
        <v>104177.47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1360850897.8299999</v>
      </c>
      <c r="HW7" s="18">
        <v>196153310.36999997</v>
      </c>
      <c r="HX7" s="19">
        <v>1557004208.1999998</v>
      </c>
    </row>
    <row r="8" spans="1:232" ht="12.75" customHeight="1">
      <c r="A8" s="55" t="s">
        <v>149</v>
      </c>
      <c r="B8" s="17">
        <v>1003</v>
      </c>
      <c r="C8" s="56" t="s">
        <v>147</v>
      </c>
      <c r="D8" s="19">
        <v>4574379427.6800003</v>
      </c>
      <c r="E8" s="19">
        <v>0</v>
      </c>
      <c r="F8" s="18">
        <v>1129085780.7</v>
      </c>
      <c r="G8" s="18">
        <v>0</v>
      </c>
      <c r="H8" s="18">
        <v>2045272234.0999999</v>
      </c>
      <c r="I8" s="18">
        <v>0</v>
      </c>
      <c r="J8" s="18">
        <v>1400021412.8800001</v>
      </c>
      <c r="K8" s="18">
        <v>0</v>
      </c>
      <c r="L8" s="18">
        <v>586644772.84000003</v>
      </c>
      <c r="M8" s="18">
        <v>0</v>
      </c>
      <c r="N8" s="18">
        <v>1023151637.3099999</v>
      </c>
      <c r="O8" s="18">
        <v>0</v>
      </c>
      <c r="P8" s="18">
        <v>10985250.02</v>
      </c>
      <c r="Q8" s="18">
        <v>0</v>
      </c>
      <c r="R8" s="18">
        <v>2386734.58</v>
      </c>
      <c r="S8" s="18">
        <v>0</v>
      </c>
      <c r="T8" s="18">
        <v>0</v>
      </c>
      <c r="U8" s="18">
        <v>0</v>
      </c>
      <c r="V8" s="18">
        <v>751367.74</v>
      </c>
      <c r="W8" s="18">
        <v>0</v>
      </c>
      <c r="X8" s="18">
        <v>0</v>
      </c>
      <c r="Y8" s="18">
        <v>0</v>
      </c>
      <c r="Z8" s="18">
        <v>287873474.35000002</v>
      </c>
      <c r="AA8" s="18">
        <v>0</v>
      </c>
      <c r="AB8" s="18">
        <v>0</v>
      </c>
      <c r="AC8" s="18">
        <v>0</v>
      </c>
      <c r="AD8" s="18">
        <v>222935079.45000002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3523384970.7699995</v>
      </c>
      <c r="AK8" s="18">
        <v>0</v>
      </c>
      <c r="AL8" s="18">
        <v>0</v>
      </c>
      <c r="AM8" s="18">
        <v>0</v>
      </c>
      <c r="AN8" s="18">
        <v>639725884.38999999</v>
      </c>
      <c r="AO8" s="18">
        <v>0</v>
      </c>
      <c r="AP8" s="18">
        <v>2346817069.0100002</v>
      </c>
      <c r="AQ8" s="18">
        <v>0</v>
      </c>
      <c r="AR8" s="18">
        <v>318571.96000000002</v>
      </c>
      <c r="AS8" s="18">
        <v>0</v>
      </c>
      <c r="AT8" s="18">
        <v>101074391.98</v>
      </c>
      <c r="AU8" s="18">
        <v>0</v>
      </c>
      <c r="AV8" s="18">
        <v>263089220.71000001</v>
      </c>
      <c r="AW8" s="18">
        <v>0</v>
      </c>
      <c r="AX8" s="18">
        <v>84082.269999999553</v>
      </c>
      <c r="AY8" s="18">
        <v>0</v>
      </c>
      <c r="AZ8" s="18">
        <v>0</v>
      </c>
      <c r="BA8" s="18">
        <v>0</v>
      </c>
      <c r="BB8" s="18">
        <v>44116089.079999998</v>
      </c>
      <c r="BC8" s="18">
        <v>0</v>
      </c>
      <c r="BD8" s="18">
        <v>262373468.81999999</v>
      </c>
      <c r="BE8" s="18">
        <v>0</v>
      </c>
      <c r="BF8" s="18">
        <v>0</v>
      </c>
      <c r="BG8" s="18">
        <v>0</v>
      </c>
      <c r="BH8" s="18">
        <v>21835447.34</v>
      </c>
      <c r="BI8" s="18">
        <v>0</v>
      </c>
      <c r="BJ8" s="18">
        <v>7694051.0999999996</v>
      </c>
      <c r="BK8" s="18">
        <v>0</v>
      </c>
      <c r="BL8" s="18">
        <v>24166517.140000001</v>
      </c>
      <c r="BM8" s="18">
        <v>0</v>
      </c>
      <c r="BN8" s="18">
        <v>0</v>
      </c>
      <c r="BO8" s="18">
        <v>0</v>
      </c>
      <c r="BP8" s="18">
        <v>3214316</v>
      </c>
      <c r="BQ8" s="18">
        <v>0</v>
      </c>
      <c r="BR8" s="18">
        <v>671636.79</v>
      </c>
      <c r="BS8" s="18">
        <v>0</v>
      </c>
      <c r="BT8" s="18">
        <v>0</v>
      </c>
      <c r="BU8" s="18">
        <v>0</v>
      </c>
      <c r="BV8" s="18">
        <v>161626790.93000001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8892024.1900000013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229693029.03999999</v>
      </c>
      <c r="DA8" s="18">
        <v>0</v>
      </c>
      <c r="DB8" s="18">
        <v>0</v>
      </c>
      <c r="DC8" s="18">
        <v>0</v>
      </c>
      <c r="DD8" s="18">
        <v>93987168.209999993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7243338.7999999998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32251016.850000001</v>
      </c>
      <c r="DW8" s="18">
        <v>0</v>
      </c>
      <c r="DX8" s="18">
        <v>11797260.939999999</v>
      </c>
      <c r="DY8" s="18">
        <v>0</v>
      </c>
      <c r="DZ8" s="18">
        <v>0</v>
      </c>
      <c r="EA8" s="18">
        <v>0</v>
      </c>
      <c r="EB8" s="18">
        <v>2297397387.9700003</v>
      </c>
      <c r="EC8" s="18">
        <v>0</v>
      </c>
      <c r="ED8" s="18">
        <v>6607929.8700000001</v>
      </c>
      <c r="EE8" s="18">
        <v>0</v>
      </c>
      <c r="EF8" s="18">
        <v>286737077.82999998</v>
      </c>
      <c r="EG8" s="18">
        <v>0</v>
      </c>
      <c r="EH8" s="18">
        <v>165063517.47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74264624.299999997</v>
      </c>
      <c r="EO8" s="18">
        <v>0</v>
      </c>
      <c r="EP8" s="18">
        <v>0</v>
      </c>
      <c r="EQ8" s="18">
        <v>0</v>
      </c>
      <c r="ER8" s="18">
        <v>64812.12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2098697.7399999998</v>
      </c>
      <c r="EY8" s="18">
        <v>0</v>
      </c>
      <c r="EZ8" s="18">
        <v>237859855.11000001</v>
      </c>
      <c r="FA8" s="18">
        <v>0</v>
      </c>
      <c r="FB8" s="18">
        <v>-540.80999999999995</v>
      </c>
      <c r="FC8" s="18">
        <v>0</v>
      </c>
      <c r="FD8" s="18">
        <v>5447722.3799999999</v>
      </c>
      <c r="FE8" s="18">
        <v>0</v>
      </c>
      <c r="FF8" s="18">
        <v>999232.09</v>
      </c>
      <c r="FG8" s="18">
        <v>0</v>
      </c>
      <c r="FH8" s="18">
        <v>0</v>
      </c>
      <c r="FI8" s="18">
        <v>0</v>
      </c>
      <c r="FJ8" s="18">
        <v>1386008.67</v>
      </c>
      <c r="FK8" s="18">
        <v>0</v>
      </c>
      <c r="FL8" s="18">
        <v>633830.97</v>
      </c>
      <c r="FM8" s="18">
        <v>0</v>
      </c>
      <c r="FN8" s="18">
        <v>280982610.63</v>
      </c>
      <c r="FO8" s="18">
        <v>0</v>
      </c>
      <c r="FP8" s="19">
        <v>4186645862.9599991</v>
      </c>
      <c r="FQ8" s="19">
        <v>0</v>
      </c>
      <c r="FR8" s="18">
        <v>2326458.0299999998</v>
      </c>
      <c r="FS8" s="18">
        <v>0</v>
      </c>
      <c r="FT8" s="18">
        <v>574693.74</v>
      </c>
      <c r="FU8" s="18">
        <v>0</v>
      </c>
      <c r="FV8" s="19">
        <v>1391002983.1400001</v>
      </c>
      <c r="FW8" s="19">
        <v>0</v>
      </c>
      <c r="FX8" s="18">
        <v>121650259.3</v>
      </c>
      <c r="FY8" s="18">
        <v>0</v>
      </c>
      <c r="FZ8" s="18">
        <v>1269352723.8400002</v>
      </c>
      <c r="GA8" s="18">
        <v>0</v>
      </c>
      <c r="GB8" s="19">
        <v>2792741728.0499992</v>
      </c>
      <c r="GC8" s="19">
        <v>0</v>
      </c>
      <c r="GD8" s="18">
        <v>650596706.98000002</v>
      </c>
      <c r="GE8" s="18">
        <v>0</v>
      </c>
      <c r="GF8" s="18">
        <v>2142145021.069999</v>
      </c>
      <c r="GG8" s="18">
        <v>0</v>
      </c>
      <c r="GH8" s="18">
        <v>57579424.010000005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22096932143.599998</v>
      </c>
      <c r="HW8" s="18">
        <v>0</v>
      </c>
      <c r="HX8" s="19">
        <v>22096932143.599998</v>
      </c>
    </row>
    <row r="9" spans="1:232" ht="12.75" customHeight="1">
      <c r="A9" s="55" t="s">
        <v>151</v>
      </c>
      <c r="B9" s="17">
        <v>1004</v>
      </c>
      <c r="C9" s="56" t="s">
        <v>147</v>
      </c>
      <c r="D9" s="19">
        <v>4919543504.5150003</v>
      </c>
      <c r="E9" s="19">
        <v>2429312.11</v>
      </c>
      <c r="F9" s="18">
        <v>1498702296.8900003</v>
      </c>
      <c r="G9" s="18">
        <v>0</v>
      </c>
      <c r="H9" s="18">
        <v>1957521834.6209996</v>
      </c>
      <c r="I9" s="18">
        <v>0</v>
      </c>
      <c r="J9" s="18">
        <v>1463319373.0039999</v>
      </c>
      <c r="K9" s="18">
        <v>2429312.11</v>
      </c>
      <c r="L9" s="18">
        <v>528998018.75999999</v>
      </c>
      <c r="M9" s="18">
        <v>0</v>
      </c>
      <c r="N9" s="18">
        <v>824602375.29000008</v>
      </c>
      <c r="O9" s="18">
        <v>0</v>
      </c>
      <c r="P9" s="18">
        <v>4054044.86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407231.22</v>
      </c>
      <c r="W9" s="18">
        <v>0</v>
      </c>
      <c r="X9" s="18">
        <v>0</v>
      </c>
      <c r="Y9" s="18">
        <v>0</v>
      </c>
      <c r="Z9" s="18">
        <v>495704149.57999998</v>
      </c>
      <c r="AA9" s="18">
        <v>0</v>
      </c>
      <c r="AB9" s="18">
        <v>0</v>
      </c>
      <c r="AC9" s="18">
        <v>0</v>
      </c>
      <c r="AD9" s="18">
        <v>269230432.74000001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8739420768.710001</v>
      </c>
      <c r="AK9" s="18">
        <v>0</v>
      </c>
      <c r="AL9" s="18">
        <v>164329640.31999999</v>
      </c>
      <c r="AM9" s="18">
        <v>0</v>
      </c>
      <c r="AN9" s="18">
        <v>982093663.79000008</v>
      </c>
      <c r="AO9" s="18">
        <v>0</v>
      </c>
      <c r="AP9" s="18">
        <v>6231466599.6499996</v>
      </c>
      <c r="AQ9" s="18">
        <v>0</v>
      </c>
      <c r="AR9" s="18">
        <v>11279241.59</v>
      </c>
      <c r="AS9" s="18">
        <v>0</v>
      </c>
      <c r="AT9" s="18">
        <v>128806150.43999998</v>
      </c>
      <c r="AU9" s="18">
        <v>0</v>
      </c>
      <c r="AV9" s="18">
        <v>128776647.47999999</v>
      </c>
      <c r="AW9" s="18">
        <v>0</v>
      </c>
      <c r="AX9" s="18">
        <v>147724.90000000002</v>
      </c>
      <c r="AY9" s="18">
        <v>0</v>
      </c>
      <c r="AZ9" s="18">
        <v>0</v>
      </c>
      <c r="BA9" s="18">
        <v>0</v>
      </c>
      <c r="BB9" s="18">
        <v>3512497.36</v>
      </c>
      <c r="BC9" s="18">
        <v>0</v>
      </c>
      <c r="BD9" s="18">
        <v>184707797.05000001</v>
      </c>
      <c r="BE9" s="18">
        <v>0</v>
      </c>
      <c r="BF9" s="18">
        <v>0</v>
      </c>
      <c r="BG9" s="18">
        <v>0</v>
      </c>
      <c r="BH9" s="18">
        <v>86971185.61999999</v>
      </c>
      <c r="BI9" s="18">
        <v>0</v>
      </c>
      <c r="BJ9" s="18">
        <v>8164721.4299999997</v>
      </c>
      <c r="BK9" s="18">
        <v>0</v>
      </c>
      <c r="BL9" s="18">
        <v>12846183.16</v>
      </c>
      <c r="BM9" s="18">
        <v>0</v>
      </c>
      <c r="BN9" s="18">
        <v>10056718.33</v>
      </c>
      <c r="BO9" s="18">
        <v>0</v>
      </c>
      <c r="BP9" s="18">
        <v>15134083.34</v>
      </c>
      <c r="BQ9" s="18">
        <v>0</v>
      </c>
      <c r="BR9" s="18">
        <v>1150480.77</v>
      </c>
      <c r="BS9" s="18">
        <v>0</v>
      </c>
      <c r="BT9" s="18">
        <v>0</v>
      </c>
      <c r="BU9" s="18">
        <v>0</v>
      </c>
      <c r="BV9" s="18">
        <v>93724572.229999989</v>
      </c>
      <c r="BW9" s="18">
        <v>0</v>
      </c>
      <c r="BX9" s="18">
        <v>241277.53999999998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293032072.05000001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14098586.57</v>
      </c>
      <c r="DW9" s="18">
        <v>0</v>
      </c>
      <c r="DX9" s="18">
        <v>2718440.64</v>
      </c>
      <c r="DY9" s="18">
        <v>0</v>
      </c>
      <c r="DZ9" s="18">
        <v>0</v>
      </c>
      <c r="EA9" s="18">
        <v>0</v>
      </c>
      <c r="EB9" s="18">
        <v>772452880.48000014</v>
      </c>
      <c r="EC9" s="18">
        <v>0</v>
      </c>
      <c r="ED9" s="18">
        <v>116176639.47</v>
      </c>
      <c r="EE9" s="18">
        <v>0</v>
      </c>
      <c r="EF9" s="18">
        <v>66665034.009999998</v>
      </c>
      <c r="EG9" s="18">
        <v>4287688.34</v>
      </c>
      <c r="EH9" s="18">
        <v>165980877.75999999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108992430.09999999</v>
      </c>
      <c r="EO9" s="18">
        <v>0</v>
      </c>
      <c r="EP9" s="18">
        <v>0</v>
      </c>
      <c r="EQ9" s="18">
        <v>0</v>
      </c>
      <c r="ER9" s="18">
        <v>2492.3000000000002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2398169.54</v>
      </c>
      <c r="EY9" s="18">
        <v>0</v>
      </c>
      <c r="EZ9" s="18">
        <v>61293546.899999999</v>
      </c>
      <c r="FA9" s="18">
        <v>0</v>
      </c>
      <c r="FB9" s="18">
        <v>29595273.579999998</v>
      </c>
      <c r="FC9" s="18">
        <v>0</v>
      </c>
      <c r="FD9" s="18">
        <v>60699068.280000001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31417.13</v>
      </c>
      <c r="FM9" s="18">
        <v>0</v>
      </c>
      <c r="FN9" s="18">
        <v>0</v>
      </c>
      <c r="FO9" s="18">
        <v>0</v>
      </c>
      <c r="FP9" s="19">
        <v>50298115983.379997</v>
      </c>
      <c r="FQ9" s="19">
        <v>0</v>
      </c>
      <c r="FR9" s="18">
        <v>0</v>
      </c>
      <c r="FS9" s="18">
        <v>0</v>
      </c>
      <c r="FT9" s="18">
        <v>11799116.539999992</v>
      </c>
      <c r="FU9" s="18">
        <v>0</v>
      </c>
      <c r="FV9" s="19">
        <v>15434393450.359919</v>
      </c>
      <c r="FW9" s="19">
        <v>0</v>
      </c>
      <c r="FX9" s="18">
        <v>2849408232.0701442</v>
      </c>
      <c r="FY9" s="18">
        <v>0</v>
      </c>
      <c r="FZ9" s="18">
        <v>12584985218.289774</v>
      </c>
      <c r="GA9" s="18">
        <v>0</v>
      </c>
      <c r="GB9" s="19">
        <v>34851923416.48008</v>
      </c>
      <c r="GC9" s="19">
        <v>0</v>
      </c>
      <c r="GD9" s="18">
        <v>8806240935.9399433</v>
      </c>
      <c r="GE9" s="18">
        <v>0</v>
      </c>
      <c r="GF9" s="18">
        <v>26045682480.540134</v>
      </c>
      <c r="GG9" s="18">
        <v>0</v>
      </c>
      <c r="GH9" s="18">
        <v>188878660.63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76026501283.495026</v>
      </c>
      <c r="HW9" s="18">
        <v>6717000.4499999993</v>
      </c>
      <c r="HX9" s="19">
        <v>76033218283.945023</v>
      </c>
    </row>
    <row r="10" spans="1:232" ht="12.75" customHeight="1">
      <c r="A10" s="55" t="s">
        <v>153</v>
      </c>
      <c r="B10" s="17">
        <v>1005</v>
      </c>
      <c r="C10" s="56" t="s">
        <v>147</v>
      </c>
      <c r="D10" s="19">
        <v>8433802776.6897688</v>
      </c>
      <c r="E10" s="19">
        <v>1663225774.1400003</v>
      </c>
      <c r="F10" s="18">
        <v>1755324368.0274456</v>
      </c>
      <c r="G10" s="18">
        <v>335832512.70738035</v>
      </c>
      <c r="H10" s="18">
        <v>3513814302.3841586</v>
      </c>
      <c r="I10" s="18">
        <v>679849756.41632283</v>
      </c>
      <c r="J10" s="18">
        <v>3164664106.2781653</v>
      </c>
      <c r="K10" s="18">
        <v>647543505.0162971</v>
      </c>
      <c r="L10" s="18">
        <v>130133123.89</v>
      </c>
      <c r="M10" s="18">
        <v>-6494.35</v>
      </c>
      <c r="N10" s="18">
        <v>1054457059.52018</v>
      </c>
      <c r="O10" s="18">
        <v>0</v>
      </c>
      <c r="P10" s="18">
        <v>46614071.679999903</v>
      </c>
      <c r="Q10" s="18">
        <v>0</v>
      </c>
      <c r="R10" s="18">
        <v>9573889.8699999992</v>
      </c>
      <c r="S10" s="18">
        <v>20950533.780000001</v>
      </c>
      <c r="T10" s="18">
        <v>0</v>
      </c>
      <c r="U10" s="18">
        <v>0</v>
      </c>
      <c r="V10" s="18">
        <v>1009650.16</v>
      </c>
      <c r="W10" s="18">
        <v>0</v>
      </c>
      <c r="X10" s="18">
        <v>0</v>
      </c>
      <c r="Y10" s="18">
        <v>0</v>
      </c>
      <c r="Z10" s="18">
        <v>1102659248.50001</v>
      </c>
      <c r="AA10" s="18">
        <v>86121850.159999996</v>
      </c>
      <c r="AB10" s="18">
        <v>636903.49</v>
      </c>
      <c r="AC10" s="18">
        <v>0</v>
      </c>
      <c r="AD10" s="18">
        <v>985993901.28999805</v>
      </c>
      <c r="AE10" s="18">
        <v>231794004.68000001</v>
      </c>
      <c r="AF10" s="18">
        <v>0</v>
      </c>
      <c r="AG10" s="18">
        <v>0</v>
      </c>
      <c r="AH10" s="18">
        <v>0</v>
      </c>
      <c r="AI10" s="18">
        <v>0</v>
      </c>
      <c r="AJ10" s="18">
        <v>5540347208.7999992</v>
      </c>
      <c r="AK10" s="18">
        <v>160151.44</v>
      </c>
      <c r="AL10" s="18">
        <v>551462406.68000007</v>
      </c>
      <c r="AM10" s="18">
        <v>0</v>
      </c>
      <c r="AN10" s="18">
        <v>882362950.63017595</v>
      </c>
      <c r="AO10" s="18">
        <v>451328379.19999999</v>
      </c>
      <c r="AP10" s="18">
        <v>9722722171.5694599</v>
      </c>
      <c r="AQ10" s="18">
        <v>324147675.94999999</v>
      </c>
      <c r="AR10" s="18">
        <v>57672003.320008799</v>
      </c>
      <c r="AS10" s="18">
        <v>0</v>
      </c>
      <c r="AT10" s="18">
        <v>413182915.68000102</v>
      </c>
      <c r="AU10" s="18">
        <v>21669471.48</v>
      </c>
      <c r="AV10" s="18">
        <v>498840416.72052801</v>
      </c>
      <c r="AW10" s="18">
        <v>270243718.31</v>
      </c>
      <c r="AX10" s="18">
        <v>421751.42</v>
      </c>
      <c r="AY10" s="18">
        <v>59936.79</v>
      </c>
      <c r="AZ10" s="18">
        <v>0</v>
      </c>
      <c r="BA10" s="18">
        <v>0</v>
      </c>
      <c r="BB10" s="18">
        <v>67897300.160056695</v>
      </c>
      <c r="BC10" s="18">
        <v>1968366.16</v>
      </c>
      <c r="BD10" s="18">
        <v>117448162.559999</v>
      </c>
      <c r="BE10" s="18">
        <v>4096821.18</v>
      </c>
      <c r="BF10" s="18">
        <v>20226744.719999999</v>
      </c>
      <c r="BG10" s="18">
        <v>0</v>
      </c>
      <c r="BH10" s="18">
        <v>64303527.809998602</v>
      </c>
      <c r="BI10" s="18">
        <v>0</v>
      </c>
      <c r="BJ10" s="18">
        <v>162658343.59999999</v>
      </c>
      <c r="BK10" s="18">
        <v>120572880.77</v>
      </c>
      <c r="BL10" s="18">
        <v>193193782.68000001</v>
      </c>
      <c r="BM10" s="18">
        <v>37449262.079999998</v>
      </c>
      <c r="BN10" s="18">
        <v>11624105.279999999</v>
      </c>
      <c r="BO10" s="18">
        <v>0</v>
      </c>
      <c r="BP10" s="18">
        <v>59063813.589999899</v>
      </c>
      <c r="BQ10" s="18">
        <v>0</v>
      </c>
      <c r="BR10" s="18">
        <v>13746735.439999901</v>
      </c>
      <c r="BS10" s="18">
        <v>0</v>
      </c>
      <c r="BT10" s="18">
        <v>0</v>
      </c>
      <c r="BU10" s="18">
        <v>0</v>
      </c>
      <c r="BV10" s="18">
        <v>193637625.47000101</v>
      </c>
      <c r="BW10" s="18">
        <v>48156841.509999998</v>
      </c>
      <c r="BX10" s="18">
        <v>10403971.42</v>
      </c>
      <c r="BY10" s="18">
        <v>0</v>
      </c>
      <c r="BZ10" s="18">
        <v>0</v>
      </c>
      <c r="CA10" s="18">
        <v>0</v>
      </c>
      <c r="CB10" s="18">
        <v>2808094.4099999801</v>
      </c>
      <c r="CC10" s="18">
        <v>35831.949999999997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922239738.49467599</v>
      </c>
      <c r="DE10" s="18">
        <v>63422383.75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70855226.290000007</v>
      </c>
      <c r="DP10" s="18">
        <v>2671901.84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62065995.910001002</v>
      </c>
      <c r="DW10" s="18">
        <v>74497778.879999995</v>
      </c>
      <c r="DX10" s="18">
        <v>284859762.24001002</v>
      </c>
      <c r="DY10" s="18">
        <v>0</v>
      </c>
      <c r="DZ10" s="18">
        <v>0</v>
      </c>
      <c r="EA10" s="18">
        <v>0</v>
      </c>
      <c r="EB10" s="18">
        <v>864963305.89994311</v>
      </c>
      <c r="EC10" s="18">
        <v>9926630.5099999998</v>
      </c>
      <c r="ED10" s="18">
        <v>39343960.789999999</v>
      </c>
      <c r="EE10" s="18">
        <v>287332.53999999998</v>
      </c>
      <c r="EF10" s="18">
        <v>291493521.66999996</v>
      </c>
      <c r="EG10" s="18">
        <v>64556090.899999999</v>
      </c>
      <c r="EH10" s="18">
        <v>228964952.90998799</v>
      </c>
      <c r="EI10" s="18">
        <v>4288347</v>
      </c>
      <c r="EJ10" s="18">
        <v>0</v>
      </c>
      <c r="EK10" s="18">
        <v>0</v>
      </c>
      <c r="EL10" s="18">
        <v>0</v>
      </c>
      <c r="EM10" s="18">
        <v>0</v>
      </c>
      <c r="EN10" s="18">
        <v>139110607.87</v>
      </c>
      <c r="EO10" s="18">
        <v>0</v>
      </c>
      <c r="EP10" s="18">
        <v>0</v>
      </c>
      <c r="EQ10" s="18">
        <v>0</v>
      </c>
      <c r="ER10" s="18">
        <v>2500056.4</v>
      </c>
      <c r="ES10" s="18">
        <v>0</v>
      </c>
      <c r="ET10" s="18">
        <v>0</v>
      </c>
      <c r="EU10" s="18">
        <v>0</v>
      </c>
      <c r="EV10" s="18">
        <v>0</v>
      </c>
      <c r="EW10" s="18">
        <v>50742118.039999999</v>
      </c>
      <c r="EX10" s="18">
        <v>54567935.890000001</v>
      </c>
      <c r="EY10" s="18">
        <v>0</v>
      </c>
      <c r="EZ10" s="18">
        <v>2199708163.3699999</v>
      </c>
      <c r="FA10" s="18">
        <v>0</v>
      </c>
      <c r="FB10" s="18">
        <v>264409758.03</v>
      </c>
      <c r="FC10" s="18">
        <v>0</v>
      </c>
      <c r="FD10" s="18">
        <v>451558084.43000001</v>
      </c>
      <c r="FE10" s="18">
        <v>0</v>
      </c>
      <c r="FF10" s="18">
        <v>0</v>
      </c>
      <c r="FG10" s="18">
        <v>936599.63999999897</v>
      </c>
      <c r="FH10" s="18">
        <v>0</v>
      </c>
      <c r="FI10" s="18">
        <v>0</v>
      </c>
      <c r="FJ10" s="18">
        <v>4804043.42</v>
      </c>
      <c r="FK10" s="18">
        <v>0</v>
      </c>
      <c r="FL10" s="18">
        <v>43281998.470000014</v>
      </c>
      <c r="FM10" s="18">
        <v>0</v>
      </c>
      <c r="FN10" s="18">
        <v>1522108.52</v>
      </c>
      <c r="FO10" s="18">
        <v>0</v>
      </c>
      <c r="FP10" s="19">
        <v>14088106140.788555</v>
      </c>
      <c r="FQ10" s="19">
        <v>211132796.19</v>
      </c>
      <c r="FR10" s="18">
        <v>6448568</v>
      </c>
      <c r="FS10" s="18">
        <v>3600</v>
      </c>
      <c r="FT10" s="18">
        <v>2594201.7599999998</v>
      </c>
      <c r="FU10" s="18">
        <v>0</v>
      </c>
      <c r="FV10" s="19">
        <v>6055049680.599658</v>
      </c>
      <c r="FW10" s="19">
        <v>0</v>
      </c>
      <c r="FX10" s="18">
        <v>2640501478.9236336</v>
      </c>
      <c r="FY10" s="18">
        <v>0</v>
      </c>
      <c r="FZ10" s="18">
        <v>3414548201.6760244</v>
      </c>
      <c r="GA10" s="18">
        <v>0</v>
      </c>
      <c r="GB10" s="19">
        <v>8024013690.4288979</v>
      </c>
      <c r="GC10" s="19">
        <v>211129196.19</v>
      </c>
      <c r="GD10" s="18">
        <v>3555111013.7587538</v>
      </c>
      <c r="GE10" s="18">
        <v>38069098.909999996</v>
      </c>
      <c r="GF10" s="18">
        <v>4468902676.6701441</v>
      </c>
      <c r="GG10" s="18">
        <v>173060097.28</v>
      </c>
      <c r="GH10" s="18">
        <v>60542982.680002801</v>
      </c>
      <c r="GI10" s="18">
        <v>1465338.08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50355619676.673393</v>
      </c>
      <c r="HW10" s="18">
        <v>3834085647.0500002</v>
      </c>
      <c r="HX10" s="19">
        <v>54189705323.723396</v>
      </c>
    </row>
    <row r="11" spans="1:232" ht="12.75" customHeight="1">
      <c r="A11" s="55" t="s">
        <v>155</v>
      </c>
      <c r="B11" s="17">
        <v>1006</v>
      </c>
      <c r="C11" s="56" t="s">
        <v>147</v>
      </c>
      <c r="D11" s="19">
        <v>25461947.120000001</v>
      </c>
      <c r="E11" s="19">
        <v>0</v>
      </c>
      <c r="F11" s="18">
        <v>12642341.060000001</v>
      </c>
      <c r="G11" s="18">
        <v>0</v>
      </c>
      <c r="H11" s="18">
        <v>12645188.880000001</v>
      </c>
      <c r="I11" s="18">
        <v>0</v>
      </c>
      <c r="J11" s="18">
        <v>174417.18</v>
      </c>
      <c r="K11" s="18">
        <v>0</v>
      </c>
      <c r="L11" s="18">
        <v>0</v>
      </c>
      <c r="M11" s="18">
        <v>0</v>
      </c>
      <c r="N11" s="18">
        <v>386392891.49000001</v>
      </c>
      <c r="O11" s="18">
        <v>0</v>
      </c>
      <c r="P11" s="18">
        <v>0</v>
      </c>
      <c r="Q11" s="18">
        <v>0</v>
      </c>
      <c r="R11" s="18">
        <v>19371677.050000001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80305.69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5730305903.25</v>
      </c>
      <c r="AK11" s="18">
        <v>0</v>
      </c>
      <c r="AL11" s="18">
        <v>26186573.670000002</v>
      </c>
      <c r="AM11" s="18">
        <v>0</v>
      </c>
      <c r="AN11" s="18">
        <v>333094235.40020001</v>
      </c>
      <c r="AO11" s="18">
        <v>0</v>
      </c>
      <c r="AP11" s="18">
        <v>1350889000.2368</v>
      </c>
      <c r="AQ11" s="18">
        <v>0</v>
      </c>
      <c r="AR11" s="18">
        <v>0</v>
      </c>
      <c r="AS11" s="18">
        <v>0</v>
      </c>
      <c r="AT11" s="18">
        <v>381338.01</v>
      </c>
      <c r="AU11" s="18">
        <v>0</v>
      </c>
      <c r="AV11" s="18">
        <v>7980836.2199999997</v>
      </c>
      <c r="AW11" s="18">
        <v>0</v>
      </c>
      <c r="AX11" s="18">
        <v>652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669498.79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1634133.27</v>
      </c>
      <c r="BQ11" s="18">
        <v>0</v>
      </c>
      <c r="BR11" s="18">
        <v>264988.32</v>
      </c>
      <c r="BS11" s="18">
        <v>0</v>
      </c>
      <c r="BT11" s="18">
        <v>0</v>
      </c>
      <c r="BU11" s="18">
        <v>0</v>
      </c>
      <c r="BV11" s="18">
        <v>5692227.04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50155.15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97695539.047999993</v>
      </c>
      <c r="CK11" s="18">
        <v>0</v>
      </c>
      <c r="CL11" s="18">
        <v>1370149.52</v>
      </c>
      <c r="CM11" s="18">
        <v>0</v>
      </c>
      <c r="CN11" s="18">
        <v>863551.62</v>
      </c>
      <c r="CO11" s="18">
        <v>0</v>
      </c>
      <c r="CP11" s="18">
        <v>0</v>
      </c>
      <c r="CQ11" s="18">
        <v>0</v>
      </c>
      <c r="CR11" s="18">
        <v>575296.39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28252417.010000002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76933.119999999995</v>
      </c>
      <c r="DU11" s="18">
        <v>0</v>
      </c>
      <c r="DV11" s="18">
        <v>0</v>
      </c>
      <c r="DW11" s="18">
        <v>0</v>
      </c>
      <c r="DX11" s="18">
        <v>740905475.65499997</v>
      </c>
      <c r="DY11" s="18">
        <v>0</v>
      </c>
      <c r="DZ11" s="18">
        <v>0</v>
      </c>
      <c r="EA11" s="18">
        <v>0</v>
      </c>
      <c r="EB11" s="18">
        <v>1933256.83</v>
      </c>
      <c r="EC11" s="18">
        <v>0</v>
      </c>
      <c r="ED11" s="18">
        <v>1569410.82</v>
      </c>
      <c r="EE11" s="18">
        <v>0</v>
      </c>
      <c r="EF11" s="18">
        <v>147637.10999999999</v>
      </c>
      <c r="EG11" s="18">
        <v>0</v>
      </c>
      <c r="EH11" s="18">
        <v>2137860.83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1124063.6499999999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11583563.529999999</v>
      </c>
      <c r="EY11" s="18">
        <v>0</v>
      </c>
      <c r="EZ11" s="18">
        <v>1328773877.6300001</v>
      </c>
      <c r="FA11" s="18">
        <v>0</v>
      </c>
      <c r="FB11" s="18">
        <v>1386397.24</v>
      </c>
      <c r="FC11" s="18">
        <v>0</v>
      </c>
      <c r="FD11" s="18">
        <v>123794605.5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40246471.270000003</v>
      </c>
      <c r="FK11" s="18">
        <v>0</v>
      </c>
      <c r="FL11" s="18">
        <v>16652863.809999999</v>
      </c>
      <c r="FM11" s="18">
        <v>0</v>
      </c>
      <c r="FN11" s="18">
        <v>60952898.43</v>
      </c>
      <c r="FO11" s="18">
        <v>0</v>
      </c>
      <c r="FP11" s="19">
        <v>123956419.76000001</v>
      </c>
      <c r="FQ11" s="19">
        <v>0</v>
      </c>
      <c r="FR11" s="18">
        <v>9474554.1899999995</v>
      </c>
      <c r="FS11" s="18">
        <v>0</v>
      </c>
      <c r="FT11" s="18">
        <v>17539285.309999999</v>
      </c>
      <c r="FU11" s="18">
        <v>0</v>
      </c>
      <c r="FV11" s="19">
        <v>80837489.680000007</v>
      </c>
      <c r="FW11" s="19">
        <v>0</v>
      </c>
      <c r="FX11" s="18">
        <v>0</v>
      </c>
      <c r="FY11" s="18">
        <v>0</v>
      </c>
      <c r="FZ11" s="18">
        <v>80837489.680000007</v>
      </c>
      <c r="GA11" s="18">
        <v>0</v>
      </c>
      <c r="GB11" s="19">
        <v>16105090.58</v>
      </c>
      <c r="GC11" s="19">
        <v>0</v>
      </c>
      <c r="GD11" s="18">
        <v>0</v>
      </c>
      <c r="GE11" s="18">
        <v>0</v>
      </c>
      <c r="GF11" s="18">
        <v>16105090.58</v>
      </c>
      <c r="GG11" s="18">
        <v>0</v>
      </c>
      <c r="GH11" s="18">
        <v>3770732.38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10476225783.860001</v>
      </c>
      <c r="HW11" s="18">
        <v>0</v>
      </c>
      <c r="HX11" s="19">
        <v>10476225783.860001</v>
      </c>
    </row>
    <row r="12" spans="1:232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458684555.17276901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458684555.17276901</v>
      </c>
      <c r="HW12" s="18">
        <v>0</v>
      </c>
      <c r="HX12" s="19">
        <v>458684555.17276901</v>
      </c>
    </row>
    <row r="13" spans="1:232" ht="12.75" customHeight="1">
      <c r="A13" s="55" t="s">
        <v>159</v>
      </c>
      <c r="B13" s="17">
        <v>1008</v>
      </c>
      <c r="C13" s="56" t="s">
        <v>147</v>
      </c>
      <c r="D13" s="19">
        <v>898029089.83000004</v>
      </c>
      <c r="E13" s="19">
        <v>0</v>
      </c>
      <c r="F13" s="18">
        <v>64835696.210000001</v>
      </c>
      <c r="G13" s="18">
        <v>0</v>
      </c>
      <c r="H13" s="18">
        <v>436738566.48000002</v>
      </c>
      <c r="I13" s="18">
        <v>0</v>
      </c>
      <c r="J13" s="18">
        <v>396454827.13999999</v>
      </c>
      <c r="K13" s="18">
        <v>0</v>
      </c>
      <c r="L13" s="18">
        <v>53363792.429999992</v>
      </c>
      <c r="M13" s="18">
        <v>0</v>
      </c>
      <c r="N13" s="18">
        <v>238705123.91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84607622.929999992</v>
      </c>
      <c r="AA13" s="18">
        <v>0</v>
      </c>
      <c r="AB13" s="18">
        <v>0</v>
      </c>
      <c r="AC13" s="18">
        <v>0</v>
      </c>
      <c r="AD13" s="18">
        <v>25252743.740000006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7106553641.8059416</v>
      </c>
      <c r="AK13" s="18">
        <v>0</v>
      </c>
      <c r="AL13" s="18">
        <v>8183457.3746945001</v>
      </c>
      <c r="AM13" s="18">
        <v>0</v>
      </c>
      <c r="AN13" s="18">
        <v>320831093.73000002</v>
      </c>
      <c r="AO13" s="18">
        <v>0</v>
      </c>
      <c r="AP13" s="18">
        <v>2815510411.9500003</v>
      </c>
      <c r="AQ13" s="18">
        <v>0</v>
      </c>
      <c r="AR13" s="18">
        <v>99684</v>
      </c>
      <c r="AS13" s="18">
        <v>0</v>
      </c>
      <c r="AT13" s="18">
        <v>49453961.280000001</v>
      </c>
      <c r="AU13" s="18">
        <v>0</v>
      </c>
      <c r="AV13" s="18">
        <v>51393859.880000003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867252.73</v>
      </c>
      <c r="BC13" s="18">
        <v>0</v>
      </c>
      <c r="BD13" s="18">
        <v>12207183.299999999</v>
      </c>
      <c r="BE13" s="18">
        <v>0</v>
      </c>
      <c r="BF13" s="18">
        <v>0</v>
      </c>
      <c r="BG13" s="18">
        <v>0</v>
      </c>
      <c r="BH13" s="18">
        <v>270604.38</v>
      </c>
      <c r="BI13" s="18">
        <v>0</v>
      </c>
      <c r="BJ13" s="18">
        <v>166388708.56999999</v>
      </c>
      <c r="BK13" s="18">
        <v>0</v>
      </c>
      <c r="BL13" s="18">
        <v>805515.69</v>
      </c>
      <c r="BM13" s="18">
        <v>0</v>
      </c>
      <c r="BN13" s="18">
        <v>0</v>
      </c>
      <c r="BO13" s="18">
        <v>0</v>
      </c>
      <c r="BP13" s="18">
        <v>1517013.67</v>
      </c>
      <c r="BQ13" s="18">
        <v>0</v>
      </c>
      <c r="BR13" s="18">
        <v>56234.82</v>
      </c>
      <c r="BS13" s="18">
        <v>0</v>
      </c>
      <c r="BT13" s="18">
        <v>0</v>
      </c>
      <c r="BU13" s="18">
        <v>0</v>
      </c>
      <c r="BV13" s="18">
        <v>249169271.11999997</v>
      </c>
      <c r="BW13" s="18">
        <v>0</v>
      </c>
      <c r="BX13" s="18">
        <v>37500</v>
      </c>
      <c r="BY13" s="18">
        <v>0</v>
      </c>
      <c r="BZ13" s="18">
        <v>0</v>
      </c>
      <c r="CA13" s="18">
        <v>0</v>
      </c>
      <c r="CB13" s="18">
        <v>247794.68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48472578.770000003</v>
      </c>
      <c r="CM13" s="18">
        <v>0</v>
      </c>
      <c r="CN13" s="18">
        <v>26862511.409999996</v>
      </c>
      <c r="CO13" s="18">
        <v>0</v>
      </c>
      <c r="CP13" s="18">
        <v>0</v>
      </c>
      <c r="CQ13" s="18">
        <v>0</v>
      </c>
      <c r="CR13" s="18">
        <v>18986678.259999998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35749668.920000002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-62.26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14061704.780000001</v>
      </c>
      <c r="DY13" s="18">
        <v>0</v>
      </c>
      <c r="DZ13" s="18">
        <v>0</v>
      </c>
      <c r="EA13" s="18">
        <v>0</v>
      </c>
      <c r="EB13" s="18">
        <v>77160392.449999988</v>
      </c>
      <c r="EC13" s="18">
        <v>0</v>
      </c>
      <c r="ED13" s="18">
        <v>3616806.73</v>
      </c>
      <c r="EE13" s="18">
        <v>0</v>
      </c>
      <c r="EF13" s="18">
        <v>168200767.38999999</v>
      </c>
      <c r="EG13" s="18">
        <v>0</v>
      </c>
      <c r="EH13" s="18">
        <v>34585723.5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15196033.239999998</v>
      </c>
      <c r="FO13" s="18">
        <v>0</v>
      </c>
      <c r="FP13" s="19">
        <v>134499966.13000008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133361437.28000009</v>
      </c>
      <c r="FW13" s="19">
        <v>0</v>
      </c>
      <c r="FX13" s="18">
        <v>1539444.06</v>
      </c>
      <c r="FY13" s="18">
        <v>0</v>
      </c>
      <c r="FZ13" s="18">
        <v>131821993.22000009</v>
      </c>
      <c r="GA13" s="18">
        <v>0</v>
      </c>
      <c r="GB13" s="19">
        <v>1138528.8500000001</v>
      </c>
      <c r="GC13" s="19">
        <v>0</v>
      </c>
      <c r="GD13" s="18">
        <v>1138528.8500000001</v>
      </c>
      <c r="GE13" s="18">
        <v>0</v>
      </c>
      <c r="GF13" s="18">
        <v>0</v>
      </c>
      <c r="GG13" s="18">
        <v>0</v>
      </c>
      <c r="GH13" s="18">
        <v>14144294.000000002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12675088625.140638</v>
      </c>
      <c r="HW13" s="18">
        <v>0</v>
      </c>
      <c r="HX13" s="19">
        <v>12675088625.140638</v>
      </c>
    </row>
    <row r="14" spans="1:232" ht="12.75" customHeight="1">
      <c r="A14" s="55" t="s">
        <v>161</v>
      </c>
      <c r="B14" s="17">
        <v>1009</v>
      </c>
      <c r="C14" s="56" t="s">
        <v>147</v>
      </c>
      <c r="D14" s="19">
        <v>9905574372.3600044</v>
      </c>
      <c r="E14" s="19">
        <v>2527127392.5300002</v>
      </c>
      <c r="F14" s="18">
        <v>1825023536.6660266</v>
      </c>
      <c r="G14" s="18">
        <v>24316628.433976278</v>
      </c>
      <c r="H14" s="18">
        <v>1993997831.2170773</v>
      </c>
      <c r="I14" s="18">
        <v>617606316.33049095</v>
      </c>
      <c r="J14" s="18">
        <v>6086553004.4769001</v>
      </c>
      <c r="K14" s="18">
        <v>1885204447.7655332</v>
      </c>
      <c r="L14" s="18">
        <v>1698493102.5799999</v>
      </c>
      <c r="M14" s="18">
        <v>2530022.25</v>
      </c>
      <c r="N14" s="18">
        <v>839357854.60000002</v>
      </c>
      <c r="O14" s="18">
        <v>0</v>
      </c>
      <c r="P14" s="18">
        <v>-713673.99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689804.5</v>
      </c>
      <c r="W14" s="18">
        <v>0</v>
      </c>
      <c r="X14" s="18">
        <v>0</v>
      </c>
      <c r="Y14" s="18">
        <v>0</v>
      </c>
      <c r="Z14" s="18">
        <v>659753539.94000006</v>
      </c>
      <c r="AA14" s="18">
        <v>3416156.56</v>
      </c>
      <c r="AB14" s="18">
        <v>0</v>
      </c>
      <c r="AC14" s="18">
        <v>0</v>
      </c>
      <c r="AD14" s="18">
        <v>344142899.30000001</v>
      </c>
      <c r="AE14" s="18">
        <v>834145.64</v>
      </c>
      <c r="AF14" s="18">
        <v>0</v>
      </c>
      <c r="AG14" s="18">
        <v>0</v>
      </c>
      <c r="AH14" s="18">
        <v>0</v>
      </c>
      <c r="AI14" s="18">
        <v>0</v>
      </c>
      <c r="AJ14" s="18">
        <v>11296368398.93</v>
      </c>
      <c r="AK14" s="18">
        <v>0</v>
      </c>
      <c r="AL14" s="18">
        <v>134683266.58000001</v>
      </c>
      <c r="AM14" s="18">
        <v>0</v>
      </c>
      <c r="AN14" s="18">
        <v>892246716.83999979</v>
      </c>
      <c r="AO14" s="18">
        <v>45003058.320000194</v>
      </c>
      <c r="AP14" s="18">
        <v>7128623983.8500004</v>
      </c>
      <c r="AQ14" s="18">
        <v>209858138.18999988</v>
      </c>
      <c r="AR14" s="18">
        <v>245368</v>
      </c>
      <c r="AS14" s="18">
        <v>0</v>
      </c>
      <c r="AT14" s="18">
        <v>375175349.93000001</v>
      </c>
      <c r="AU14" s="18">
        <v>776143.54</v>
      </c>
      <c r="AV14" s="18">
        <v>325685289.51999998</v>
      </c>
      <c r="AW14" s="18">
        <v>2252033.8499999996</v>
      </c>
      <c r="AX14" s="18">
        <v>16333.07</v>
      </c>
      <c r="AY14" s="18">
        <v>19.66</v>
      </c>
      <c r="AZ14" s="18">
        <v>0</v>
      </c>
      <c r="BA14" s="18">
        <v>0</v>
      </c>
      <c r="BB14" s="18">
        <v>42140133.030000001</v>
      </c>
      <c r="BC14" s="18">
        <v>3701480.6900000004</v>
      </c>
      <c r="BD14" s="18">
        <v>210775906.23999998</v>
      </c>
      <c r="BE14" s="18">
        <v>1959869.74</v>
      </c>
      <c r="BF14" s="18">
        <v>197031.59</v>
      </c>
      <c r="BG14" s="18">
        <v>0</v>
      </c>
      <c r="BH14" s="18">
        <v>9000022.8699999992</v>
      </c>
      <c r="BI14" s="18">
        <v>0</v>
      </c>
      <c r="BJ14" s="18">
        <v>6095199.3300000001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6812845.9500000002</v>
      </c>
      <c r="BQ14" s="18">
        <v>0</v>
      </c>
      <c r="BR14" s="18">
        <v>495221.57</v>
      </c>
      <c r="BS14" s="18">
        <v>0</v>
      </c>
      <c r="BT14" s="18">
        <v>0</v>
      </c>
      <c r="BU14" s="18">
        <v>0</v>
      </c>
      <c r="BV14" s="18">
        <v>46152741.859999999</v>
      </c>
      <c r="BW14" s="18">
        <v>6986.75</v>
      </c>
      <c r="BX14" s="18">
        <v>444350.56</v>
      </c>
      <c r="BY14" s="18">
        <v>0</v>
      </c>
      <c r="BZ14" s="18">
        <v>0</v>
      </c>
      <c r="CA14" s="18">
        <v>0</v>
      </c>
      <c r="CB14" s="18">
        <v>29262181.150000002</v>
      </c>
      <c r="CC14" s="18">
        <v>127715.58000000003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399340008.88</v>
      </c>
      <c r="DE14" s="18">
        <v>2576024.3099999996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18243669.559999999</v>
      </c>
      <c r="DW14" s="18">
        <v>0</v>
      </c>
      <c r="DX14" s="18">
        <v>60305045.460000001</v>
      </c>
      <c r="DY14" s="18">
        <v>2225.9699999999998</v>
      </c>
      <c r="DZ14" s="18">
        <v>0</v>
      </c>
      <c r="EA14" s="18">
        <v>0</v>
      </c>
      <c r="EB14" s="18">
        <v>884110220.07999992</v>
      </c>
      <c r="EC14" s="18">
        <v>2981934.45</v>
      </c>
      <c r="ED14" s="18">
        <v>205691492.68000001</v>
      </c>
      <c r="EE14" s="18">
        <v>129480.23</v>
      </c>
      <c r="EF14" s="18">
        <v>585952763.57000005</v>
      </c>
      <c r="EG14" s="18">
        <v>9783989.120000001</v>
      </c>
      <c r="EH14" s="18">
        <v>756044660.53999996</v>
      </c>
      <c r="EI14" s="18">
        <v>17360610.380000003</v>
      </c>
      <c r="EJ14" s="18">
        <v>0</v>
      </c>
      <c r="EK14" s="18">
        <v>0</v>
      </c>
      <c r="EL14" s="18">
        <v>0</v>
      </c>
      <c r="EM14" s="18">
        <v>0</v>
      </c>
      <c r="EN14" s="18">
        <v>618623904.91000009</v>
      </c>
      <c r="EO14" s="18">
        <v>938.29</v>
      </c>
      <c r="EP14" s="18">
        <v>0</v>
      </c>
      <c r="EQ14" s="18">
        <v>0</v>
      </c>
      <c r="ER14" s="18">
        <v>1251690.56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15544669.84</v>
      </c>
      <c r="EY14" s="18">
        <v>0</v>
      </c>
      <c r="EZ14" s="18">
        <v>1715611071.8299999</v>
      </c>
      <c r="FA14" s="18">
        <v>0</v>
      </c>
      <c r="FB14" s="18">
        <v>4605922.57</v>
      </c>
      <c r="FC14" s="18">
        <v>0</v>
      </c>
      <c r="FD14" s="18">
        <v>119104003.83999999</v>
      </c>
      <c r="FE14" s="18">
        <v>0</v>
      </c>
      <c r="FF14" s="18">
        <v>155040.32000000001</v>
      </c>
      <c r="FG14" s="18">
        <v>0</v>
      </c>
      <c r="FH14" s="18">
        <v>0</v>
      </c>
      <c r="FI14" s="18">
        <v>0</v>
      </c>
      <c r="FJ14" s="18">
        <v>2523141.63</v>
      </c>
      <c r="FK14" s="18">
        <v>0</v>
      </c>
      <c r="FL14" s="18">
        <v>20549614.59</v>
      </c>
      <c r="FM14" s="18">
        <v>0</v>
      </c>
      <c r="FN14" s="18">
        <v>235940.79</v>
      </c>
      <c r="FO14" s="18">
        <v>0.1</v>
      </c>
      <c r="FP14" s="19">
        <v>12123815691.179987</v>
      </c>
      <c r="FQ14" s="19">
        <v>39547923.189999998</v>
      </c>
      <c r="FR14" s="18">
        <v>1532498.2700006405</v>
      </c>
      <c r="FS14" s="18">
        <v>0</v>
      </c>
      <c r="FT14" s="18">
        <v>408455.49000000005</v>
      </c>
      <c r="FU14" s="18">
        <v>0</v>
      </c>
      <c r="FV14" s="19">
        <v>7913249690.5799856</v>
      </c>
      <c r="FW14" s="19">
        <v>0</v>
      </c>
      <c r="FX14" s="18">
        <v>285238021.91999978</v>
      </c>
      <c r="FY14" s="18">
        <v>0</v>
      </c>
      <c r="FZ14" s="18">
        <v>7628011668.6599855</v>
      </c>
      <c r="GA14" s="18">
        <v>0</v>
      </c>
      <c r="GB14" s="19">
        <v>4208625046.8400021</v>
      </c>
      <c r="GC14" s="19">
        <v>39547923.189999998</v>
      </c>
      <c r="GD14" s="18">
        <v>1515093933.0500002</v>
      </c>
      <c r="GE14" s="18">
        <v>10793818.390000001</v>
      </c>
      <c r="GF14" s="18">
        <v>2693531113.7900019</v>
      </c>
      <c r="GG14" s="18">
        <v>28754104.800000001</v>
      </c>
      <c r="GH14" s="18">
        <v>64513621.5</v>
      </c>
      <c r="GI14" s="18">
        <v>361883.50000000006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51547940414.48999</v>
      </c>
      <c r="HW14" s="18">
        <v>2870338172.8400006</v>
      </c>
      <c r="HX14" s="19">
        <v>54418278587.329994</v>
      </c>
    </row>
    <row r="15" spans="1:232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3406086.1059191003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3596063.4772106046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1372242.97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45691953.498192199</v>
      </c>
      <c r="DE15" s="18">
        <v>0</v>
      </c>
      <c r="DF15" s="18">
        <v>19491593.550000004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1355122.603639937</v>
      </c>
      <c r="DU15" s="18">
        <v>0</v>
      </c>
      <c r="DV15" s="18">
        <v>39617238.117284097</v>
      </c>
      <c r="DW15" s="18">
        <v>0</v>
      </c>
      <c r="DX15" s="18">
        <v>613398.43680201098</v>
      </c>
      <c r="DY15" s="18">
        <v>0</v>
      </c>
      <c r="DZ15" s="18">
        <v>0</v>
      </c>
      <c r="EA15" s="18">
        <v>0</v>
      </c>
      <c r="EB15" s="18">
        <v>123197533.86000106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3459719959.5055561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3698061320.7150812</v>
      </c>
      <c r="HW15" s="18">
        <v>0</v>
      </c>
      <c r="HX15" s="19">
        <v>3698061320.7150812</v>
      </c>
    </row>
    <row r="16" spans="1:232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593858242.89448297</v>
      </c>
      <c r="DO16" s="18">
        <v>0</v>
      </c>
      <c r="DP16" s="18">
        <v>0</v>
      </c>
      <c r="DQ16" s="18">
        <v>317153368.54502535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593858242.89448297</v>
      </c>
      <c r="HW16" s="18">
        <v>317153368.54502535</v>
      </c>
      <c r="HX16" s="19">
        <v>911011611.43950832</v>
      </c>
    </row>
    <row r="17" spans="1:232" ht="12.75" customHeight="1">
      <c r="A17" s="55" t="s">
        <v>167</v>
      </c>
      <c r="B17" s="17">
        <v>1012</v>
      </c>
      <c r="C17" s="56" t="s">
        <v>147</v>
      </c>
      <c r="D17" s="19">
        <v>57135017.359999999</v>
      </c>
      <c r="E17" s="19">
        <v>0</v>
      </c>
      <c r="F17" s="18">
        <v>2108931</v>
      </c>
      <c r="G17" s="18">
        <v>0</v>
      </c>
      <c r="H17" s="18">
        <v>52007943</v>
      </c>
      <c r="I17" s="18">
        <v>0</v>
      </c>
      <c r="J17" s="18">
        <v>3018143.3600000013</v>
      </c>
      <c r="K17" s="18">
        <v>0</v>
      </c>
      <c r="L17" s="18">
        <v>43582733</v>
      </c>
      <c r="M17" s="18">
        <v>0</v>
      </c>
      <c r="N17" s="18">
        <v>9015180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95631656</v>
      </c>
      <c r="AA17" s="18">
        <v>0</v>
      </c>
      <c r="AB17" s="18">
        <v>0</v>
      </c>
      <c r="AC17" s="18">
        <v>0</v>
      </c>
      <c r="AD17" s="18">
        <v>32876081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2823297816.21</v>
      </c>
      <c r="AK17" s="18">
        <v>0</v>
      </c>
      <c r="AL17" s="18">
        <v>0</v>
      </c>
      <c r="AM17" s="18">
        <v>0</v>
      </c>
      <c r="AN17" s="18">
        <v>60620871.170000002</v>
      </c>
      <c r="AO17" s="18">
        <v>0</v>
      </c>
      <c r="AP17" s="18">
        <v>6935417.9900000002</v>
      </c>
      <c r="AQ17" s="18">
        <v>0</v>
      </c>
      <c r="AR17" s="18">
        <v>0</v>
      </c>
      <c r="AS17" s="18">
        <v>0</v>
      </c>
      <c r="AT17" s="18">
        <v>84971914</v>
      </c>
      <c r="AU17" s="18">
        <v>0</v>
      </c>
      <c r="AV17" s="18">
        <v>31556534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1602050</v>
      </c>
      <c r="BC17" s="18">
        <v>0</v>
      </c>
      <c r="BD17" s="18">
        <v>47496885</v>
      </c>
      <c r="BE17" s="18">
        <v>0</v>
      </c>
      <c r="BF17" s="18">
        <v>0</v>
      </c>
      <c r="BG17" s="18">
        <v>0</v>
      </c>
      <c r="BH17" s="18">
        <v>1017921</v>
      </c>
      <c r="BI17" s="18">
        <v>0</v>
      </c>
      <c r="BJ17" s="18">
        <v>-746785</v>
      </c>
      <c r="BK17" s="18">
        <v>0</v>
      </c>
      <c r="BL17" s="18">
        <v>1630117</v>
      </c>
      <c r="BM17" s="18">
        <v>0</v>
      </c>
      <c r="BN17" s="18">
        <v>0</v>
      </c>
      <c r="BO17" s="18">
        <v>0</v>
      </c>
      <c r="BP17" s="18">
        <v>1554697</v>
      </c>
      <c r="BQ17" s="18">
        <v>0</v>
      </c>
      <c r="BR17" s="18">
        <v>905</v>
      </c>
      <c r="BS17" s="18">
        <v>0</v>
      </c>
      <c r="BT17" s="18">
        <v>0</v>
      </c>
      <c r="BU17" s="18">
        <v>0</v>
      </c>
      <c r="BV17" s="18">
        <v>8196650</v>
      </c>
      <c r="BW17" s="18">
        <v>0</v>
      </c>
      <c r="BX17" s="18">
        <v>52500</v>
      </c>
      <c r="BY17" s="18">
        <v>0</v>
      </c>
      <c r="BZ17" s="18">
        <v>0</v>
      </c>
      <c r="CA17" s="18">
        <v>0</v>
      </c>
      <c r="CB17" s="18">
        <v>2577495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726433580</v>
      </c>
      <c r="CK17" s="18">
        <v>0</v>
      </c>
      <c r="CL17" s="18">
        <v>16982370</v>
      </c>
      <c r="CM17" s="18">
        <v>0</v>
      </c>
      <c r="CN17" s="18">
        <v>19492077</v>
      </c>
      <c r="CO17" s="18">
        <v>0</v>
      </c>
      <c r="CP17" s="18">
        <v>0</v>
      </c>
      <c r="CQ17" s="18">
        <v>0</v>
      </c>
      <c r="CR17" s="18">
        <v>11091807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28268245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182218781</v>
      </c>
      <c r="DY17" s="18">
        <v>0</v>
      </c>
      <c r="DZ17" s="18">
        <v>0</v>
      </c>
      <c r="EA17" s="18">
        <v>0</v>
      </c>
      <c r="EB17" s="18">
        <v>42169595</v>
      </c>
      <c r="EC17" s="18">
        <v>0</v>
      </c>
      <c r="ED17" s="18">
        <v>3699215</v>
      </c>
      <c r="EE17" s="18">
        <v>0</v>
      </c>
      <c r="EF17" s="18">
        <v>375888760</v>
      </c>
      <c r="EG17" s="18">
        <v>0</v>
      </c>
      <c r="EH17" s="18">
        <v>29076038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20200459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140081</v>
      </c>
      <c r="GI17" s="18">
        <v>0</v>
      </c>
      <c r="GJ17" s="18">
        <v>185902531.47999999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4950569195.21</v>
      </c>
      <c r="HW17" s="18">
        <v>0</v>
      </c>
      <c r="HX17" s="19">
        <v>4950569195.21</v>
      </c>
    </row>
    <row r="18" spans="1:232" ht="12.75" customHeight="1">
      <c r="A18" s="55" t="s">
        <v>169</v>
      </c>
      <c r="B18" s="17">
        <v>1013</v>
      </c>
      <c r="C18" s="56" t="s">
        <v>147</v>
      </c>
      <c r="D18" s="19">
        <v>82143583.593999982</v>
      </c>
      <c r="E18" s="19">
        <v>0</v>
      </c>
      <c r="F18" s="18">
        <v>3235374.0440000002</v>
      </c>
      <c r="G18" s="18">
        <v>0</v>
      </c>
      <c r="H18" s="18">
        <v>52952823.839999996</v>
      </c>
      <c r="I18" s="18">
        <v>0</v>
      </c>
      <c r="J18" s="18">
        <v>25955385.709999997</v>
      </c>
      <c r="K18" s="18">
        <v>0</v>
      </c>
      <c r="L18" s="18">
        <v>24231148.029999997</v>
      </c>
      <c r="M18" s="18">
        <v>0</v>
      </c>
      <c r="N18" s="18">
        <v>7195108.0800000001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95002519.019999996</v>
      </c>
      <c r="AA18" s="18">
        <v>0</v>
      </c>
      <c r="AB18" s="18">
        <v>0</v>
      </c>
      <c r="AC18" s="18">
        <v>0</v>
      </c>
      <c r="AD18" s="18">
        <v>147221.41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2068.9</v>
      </c>
      <c r="AQ18" s="18">
        <v>0</v>
      </c>
      <c r="AR18" s="18">
        <v>0</v>
      </c>
      <c r="AS18" s="18">
        <v>0</v>
      </c>
      <c r="AT18" s="18">
        <v>67547293.719999999</v>
      </c>
      <c r="AU18" s="18">
        <v>945608.52</v>
      </c>
      <c r="AV18" s="18">
        <v>54407220.159999996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1825616.26</v>
      </c>
      <c r="BC18" s="18">
        <v>0</v>
      </c>
      <c r="BD18" s="18">
        <v>3490623.35</v>
      </c>
      <c r="BE18" s="18">
        <v>0</v>
      </c>
      <c r="BF18" s="18">
        <v>0</v>
      </c>
      <c r="BG18" s="18">
        <v>0</v>
      </c>
      <c r="BH18" s="18">
        <v>11798038.960000001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1495475.55</v>
      </c>
      <c r="BQ18" s="18">
        <v>0</v>
      </c>
      <c r="BR18" s="18">
        <v>1697031.63</v>
      </c>
      <c r="BS18" s="18">
        <v>0</v>
      </c>
      <c r="BT18" s="18">
        <v>0</v>
      </c>
      <c r="BU18" s="18">
        <v>0</v>
      </c>
      <c r="BV18" s="18">
        <v>29726114.190000001</v>
      </c>
      <c r="BW18" s="18">
        <v>0</v>
      </c>
      <c r="BX18" s="18">
        <v>286788.78999999998</v>
      </c>
      <c r="BY18" s="18">
        <v>0</v>
      </c>
      <c r="BZ18" s="18">
        <v>0</v>
      </c>
      <c r="CA18" s="18">
        <v>0</v>
      </c>
      <c r="CB18" s="18">
        <v>2878.14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365753685.97999996</v>
      </c>
      <c r="CK18" s="18">
        <v>0</v>
      </c>
      <c r="CL18" s="18">
        <v>5748680.4199999999</v>
      </c>
      <c r="CM18" s="18">
        <v>0</v>
      </c>
      <c r="CN18" s="18">
        <v>10232.790000000001</v>
      </c>
      <c r="CO18" s="18">
        <v>0</v>
      </c>
      <c r="CP18" s="18">
        <v>0</v>
      </c>
      <c r="CQ18" s="18">
        <v>0</v>
      </c>
      <c r="CR18" s="18">
        <v>8540924.7799999993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37922686.329999998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336946.39</v>
      </c>
      <c r="DY18" s="18">
        <v>0</v>
      </c>
      <c r="DZ18" s="18">
        <v>0</v>
      </c>
      <c r="EA18" s="18">
        <v>0</v>
      </c>
      <c r="EB18" s="18">
        <v>171088537.88000003</v>
      </c>
      <c r="EC18" s="18">
        <v>0</v>
      </c>
      <c r="ED18" s="18">
        <v>36088407.829999998</v>
      </c>
      <c r="EE18" s="18">
        <v>0</v>
      </c>
      <c r="EF18" s="18">
        <v>125965367.41</v>
      </c>
      <c r="EG18" s="18">
        <v>123833248.34</v>
      </c>
      <c r="EH18" s="18">
        <v>14758460.08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68671391.519999996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7725605.6399999997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1223609656.8340001</v>
      </c>
      <c r="HW18" s="18">
        <v>124778856.86</v>
      </c>
      <c r="HX18" s="19">
        <v>1348388513.694</v>
      </c>
    </row>
    <row r="19" spans="1:232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59922441.537040994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479989121</v>
      </c>
      <c r="DO19" s="18">
        <v>0</v>
      </c>
      <c r="DP19" s="18">
        <v>78428294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618339856.53704095</v>
      </c>
      <c r="HW19" s="18">
        <v>0</v>
      </c>
      <c r="HX19" s="19">
        <v>618339856.53704095</v>
      </c>
    </row>
    <row r="20" spans="1:232" ht="12.75" customHeight="1">
      <c r="A20" s="55" t="s">
        <v>173</v>
      </c>
      <c r="B20" s="17">
        <v>1017</v>
      </c>
      <c r="C20" s="56" t="s">
        <v>147</v>
      </c>
      <c r="D20" s="19">
        <v>4734941739.4800005</v>
      </c>
      <c r="E20" s="19">
        <v>0</v>
      </c>
      <c r="F20" s="18">
        <v>1524986959.7300003</v>
      </c>
      <c r="G20" s="18">
        <v>0</v>
      </c>
      <c r="H20" s="18">
        <v>1980394393.2</v>
      </c>
      <c r="I20" s="18">
        <v>0</v>
      </c>
      <c r="J20" s="18">
        <v>1229560386.5500002</v>
      </c>
      <c r="K20" s="18">
        <v>0</v>
      </c>
      <c r="L20" s="18">
        <v>11392.69</v>
      </c>
      <c r="M20" s="18">
        <v>0</v>
      </c>
      <c r="N20" s="18">
        <v>382666883.35000008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2500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256449839.57999998</v>
      </c>
      <c r="AA20" s="18">
        <v>0</v>
      </c>
      <c r="AB20" s="18">
        <v>269987.65999999997</v>
      </c>
      <c r="AC20" s="18">
        <v>0</v>
      </c>
      <c r="AD20" s="18">
        <v>114879615.73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1348724161.1599998</v>
      </c>
      <c r="AK20" s="18">
        <v>0</v>
      </c>
      <c r="AL20" s="18">
        <v>7220896.46</v>
      </c>
      <c r="AM20" s="18">
        <v>0</v>
      </c>
      <c r="AN20" s="18">
        <v>291518227.79999995</v>
      </c>
      <c r="AO20" s="18">
        <v>0</v>
      </c>
      <c r="AP20" s="18">
        <v>1500138099.27</v>
      </c>
      <c r="AQ20" s="18">
        <v>0</v>
      </c>
      <c r="AR20" s="18">
        <v>184638.19</v>
      </c>
      <c r="AS20" s="18">
        <v>0</v>
      </c>
      <c r="AT20" s="18">
        <v>150155521.66999999</v>
      </c>
      <c r="AU20" s="18">
        <v>0</v>
      </c>
      <c r="AV20" s="18">
        <v>216283611.31</v>
      </c>
      <c r="AW20" s="18">
        <v>0</v>
      </c>
      <c r="AX20" s="18">
        <v>0</v>
      </c>
      <c r="AY20" s="18">
        <v>0</v>
      </c>
      <c r="AZ20" s="18">
        <v>117086</v>
      </c>
      <c r="BA20" s="18">
        <v>0</v>
      </c>
      <c r="BB20" s="18">
        <v>68429064.120000005</v>
      </c>
      <c r="BC20" s="18">
        <v>0</v>
      </c>
      <c r="BD20" s="18">
        <v>629239947.44000006</v>
      </c>
      <c r="BE20" s="18">
        <v>0</v>
      </c>
      <c r="BF20" s="18">
        <v>0</v>
      </c>
      <c r="BG20" s="18">
        <v>0</v>
      </c>
      <c r="BH20" s="18">
        <v>2396144</v>
      </c>
      <c r="BI20" s="18">
        <v>0</v>
      </c>
      <c r="BJ20" s="18">
        <v>21155172.890000001</v>
      </c>
      <c r="BK20" s="18">
        <v>0</v>
      </c>
      <c r="BL20" s="18">
        <v>9561728.6600000001</v>
      </c>
      <c r="BM20" s="18">
        <v>0</v>
      </c>
      <c r="BN20" s="18">
        <v>6901189.25</v>
      </c>
      <c r="BO20" s="18">
        <v>0</v>
      </c>
      <c r="BP20" s="18">
        <v>1894431.1500000001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21121888.09</v>
      </c>
      <c r="BW20" s="18">
        <v>0</v>
      </c>
      <c r="BX20" s="18">
        <v>455787.6</v>
      </c>
      <c r="BY20" s="18">
        <v>0</v>
      </c>
      <c r="BZ20" s="18">
        <v>0</v>
      </c>
      <c r="CA20" s="18">
        <v>0</v>
      </c>
      <c r="CB20" s="18">
        <v>14430705.479999999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435339353.20999998</v>
      </c>
      <c r="DE20" s="18">
        <v>0</v>
      </c>
      <c r="DF20" s="18">
        <v>79931.8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1744061.5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1904530.64</v>
      </c>
      <c r="DW20" s="18">
        <v>0</v>
      </c>
      <c r="DX20" s="18">
        <v>74184848.879999995</v>
      </c>
      <c r="DY20" s="18">
        <v>0</v>
      </c>
      <c r="DZ20" s="18">
        <v>0</v>
      </c>
      <c r="EA20" s="18">
        <v>0</v>
      </c>
      <c r="EB20" s="18">
        <v>403690509.44000006</v>
      </c>
      <c r="EC20" s="18">
        <v>0</v>
      </c>
      <c r="ED20" s="18">
        <v>62717171.069999993</v>
      </c>
      <c r="EE20" s="18">
        <v>0</v>
      </c>
      <c r="EF20" s="18">
        <v>117124922.33000001</v>
      </c>
      <c r="EG20" s="18">
        <v>0</v>
      </c>
      <c r="EH20" s="18">
        <v>136050527.78999999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147206655.78999999</v>
      </c>
      <c r="EW20" s="18">
        <v>0</v>
      </c>
      <c r="EX20" s="18">
        <v>1281701.6200000001</v>
      </c>
      <c r="EY20" s="18">
        <v>0</v>
      </c>
      <c r="EZ20" s="18">
        <v>497531562.06</v>
      </c>
      <c r="FA20" s="18">
        <v>0</v>
      </c>
      <c r="FB20" s="18">
        <v>0</v>
      </c>
      <c r="FC20" s="18">
        <v>0</v>
      </c>
      <c r="FD20" s="18">
        <v>60738550.25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11423416.939999999</v>
      </c>
      <c r="FK20" s="18">
        <v>0</v>
      </c>
      <c r="FL20" s="18">
        <v>952657.21</v>
      </c>
      <c r="FM20" s="18">
        <v>0</v>
      </c>
      <c r="FN20" s="18">
        <v>994965.91999999993</v>
      </c>
      <c r="FO20" s="18">
        <v>0</v>
      </c>
      <c r="FP20" s="19">
        <v>2121670449.3600001</v>
      </c>
      <c r="FQ20" s="19">
        <v>0</v>
      </c>
      <c r="FR20" s="18">
        <v>47412634.439999998</v>
      </c>
      <c r="FS20" s="18">
        <v>0</v>
      </c>
      <c r="FT20" s="18">
        <v>0</v>
      </c>
      <c r="FU20" s="18">
        <v>0</v>
      </c>
      <c r="FV20" s="19">
        <v>947285245.31000006</v>
      </c>
      <c r="FW20" s="19">
        <v>0</v>
      </c>
      <c r="FX20" s="18">
        <v>772877944.48000014</v>
      </c>
      <c r="FY20" s="18">
        <v>0</v>
      </c>
      <c r="FZ20" s="18">
        <v>174407300.82999998</v>
      </c>
      <c r="GA20" s="18">
        <v>0</v>
      </c>
      <c r="GB20" s="19">
        <v>1126972569.6100001</v>
      </c>
      <c r="GC20" s="19">
        <v>0</v>
      </c>
      <c r="GD20" s="18">
        <v>45997559.979999997</v>
      </c>
      <c r="GE20" s="18">
        <v>0</v>
      </c>
      <c r="GF20" s="18">
        <v>1080975009.6300001</v>
      </c>
      <c r="GG20" s="18">
        <v>0</v>
      </c>
      <c r="GH20" s="18">
        <v>32075128.120000001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13885861202.959999</v>
      </c>
      <c r="HW20" s="18">
        <v>0</v>
      </c>
      <c r="HX20" s="19">
        <v>13885861202.959999</v>
      </c>
    </row>
    <row r="21" spans="1:232" ht="12.75" customHeight="1">
      <c r="A21" s="55" t="s">
        <v>175</v>
      </c>
      <c r="B21" s="17">
        <v>1018</v>
      </c>
      <c r="C21" s="56" t="s">
        <v>147</v>
      </c>
      <c r="D21" s="19">
        <v>146429848.38999999</v>
      </c>
      <c r="E21" s="19">
        <v>0</v>
      </c>
      <c r="F21" s="18">
        <v>27880295.030000001</v>
      </c>
      <c r="G21" s="18">
        <v>0</v>
      </c>
      <c r="H21" s="18">
        <v>32146876.25</v>
      </c>
      <c r="I21" s="18">
        <v>0</v>
      </c>
      <c r="J21" s="18">
        <v>86402677.109999999</v>
      </c>
      <c r="K21" s="18">
        <v>0</v>
      </c>
      <c r="L21" s="18">
        <v>0</v>
      </c>
      <c r="M21" s="18">
        <v>0</v>
      </c>
      <c r="N21" s="18">
        <v>84624946.189999998</v>
      </c>
      <c r="O21" s="18">
        <v>0</v>
      </c>
      <c r="P21" s="18">
        <v>0</v>
      </c>
      <c r="Q21" s="18">
        <v>0</v>
      </c>
      <c r="R21" s="18">
        <v>714285.71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8681195.9000000004</v>
      </c>
      <c r="AA21" s="18">
        <v>0</v>
      </c>
      <c r="AB21" s="18">
        <v>0</v>
      </c>
      <c r="AC21" s="18">
        <v>0</v>
      </c>
      <c r="AD21" s="18">
        <v>130885.02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3452070470.7799997</v>
      </c>
      <c r="AK21" s="18">
        <v>9900919.1400000006</v>
      </c>
      <c r="AL21" s="18">
        <v>6727182.7999999998</v>
      </c>
      <c r="AM21" s="18">
        <v>0</v>
      </c>
      <c r="AN21" s="18">
        <v>20340510.699999999</v>
      </c>
      <c r="AO21" s="18">
        <v>1723.53</v>
      </c>
      <c r="AP21" s="18">
        <v>305548556.29000002</v>
      </c>
      <c r="AQ21" s="18">
        <v>0</v>
      </c>
      <c r="AR21" s="18">
        <v>0</v>
      </c>
      <c r="AS21" s="18">
        <v>0</v>
      </c>
      <c r="AT21" s="18">
        <v>9530188</v>
      </c>
      <c r="AU21" s="18">
        <v>0</v>
      </c>
      <c r="AV21" s="18">
        <v>33224530.57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558466.13</v>
      </c>
      <c r="BC21" s="18">
        <v>0</v>
      </c>
      <c r="BD21" s="18">
        <v>1048055.51</v>
      </c>
      <c r="BE21" s="18">
        <v>0</v>
      </c>
      <c r="BF21" s="18">
        <v>0</v>
      </c>
      <c r="BG21" s="18">
        <v>0</v>
      </c>
      <c r="BH21" s="18">
        <v>794457.64</v>
      </c>
      <c r="BI21" s="18">
        <v>0</v>
      </c>
      <c r="BJ21" s="18">
        <v>1622588.1</v>
      </c>
      <c r="BK21" s="18">
        <v>0</v>
      </c>
      <c r="BL21" s="18">
        <v>1003293.45</v>
      </c>
      <c r="BM21" s="18">
        <v>0</v>
      </c>
      <c r="BN21" s="18">
        <v>47775.81</v>
      </c>
      <c r="BO21" s="18">
        <v>0</v>
      </c>
      <c r="BP21" s="18">
        <v>1569166.98</v>
      </c>
      <c r="BQ21" s="18">
        <v>0</v>
      </c>
      <c r="BR21" s="18">
        <v>13750</v>
      </c>
      <c r="BS21" s="18">
        <v>0</v>
      </c>
      <c r="BT21" s="18">
        <v>0</v>
      </c>
      <c r="BU21" s="18">
        <v>0</v>
      </c>
      <c r="BV21" s="18">
        <v>21653228.329999998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1157946.18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925192.66</v>
      </c>
      <c r="CK21" s="18">
        <v>0</v>
      </c>
      <c r="CL21" s="18">
        <v>3234.24</v>
      </c>
      <c r="CM21" s="18">
        <v>0</v>
      </c>
      <c r="CN21" s="18">
        <v>6494.01</v>
      </c>
      <c r="CO21" s="18">
        <v>0</v>
      </c>
      <c r="CP21" s="18">
        <v>0</v>
      </c>
      <c r="CQ21" s="18">
        <v>0</v>
      </c>
      <c r="CR21" s="18">
        <v>3234.24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10399918.710000001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9383.59</v>
      </c>
      <c r="DU21" s="18">
        <v>0</v>
      </c>
      <c r="DV21" s="18">
        <v>4421.54</v>
      </c>
      <c r="DW21" s="18">
        <v>0</v>
      </c>
      <c r="DX21" s="18">
        <v>38728637.25</v>
      </c>
      <c r="DY21" s="18">
        <v>1939.81</v>
      </c>
      <c r="DZ21" s="18">
        <v>0</v>
      </c>
      <c r="EA21" s="18">
        <v>0</v>
      </c>
      <c r="EB21" s="18">
        <v>11624502.49</v>
      </c>
      <c r="EC21" s="18">
        <v>0</v>
      </c>
      <c r="ED21" s="18">
        <v>1206897.31</v>
      </c>
      <c r="EE21" s="18">
        <v>0</v>
      </c>
      <c r="EF21" s="18">
        <v>4787571.63</v>
      </c>
      <c r="EG21" s="18">
        <v>0</v>
      </c>
      <c r="EH21" s="18">
        <v>2762606.57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266849.48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672470.57</v>
      </c>
      <c r="EY21" s="18">
        <v>0</v>
      </c>
      <c r="EZ21" s="18">
        <v>20005019.23</v>
      </c>
      <c r="FA21" s="18">
        <v>0</v>
      </c>
      <c r="FB21" s="18">
        <v>0</v>
      </c>
      <c r="FC21" s="18">
        <v>0</v>
      </c>
      <c r="FD21" s="18">
        <v>98311.56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22159183.920000002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22159183.920000002</v>
      </c>
      <c r="FW21" s="19">
        <v>0</v>
      </c>
      <c r="FX21" s="18">
        <v>22159183.920000002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249164.68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4211404422.1599994</v>
      </c>
      <c r="HW21" s="18">
        <v>9904582.4800000004</v>
      </c>
      <c r="HX21" s="19">
        <v>4221309004.6399994</v>
      </c>
    </row>
    <row r="22" spans="1:232" ht="12.75" customHeight="1">
      <c r="A22" s="55" t="s">
        <v>177</v>
      </c>
      <c r="B22" s="17">
        <v>1020</v>
      </c>
      <c r="C22" s="56" t="s">
        <v>147</v>
      </c>
      <c r="D22" s="19">
        <v>10573763231.699999</v>
      </c>
      <c r="E22" s="19">
        <v>62581893.729999997</v>
      </c>
      <c r="F22" s="18">
        <v>3365703322.8099999</v>
      </c>
      <c r="G22" s="18">
        <v>3534661.35</v>
      </c>
      <c r="H22" s="18">
        <v>3897417293.9699993</v>
      </c>
      <c r="I22" s="18">
        <v>58433992.699999996</v>
      </c>
      <c r="J22" s="18">
        <v>3310642614.9199996</v>
      </c>
      <c r="K22" s="18">
        <v>613239.68000000005</v>
      </c>
      <c r="L22" s="18">
        <v>80029878.129999995</v>
      </c>
      <c r="M22" s="18">
        <v>37958.69</v>
      </c>
      <c r="N22" s="18">
        <v>2220939296.0999999</v>
      </c>
      <c r="O22" s="18">
        <v>0</v>
      </c>
      <c r="P22" s="18">
        <v>400808.36000000004</v>
      </c>
      <c r="Q22" s="18">
        <v>0</v>
      </c>
      <c r="R22" s="18">
        <v>2990953.2</v>
      </c>
      <c r="S22" s="18">
        <v>0</v>
      </c>
      <c r="T22" s="18">
        <v>0</v>
      </c>
      <c r="U22" s="18">
        <v>0</v>
      </c>
      <c r="V22" s="18">
        <v>46726830.759999998</v>
      </c>
      <c r="W22" s="18">
        <v>0</v>
      </c>
      <c r="X22" s="18">
        <v>0</v>
      </c>
      <c r="Y22" s="18">
        <v>0</v>
      </c>
      <c r="Z22" s="18">
        <v>890437605.10000002</v>
      </c>
      <c r="AA22" s="18">
        <v>2765142.11</v>
      </c>
      <c r="AB22" s="18">
        <v>0</v>
      </c>
      <c r="AC22" s="18">
        <v>0</v>
      </c>
      <c r="AD22" s="18">
        <v>809594337.79999995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6773477275.210001</v>
      </c>
      <c r="AK22" s="18">
        <v>0</v>
      </c>
      <c r="AL22" s="18">
        <v>799756493.88000011</v>
      </c>
      <c r="AM22" s="18">
        <v>0</v>
      </c>
      <c r="AN22" s="18">
        <v>676044390.46000004</v>
      </c>
      <c r="AO22" s="18">
        <v>25728382.949999999</v>
      </c>
      <c r="AP22" s="18">
        <v>9781285661.1099987</v>
      </c>
      <c r="AQ22" s="18">
        <v>94687877.689999998</v>
      </c>
      <c r="AR22" s="18">
        <v>3929367.66</v>
      </c>
      <c r="AS22" s="18">
        <v>0</v>
      </c>
      <c r="AT22" s="18">
        <v>568437754.05999994</v>
      </c>
      <c r="AU22" s="18">
        <v>654102.6</v>
      </c>
      <c r="AV22" s="18">
        <v>993818533.06999993</v>
      </c>
      <c r="AW22" s="18">
        <v>770132.25</v>
      </c>
      <c r="AX22" s="18">
        <v>0</v>
      </c>
      <c r="AY22" s="18">
        <v>0</v>
      </c>
      <c r="AZ22" s="18">
        <v>0</v>
      </c>
      <c r="BA22" s="18">
        <v>0</v>
      </c>
      <c r="BB22" s="18">
        <v>2941814.38</v>
      </c>
      <c r="BC22" s="18">
        <v>0</v>
      </c>
      <c r="BD22" s="18">
        <v>281921194.97000003</v>
      </c>
      <c r="BE22" s="18">
        <v>5250636.2700000005</v>
      </c>
      <c r="BF22" s="18">
        <v>1466187.28</v>
      </c>
      <c r="BG22" s="18">
        <v>0</v>
      </c>
      <c r="BH22" s="18">
        <v>46720616.549999997</v>
      </c>
      <c r="BI22" s="18">
        <v>0</v>
      </c>
      <c r="BJ22" s="18">
        <v>1245133436.5599999</v>
      </c>
      <c r="BK22" s="18">
        <v>0</v>
      </c>
      <c r="BL22" s="18">
        <v>1105945890.5999999</v>
      </c>
      <c r="BM22" s="18">
        <v>0</v>
      </c>
      <c r="BN22" s="18">
        <v>36514093.409999996</v>
      </c>
      <c r="BO22" s="18">
        <v>0</v>
      </c>
      <c r="BP22" s="18">
        <v>101618408.14</v>
      </c>
      <c r="BQ22" s="18">
        <v>0</v>
      </c>
      <c r="BR22" s="18">
        <v>4159844.0200000005</v>
      </c>
      <c r="BS22" s="18">
        <v>0</v>
      </c>
      <c r="BT22" s="18">
        <v>0</v>
      </c>
      <c r="BU22" s="18">
        <v>0</v>
      </c>
      <c r="BV22" s="18">
        <v>427832336.26999998</v>
      </c>
      <c r="BW22" s="18">
        <v>447.84</v>
      </c>
      <c r="BX22" s="18">
        <v>23129888.579999998</v>
      </c>
      <c r="BY22" s="18">
        <v>28500</v>
      </c>
      <c r="BZ22" s="18">
        <v>0</v>
      </c>
      <c r="CA22" s="18">
        <v>0</v>
      </c>
      <c r="CB22" s="18">
        <v>25181724.550000001</v>
      </c>
      <c r="CC22" s="18">
        <v>2493137.59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8538616227.7399998</v>
      </c>
      <c r="CK22" s="18">
        <v>132764283.85000001</v>
      </c>
      <c r="CL22" s="18">
        <v>1273093305.49</v>
      </c>
      <c r="CM22" s="18">
        <v>14660935.440000001</v>
      </c>
      <c r="CN22" s="18">
        <v>8.3699999999999992</v>
      </c>
      <c r="CO22" s="18">
        <v>0</v>
      </c>
      <c r="CP22" s="18">
        <v>0</v>
      </c>
      <c r="CQ22" s="18">
        <v>0</v>
      </c>
      <c r="CR22" s="18">
        <v>14171.77</v>
      </c>
      <c r="CS22" s="18">
        <v>6.24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5200593.76</v>
      </c>
      <c r="DC22" s="18">
        <v>3978.01</v>
      </c>
      <c r="DD22" s="18">
        <v>3240630936.6799998</v>
      </c>
      <c r="DE22" s="18">
        <v>17981915.02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3798003.45</v>
      </c>
      <c r="DM22" s="18">
        <v>78372.25</v>
      </c>
      <c r="DN22" s="18">
        <v>39238808.009999998</v>
      </c>
      <c r="DO22" s="18">
        <v>77568485.879999995</v>
      </c>
      <c r="DP22" s="18">
        <v>450515</v>
      </c>
      <c r="DQ22" s="18">
        <v>0</v>
      </c>
      <c r="DR22" s="18">
        <v>0</v>
      </c>
      <c r="DS22" s="18">
        <v>0</v>
      </c>
      <c r="DT22" s="18">
        <v>16466815.68</v>
      </c>
      <c r="DU22" s="18">
        <v>8555.3799999999992</v>
      </c>
      <c r="DV22" s="18">
        <v>0</v>
      </c>
      <c r="DW22" s="18">
        <v>0</v>
      </c>
      <c r="DX22" s="18">
        <v>141392017.59</v>
      </c>
      <c r="DY22" s="18">
        <v>112680.72</v>
      </c>
      <c r="DZ22" s="18">
        <v>0</v>
      </c>
      <c r="EA22" s="18">
        <v>0</v>
      </c>
      <c r="EB22" s="18">
        <v>904409068.25999999</v>
      </c>
      <c r="EC22" s="18">
        <v>2899391.37</v>
      </c>
      <c r="ED22" s="18">
        <v>75770207.409999996</v>
      </c>
      <c r="EE22" s="18">
        <v>915489.35000000009</v>
      </c>
      <c r="EF22" s="18">
        <v>3983161956.5</v>
      </c>
      <c r="EG22" s="18">
        <v>9016664.3599999994</v>
      </c>
      <c r="EH22" s="18">
        <v>785235257.64999998</v>
      </c>
      <c r="EI22" s="18">
        <v>6920865.3000000007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102886945.48999999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839896186.62</v>
      </c>
      <c r="EY22" s="18">
        <v>0</v>
      </c>
      <c r="EZ22" s="18">
        <v>15573585744.739998</v>
      </c>
      <c r="FA22" s="18">
        <v>0</v>
      </c>
      <c r="FB22" s="18">
        <v>101611338.96000001</v>
      </c>
      <c r="FC22" s="18">
        <v>0</v>
      </c>
      <c r="FD22" s="18">
        <v>8291880697.8299999</v>
      </c>
      <c r="FE22" s="18">
        <v>0</v>
      </c>
      <c r="FF22" s="18">
        <v>7125900.46</v>
      </c>
      <c r="FG22" s="18">
        <v>0</v>
      </c>
      <c r="FH22" s="18">
        <v>0</v>
      </c>
      <c r="FI22" s="18">
        <v>0</v>
      </c>
      <c r="FJ22" s="18">
        <v>115708903.53999999</v>
      </c>
      <c r="FK22" s="18">
        <v>0</v>
      </c>
      <c r="FL22" s="18">
        <v>1541582920.76</v>
      </c>
      <c r="FM22" s="18">
        <v>0</v>
      </c>
      <c r="FN22" s="18">
        <v>2355591.25</v>
      </c>
      <c r="FO22" s="18">
        <v>0</v>
      </c>
      <c r="FP22" s="19">
        <v>10556801479.299997</v>
      </c>
      <c r="FQ22" s="19">
        <v>35342811.350000001</v>
      </c>
      <c r="FR22" s="18">
        <v>6804646.8300000001</v>
      </c>
      <c r="FS22" s="18">
        <v>0</v>
      </c>
      <c r="FT22" s="18">
        <v>1573950.18</v>
      </c>
      <c r="FU22" s="18">
        <v>0</v>
      </c>
      <c r="FV22" s="19">
        <v>5901838292.25</v>
      </c>
      <c r="FW22" s="19">
        <v>0</v>
      </c>
      <c r="FX22" s="18">
        <v>273522039.88</v>
      </c>
      <c r="FY22" s="18">
        <v>0</v>
      </c>
      <c r="FZ22" s="18">
        <v>5628316252.3699999</v>
      </c>
      <c r="GA22" s="18">
        <v>0</v>
      </c>
      <c r="GB22" s="19">
        <v>4646584590.0399981</v>
      </c>
      <c r="GC22" s="19">
        <v>35342811.350000001</v>
      </c>
      <c r="GD22" s="18">
        <v>262737544.03999999</v>
      </c>
      <c r="GE22" s="18">
        <v>2868134</v>
      </c>
      <c r="GF22" s="18">
        <v>4383847045.9999981</v>
      </c>
      <c r="GG22" s="18">
        <v>32474677.350000001</v>
      </c>
      <c r="GH22" s="18">
        <v>54715634.18</v>
      </c>
      <c r="GI22" s="18">
        <v>189734.08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93719827088.399994</v>
      </c>
      <c r="HW22" s="18">
        <v>493462380.32000011</v>
      </c>
      <c r="HX22" s="19">
        <v>94213289468.720001</v>
      </c>
    </row>
    <row r="23" spans="1:232" ht="12.75" customHeight="1">
      <c r="A23" s="55" t="s">
        <v>179</v>
      </c>
      <c r="B23" s="17">
        <v>1022</v>
      </c>
      <c r="C23" s="56" t="s">
        <v>147</v>
      </c>
      <c r="D23" s="19">
        <v>3001559717.2299995</v>
      </c>
      <c r="E23" s="19">
        <v>0</v>
      </c>
      <c r="F23" s="18">
        <v>252653808</v>
      </c>
      <c r="G23" s="18">
        <v>0</v>
      </c>
      <c r="H23" s="18">
        <v>1492756980.580456</v>
      </c>
      <c r="I23" s="18">
        <v>0</v>
      </c>
      <c r="J23" s="18">
        <v>1256148928.6495433</v>
      </c>
      <c r="K23" s="18">
        <v>0</v>
      </c>
      <c r="L23" s="18">
        <v>41577.06</v>
      </c>
      <c r="M23" s="18">
        <v>0</v>
      </c>
      <c r="N23" s="18">
        <v>664797808.71000004</v>
      </c>
      <c r="O23" s="18">
        <v>0</v>
      </c>
      <c r="P23" s="18">
        <v>0</v>
      </c>
      <c r="Q23" s="18">
        <v>0</v>
      </c>
      <c r="R23" s="18">
        <v>14447293.82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1142257366.3800001</v>
      </c>
      <c r="AA23" s="18">
        <v>0</v>
      </c>
      <c r="AB23" s="18">
        <v>0</v>
      </c>
      <c r="AC23" s="18">
        <v>0</v>
      </c>
      <c r="AD23" s="18">
        <v>90665826.310000002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8982486533.8699989</v>
      </c>
      <c r="AK23" s="18">
        <v>0</v>
      </c>
      <c r="AL23" s="18">
        <v>156065399.73000002</v>
      </c>
      <c r="AM23" s="18">
        <v>0</v>
      </c>
      <c r="AN23" s="18">
        <v>1543679391.9100001</v>
      </c>
      <c r="AO23" s="18">
        <v>0</v>
      </c>
      <c r="AP23" s="18">
        <v>5424401080.79</v>
      </c>
      <c r="AQ23" s="18">
        <v>0</v>
      </c>
      <c r="AR23" s="18">
        <v>6865194.6500000004</v>
      </c>
      <c r="AS23" s="18">
        <v>0</v>
      </c>
      <c r="AT23" s="18">
        <v>210675186.49000001</v>
      </c>
      <c r="AU23" s="18">
        <v>0</v>
      </c>
      <c r="AV23" s="18">
        <v>198992577.44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3502841.37</v>
      </c>
      <c r="BC23" s="18">
        <v>0</v>
      </c>
      <c r="BD23" s="18">
        <v>11751128.67</v>
      </c>
      <c r="BE23" s="18">
        <v>0</v>
      </c>
      <c r="BF23" s="18">
        <v>179031.25</v>
      </c>
      <c r="BG23" s="18">
        <v>0</v>
      </c>
      <c r="BH23" s="18">
        <v>12320674.689999999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1888673.12</v>
      </c>
      <c r="BQ23" s="18">
        <v>0</v>
      </c>
      <c r="BR23" s="18">
        <v>3001521.61</v>
      </c>
      <c r="BS23" s="18">
        <v>0</v>
      </c>
      <c r="BT23" s="18">
        <v>0</v>
      </c>
      <c r="BU23" s="18">
        <v>0</v>
      </c>
      <c r="BV23" s="18">
        <v>2420021.86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9515439.1199999992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435450293.06999999</v>
      </c>
      <c r="CK23" s="18">
        <v>0</v>
      </c>
      <c r="CL23" s="18">
        <v>5851846.2300000004</v>
      </c>
      <c r="CM23" s="18">
        <v>0</v>
      </c>
      <c r="CN23" s="18">
        <v>9741254.0299999993</v>
      </c>
      <c r="CO23" s="18">
        <v>0</v>
      </c>
      <c r="CP23" s="18">
        <v>0</v>
      </c>
      <c r="CQ23" s="18">
        <v>0</v>
      </c>
      <c r="CR23" s="18">
        <v>1969627.18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70426469.969999999</v>
      </c>
      <c r="DE23" s="18">
        <v>0</v>
      </c>
      <c r="DF23" s="18">
        <v>58604.800000000003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99942876.989999995</v>
      </c>
      <c r="DY23" s="18">
        <v>0</v>
      </c>
      <c r="DZ23" s="18">
        <v>0</v>
      </c>
      <c r="EA23" s="18">
        <v>0</v>
      </c>
      <c r="EB23" s="18">
        <v>289612619.56</v>
      </c>
      <c r="EC23" s="18">
        <v>0</v>
      </c>
      <c r="ED23" s="18">
        <v>43909728.149999999</v>
      </c>
      <c r="EE23" s="18">
        <v>0</v>
      </c>
      <c r="EF23" s="18">
        <v>106207580.45</v>
      </c>
      <c r="EG23" s="18">
        <v>0</v>
      </c>
      <c r="EH23" s="18">
        <v>131650059.2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13987938.310000001</v>
      </c>
      <c r="EO23" s="18">
        <v>0</v>
      </c>
      <c r="EP23" s="18">
        <v>0</v>
      </c>
      <c r="EQ23" s="18">
        <v>0</v>
      </c>
      <c r="ER23" s="18">
        <v>151295.07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22538068.039999999</v>
      </c>
      <c r="EY23" s="18">
        <v>0</v>
      </c>
      <c r="EZ23" s="18">
        <v>2335854358.9499998</v>
      </c>
      <c r="FA23" s="18">
        <v>0</v>
      </c>
      <c r="FB23" s="18">
        <v>391059.9</v>
      </c>
      <c r="FC23" s="18">
        <v>0</v>
      </c>
      <c r="FD23" s="18">
        <v>74874506.019999996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13020247.15</v>
      </c>
      <c r="FK23" s="18">
        <v>0</v>
      </c>
      <c r="FL23" s="18">
        <v>1726064.73</v>
      </c>
      <c r="FM23" s="18">
        <v>0</v>
      </c>
      <c r="FN23" s="18">
        <v>0</v>
      </c>
      <c r="FO23" s="18">
        <v>0</v>
      </c>
      <c r="FP23" s="19">
        <v>1452016147.5299997</v>
      </c>
      <c r="FQ23" s="19">
        <v>0</v>
      </c>
      <c r="FR23" s="18">
        <v>5985650.5700000003</v>
      </c>
      <c r="FS23" s="18">
        <v>0</v>
      </c>
      <c r="FT23" s="18">
        <v>476494</v>
      </c>
      <c r="FU23" s="18">
        <v>0</v>
      </c>
      <c r="FV23" s="19">
        <v>791764838.9199996</v>
      </c>
      <c r="FW23" s="19">
        <v>0</v>
      </c>
      <c r="FX23" s="18">
        <v>7750626.1000000006</v>
      </c>
      <c r="FY23" s="18">
        <v>0</v>
      </c>
      <c r="FZ23" s="18">
        <v>784014212.81999958</v>
      </c>
      <c r="GA23" s="18">
        <v>0</v>
      </c>
      <c r="GB23" s="19">
        <v>653789164.03999996</v>
      </c>
      <c r="GC23" s="19">
        <v>0</v>
      </c>
      <c r="GD23" s="18">
        <v>174883959.88999999</v>
      </c>
      <c r="GE23" s="18">
        <v>0</v>
      </c>
      <c r="GF23" s="18">
        <v>478905204.14999998</v>
      </c>
      <c r="GG23" s="18">
        <v>0</v>
      </c>
      <c r="GH23" s="18">
        <v>86355711.709999993</v>
      </c>
      <c r="GI23" s="18">
        <v>0</v>
      </c>
      <c r="GJ23" s="18">
        <v>672685192.48000002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27349935835.600006</v>
      </c>
      <c r="HW23" s="18">
        <v>0</v>
      </c>
      <c r="HX23" s="19">
        <v>27349935835.600006</v>
      </c>
    </row>
    <row r="24" spans="1:232" ht="12.75" customHeight="1">
      <c r="A24" s="55" t="s">
        <v>181</v>
      </c>
      <c r="B24" s="17">
        <v>1025</v>
      </c>
      <c r="C24" s="56" t="s">
        <v>147</v>
      </c>
      <c r="D24" s="19">
        <v>381164746.09999973</v>
      </c>
      <c r="E24" s="19">
        <v>0</v>
      </c>
      <c r="F24" s="18">
        <v>41701792.729999796</v>
      </c>
      <c r="G24" s="18">
        <v>0</v>
      </c>
      <c r="H24" s="18">
        <v>210189823.37</v>
      </c>
      <c r="I24" s="18">
        <v>0</v>
      </c>
      <c r="J24" s="18">
        <v>129273129.99999991</v>
      </c>
      <c r="K24" s="18">
        <v>0</v>
      </c>
      <c r="L24" s="18">
        <v>12764853.02</v>
      </c>
      <c r="M24" s="18">
        <v>0</v>
      </c>
      <c r="N24" s="18">
        <v>172096217.97000113</v>
      </c>
      <c r="O24" s="18">
        <v>0</v>
      </c>
      <c r="P24" s="18">
        <v>132871.88</v>
      </c>
      <c r="Q24" s="18">
        <v>0</v>
      </c>
      <c r="R24" s="18">
        <v>-432461.02000000101</v>
      </c>
      <c r="S24" s="18">
        <v>0</v>
      </c>
      <c r="T24" s="18">
        <v>0</v>
      </c>
      <c r="U24" s="18">
        <v>0</v>
      </c>
      <c r="V24" s="18">
        <v>2262975.9</v>
      </c>
      <c r="W24" s="18">
        <v>0</v>
      </c>
      <c r="X24" s="18">
        <v>0</v>
      </c>
      <c r="Y24" s="18">
        <v>0</v>
      </c>
      <c r="Z24" s="18">
        <v>35152786.640000001</v>
      </c>
      <c r="AA24" s="18">
        <v>0</v>
      </c>
      <c r="AB24" s="18">
        <v>0</v>
      </c>
      <c r="AC24" s="18">
        <v>0</v>
      </c>
      <c r="AD24" s="18">
        <v>5005111.580000001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2583175633.6599636</v>
      </c>
      <c r="AK24" s="18">
        <v>0</v>
      </c>
      <c r="AL24" s="18">
        <v>8569950.629999999</v>
      </c>
      <c r="AM24" s="18">
        <v>0</v>
      </c>
      <c r="AN24" s="18">
        <v>187704612.03999951</v>
      </c>
      <c r="AO24" s="18">
        <v>0</v>
      </c>
      <c r="AP24" s="18">
        <v>1216481806.5199997</v>
      </c>
      <c r="AQ24" s="18">
        <v>0</v>
      </c>
      <c r="AR24" s="18">
        <v>0</v>
      </c>
      <c r="AS24" s="18">
        <v>0</v>
      </c>
      <c r="AT24" s="18">
        <v>14438293.130000003</v>
      </c>
      <c r="AU24" s="18">
        <v>0</v>
      </c>
      <c r="AV24" s="18">
        <v>36827293.760000922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4943194.6000000406</v>
      </c>
      <c r="BC24" s="18">
        <v>0</v>
      </c>
      <c r="BD24" s="18">
        <v>8709612.77999999</v>
      </c>
      <c r="BE24" s="18">
        <v>0</v>
      </c>
      <c r="BF24" s="18">
        <v>0</v>
      </c>
      <c r="BG24" s="18">
        <v>0</v>
      </c>
      <c r="BH24" s="18">
        <v>-642976.85000000009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3350369.9247024497</v>
      </c>
      <c r="BQ24" s="18">
        <v>0</v>
      </c>
      <c r="BR24" s="18">
        <v>300156.65999999997</v>
      </c>
      <c r="BS24" s="18">
        <v>0</v>
      </c>
      <c r="BT24" s="18">
        <v>0</v>
      </c>
      <c r="BU24" s="18">
        <v>0</v>
      </c>
      <c r="BV24" s="18">
        <v>11228125.620000008</v>
      </c>
      <c r="BW24" s="18">
        <v>0</v>
      </c>
      <c r="BX24" s="18">
        <v>66190.48</v>
      </c>
      <c r="BY24" s="18">
        <v>0</v>
      </c>
      <c r="BZ24" s="18">
        <v>0</v>
      </c>
      <c r="CA24" s="18">
        <v>0</v>
      </c>
      <c r="CB24" s="18">
        <v>1537714.2000000002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740119195.72999883</v>
      </c>
      <c r="CK24" s="18">
        <v>0</v>
      </c>
      <c r="CL24" s="18">
        <v>14992656.819999991</v>
      </c>
      <c r="CM24" s="18">
        <v>0</v>
      </c>
      <c r="CN24" s="18">
        <v>13451124.71999998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196304386.69000566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23048567.130000349</v>
      </c>
      <c r="DY24" s="18">
        <v>0</v>
      </c>
      <c r="DZ24" s="18">
        <v>0</v>
      </c>
      <c r="EA24" s="18">
        <v>0</v>
      </c>
      <c r="EB24" s="18">
        <v>250169538.92000064</v>
      </c>
      <c r="EC24" s="18">
        <v>0</v>
      </c>
      <c r="ED24" s="18">
        <v>0</v>
      </c>
      <c r="EE24" s="18">
        <v>0</v>
      </c>
      <c r="EF24" s="18">
        <v>54635590.170000002</v>
      </c>
      <c r="EG24" s="18">
        <v>0</v>
      </c>
      <c r="EH24" s="18">
        <v>37244810.500001609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7176736.9956499999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78190652.070950001</v>
      </c>
      <c r="EY24" s="18">
        <v>0</v>
      </c>
      <c r="EZ24" s="18">
        <v>5580498894.3211603</v>
      </c>
      <c r="FA24" s="18">
        <v>0</v>
      </c>
      <c r="FB24" s="18">
        <v>8239644.7960999999</v>
      </c>
      <c r="FC24" s="18">
        <v>0</v>
      </c>
      <c r="FD24" s="18">
        <v>800811222.54629588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24946977.328900002</v>
      </c>
      <c r="FK24" s="18">
        <v>0</v>
      </c>
      <c r="FL24" s="18">
        <v>160728920.27130002</v>
      </c>
      <c r="FM24" s="18">
        <v>0</v>
      </c>
      <c r="FN24" s="18">
        <v>46040</v>
      </c>
      <c r="FO24" s="18">
        <v>0</v>
      </c>
      <c r="FP24" s="19">
        <v>302422559.43999702</v>
      </c>
      <c r="FQ24" s="19">
        <v>0</v>
      </c>
      <c r="FR24" s="18">
        <v>8596546.8599999994</v>
      </c>
      <c r="FS24" s="18">
        <v>0</v>
      </c>
      <c r="FT24" s="18">
        <v>0</v>
      </c>
      <c r="FU24" s="18">
        <v>0</v>
      </c>
      <c r="FV24" s="19">
        <v>279559879.15999699</v>
      </c>
      <c r="FW24" s="19">
        <v>0</v>
      </c>
      <c r="FX24" s="18">
        <v>0</v>
      </c>
      <c r="FY24" s="18">
        <v>0</v>
      </c>
      <c r="FZ24" s="18">
        <v>279559879.15999699</v>
      </c>
      <c r="GA24" s="18">
        <v>0</v>
      </c>
      <c r="GB24" s="19">
        <v>14266133.42</v>
      </c>
      <c r="GC24" s="19">
        <v>0</v>
      </c>
      <c r="GD24" s="18">
        <v>590132.81999999995</v>
      </c>
      <c r="GE24" s="18">
        <v>0</v>
      </c>
      <c r="GF24" s="18">
        <v>13676000.6</v>
      </c>
      <c r="GG24" s="18">
        <v>0</v>
      </c>
      <c r="GH24" s="18">
        <v>742298.25999999989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12978606895.935026</v>
      </c>
      <c r="HW24" s="18">
        <v>0</v>
      </c>
      <c r="HX24" s="19">
        <v>12978606895.935026</v>
      </c>
    </row>
    <row r="25" spans="1:232" ht="12.75" customHeight="1">
      <c r="A25" s="55" t="s">
        <v>183</v>
      </c>
      <c r="B25" s="17">
        <v>1027</v>
      </c>
      <c r="C25" s="56" t="s">
        <v>147</v>
      </c>
      <c r="D25" s="19">
        <v>18950693.68</v>
      </c>
      <c r="E25" s="19">
        <v>0</v>
      </c>
      <c r="F25" s="18">
        <v>5730316.5136630004</v>
      </c>
      <c r="G25" s="18">
        <v>0</v>
      </c>
      <c r="H25" s="18">
        <v>9265444.0580330007</v>
      </c>
      <c r="I25" s="18">
        <v>0</v>
      </c>
      <c r="J25" s="18">
        <v>3954933.1083040005</v>
      </c>
      <c r="K25" s="18">
        <v>0</v>
      </c>
      <c r="L25" s="18">
        <v>147776.86385300002</v>
      </c>
      <c r="M25" s="18">
        <v>0</v>
      </c>
      <c r="N25" s="18">
        <v>34331322.839999996</v>
      </c>
      <c r="O25" s="18">
        <v>0</v>
      </c>
      <c r="P25" s="18">
        <v>0</v>
      </c>
      <c r="Q25" s="18">
        <v>0</v>
      </c>
      <c r="R25" s="18">
        <v>4859218.38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15724475.507838</v>
      </c>
      <c r="AA25" s="18">
        <v>0</v>
      </c>
      <c r="AB25" s="18">
        <v>0</v>
      </c>
      <c r="AC25" s="18">
        <v>0</v>
      </c>
      <c r="AD25" s="18">
        <v>1223298.45227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241637344.1500001</v>
      </c>
      <c r="AK25" s="18">
        <v>0</v>
      </c>
      <c r="AL25" s="18">
        <v>24415626.966718003</v>
      </c>
      <c r="AM25" s="18">
        <v>0</v>
      </c>
      <c r="AN25" s="18">
        <v>76202732.944365025</v>
      </c>
      <c r="AO25" s="18">
        <v>0</v>
      </c>
      <c r="AP25" s="18">
        <v>146883187.416511</v>
      </c>
      <c r="AQ25" s="18">
        <v>0</v>
      </c>
      <c r="AR25" s="18">
        <v>0</v>
      </c>
      <c r="AS25" s="18">
        <v>0</v>
      </c>
      <c r="AT25" s="18">
        <v>4076736.5994040002</v>
      </c>
      <c r="AU25" s="18">
        <v>0</v>
      </c>
      <c r="AV25" s="18">
        <v>6211348.7111549992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274020.66086100007</v>
      </c>
      <c r="BC25" s="18">
        <v>0</v>
      </c>
      <c r="BD25" s="18">
        <v>234116.011424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865302.63419800007</v>
      </c>
      <c r="BK25" s="18">
        <v>0</v>
      </c>
      <c r="BL25" s="18">
        <v>-126089.785802</v>
      </c>
      <c r="BM25" s="18">
        <v>0</v>
      </c>
      <c r="BN25" s="18">
        <v>0</v>
      </c>
      <c r="BO25" s="18">
        <v>0</v>
      </c>
      <c r="BP25" s="18">
        <v>2263527.5000000005</v>
      </c>
      <c r="BQ25" s="18">
        <v>0</v>
      </c>
      <c r="BR25" s="18">
        <v>5395.5</v>
      </c>
      <c r="BS25" s="18">
        <v>0</v>
      </c>
      <c r="BT25" s="18">
        <v>0</v>
      </c>
      <c r="BU25" s="18">
        <v>0</v>
      </c>
      <c r="BV25" s="18">
        <v>1879600.74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36.680000000000007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63937072.807551995</v>
      </c>
      <c r="CK25" s="18">
        <v>0</v>
      </c>
      <c r="CL25" s="18">
        <v>269487.10551799997</v>
      </c>
      <c r="CM25" s="18">
        <v>0</v>
      </c>
      <c r="CN25" s="18">
        <v>685627.99102200009</v>
      </c>
      <c r="CO25" s="18">
        <v>0</v>
      </c>
      <c r="CP25" s="18">
        <v>0</v>
      </c>
      <c r="CQ25" s="18">
        <v>0</v>
      </c>
      <c r="CR25" s="18">
        <v>119061.09697900004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2691001.2904220019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5437790.2517830003</v>
      </c>
      <c r="DY25" s="18">
        <v>0</v>
      </c>
      <c r="DZ25" s="18">
        <v>0</v>
      </c>
      <c r="EA25" s="18">
        <v>0</v>
      </c>
      <c r="EB25" s="18">
        <v>4866889.6984279994</v>
      </c>
      <c r="EC25" s="18">
        <v>0</v>
      </c>
      <c r="ED25" s="18">
        <v>453096.74689900002</v>
      </c>
      <c r="EE25" s="18">
        <v>0</v>
      </c>
      <c r="EF25" s="18">
        <v>9952816.0271019991</v>
      </c>
      <c r="EG25" s="18">
        <v>0</v>
      </c>
      <c r="EH25" s="18">
        <v>3362236.4006139999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259339.73</v>
      </c>
      <c r="EO25" s="18">
        <v>0</v>
      </c>
      <c r="EP25" s="18">
        <v>0</v>
      </c>
      <c r="EQ25" s="18">
        <v>0</v>
      </c>
      <c r="ER25" s="18">
        <v>87477.47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36994.379999999997</v>
      </c>
      <c r="EY25" s="18">
        <v>0</v>
      </c>
      <c r="EZ25" s="18">
        <v>488061767.02999997</v>
      </c>
      <c r="FA25" s="18">
        <v>0</v>
      </c>
      <c r="FB25" s="18">
        <v>0</v>
      </c>
      <c r="FC25" s="18">
        <v>0</v>
      </c>
      <c r="FD25" s="18">
        <v>10226804.220000001</v>
      </c>
      <c r="FE25" s="18">
        <v>0</v>
      </c>
      <c r="FF25" s="18">
        <v>7758.22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111623.57</v>
      </c>
      <c r="FM25" s="18">
        <v>0</v>
      </c>
      <c r="FN25" s="18">
        <v>6385.89</v>
      </c>
      <c r="FO25" s="18">
        <v>0</v>
      </c>
      <c r="FP25" s="19">
        <v>113984272.09999999</v>
      </c>
      <c r="FQ25" s="19">
        <v>0</v>
      </c>
      <c r="FR25" s="18">
        <v>0</v>
      </c>
      <c r="FS25" s="18">
        <v>0</v>
      </c>
      <c r="FT25" s="18">
        <v>24205858.52</v>
      </c>
      <c r="FU25" s="18">
        <v>0</v>
      </c>
      <c r="FV25" s="19">
        <v>90567078.620000005</v>
      </c>
      <c r="FW25" s="19">
        <v>0</v>
      </c>
      <c r="FX25" s="18">
        <v>606141.85</v>
      </c>
      <c r="FY25" s="18">
        <v>0</v>
      </c>
      <c r="FZ25" s="18">
        <v>89960936.770000011</v>
      </c>
      <c r="GA25" s="18">
        <v>0</v>
      </c>
      <c r="GB25" s="19">
        <v>-788665.03999999992</v>
      </c>
      <c r="GC25" s="19">
        <v>0</v>
      </c>
      <c r="GD25" s="18">
        <v>70161.42</v>
      </c>
      <c r="GE25" s="18">
        <v>0</v>
      </c>
      <c r="GF25" s="18">
        <v>-858826.46</v>
      </c>
      <c r="GG25" s="18">
        <v>0</v>
      </c>
      <c r="GH25" s="18">
        <v>4983479.4454879994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1289600653.9246023</v>
      </c>
      <c r="HW25" s="18">
        <v>0</v>
      </c>
      <c r="HX25" s="19">
        <v>1289600653.9246023</v>
      </c>
    </row>
    <row r="26" spans="1:232" ht="12.75" customHeight="1">
      <c r="A26" s="55" t="s">
        <v>185</v>
      </c>
      <c r="B26" s="17">
        <v>1028</v>
      </c>
      <c r="C26" s="56" t="s">
        <v>147</v>
      </c>
      <c r="D26" s="19">
        <v>2563842713.2073984</v>
      </c>
      <c r="E26" s="19">
        <v>11835178.202601114</v>
      </c>
      <c r="F26" s="18">
        <v>270959921.69307971</v>
      </c>
      <c r="G26" s="18">
        <v>110531.85771900001</v>
      </c>
      <c r="H26" s="18">
        <v>2041172443.3789048</v>
      </c>
      <c r="I26" s="18">
        <v>11724646.344882114</v>
      </c>
      <c r="J26" s="18">
        <v>251710348.13541424</v>
      </c>
      <c r="K26" s="18">
        <v>0</v>
      </c>
      <c r="L26" s="18">
        <v>10572630.439999999</v>
      </c>
      <c r="M26" s="18">
        <v>0</v>
      </c>
      <c r="N26" s="18">
        <v>153034018.19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233168878.23611736</v>
      </c>
      <c r="AA26" s="18">
        <v>16157414.773882633</v>
      </c>
      <c r="AB26" s="18">
        <v>0</v>
      </c>
      <c r="AC26" s="18">
        <v>0</v>
      </c>
      <c r="AD26" s="18">
        <v>128361261.74460819</v>
      </c>
      <c r="AE26" s="18">
        <v>43100057.575391784</v>
      </c>
      <c r="AF26" s="18">
        <v>0</v>
      </c>
      <c r="AG26" s="18">
        <v>0</v>
      </c>
      <c r="AH26" s="18">
        <v>0</v>
      </c>
      <c r="AI26" s="18">
        <v>0</v>
      </c>
      <c r="AJ26" s="18">
        <v>3182109025.9020352</v>
      </c>
      <c r="AK26" s="18">
        <v>0</v>
      </c>
      <c r="AL26" s="18">
        <v>29412016.877965003</v>
      </c>
      <c r="AM26" s="18">
        <v>0</v>
      </c>
      <c r="AN26" s="18">
        <v>223070130.49000001</v>
      </c>
      <c r="AO26" s="18">
        <v>0</v>
      </c>
      <c r="AP26" s="18">
        <v>1025113826.23</v>
      </c>
      <c r="AQ26" s="18">
        <v>0</v>
      </c>
      <c r="AR26" s="18">
        <v>8075</v>
      </c>
      <c r="AS26" s="18">
        <v>0</v>
      </c>
      <c r="AT26" s="18">
        <v>106643105.82622001</v>
      </c>
      <c r="AU26" s="18">
        <v>447948.79378000001</v>
      </c>
      <c r="AV26" s="18">
        <v>65640994.751999997</v>
      </c>
      <c r="AW26" s="18">
        <v>333662.68800000002</v>
      </c>
      <c r="AX26" s="18">
        <v>0</v>
      </c>
      <c r="AY26" s="18">
        <v>0</v>
      </c>
      <c r="AZ26" s="18">
        <v>0</v>
      </c>
      <c r="BA26" s="18">
        <v>0</v>
      </c>
      <c r="BB26" s="18">
        <v>10480942.468919778</v>
      </c>
      <c r="BC26" s="18">
        <v>2148.8210802200001</v>
      </c>
      <c r="BD26" s="18">
        <v>43239730.672454186</v>
      </c>
      <c r="BE26" s="18">
        <v>100126.00754581302</v>
      </c>
      <c r="BF26" s="18">
        <v>0</v>
      </c>
      <c r="BG26" s="18">
        <v>0</v>
      </c>
      <c r="BH26" s="18">
        <v>1721135.09</v>
      </c>
      <c r="BI26" s="18">
        <v>0</v>
      </c>
      <c r="BJ26" s="18">
        <v>0</v>
      </c>
      <c r="BK26" s="18">
        <v>0</v>
      </c>
      <c r="BL26" s="18">
        <v>93699.39</v>
      </c>
      <c r="BM26" s="18">
        <v>0</v>
      </c>
      <c r="BN26" s="18">
        <v>0</v>
      </c>
      <c r="BO26" s="18">
        <v>0</v>
      </c>
      <c r="BP26" s="18">
        <v>1594345.1500000001</v>
      </c>
      <c r="BQ26" s="18">
        <v>0</v>
      </c>
      <c r="BR26" s="18">
        <v>85651.25</v>
      </c>
      <c r="BS26" s="18">
        <v>0</v>
      </c>
      <c r="BT26" s="18">
        <v>0</v>
      </c>
      <c r="BU26" s="18">
        <v>0</v>
      </c>
      <c r="BV26" s="18">
        <v>17177261.870000001</v>
      </c>
      <c r="BW26" s="18">
        <v>0</v>
      </c>
      <c r="BX26" s="18">
        <v>92152.36</v>
      </c>
      <c r="BY26" s="18">
        <v>0</v>
      </c>
      <c r="BZ26" s="18">
        <v>0</v>
      </c>
      <c r="CA26" s="18">
        <v>0</v>
      </c>
      <c r="CB26" s="18">
        <v>5859735.3700000001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52261013.242789999</v>
      </c>
      <c r="DE26" s="18">
        <v>121551.68720999999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-66185.23</v>
      </c>
      <c r="DY26" s="18">
        <v>0</v>
      </c>
      <c r="DZ26" s="18">
        <v>0</v>
      </c>
      <c r="EA26" s="18">
        <v>0</v>
      </c>
      <c r="EB26" s="18">
        <v>286038235.69</v>
      </c>
      <c r="EC26" s="18">
        <v>22856941.140000001</v>
      </c>
      <c r="ED26" s="18">
        <v>76821860.685690001</v>
      </c>
      <c r="EE26" s="18">
        <v>1835622.2043099999</v>
      </c>
      <c r="EF26" s="18">
        <v>237719001.03055578</v>
      </c>
      <c r="EG26" s="18">
        <v>4321539.3894442003</v>
      </c>
      <c r="EH26" s="18">
        <v>233890845.8915464</v>
      </c>
      <c r="EI26" s="18">
        <v>4208554.2884536004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1695404.22</v>
      </c>
      <c r="EY26" s="18">
        <v>0</v>
      </c>
      <c r="EZ26" s="18">
        <v>30802920.829999998</v>
      </c>
      <c r="FA26" s="18">
        <v>0</v>
      </c>
      <c r="FB26" s="18">
        <v>0</v>
      </c>
      <c r="FC26" s="18">
        <v>0</v>
      </c>
      <c r="FD26" s="18">
        <v>2539944.7999999998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6294977259.3100004</v>
      </c>
      <c r="FQ26" s="19">
        <v>0</v>
      </c>
      <c r="FR26" s="18">
        <v>-92872.729999999938</v>
      </c>
      <c r="FS26" s="18">
        <v>0</v>
      </c>
      <c r="FT26" s="18">
        <v>372049.67</v>
      </c>
      <c r="FU26" s="18">
        <v>0</v>
      </c>
      <c r="FV26" s="19">
        <v>2009227621.3312211</v>
      </c>
      <c r="FW26" s="19">
        <v>0</v>
      </c>
      <c r="FX26" s="18">
        <v>31282937.169999924</v>
      </c>
      <c r="FY26" s="18">
        <v>0</v>
      </c>
      <c r="FZ26" s="18">
        <v>1977944684.1612213</v>
      </c>
      <c r="GA26" s="18">
        <v>0</v>
      </c>
      <c r="GB26" s="19">
        <v>4285470461.0387793</v>
      </c>
      <c r="GC26" s="19">
        <v>0</v>
      </c>
      <c r="GD26" s="18">
        <v>879847651.45000255</v>
      </c>
      <c r="GE26" s="18">
        <v>0</v>
      </c>
      <c r="GF26" s="18">
        <v>3405622809.5887766</v>
      </c>
      <c r="GG26" s="18">
        <v>0</v>
      </c>
      <c r="GH26" s="18">
        <v>5908687.1099999743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15023910318.098307</v>
      </c>
      <c r="HW26" s="18">
        <v>105320745.57169935</v>
      </c>
      <c r="HX26" s="19">
        <v>15129231063.670006</v>
      </c>
    </row>
    <row r="27" spans="1:232" ht="12.75" customHeight="1">
      <c r="A27" s="55" t="s">
        <v>187</v>
      </c>
      <c r="B27" s="17">
        <v>1030</v>
      </c>
      <c r="C27" s="56" t="s">
        <v>147</v>
      </c>
      <c r="D27" s="19">
        <v>395667435.50999999</v>
      </c>
      <c r="E27" s="19">
        <v>663418133.63999999</v>
      </c>
      <c r="F27" s="18">
        <v>58752571.140000001</v>
      </c>
      <c r="G27" s="18">
        <v>0</v>
      </c>
      <c r="H27" s="18">
        <v>107880039.66</v>
      </c>
      <c r="I27" s="18">
        <v>0</v>
      </c>
      <c r="J27" s="18">
        <v>229034824.70999998</v>
      </c>
      <c r="K27" s="18">
        <v>663418133.63999999</v>
      </c>
      <c r="L27" s="18">
        <v>24098878.189999998</v>
      </c>
      <c r="M27" s="18">
        <v>0</v>
      </c>
      <c r="N27" s="18">
        <v>452168655.97000003</v>
      </c>
      <c r="O27" s="18">
        <v>0</v>
      </c>
      <c r="P27" s="18">
        <v>0</v>
      </c>
      <c r="Q27" s="18">
        <v>0</v>
      </c>
      <c r="R27" s="18">
        <v>89542746.379999995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49084761.960000001</v>
      </c>
      <c r="AA27" s="18">
        <v>47039525.539999999</v>
      </c>
      <c r="AB27" s="18">
        <v>9889585.0700000003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7494384798.3800001</v>
      </c>
      <c r="AK27" s="18">
        <v>0</v>
      </c>
      <c r="AL27" s="18">
        <v>6417851.1399999997</v>
      </c>
      <c r="AM27" s="18">
        <v>0</v>
      </c>
      <c r="AN27" s="18">
        <v>598323989.30999994</v>
      </c>
      <c r="AO27" s="18">
        <v>0</v>
      </c>
      <c r="AP27" s="18">
        <v>3052960194.0800004</v>
      </c>
      <c r="AQ27" s="18">
        <v>0</v>
      </c>
      <c r="AR27" s="18">
        <v>0</v>
      </c>
      <c r="AS27" s="18">
        <v>0</v>
      </c>
      <c r="AT27" s="18">
        <v>129212910.49000001</v>
      </c>
      <c r="AU27" s="18">
        <v>0</v>
      </c>
      <c r="AV27" s="18">
        <v>145271344.07999998</v>
      </c>
      <c r="AW27" s="18">
        <v>285694603.97000003</v>
      </c>
      <c r="AX27" s="18">
        <v>0</v>
      </c>
      <c r="AY27" s="18">
        <v>0</v>
      </c>
      <c r="AZ27" s="18">
        <v>0</v>
      </c>
      <c r="BA27" s="18">
        <v>0</v>
      </c>
      <c r="BB27" s="18">
        <v>6891275.9199999999</v>
      </c>
      <c r="BC27" s="18">
        <v>0</v>
      </c>
      <c r="BD27" s="18">
        <v>27126201.710000001</v>
      </c>
      <c r="BE27" s="18">
        <v>0</v>
      </c>
      <c r="BF27" s="18">
        <v>0</v>
      </c>
      <c r="BG27" s="18">
        <v>0</v>
      </c>
      <c r="BH27" s="18">
        <v>9229414.0299999993</v>
      </c>
      <c r="BI27" s="18">
        <v>0</v>
      </c>
      <c r="BJ27" s="18">
        <v>15878271.199999999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1751391.21</v>
      </c>
      <c r="BQ27" s="18">
        <v>0</v>
      </c>
      <c r="BR27" s="18">
        <v>38045.269999999997</v>
      </c>
      <c r="BS27" s="18">
        <v>0</v>
      </c>
      <c r="BT27" s="18">
        <v>0</v>
      </c>
      <c r="BU27" s="18">
        <v>0</v>
      </c>
      <c r="BV27" s="18">
        <v>31060058.109999999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59745886.440000005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1228021977.1600001</v>
      </c>
      <c r="CK27" s="18">
        <v>0</v>
      </c>
      <c r="CL27" s="18">
        <v>58764470</v>
      </c>
      <c r="CM27" s="18">
        <v>0</v>
      </c>
      <c r="CN27" s="18">
        <v>20034309.239999998</v>
      </c>
      <c r="CO27" s="18">
        <v>0</v>
      </c>
      <c r="CP27" s="18">
        <v>0</v>
      </c>
      <c r="CQ27" s="18">
        <v>0</v>
      </c>
      <c r="CR27" s="18">
        <v>19422111.66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1200333984.8900001</v>
      </c>
      <c r="DE27" s="18">
        <v>61093896.710000001</v>
      </c>
      <c r="DF27" s="18">
        <v>203.7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88541778.310000002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1674218.48</v>
      </c>
      <c r="DW27" s="18">
        <v>26371109.73</v>
      </c>
      <c r="DX27" s="18">
        <v>51391283.449999996</v>
      </c>
      <c r="DY27" s="18">
        <v>0</v>
      </c>
      <c r="DZ27" s="18">
        <v>0</v>
      </c>
      <c r="EA27" s="18">
        <v>0</v>
      </c>
      <c r="EB27" s="18">
        <v>471147966.68000001</v>
      </c>
      <c r="EC27" s="18">
        <v>0</v>
      </c>
      <c r="ED27" s="18">
        <v>3749863.34</v>
      </c>
      <c r="EE27" s="18">
        <v>0</v>
      </c>
      <c r="EF27" s="18">
        <v>123695179.34</v>
      </c>
      <c r="EG27" s="18">
        <v>1439306.06</v>
      </c>
      <c r="EH27" s="18">
        <v>361242690.03000003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1200291.6000000001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17531775.82</v>
      </c>
      <c r="EY27" s="18">
        <v>0</v>
      </c>
      <c r="EZ27" s="18">
        <v>1331421731.3800001</v>
      </c>
      <c r="FA27" s="18">
        <v>0</v>
      </c>
      <c r="FB27" s="18">
        <v>2885705.38</v>
      </c>
      <c r="FC27" s="18">
        <v>0</v>
      </c>
      <c r="FD27" s="18">
        <v>122001246.28999999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1820877.36</v>
      </c>
      <c r="FK27" s="18">
        <v>0</v>
      </c>
      <c r="FL27" s="18">
        <v>17524064.919999998</v>
      </c>
      <c r="FM27" s="18">
        <v>0</v>
      </c>
      <c r="FN27" s="18">
        <v>3247749.16</v>
      </c>
      <c r="FO27" s="18">
        <v>0</v>
      </c>
      <c r="FP27" s="19">
        <v>1060484867.16</v>
      </c>
      <c r="FQ27" s="19">
        <v>0</v>
      </c>
      <c r="FR27" s="18">
        <v>548246.46</v>
      </c>
      <c r="FS27" s="18">
        <v>0</v>
      </c>
      <c r="FT27" s="18">
        <v>0</v>
      </c>
      <c r="FU27" s="18">
        <v>0</v>
      </c>
      <c r="FV27" s="19">
        <v>354413192.82999998</v>
      </c>
      <c r="FW27" s="19">
        <v>0</v>
      </c>
      <c r="FX27" s="18">
        <v>0</v>
      </c>
      <c r="FY27" s="18">
        <v>0</v>
      </c>
      <c r="FZ27" s="18">
        <v>354413192.82999998</v>
      </c>
      <c r="GA27" s="18">
        <v>0</v>
      </c>
      <c r="GB27" s="19">
        <v>705523427.87</v>
      </c>
      <c r="GC27" s="19">
        <v>0</v>
      </c>
      <c r="GD27" s="18">
        <v>0</v>
      </c>
      <c r="GE27" s="18">
        <v>0</v>
      </c>
      <c r="GF27" s="18">
        <v>705523427.87</v>
      </c>
      <c r="GG27" s="18">
        <v>0</v>
      </c>
      <c r="GH27" s="18">
        <v>10820343.960000001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18795702383.759998</v>
      </c>
      <c r="HW27" s="18">
        <v>1085056575.6499999</v>
      </c>
      <c r="HX27" s="19">
        <v>19880758959.41</v>
      </c>
    </row>
    <row r="28" spans="1:232" ht="12.75" customHeight="1">
      <c r="A28" s="55" t="s">
        <v>189</v>
      </c>
      <c r="B28" s="17">
        <v>1031</v>
      </c>
      <c r="C28" s="56" t="s">
        <v>147</v>
      </c>
      <c r="D28" s="19">
        <v>385169592.83999997</v>
      </c>
      <c r="E28" s="19">
        <v>0</v>
      </c>
      <c r="F28" s="18">
        <v>3813742.8</v>
      </c>
      <c r="G28" s="18">
        <v>0</v>
      </c>
      <c r="H28" s="18">
        <v>299498205.70999998</v>
      </c>
      <c r="I28" s="18">
        <v>0</v>
      </c>
      <c r="J28" s="18">
        <v>81857644.329999998</v>
      </c>
      <c r="K28" s="18">
        <v>0</v>
      </c>
      <c r="L28" s="18">
        <v>0</v>
      </c>
      <c r="M28" s="18">
        <v>0</v>
      </c>
      <c r="N28" s="18">
        <v>7282575.6900000004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9990435.4399999995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46400555.25</v>
      </c>
      <c r="AO28" s="18">
        <v>0</v>
      </c>
      <c r="AP28" s="18">
        <v>358036299.16000003</v>
      </c>
      <c r="AQ28" s="18">
        <v>0</v>
      </c>
      <c r="AR28" s="18">
        <v>0</v>
      </c>
      <c r="AS28" s="18">
        <v>0</v>
      </c>
      <c r="AT28" s="18">
        <v>10256285.220000001</v>
      </c>
      <c r="AU28" s="18">
        <v>0</v>
      </c>
      <c r="AV28" s="18">
        <v>27572283.940000001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1309766.02</v>
      </c>
      <c r="BC28" s="18">
        <v>0</v>
      </c>
      <c r="BD28" s="18">
        <v>225903.29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3661016.47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1319385.95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74318.100000000006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2078054.66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45539.78</v>
      </c>
      <c r="DA28" s="18">
        <v>0</v>
      </c>
      <c r="DB28" s="18">
        <v>0</v>
      </c>
      <c r="DC28" s="18">
        <v>0</v>
      </c>
      <c r="DD28" s="18">
        <v>346101.29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6096825.8499999996</v>
      </c>
      <c r="DW28" s="18">
        <v>0</v>
      </c>
      <c r="DX28" s="18">
        <v>12810116.5</v>
      </c>
      <c r="DY28" s="18">
        <v>0</v>
      </c>
      <c r="DZ28" s="18">
        <v>0</v>
      </c>
      <c r="EA28" s="18">
        <v>0</v>
      </c>
      <c r="EB28" s="18">
        <v>4237073.67</v>
      </c>
      <c r="EC28" s="18">
        <v>0</v>
      </c>
      <c r="ED28" s="18">
        <v>53685.81</v>
      </c>
      <c r="EE28" s="18">
        <v>0</v>
      </c>
      <c r="EF28" s="18">
        <v>4730078.51</v>
      </c>
      <c r="EG28" s="18">
        <v>0</v>
      </c>
      <c r="EH28" s="18">
        <v>8267915.5899999999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1561797.48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891525606.50999999</v>
      </c>
      <c r="HW28" s="18">
        <v>0</v>
      </c>
      <c r="HX28" s="19">
        <v>891525606.50999999</v>
      </c>
    </row>
    <row r="29" spans="1:232" ht="12.75" customHeight="1">
      <c r="A29" s="55" t="s">
        <v>191</v>
      </c>
      <c r="B29" s="17">
        <v>1032</v>
      </c>
      <c r="C29" s="56" t="s">
        <v>147</v>
      </c>
      <c r="D29" s="19">
        <v>1083239971.5418003</v>
      </c>
      <c r="E29" s="19">
        <v>0</v>
      </c>
      <c r="F29" s="18">
        <v>115184958.1001503</v>
      </c>
      <c r="G29" s="18">
        <v>0</v>
      </c>
      <c r="H29" s="18">
        <v>684373451.71651876</v>
      </c>
      <c r="I29" s="18">
        <v>0</v>
      </c>
      <c r="J29" s="18">
        <v>283681561.72513115</v>
      </c>
      <c r="K29" s="18">
        <v>0</v>
      </c>
      <c r="L29" s="18">
        <v>377882973.17439997</v>
      </c>
      <c r="M29" s="18">
        <v>0</v>
      </c>
      <c r="N29" s="18">
        <v>568981689.96000004</v>
      </c>
      <c r="O29" s="18">
        <v>0</v>
      </c>
      <c r="P29" s="18">
        <v>304400.08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4863468.01</v>
      </c>
      <c r="W29" s="18">
        <v>0</v>
      </c>
      <c r="X29" s="18">
        <v>0</v>
      </c>
      <c r="Y29" s="18">
        <v>0</v>
      </c>
      <c r="Z29" s="18">
        <v>605785305.46500003</v>
      </c>
      <c r="AA29" s="18">
        <v>0</v>
      </c>
      <c r="AB29" s="18">
        <v>0</v>
      </c>
      <c r="AC29" s="18">
        <v>0</v>
      </c>
      <c r="AD29" s="18">
        <v>130762871.93000001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5176384632.7699986</v>
      </c>
      <c r="AK29" s="18">
        <v>0</v>
      </c>
      <c r="AL29" s="18">
        <v>4486175.22</v>
      </c>
      <c r="AM29" s="18">
        <v>0</v>
      </c>
      <c r="AN29" s="18">
        <v>368853448.09000003</v>
      </c>
      <c r="AO29" s="18">
        <v>0</v>
      </c>
      <c r="AP29" s="18">
        <v>3326834472.1700001</v>
      </c>
      <c r="AQ29" s="18">
        <v>0</v>
      </c>
      <c r="AR29" s="18">
        <v>176968.67</v>
      </c>
      <c r="AS29" s="18">
        <v>0</v>
      </c>
      <c r="AT29" s="18">
        <v>151938322.4659</v>
      </c>
      <c r="AU29" s="18">
        <v>0</v>
      </c>
      <c r="AV29" s="18">
        <v>350388285.87830001</v>
      </c>
      <c r="AW29" s="18">
        <v>0</v>
      </c>
      <c r="AX29" s="18">
        <v>9707.16</v>
      </c>
      <c r="AY29" s="18">
        <v>0</v>
      </c>
      <c r="AZ29" s="18">
        <v>0</v>
      </c>
      <c r="BA29" s="18">
        <v>0</v>
      </c>
      <c r="BB29" s="18">
        <v>11204690.514</v>
      </c>
      <c r="BC29" s="18">
        <v>0</v>
      </c>
      <c r="BD29" s="18">
        <v>54068313.733200006</v>
      </c>
      <c r="BE29" s="18">
        <v>0</v>
      </c>
      <c r="BF29" s="18">
        <v>0</v>
      </c>
      <c r="BG29" s="18">
        <v>0</v>
      </c>
      <c r="BH29" s="18">
        <v>10924031.18</v>
      </c>
      <c r="BI29" s="18">
        <v>0</v>
      </c>
      <c r="BJ29" s="18">
        <v>16481294.27</v>
      </c>
      <c r="BK29" s="18">
        <v>0</v>
      </c>
      <c r="BL29" s="18">
        <v>55356074.57</v>
      </c>
      <c r="BM29" s="18">
        <v>0</v>
      </c>
      <c r="BN29" s="18">
        <v>4658226.3600000003</v>
      </c>
      <c r="BO29" s="18">
        <v>0</v>
      </c>
      <c r="BP29" s="18">
        <v>4732748.2300000004</v>
      </c>
      <c r="BQ29" s="18">
        <v>0</v>
      </c>
      <c r="BR29" s="18">
        <v>377094.04</v>
      </c>
      <c r="BS29" s="18">
        <v>0</v>
      </c>
      <c r="BT29" s="18">
        <v>0</v>
      </c>
      <c r="BU29" s="18">
        <v>0</v>
      </c>
      <c r="BV29" s="18">
        <v>1433732.74</v>
      </c>
      <c r="BW29" s="18">
        <v>0</v>
      </c>
      <c r="BX29" s="18">
        <v>2845827.44</v>
      </c>
      <c r="BY29" s="18">
        <v>0</v>
      </c>
      <c r="BZ29" s="18">
        <v>0</v>
      </c>
      <c r="CA29" s="18">
        <v>0</v>
      </c>
      <c r="CB29" s="18">
        <v>12283590.8058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2969903742.4238</v>
      </c>
      <c r="CK29" s="18">
        <v>0</v>
      </c>
      <c r="CL29" s="18">
        <v>132196340.8022</v>
      </c>
      <c r="CM29" s="18">
        <v>0</v>
      </c>
      <c r="CN29" s="18">
        <v>297036547.3994</v>
      </c>
      <c r="CO29" s="18">
        <v>0</v>
      </c>
      <c r="CP29" s="18">
        <v>0</v>
      </c>
      <c r="CQ29" s="18">
        <v>0</v>
      </c>
      <c r="CR29" s="18">
        <v>122506707.94410001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61196778.582200006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591460999.45179999</v>
      </c>
      <c r="DY29" s="18">
        <v>0</v>
      </c>
      <c r="DZ29" s="18">
        <v>0</v>
      </c>
      <c r="EA29" s="18">
        <v>0</v>
      </c>
      <c r="EB29" s="18">
        <v>497259438.14529997</v>
      </c>
      <c r="EC29" s="18">
        <v>0</v>
      </c>
      <c r="ED29" s="18">
        <v>99024541.259800002</v>
      </c>
      <c r="EE29" s="18">
        <v>0</v>
      </c>
      <c r="EF29" s="18">
        <v>821079300.38999999</v>
      </c>
      <c r="EG29" s="18">
        <v>0</v>
      </c>
      <c r="EH29" s="18">
        <v>154944074.22549999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79040257.739999995</v>
      </c>
      <c r="EO29" s="18">
        <v>0</v>
      </c>
      <c r="EP29" s="18">
        <v>0</v>
      </c>
      <c r="EQ29" s="18">
        <v>0</v>
      </c>
      <c r="ER29" s="18">
        <v>958883.7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16418191.809999999</v>
      </c>
      <c r="EY29" s="18">
        <v>0</v>
      </c>
      <c r="EZ29" s="18">
        <v>2205645930.54</v>
      </c>
      <c r="FA29" s="18">
        <v>0</v>
      </c>
      <c r="FB29" s="18">
        <v>1537158.26</v>
      </c>
      <c r="FC29" s="18">
        <v>0</v>
      </c>
      <c r="FD29" s="18">
        <v>14631793.529999999</v>
      </c>
      <c r="FE29" s="18">
        <v>0</v>
      </c>
      <c r="FF29" s="18">
        <v>0</v>
      </c>
      <c r="FG29" s="18">
        <v>0</v>
      </c>
      <c r="FH29" s="18">
        <v>2024597.99</v>
      </c>
      <c r="FI29" s="18">
        <v>0</v>
      </c>
      <c r="FJ29" s="18">
        <v>109308676.97</v>
      </c>
      <c r="FK29" s="18">
        <v>0</v>
      </c>
      <c r="FL29" s="18">
        <v>15340423.6</v>
      </c>
      <c r="FM29" s="18">
        <v>0</v>
      </c>
      <c r="FN29" s="18">
        <v>0</v>
      </c>
      <c r="FO29" s="18">
        <v>0</v>
      </c>
      <c r="FP29" s="19">
        <v>497885254.01001251</v>
      </c>
      <c r="FQ29" s="19">
        <v>0</v>
      </c>
      <c r="FR29" s="18">
        <v>10307312.260000166</v>
      </c>
      <c r="FS29" s="18">
        <v>0</v>
      </c>
      <c r="FT29" s="18">
        <v>1106229.6299999999</v>
      </c>
      <c r="FU29" s="18">
        <v>0</v>
      </c>
      <c r="FV29" s="19">
        <v>321629796.16999972</v>
      </c>
      <c r="FW29" s="19">
        <v>0</v>
      </c>
      <c r="FX29" s="18">
        <v>8186084.8299999889</v>
      </c>
      <c r="FY29" s="18">
        <v>0</v>
      </c>
      <c r="FZ29" s="18">
        <v>313443711.33999974</v>
      </c>
      <c r="GA29" s="18">
        <v>0</v>
      </c>
      <c r="GB29" s="19">
        <v>164841915.95001262</v>
      </c>
      <c r="GC29" s="19">
        <v>0</v>
      </c>
      <c r="GD29" s="18">
        <v>32040207.959999964</v>
      </c>
      <c r="GE29" s="18">
        <v>0</v>
      </c>
      <c r="GF29" s="18">
        <v>132801707.99001268</v>
      </c>
      <c r="GG29" s="18">
        <v>0</v>
      </c>
      <c r="GH29" s="18">
        <v>11017223.049999993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21025675178.292511</v>
      </c>
      <c r="HW29" s="18">
        <v>0</v>
      </c>
      <c r="HX29" s="19">
        <v>21025675178.292511</v>
      </c>
    </row>
    <row r="30" spans="1:232" ht="12.75" customHeight="1">
      <c r="A30" s="55" t="s">
        <v>193</v>
      </c>
      <c r="B30" s="17">
        <v>1034</v>
      </c>
      <c r="C30" s="56" t="s">
        <v>147</v>
      </c>
      <c r="D30" s="19">
        <v>20715153.020000108</v>
      </c>
      <c r="E30" s="19">
        <v>0</v>
      </c>
      <c r="F30" s="18">
        <v>7039524.064835595</v>
      </c>
      <c r="G30" s="18">
        <v>0</v>
      </c>
      <c r="H30" s="18">
        <v>7433532.8867289182</v>
      </c>
      <c r="I30" s="18">
        <v>0</v>
      </c>
      <c r="J30" s="18">
        <v>6242096.0684355954</v>
      </c>
      <c r="K30" s="18">
        <v>0</v>
      </c>
      <c r="L30" s="18">
        <v>2219965.92</v>
      </c>
      <c r="M30" s="18">
        <v>0</v>
      </c>
      <c r="N30" s="18">
        <v>29442287.169999857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76836386.169999972</v>
      </c>
      <c r="AA30" s="18">
        <v>0</v>
      </c>
      <c r="AB30" s="18">
        <v>0</v>
      </c>
      <c r="AC30" s="18">
        <v>0</v>
      </c>
      <c r="AD30" s="18">
        <v>670529.99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1611239797.1823425</v>
      </c>
      <c r="AK30" s="18">
        <v>0</v>
      </c>
      <c r="AL30" s="18">
        <v>2270794.8300000019</v>
      </c>
      <c r="AM30" s="18">
        <v>0</v>
      </c>
      <c r="AN30" s="18">
        <v>88268848.840000197</v>
      </c>
      <c r="AO30" s="18">
        <v>0</v>
      </c>
      <c r="AP30" s="18">
        <v>86513118.699999958</v>
      </c>
      <c r="AQ30" s="18">
        <v>0</v>
      </c>
      <c r="AR30" s="18">
        <v>0</v>
      </c>
      <c r="AS30" s="18">
        <v>0</v>
      </c>
      <c r="AT30" s="18">
        <v>7412779.2200000305</v>
      </c>
      <c r="AU30" s="18">
        <v>0</v>
      </c>
      <c r="AV30" s="18">
        <v>12206620.049999859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1005429.2200000009</v>
      </c>
      <c r="BC30" s="18">
        <v>0</v>
      </c>
      <c r="BD30" s="18">
        <v>4031814.6299998006</v>
      </c>
      <c r="BE30" s="18">
        <v>0</v>
      </c>
      <c r="BF30" s="18">
        <v>0</v>
      </c>
      <c r="BG30" s="18">
        <v>0</v>
      </c>
      <c r="BH30" s="18">
        <v>137783.32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1372234.74</v>
      </c>
      <c r="BQ30" s="18">
        <v>0</v>
      </c>
      <c r="BR30" s="18">
        <v>233846.36999999991</v>
      </c>
      <c r="BS30" s="18">
        <v>0</v>
      </c>
      <c r="BT30" s="18">
        <v>0</v>
      </c>
      <c r="BU30" s="18">
        <v>0</v>
      </c>
      <c r="BV30" s="18">
        <v>32226.17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7895709.0999995107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69104113.720000014</v>
      </c>
      <c r="CK30" s="18">
        <v>0</v>
      </c>
      <c r="CL30" s="18">
        <v>2689672.5799999945</v>
      </c>
      <c r="CM30" s="18">
        <v>0</v>
      </c>
      <c r="CN30" s="18">
        <v>4562057.1499999855</v>
      </c>
      <c r="CO30" s="18">
        <v>0</v>
      </c>
      <c r="CP30" s="18">
        <v>0</v>
      </c>
      <c r="CQ30" s="18">
        <v>0</v>
      </c>
      <c r="CR30" s="18">
        <v>2010992.93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145820611.28999856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9594804.3200001605</v>
      </c>
      <c r="DY30" s="18">
        <v>0</v>
      </c>
      <c r="DZ30" s="18">
        <v>0</v>
      </c>
      <c r="EA30" s="18">
        <v>0</v>
      </c>
      <c r="EB30" s="18">
        <v>6984030.879999999</v>
      </c>
      <c r="EC30" s="18">
        <v>0</v>
      </c>
      <c r="ED30" s="18">
        <v>649914.86</v>
      </c>
      <c r="EE30" s="18">
        <v>0</v>
      </c>
      <c r="EF30" s="18">
        <v>20237655.130000003</v>
      </c>
      <c r="EG30" s="18">
        <v>0</v>
      </c>
      <c r="EH30" s="18">
        <v>7114911.4399999576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89968554.250000238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166623347.19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1333753.3800000004</v>
      </c>
      <c r="FW30" s="19">
        <v>0</v>
      </c>
      <c r="FX30" s="18">
        <v>1333753.3800000004</v>
      </c>
      <c r="FY30" s="18">
        <v>0</v>
      </c>
      <c r="FZ30" s="18">
        <v>0</v>
      </c>
      <c r="GA30" s="18">
        <v>0</v>
      </c>
      <c r="GB30" s="19">
        <v>165289593.81</v>
      </c>
      <c r="GC30" s="19">
        <v>0</v>
      </c>
      <c r="GD30" s="18">
        <v>0</v>
      </c>
      <c r="GE30" s="18">
        <v>0</v>
      </c>
      <c r="GF30" s="18">
        <v>165289593.81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2477865990.3823414</v>
      </c>
      <c r="HW30" s="18">
        <v>0</v>
      </c>
      <c r="HX30" s="19">
        <v>2477865990.3823414</v>
      </c>
    </row>
    <row r="31" spans="1:232" ht="12.75" customHeight="1">
      <c r="A31" s="55" t="s">
        <v>195</v>
      </c>
      <c r="B31" s="17">
        <v>1035</v>
      </c>
      <c r="C31" s="56" t="s">
        <v>147</v>
      </c>
      <c r="D31" s="19">
        <v>715617216.42080808</v>
      </c>
      <c r="E31" s="19">
        <v>0</v>
      </c>
      <c r="F31" s="18">
        <v>59148883.526251003</v>
      </c>
      <c r="G31" s="18">
        <v>0</v>
      </c>
      <c r="H31" s="18">
        <v>187011700.80146497</v>
      </c>
      <c r="I31" s="18">
        <v>0</v>
      </c>
      <c r="J31" s="18">
        <v>469456632.09309208</v>
      </c>
      <c r="K31" s="18">
        <v>0</v>
      </c>
      <c r="L31" s="18">
        <v>146820016.04757702</v>
      </c>
      <c r="M31" s="18">
        <v>0</v>
      </c>
      <c r="N31" s="18">
        <v>180139929.26000002</v>
      </c>
      <c r="O31" s="18">
        <v>0</v>
      </c>
      <c r="P31" s="18">
        <v>0</v>
      </c>
      <c r="Q31" s="18">
        <v>0</v>
      </c>
      <c r="R31" s="18">
        <v>36748979.809999995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412047158.79000008</v>
      </c>
      <c r="AA31" s="18">
        <v>0</v>
      </c>
      <c r="AB31" s="18">
        <v>0</v>
      </c>
      <c r="AC31" s="18">
        <v>0</v>
      </c>
      <c r="AD31" s="18">
        <v>247338992.03999999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11454190386.02338</v>
      </c>
      <c r="AK31" s="18">
        <v>0</v>
      </c>
      <c r="AL31" s="18">
        <v>104092037.94557101</v>
      </c>
      <c r="AM31" s="18">
        <v>0</v>
      </c>
      <c r="AN31" s="18">
        <v>905840080.57000005</v>
      </c>
      <c r="AO31" s="18">
        <v>0</v>
      </c>
      <c r="AP31" s="18">
        <v>8973048604.2900009</v>
      </c>
      <c r="AQ31" s="18">
        <v>0</v>
      </c>
      <c r="AR31" s="18">
        <v>5850670.5700000003</v>
      </c>
      <c r="AS31" s="18">
        <v>0</v>
      </c>
      <c r="AT31" s="18">
        <v>120819311.649635</v>
      </c>
      <c r="AU31" s="18">
        <v>0</v>
      </c>
      <c r="AV31" s="18">
        <v>117650845.03958999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16626995.580073999</v>
      </c>
      <c r="BC31" s="18">
        <v>0</v>
      </c>
      <c r="BD31" s="18">
        <v>94300007.458914995</v>
      </c>
      <c r="BE31" s="18">
        <v>0</v>
      </c>
      <c r="BF31" s="18">
        <v>0</v>
      </c>
      <c r="BG31" s="18">
        <v>0</v>
      </c>
      <c r="BH31" s="18">
        <v>13553384.77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6856378.7400000002</v>
      </c>
      <c r="BQ31" s="18">
        <v>0</v>
      </c>
      <c r="BR31" s="18">
        <v>15524299.92</v>
      </c>
      <c r="BS31" s="18">
        <v>0</v>
      </c>
      <c r="BT31" s="18">
        <v>0</v>
      </c>
      <c r="BU31" s="18">
        <v>0</v>
      </c>
      <c r="BV31" s="18">
        <v>78272483.989999995</v>
      </c>
      <c r="BW31" s="18">
        <v>0</v>
      </c>
      <c r="BX31" s="18">
        <v>874309.52</v>
      </c>
      <c r="BY31" s="18">
        <v>0</v>
      </c>
      <c r="BZ31" s="18">
        <v>1680368.19</v>
      </c>
      <c r="CA31" s="18">
        <v>0</v>
      </c>
      <c r="CB31" s="18">
        <v>7931895.3199999994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2294899555.7753849</v>
      </c>
      <c r="CK31" s="18">
        <v>0</v>
      </c>
      <c r="CL31" s="18">
        <v>42624299.010215998</v>
      </c>
      <c r="CM31" s="18">
        <v>0</v>
      </c>
      <c r="CN31" s="18">
        <v>39654163.240216002</v>
      </c>
      <c r="CO31" s="18">
        <v>0</v>
      </c>
      <c r="CP31" s="18">
        <v>0</v>
      </c>
      <c r="CQ31" s="18">
        <v>0</v>
      </c>
      <c r="CR31" s="18">
        <v>37772061.290215999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108091174.56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1436658.44</v>
      </c>
      <c r="DU31" s="18">
        <v>0</v>
      </c>
      <c r="DV31" s="18">
        <v>0</v>
      </c>
      <c r="DW31" s="18">
        <v>0</v>
      </c>
      <c r="DX31" s="18">
        <v>308647558.95999998</v>
      </c>
      <c r="DY31" s="18">
        <v>0</v>
      </c>
      <c r="DZ31" s="18">
        <v>0</v>
      </c>
      <c r="EA31" s="18">
        <v>0</v>
      </c>
      <c r="EB31" s="18">
        <v>305847921.37</v>
      </c>
      <c r="EC31" s="18">
        <v>0</v>
      </c>
      <c r="ED31" s="18">
        <v>111101309.98999999</v>
      </c>
      <c r="EE31" s="18">
        <v>0</v>
      </c>
      <c r="EF31" s="18">
        <v>224676828.142115</v>
      </c>
      <c r="EG31" s="18">
        <v>0</v>
      </c>
      <c r="EH31" s="18">
        <v>163944327.49017599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87580559.040000007</v>
      </c>
      <c r="EO31" s="18">
        <v>0</v>
      </c>
      <c r="EP31" s="18">
        <v>0</v>
      </c>
      <c r="EQ31" s="18">
        <v>0</v>
      </c>
      <c r="ER31" s="18">
        <v>9849.11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7332326.7800000003</v>
      </c>
      <c r="EY31" s="18">
        <v>0</v>
      </c>
      <c r="EZ31" s="18">
        <v>418208764.53000003</v>
      </c>
      <c r="FA31" s="18">
        <v>0</v>
      </c>
      <c r="FB31" s="18">
        <v>0</v>
      </c>
      <c r="FC31" s="18">
        <v>0</v>
      </c>
      <c r="FD31" s="18">
        <v>18941068.259999998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215784</v>
      </c>
      <c r="FK31" s="18">
        <v>0</v>
      </c>
      <c r="FL31" s="18">
        <v>942161.12</v>
      </c>
      <c r="FM31" s="18">
        <v>0</v>
      </c>
      <c r="FN31" s="18">
        <v>880711.89</v>
      </c>
      <c r="FO31" s="18">
        <v>0</v>
      </c>
      <c r="FP31" s="19">
        <v>1003200017.7399999</v>
      </c>
      <c r="FQ31" s="19">
        <v>0</v>
      </c>
      <c r="FR31" s="18">
        <v>1422987.829996</v>
      </c>
      <c r="FS31" s="18">
        <v>0</v>
      </c>
      <c r="FT31" s="18">
        <v>31691628.469485972</v>
      </c>
      <c r="FU31" s="18">
        <v>0</v>
      </c>
      <c r="FV31" s="19">
        <v>969201194.43999994</v>
      </c>
      <c r="FW31" s="19">
        <v>0</v>
      </c>
      <c r="FX31" s="18">
        <v>19979191.160000004</v>
      </c>
      <c r="FY31" s="18">
        <v>0</v>
      </c>
      <c r="FZ31" s="18">
        <v>949222003.27999997</v>
      </c>
      <c r="GA31" s="18">
        <v>0</v>
      </c>
      <c r="GB31" s="19">
        <v>884207.00051799999</v>
      </c>
      <c r="GC31" s="19">
        <v>0</v>
      </c>
      <c r="GD31" s="18">
        <v>545686.75051799999</v>
      </c>
      <c r="GE31" s="18">
        <v>0</v>
      </c>
      <c r="GF31" s="18">
        <v>338520.25</v>
      </c>
      <c r="GG31" s="18">
        <v>0</v>
      </c>
      <c r="GH31" s="18">
        <v>159429140.5</v>
      </c>
      <c r="GI31" s="18">
        <v>0</v>
      </c>
      <c r="GJ31" s="18">
        <v>0</v>
      </c>
      <c r="GK31" s="18">
        <v>0</v>
      </c>
      <c r="GL31" s="18">
        <v>295151.84999999998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28991555745.033867</v>
      </c>
      <c r="HW31" s="18">
        <v>0</v>
      </c>
      <c r="HX31" s="19">
        <v>28991555745.033867</v>
      </c>
    </row>
    <row r="32" spans="1:232" ht="12.75" customHeight="1">
      <c r="A32" s="55" t="s">
        <v>197</v>
      </c>
      <c r="B32" s="17">
        <v>1036</v>
      </c>
      <c r="C32" s="56" t="s">
        <v>147</v>
      </c>
      <c r="D32" s="19">
        <v>456856348.05003506</v>
      </c>
      <c r="E32" s="19">
        <v>0</v>
      </c>
      <c r="F32" s="18">
        <v>102405991.24002041</v>
      </c>
      <c r="G32" s="18">
        <v>0</v>
      </c>
      <c r="H32" s="18">
        <v>156709406.7699998</v>
      </c>
      <c r="I32" s="18">
        <v>0</v>
      </c>
      <c r="J32" s="18">
        <v>197740950.04001486</v>
      </c>
      <c r="K32" s="18">
        <v>0</v>
      </c>
      <c r="L32" s="18">
        <v>3015907.9299999997</v>
      </c>
      <c r="M32" s="18">
        <v>0</v>
      </c>
      <c r="N32" s="18">
        <v>703091989.99011159</v>
      </c>
      <c r="O32" s="18">
        <v>0</v>
      </c>
      <c r="P32" s="18">
        <v>1528456.030000001</v>
      </c>
      <c r="Q32" s="18">
        <v>0</v>
      </c>
      <c r="R32" s="18">
        <v>19502211.709999979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401431795.45000082</v>
      </c>
      <c r="AA32" s="18">
        <v>0</v>
      </c>
      <c r="AB32" s="18">
        <v>0</v>
      </c>
      <c r="AC32" s="18">
        <v>0</v>
      </c>
      <c r="AD32" s="18">
        <v>97628600.300000012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8991226419.7224503</v>
      </c>
      <c r="AK32" s="18">
        <v>0</v>
      </c>
      <c r="AL32" s="18">
        <v>50363721.469999984</v>
      </c>
      <c r="AM32" s="18">
        <v>0</v>
      </c>
      <c r="AN32" s="18">
        <v>349293365.35977972</v>
      </c>
      <c r="AO32" s="18">
        <v>0</v>
      </c>
      <c r="AP32" s="18">
        <v>2604254804.1098523</v>
      </c>
      <c r="AQ32" s="18">
        <v>0</v>
      </c>
      <c r="AR32" s="18">
        <v>7626448.0299999965</v>
      </c>
      <c r="AS32" s="18">
        <v>0</v>
      </c>
      <c r="AT32" s="18">
        <v>41809006.109999992</v>
      </c>
      <c r="AU32" s="18">
        <v>0</v>
      </c>
      <c r="AV32" s="18">
        <v>165893453.65999958</v>
      </c>
      <c r="AW32" s="18">
        <v>0</v>
      </c>
      <c r="AX32" s="18">
        <v>441713.0799999999</v>
      </c>
      <c r="AY32" s="18">
        <v>0</v>
      </c>
      <c r="AZ32" s="18">
        <v>0</v>
      </c>
      <c r="BA32" s="18">
        <v>0</v>
      </c>
      <c r="BB32" s="18">
        <v>5361927.0199997267</v>
      </c>
      <c r="BC32" s="18">
        <v>0</v>
      </c>
      <c r="BD32" s="18">
        <v>33218584.739998039</v>
      </c>
      <c r="BE32" s="18">
        <v>0</v>
      </c>
      <c r="BF32" s="18">
        <v>0</v>
      </c>
      <c r="BG32" s="18">
        <v>0</v>
      </c>
      <c r="BH32" s="18">
        <v>1884111.7400000005</v>
      </c>
      <c r="BI32" s="18">
        <v>0</v>
      </c>
      <c r="BJ32" s="18">
        <v>64848054.779999986</v>
      </c>
      <c r="BK32" s="18">
        <v>0</v>
      </c>
      <c r="BL32" s="18">
        <v>8779003.3099999931</v>
      </c>
      <c r="BM32" s="18">
        <v>0</v>
      </c>
      <c r="BN32" s="18">
        <v>6581358.6299999999</v>
      </c>
      <c r="BO32" s="18">
        <v>0</v>
      </c>
      <c r="BP32" s="18">
        <v>1839478.68</v>
      </c>
      <c r="BQ32" s="18">
        <v>0</v>
      </c>
      <c r="BR32" s="18">
        <v>962176.07999999891</v>
      </c>
      <c r="BS32" s="18">
        <v>0</v>
      </c>
      <c r="BT32" s="18">
        <v>0</v>
      </c>
      <c r="BU32" s="18">
        <v>0</v>
      </c>
      <c r="BV32" s="18">
        <v>34761.869999999995</v>
      </c>
      <c r="BW32" s="18">
        <v>0</v>
      </c>
      <c r="BX32" s="18">
        <v>131455</v>
      </c>
      <c r="BY32" s="18">
        <v>0</v>
      </c>
      <c r="BZ32" s="18">
        <v>0</v>
      </c>
      <c r="CA32" s="18">
        <v>0</v>
      </c>
      <c r="CB32" s="18">
        <v>3259582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1357844511.9799614</v>
      </c>
      <c r="CK32" s="18">
        <v>0</v>
      </c>
      <c r="CL32" s="18">
        <v>108568649.71002196</v>
      </c>
      <c r="CM32" s="18">
        <v>0</v>
      </c>
      <c r="CN32" s="18">
        <v>43500401.219997168</v>
      </c>
      <c r="CO32" s="18">
        <v>0</v>
      </c>
      <c r="CP32" s="18">
        <v>0</v>
      </c>
      <c r="CQ32" s="18">
        <v>0</v>
      </c>
      <c r="CR32" s="18">
        <v>49287190.529996894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33810705.820012234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25205053.520000145</v>
      </c>
      <c r="DY32" s="18">
        <v>0</v>
      </c>
      <c r="DZ32" s="18">
        <v>0</v>
      </c>
      <c r="EA32" s="18">
        <v>0</v>
      </c>
      <c r="EB32" s="18">
        <v>74520921.889999852</v>
      </c>
      <c r="EC32" s="18">
        <v>0</v>
      </c>
      <c r="ED32" s="18">
        <v>514719.43999999994</v>
      </c>
      <c r="EE32" s="18">
        <v>0</v>
      </c>
      <c r="EF32" s="18">
        <v>10739257.329999989</v>
      </c>
      <c r="EG32" s="18">
        <v>0</v>
      </c>
      <c r="EH32" s="18">
        <v>41527377.709999703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1146635.97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28398948.379999995</v>
      </c>
      <c r="EY32" s="18">
        <v>0</v>
      </c>
      <c r="EZ32" s="18">
        <v>1280891568.5100014</v>
      </c>
      <c r="FA32" s="18">
        <v>0</v>
      </c>
      <c r="FB32" s="18">
        <v>1388823.04</v>
      </c>
      <c r="FC32" s="18">
        <v>0</v>
      </c>
      <c r="FD32" s="18">
        <v>129134852.06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3403381.76</v>
      </c>
      <c r="FK32" s="18">
        <v>0</v>
      </c>
      <c r="FL32" s="18">
        <v>16932591.509999998</v>
      </c>
      <c r="FM32" s="18">
        <v>0</v>
      </c>
      <c r="FN32" s="18">
        <v>36358404.509812161</v>
      </c>
      <c r="FO32" s="18">
        <v>0</v>
      </c>
      <c r="FP32" s="19">
        <v>495258110.10000139</v>
      </c>
      <c r="FQ32" s="19">
        <v>0</v>
      </c>
      <c r="FR32" s="18">
        <v>21252576.510000139</v>
      </c>
      <c r="FS32" s="18">
        <v>0</v>
      </c>
      <c r="FT32" s="18">
        <v>915219.54</v>
      </c>
      <c r="FU32" s="18">
        <v>0</v>
      </c>
      <c r="FV32" s="19">
        <v>473090314.05000126</v>
      </c>
      <c r="FW32" s="19">
        <v>0</v>
      </c>
      <c r="FX32" s="18">
        <v>9393265.8800000027</v>
      </c>
      <c r="FY32" s="18">
        <v>0</v>
      </c>
      <c r="FZ32" s="18">
        <v>463697048.17000127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7078204.8200000543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17766375044.662037</v>
      </c>
      <c r="HW32" s="18">
        <v>0</v>
      </c>
      <c r="HX32" s="19">
        <v>17766375044.662037</v>
      </c>
    </row>
    <row r="33" spans="1:232" ht="12.75" customHeight="1">
      <c r="A33" s="55" t="s">
        <v>199</v>
      </c>
      <c r="B33" s="17">
        <v>1037</v>
      </c>
      <c r="C33" s="56" t="s">
        <v>147</v>
      </c>
      <c r="D33" s="19">
        <v>26931543.419999965</v>
      </c>
      <c r="E33" s="19">
        <v>0</v>
      </c>
      <c r="F33" s="18">
        <v>6468340.929999969</v>
      </c>
      <c r="G33" s="18">
        <v>0</v>
      </c>
      <c r="H33" s="18">
        <v>233243.05</v>
      </c>
      <c r="I33" s="18">
        <v>0</v>
      </c>
      <c r="J33" s="18">
        <v>20229959.439999994</v>
      </c>
      <c r="K33" s="18">
        <v>0</v>
      </c>
      <c r="L33" s="18">
        <v>1219.25</v>
      </c>
      <c r="M33" s="18">
        <v>0</v>
      </c>
      <c r="N33" s="18">
        <v>218051172.43999901</v>
      </c>
      <c r="O33" s="18">
        <v>0</v>
      </c>
      <c r="P33" s="18">
        <v>0</v>
      </c>
      <c r="Q33" s="18">
        <v>0</v>
      </c>
      <c r="R33" s="18">
        <v>5568183.5299999919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13012180.039999936</v>
      </c>
      <c r="AA33" s="18">
        <v>0</v>
      </c>
      <c r="AB33" s="18">
        <v>11644392.32</v>
      </c>
      <c r="AC33" s="18">
        <v>0</v>
      </c>
      <c r="AD33" s="18">
        <v>16000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2295322345.1301165</v>
      </c>
      <c r="AK33" s="18">
        <v>0</v>
      </c>
      <c r="AL33" s="18">
        <v>6730802.7700000005</v>
      </c>
      <c r="AM33" s="18">
        <v>0</v>
      </c>
      <c r="AN33" s="18">
        <v>25194167.699997716</v>
      </c>
      <c r="AO33" s="18">
        <v>0</v>
      </c>
      <c r="AP33" s="18">
        <v>864393733.32008326</v>
      </c>
      <c r="AQ33" s="18">
        <v>0</v>
      </c>
      <c r="AR33" s="18">
        <v>0</v>
      </c>
      <c r="AS33" s="18">
        <v>0</v>
      </c>
      <c r="AT33" s="18">
        <v>609451.82000000088</v>
      </c>
      <c r="AU33" s="18">
        <v>0</v>
      </c>
      <c r="AV33" s="18">
        <v>65791006.840009406</v>
      </c>
      <c r="AW33" s="18">
        <v>0</v>
      </c>
      <c r="AX33" s="18">
        <v>560</v>
      </c>
      <c r="AY33" s="18">
        <v>0</v>
      </c>
      <c r="AZ33" s="18">
        <v>0</v>
      </c>
      <c r="BA33" s="18">
        <v>0</v>
      </c>
      <c r="BB33" s="18">
        <v>71357.749999999971</v>
      </c>
      <c r="BC33" s="18">
        <v>0</v>
      </c>
      <c r="BD33" s="18">
        <v>293462.8899999999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2033284.1</v>
      </c>
      <c r="BQ33" s="18">
        <v>0</v>
      </c>
      <c r="BR33" s="18">
        <v>55753.039999999994</v>
      </c>
      <c r="BS33" s="18">
        <v>0</v>
      </c>
      <c r="BT33" s="18">
        <v>0</v>
      </c>
      <c r="BU33" s="18">
        <v>0</v>
      </c>
      <c r="BV33" s="18">
        <v>-16458684.430000024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5213.75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34272815.370000705</v>
      </c>
      <c r="CK33" s="18">
        <v>0</v>
      </c>
      <c r="CL33" s="18">
        <v>385397.95000000024</v>
      </c>
      <c r="CM33" s="18">
        <v>0</v>
      </c>
      <c r="CN33" s="18">
        <v>476420.23999999987</v>
      </c>
      <c r="CO33" s="18">
        <v>0</v>
      </c>
      <c r="CP33" s="18">
        <v>0</v>
      </c>
      <c r="CQ33" s="18">
        <v>0</v>
      </c>
      <c r="CR33" s="18">
        <v>1684467.3399999936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3586138.590000195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66407.809999999969</v>
      </c>
      <c r="DW33" s="18">
        <v>0</v>
      </c>
      <c r="DX33" s="18">
        <v>6041032.5000005933</v>
      </c>
      <c r="DY33" s="18">
        <v>0</v>
      </c>
      <c r="DZ33" s="18">
        <v>0</v>
      </c>
      <c r="EA33" s="18">
        <v>0</v>
      </c>
      <c r="EB33" s="18">
        <v>654972.67999999982</v>
      </c>
      <c r="EC33" s="18">
        <v>0</v>
      </c>
      <c r="ED33" s="18">
        <v>0</v>
      </c>
      <c r="EE33" s="18">
        <v>0</v>
      </c>
      <c r="EF33" s="18">
        <v>61914.020000000019</v>
      </c>
      <c r="EG33" s="18">
        <v>0</v>
      </c>
      <c r="EH33" s="18">
        <v>240391.86000000019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18548.75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-10625.329999999994</v>
      </c>
      <c r="EY33" s="18">
        <v>0</v>
      </c>
      <c r="EZ33" s="18">
        <v>220565693.48000023</v>
      </c>
      <c r="FA33" s="18">
        <v>0</v>
      </c>
      <c r="FB33" s="18">
        <v>0</v>
      </c>
      <c r="FC33" s="18">
        <v>0</v>
      </c>
      <c r="FD33" s="18">
        <v>2949626.9599999958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90000</v>
      </c>
      <c r="FK33" s="18">
        <v>0</v>
      </c>
      <c r="FL33" s="18">
        <v>8789.58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23827723.419999804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3814186860.9002066</v>
      </c>
      <c r="HW33" s="18">
        <v>0</v>
      </c>
      <c r="HX33" s="19">
        <v>3814186860.9002066</v>
      </c>
    </row>
    <row r="34" spans="1:232" ht="12.75" customHeight="1">
      <c r="A34" s="55" t="s">
        <v>201</v>
      </c>
      <c r="B34" s="17">
        <v>1038</v>
      </c>
      <c r="C34" s="56" t="s">
        <v>147</v>
      </c>
      <c r="D34" s="19">
        <v>152693856.99000001</v>
      </c>
      <c r="E34" s="19">
        <v>0</v>
      </c>
      <c r="F34" s="18">
        <v>27529629.849999998</v>
      </c>
      <c r="G34" s="18">
        <v>0</v>
      </c>
      <c r="H34" s="18">
        <v>125164227.14000002</v>
      </c>
      <c r="I34" s="18">
        <v>0</v>
      </c>
      <c r="J34" s="18">
        <v>0</v>
      </c>
      <c r="K34" s="18">
        <v>0</v>
      </c>
      <c r="L34" s="18">
        <v>377289682.07000005</v>
      </c>
      <c r="M34" s="18">
        <v>0</v>
      </c>
      <c r="N34" s="18">
        <v>39981446.359999999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247402200.81</v>
      </c>
      <c r="AA34" s="18">
        <v>0</v>
      </c>
      <c r="AB34" s="18">
        <v>0</v>
      </c>
      <c r="AC34" s="18">
        <v>0</v>
      </c>
      <c r="AD34" s="18">
        <v>34382752.659999996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444614.72</v>
      </c>
      <c r="AK34" s="18">
        <v>0</v>
      </c>
      <c r="AL34" s="18">
        <v>0</v>
      </c>
      <c r="AM34" s="18">
        <v>0</v>
      </c>
      <c r="AN34" s="18">
        <v>16472950.51</v>
      </c>
      <c r="AO34" s="18">
        <v>0</v>
      </c>
      <c r="AP34" s="18">
        <v>160042622.30000001</v>
      </c>
      <c r="AQ34" s="18">
        <v>0</v>
      </c>
      <c r="AR34" s="18">
        <v>0</v>
      </c>
      <c r="AS34" s="18">
        <v>0</v>
      </c>
      <c r="AT34" s="18">
        <v>139754684.09000003</v>
      </c>
      <c r="AU34" s="18">
        <v>0</v>
      </c>
      <c r="AV34" s="18">
        <v>24460161.970000006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8392674.459999999</v>
      </c>
      <c r="BC34" s="18">
        <v>0</v>
      </c>
      <c r="BD34" s="18">
        <v>27630186.350000005</v>
      </c>
      <c r="BE34" s="18">
        <v>0</v>
      </c>
      <c r="BF34" s="18">
        <v>0</v>
      </c>
      <c r="BG34" s="18">
        <v>0</v>
      </c>
      <c r="BH34" s="18">
        <v>-391074.08</v>
      </c>
      <c r="BI34" s="18">
        <v>0</v>
      </c>
      <c r="BJ34" s="18">
        <v>0</v>
      </c>
      <c r="BK34" s="18">
        <v>0</v>
      </c>
      <c r="BL34" s="18">
        <v>27954849.199999999</v>
      </c>
      <c r="BM34" s="18">
        <v>0</v>
      </c>
      <c r="BN34" s="18">
        <v>0</v>
      </c>
      <c r="BO34" s="18">
        <v>0</v>
      </c>
      <c r="BP34" s="18">
        <v>1861166.21</v>
      </c>
      <c r="BQ34" s="18">
        <v>0</v>
      </c>
      <c r="BR34" s="18">
        <v>8900.51</v>
      </c>
      <c r="BS34" s="18">
        <v>0</v>
      </c>
      <c r="BT34" s="18">
        <v>0</v>
      </c>
      <c r="BU34" s="18">
        <v>0</v>
      </c>
      <c r="BV34" s="18">
        <v>249213503.50000006</v>
      </c>
      <c r="BW34" s="18">
        <v>0</v>
      </c>
      <c r="BX34" s="18">
        <v>10327634.17</v>
      </c>
      <c r="BY34" s="18">
        <v>0</v>
      </c>
      <c r="BZ34" s="18">
        <v>14020.08</v>
      </c>
      <c r="CA34" s="18">
        <v>0</v>
      </c>
      <c r="CB34" s="18">
        <v>20942004.920000002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671372019.16000009</v>
      </c>
      <c r="CK34" s="18">
        <v>0</v>
      </c>
      <c r="CL34" s="18">
        <v>19115453.09</v>
      </c>
      <c r="CM34" s="18">
        <v>0</v>
      </c>
      <c r="CN34" s="18">
        <v>17299587.920000002</v>
      </c>
      <c r="CO34" s="18">
        <v>0</v>
      </c>
      <c r="CP34" s="18">
        <v>0</v>
      </c>
      <c r="CQ34" s="18">
        <v>0</v>
      </c>
      <c r="CR34" s="18">
        <v>5247563.76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95542983.900000006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6062519.7599999998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5391293.7799999993</v>
      </c>
      <c r="DY34" s="18">
        <v>0</v>
      </c>
      <c r="DZ34" s="18">
        <v>0</v>
      </c>
      <c r="EA34" s="18">
        <v>0</v>
      </c>
      <c r="EB34" s="18">
        <v>17308354.560000002</v>
      </c>
      <c r="EC34" s="18">
        <v>0</v>
      </c>
      <c r="ED34" s="18">
        <v>2939271.55</v>
      </c>
      <c r="EE34" s="18">
        <v>0</v>
      </c>
      <c r="EF34" s="18">
        <v>3023266.3600000003</v>
      </c>
      <c r="EG34" s="18">
        <v>0</v>
      </c>
      <c r="EH34" s="18">
        <v>1653922167.0600002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66211969.549999997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495209.84</v>
      </c>
      <c r="FO34" s="18">
        <v>0</v>
      </c>
      <c r="FP34" s="19">
        <v>25327325.390000001</v>
      </c>
      <c r="FQ34" s="19">
        <v>0</v>
      </c>
      <c r="FR34" s="18">
        <v>881581.78000000119</v>
      </c>
      <c r="FS34" s="18">
        <v>0</v>
      </c>
      <c r="FT34" s="18">
        <v>24445743.609999999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146408892.53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4274546716.0100002</v>
      </c>
      <c r="HW34" s="18">
        <v>0</v>
      </c>
      <c r="HX34" s="19">
        <v>4274546716.0100002</v>
      </c>
    </row>
    <row r="35" spans="1:232" ht="12.75" customHeight="1">
      <c r="A35" s="55" t="s">
        <v>203</v>
      </c>
      <c r="B35" s="17">
        <v>1039</v>
      </c>
      <c r="C35" s="56" t="s">
        <v>147</v>
      </c>
      <c r="D35" s="19">
        <v>38555176.920000002</v>
      </c>
      <c r="E35" s="19">
        <v>0</v>
      </c>
      <c r="F35" s="18">
        <v>10064688.92</v>
      </c>
      <c r="G35" s="18">
        <v>0</v>
      </c>
      <c r="H35" s="18">
        <v>10955639</v>
      </c>
      <c r="I35" s="18">
        <v>0</v>
      </c>
      <c r="J35" s="18">
        <v>17534849</v>
      </c>
      <c r="K35" s="18">
        <v>0</v>
      </c>
      <c r="L35" s="18">
        <v>0</v>
      </c>
      <c r="M35" s="18">
        <v>0</v>
      </c>
      <c r="N35" s="18">
        <v>36924676.25</v>
      </c>
      <c r="O35" s="18">
        <v>0</v>
      </c>
      <c r="P35" s="18">
        <v>45001153.010000005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45932123.019999996</v>
      </c>
      <c r="AA35" s="18">
        <v>0</v>
      </c>
      <c r="AB35" s="18">
        <v>0</v>
      </c>
      <c r="AC35" s="18">
        <v>0</v>
      </c>
      <c r="AD35" s="18">
        <v>649262.19000000006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724919464.26000011</v>
      </c>
      <c r="AK35" s="18">
        <v>0</v>
      </c>
      <c r="AL35" s="18">
        <v>8230387.0999999996</v>
      </c>
      <c r="AM35" s="18">
        <v>0</v>
      </c>
      <c r="AN35" s="18">
        <v>51934827.370000005</v>
      </c>
      <c r="AO35" s="18">
        <v>0</v>
      </c>
      <c r="AP35" s="18">
        <v>367960828.65999979</v>
      </c>
      <c r="AQ35" s="18">
        <v>0</v>
      </c>
      <c r="AR35" s="18">
        <v>7967522.540000001</v>
      </c>
      <c r="AS35" s="18">
        <v>0</v>
      </c>
      <c r="AT35" s="18">
        <v>21230041.129999999</v>
      </c>
      <c r="AU35" s="18">
        <v>0</v>
      </c>
      <c r="AV35" s="18">
        <v>13663830.74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800596.93</v>
      </c>
      <c r="BC35" s="18">
        <v>0</v>
      </c>
      <c r="BD35" s="18">
        <v>3048674.8400000003</v>
      </c>
      <c r="BE35" s="18">
        <v>0</v>
      </c>
      <c r="BF35" s="18">
        <v>0</v>
      </c>
      <c r="BG35" s="18">
        <v>0</v>
      </c>
      <c r="BH35" s="18">
        <v>105001.85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2920242.34</v>
      </c>
      <c r="BQ35" s="18">
        <v>0</v>
      </c>
      <c r="BR35" s="18">
        <v>207464</v>
      </c>
      <c r="BS35" s="18">
        <v>0</v>
      </c>
      <c r="BT35" s="18">
        <v>0</v>
      </c>
      <c r="BU35" s="18">
        <v>0</v>
      </c>
      <c r="BV35" s="18">
        <v>8032205.1399999997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68656.740000000005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70895773.629999995</v>
      </c>
      <c r="CK35" s="18">
        <v>0</v>
      </c>
      <c r="CL35" s="18">
        <v>4211959.09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9277017.5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31194330.389999997</v>
      </c>
      <c r="EC35" s="18">
        <v>0</v>
      </c>
      <c r="ED35" s="18">
        <v>15812.270000000002</v>
      </c>
      <c r="EE35" s="18">
        <v>0</v>
      </c>
      <c r="EF35" s="18">
        <v>32574696.169999998</v>
      </c>
      <c r="EG35" s="18">
        <v>0</v>
      </c>
      <c r="EH35" s="18">
        <v>5830557.8100000005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376837969.18999994</v>
      </c>
      <c r="FQ35" s="19">
        <v>0</v>
      </c>
      <c r="FR35" s="18">
        <v>0</v>
      </c>
      <c r="FS35" s="18">
        <v>0</v>
      </c>
      <c r="FT35" s="18">
        <v>9356573.6999999993</v>
      </c>
      <c r="FU35" s="18">
        <v>0</v>
      </c>
      <c r="FV35" s="19">
        <v>367481395.48999995</v>
      </c>
      <c r="FW35" s="19">
        <v>0</v>
      </c>
      <c r="FX35" s="18">
        <v>0</v>
      </c>
      <c r="FY35" s="18">
        <v>0</v>
      </c>
      <c r="FZ35" s="18">
        <v>367481395.48999995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31089427.350000001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1940079678.4300001</v>
      </c>
      <c r="HW35" s="18">
        <v>0</v>
      </c>
      <c r="HX35" s="19">
        <v>1940079678.4300001</v>
      </c>
    </row>
    <row r="36" spans="1:232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422236403.92000002</v>
      </c>
      <c r="AE36" s="18">
        <v>403488300.73000002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682782.13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389379518.22000003</v>
      </c>
      <c r="CA36" s="18">
        <v>801161291.30000007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812298704.26999998</v>
      </c>
      <c r="HW36" s="18">
        <v>1204649592.0300002</v>
      </c>
      <c r="HX36" s="19">
        <v>2016948296.3000002</v>
      </c>
    </row>
    <row r="37" spans="1:232" ht="12.75" customHeight="1">
      <c r="A37" s="55" t="s">
        <v>207</v>
      </c>
      <c r="B37" s="17">
        <v>1043</v>
      </c>
      <c r="C37" s="56" t="s">
        <v>147</v>
      </c>
      <c r="D37" s="19">
        <v>2226417291.4599609</v>
      </c>
      <c r="E37" s="19">
        <v>18195914.73999995</v>
      </c>
      <c r="F37" s="18">
        <v>153260118.56997001</v>
      </c>
      <c r="G37" s="18">
        <v>4998923.60999995</v>
      </c>
      <c r="H37" s="18">
        <v>1488950138.3299899</v>
      </c>
      <c r="I37" s="18">
        <v>11327021.51</v>
      </c>
      <c r="J37" s="18">
        <v>584207034.56000102</v>
      </c>
      <c r="K37" s="18">
        <v>1869969.62</v>
      </c>
      <c r="L37" s="18">
        <v>5269776.22</v>
      </c>
      <c r="M37" s="18">
        <v>40065.449999999997</v>
      </c>
      <c r="N37" s="18">
        <v>55741827.049999997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189608900.63</v>
      </c>
      <c r="AA37" s="18">
        <v>1269756.8500000001</v>
      </c>
      <c r="AB37" s="18">
        <v>965507.84</v>
      </c>
      <c r="AC37" s="18">
        <v>0</v>
      </c>
      <c r="AD37" s="18">
        <v>17910782.899999999</v>
      </c>
      <c r="AE37" s="18">
        <v>35718.89</v>
      </c>
      <c r="AF37" s="18">
        <v>0</v>
      </c>
      <c r="AG37" s="18">
        <v>0</v>
      </c>
      <c r="AH37" s="18">
        <v>0</v>
      </c>
      <c r="AI37" s="18">
        <v>0</v>
      </c>
      <c r="AJ37" s="18">
        <v>7155400580.6600008</v>
      </c>
      <c r="AK37" s="18">
        <v>5023248.16</v>
      </c>
      <c r="AL37" s="18">
        <v>0</v>
      </c>
      <c r="AM37" s="18">
        <v>0</v>
      </c>
      <c r="AN37" s="18">
        <v>281922085.02999997</v>
      </c>
      <c r="AO37" s="18">
        <v>1700</v>
      </c>
      <c r="AP37" s="18">
        <v>2425314294.6999998</v>
      </c>
      <c r="AQ37" s="18">
        <v>23982273.579999998</v>
      </c>
      <c r="AR37" s="18">
        <v>10800</v>
      </c>
      <c r="AS37" s="18">
        <v>0</v>
      </c>
      <c r="AT37" s="18">
        <v>75752061.689999998</v>
      </c>
      <c r="AU37" s="18">
        <v>607371.44999999995</v>
      </c>
      <c r="AV37" s="18">
        <v>244457730.75999999</v>
      </c>
      <c r="AW37" s="18">
        <v>475719.82</v>
      </c>
      <c r="AX37" s="18">
        <v>0</v>
      </c>
      <c r="AY37" s="18">
        <v>0</v>
      </c>
      <c r="AZ37" s="18">
        <v>0</v>
      </c>
      <c r="BA37" s="18">
        <v>0</v>
      </c>
      <c r="BB37" s="18">
        <v>8735266.0600000005</v>
      </c>
      <c r="BC37" s="18">
        <v>263840.90000000002</v>
      </c>
      <c r="BD37" s="18">
        <v>32178958.890000001</v>
      </c>
      <c r="BE37" s="18">
        <v>1233213.45</v>
      </c>
      <c r="BF37" s="18">
        <v>6584040</v>
      </c>
      <c r="BG37" s="18">
        <v>0</v>
      </c>
      <c r="BH37" s="18">
        <v>8721194.1699999999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2148578.5499999998</v>
      </c>
      <c r="BQ37" s="18">
        <v>0</v>
      </c>
      <c r="BR37" s="18">
        <v>912546.5</v>
      </c>
      <c r="BS37" s="18">
        <v>0</v>
      </c>
      <c r="BT37" s="18">
        <v>0</v>
      </c>
      <c r="BU37" s="18">
        <v>0</v>
      </c>
      <c r="BV37" s="18">
        <v>144383005.03</v>
      </c>
      <c r="BW37" s="18">
        <v>132655.38</v>
      </c>
      <c r="BX37" s="18">
        <v>0</v>
      </c>
      <c r="BY37" s="18">
        <v>0</v>
      </c>
      <c r="BZ37" s="18">
        <v>0</v>
      </c>
      <c r="CA37" s="18">
        <v>0</v>
      </c>
      <c r="CB37" s="18">
        <v>13089451.879999999</v>
      </c>
      <c r="CC37" s="18">
        <v>731.04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355845150.95999998</v>
      </c>
      <c r="DE37" s="18">
        <v>8275424.21</v>
      </c>
      <c r="DF37" s="18">
        <v>-3002.8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940224.72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18423939.510000002</v>
      </c>
      <c r="DY37" s="18">
        <v>73204.03</v>
      </c>
      <c r="DZ37" s="18">
        <v>0</v>
      </c>
      <c r="EA37" s="18">
        <v>0</v>
      </c>
      <c r="EB37" s="18">
        <v>648269668.88999999</v>
      </c>
      <c r="EC37" s="18">
        <v>480565.12</v>
      </c>
      <c r="ED37" s="18">
        <v>13000089.43</v>
      </c>
      <c r="EE37" s="18">
        <v>0</v>
      </c>
      <c r="EF37" s="18">
        <v>20728948.210000001</v>
      </c>
      <c r="EG37" s="18">
        <v>283466.21000000002</v>
      </c>
      <c r="EH37" s="18">
        <v>112536131.3</v>
      </c>
      <c r="EI37" s="18">
        <v>1334227.8999999999</v>
      </c>
      <c r="EJ37" s="18">
        <v>0</v>
      </c>
      <c r="EK37" s="18">
        <v>0</v>
      </c>
      <c r="EL37" s="18">
        <v>0</v>
      </c>
      <c r="EM37" s="18">
        <v>0</v>
      </c>
      <c r="EN37" s="18">
        <v>105827611.34999999</v>
      </c>
      <c r="EO37" s="18">
        <v>89042.880000000005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440312.78</v>
      </c>
      <c r="EY37" s="18">
        <v>0</v>
      </c>
      <c r="EZ37" s="18">
        <v>90928570.530000001</v>
      </c>
      <c r="FA37" s="18">
        <v>0</v>
      </c>
      <c r="FB37" s="18">
        <v>0</v>
      </c>
      <c r="FC37" s="18">
        <v>0</v>
      </c>
      <c r="FD37" s="18">
        <v>167773.16</v>
      </c>
      <c r="FE37" s="18">
        <v>0</v>
      </c>
      <c r="FF37" s="18">
        <v>5281998.21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659482247.47011101</v>
      </c>
      <c r="FQ37" s="19">
        <v>32268.75</v>
      </c>
      <c r="FR37" s="18">
        <v>2500</v>
      </c>
      <c r="FS37" s="18">
        <v>0</v>
      </c>
      <c r="FT37" s="18">
        <v>0</v>
      </c>
      <c r="FU37" s="18">
        <v>0</v>
      </c>
      <c r="FV37" s="19">
        <v>139282653.13999999</v>
      </c>
      <c r="FW37" s="19">
        <v>0</v>
      </c>
      <c r="FX37" s="18">
        <v>10760521.119999999</v>
      </c>
      <c r="FY37" s="18">
        <v>0</v>
      </c>
      <c r="FZ37" s="18">
        <v>128522132.02</v>
      </c>
      <c r="GA37" s="18">
        <v>0</v>
      </c>
      <c r="GB37" s="19">
        <v>520197094.33011103</v>
      </c>
      <c r="GC37" s="19">
        <v>32268.75</v>
      </c>
      <c r="GD37" s="18">
        <v>0</v>
      </c>
      <c r="GE37" s="18">
        <v>0</v>
      </c>
      <c r="GF37" s="18">
        <v>520197094.33011103</v>
      </c>
      <c r="GG37" s="18">
        <v>32268.75</v>
      </c>
      <c r="GH37" s="18">
        <v>9790837.1300000008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14937185180.870073</v>
      </c>
      <c r="HW37" s="18">
        <v>61830408.809999958</v>
      </c>
      <c r="HX37" s="19">
        <v>14999015589.680073</v>
      </c>
    </row>
    <row r="38" spans="1:232" ht="12.75" customHeight="1">
      <c r="A38" s="55" t="s">
        <v>209</v>
      </c>
      <c r="B38" s="17">
        <v>1044</v>
      </c>
      <c r="C38" s="56" t="s">
        <v>147</v>
      </c>
      <c r="D38" s="19">
        <v>204813697.87</v>
      </c>
      <c r="E38" s="19">
        <v>0</v>
      </c>
      <c r="F38" s="18">
        <v>175670783</v>
      </c>
      <c r="G38" s="18">
        <v>0</v>
      </c>
      <c r="H38" s="18">
        <v>29142914.870000001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359810986.74000001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6580969490</v>
      </c>
      <c r="AK38" s="18">
        <v>0</v>
      </c>
      <c r="AL38" s="18">
        <v>6499633</v>
      </c>
      <c r="AM38" s="18">
        <v>0</v>
      </c>
      <c r="AN38" s="18">
        <v>206584308.72</v>
      </c>
      <c r="AO38" s="18">
        <v>0</v>
      </c>
      <c r="AP38" s="18">
        <v>1268972378.6900001</v>
      </c>
      <c r="AQ38" s="18">
        <v>0</v>
      </c>
      <c r="AR38" s="18">
        <v>0</v>
      </c>
      <c r="AS38" s="18">
        <v>0</v>
      </c>
      <c r="AT38" s="18">
        <v>509480.81</v>
      </c>
      <c r="AU38" s="18">
        <v>0</v>
      </c>
      <c r="AV38" s="18">
        <v>1214712.1499999999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6863901.1299999999</v>
      </c>
      <c r="BC38" s="18">
        <v>0</v>
      </c>
      <c r="BD38" s="18">
        <v>8136140.75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1732223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232018.88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143168931.84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11102412.34</v>
      </c>
      <c r="DY38" s="18">
        <v>0</v>
      </c>
      <c r="DZ38" s="18">
        <v>0</v>
      </c>
      <c r="EA38" s="18">
        <v>0</v>
      </c>
      <c r="EB38" s="18">
        <v>529381.86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3826284.67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264843864.00999999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264843864.00999999</v>
      </c>
      <c r="FW38" s="19">
        <v>0</v>
      </c>
      <c r="FX38" s="18">
        <v>3877681.29</v>
      </c>
      <c r="FY38" s="18">
        <v>0</v>
      </c>
      <c r="FZ38" s="18">
        <v>260966182.72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1932860.05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9071742706.5100002</v>
      </c>
      <c r="HW38" s="18">
        <v>0</v>
      </c>
      <c r="HX38" s="19">
        <v>9071742706.5100002</v>
      </c>
    </row>
    <row r="39" spans="1:232" ht="12.75" customHeight="1">
      <c r="A39" s="55" t="s">
        <v>211</v>
      </c>
      <c r="B39" s="17">
        <v>1045</v>
      </c>
      <c r="C39" s="56" t="s">
        <v>147</v>
      </c>
      <c r="D39" s="19">
        <v>42252173.230000004</v>
      </c>
      <c r="E39" s="19">
        <v>0</v>
      </c>
      <c r="F39" s="18">
        <v>4326289.6800000006</v>
      </c>
      <c r="G39" s="18">
        <v>0</v>
      </c>
      <c r="H39" s="18">
        <v>26153746.530000001</v>
      </c>
      <c r="I39" s="18">
        <v>0</v>
      </c>
      <c r="J39" s="18">
        <v>11772137.020000001</v>
      </c>
      <c r="K39" s="18">
        <v>0</v>
      </c>
      <c r="L39" s="18">
        <v>6790529.0899999999</v>
      </c>
      <c r="M39" s="18">
        <v>0</v>
      </c>
      <c r="N39" s="18">
        <v>119171678.67</v>
      </c>
      <c r="O39" s="18">
        <v>0</v>
      </c>
      <c r="P39" s="18">
        <v>0</v>
      </c>
      <c r="Q39" s="18">
        <v>0</v>
      </c>
      <c r="R39" s="18">
        <v>44580862.350000001</v>
      </c>
      <c r="S39" s="18">
        <v>0</v>
      </c>
      <c r="T39" s="18">
        <v>0</v>
      </c>
      <c r="U39" s="18">
        <v>0</v>
      </c>
      <c r="V39" s="18">
        <v>5079976.91</v>
      </c>
      <c r="W39" s="18">
        <v>0</v>
      </c>
      <c r="X39" s="18">
        <v>11235841.879999999</v>
      </c>
      <c r="Y39" s="18">
        <v>0</v>
      </c>
      <c r="Z39" s="18">
        <v>22875512.109999999</v>
      </c>
      <c r="AA39" s="18">
        <v>0</v>
      </c>
      <c r="AB39" s="18">
        <v>0</v>
      </c>
      <c r="AC39" s="18">
        <v>0</v>
      </c>
      <c r="AD39" s="18">
        <v>10281749.609999999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11915278682.510002</v>
      </c>
      <c r="AK39" s="18">
        <v>0</v>
      </c>
      <c r="AL39" s="18">
        <v>7271397.5899999999</v>
      </c>
      <c r="AM39" s="18">
        <v>0</v>
      </c>
      <c r="AN39" s="18">
        <v>475571025.50999999</v>
      </c>
      <c r="AO39" s="18">
        <v>0</v>
      </c>
      <c r="AP39" s="18">
        <v>1613812607.24</v>
      </c>
      <c r="AQ39" s="18">
        <v>0</v>
      </c>
      <c r="AR39" s="18">
        <v>0</v>
      </c>
      <c r="AS39" s="18">
        <v>0</v>
      </c>
      <c r="AT39" s="18">
        <v>34431182.620000005</v>
      </c>
      <c r="AU39" s="18">
        <v>0</v>
      </c>
      <c r="AV39" s="18">
        <v>16046892.77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607902.5</v>
      </c>
      <c r="BC39" s="18">
        <v>0</v>
      </c>
      <c r="BD39" s="18">
        <v>1804228.0599999998</v>
      </c>
      <c r="BE39" s="18">
        <v>0</v>
      </c>
      <c r="BF39" s="18">
        <v>0</v>
      </c>
      <c r="BG39" s="18">
        <v>0</v>
      </c>
      <c r="BH39" s="18">
        <v>1309582.97</v>
      </c>
      <c r="BI39" s="18">
        <v>0</v>
      </c>
      <c r="BJ39" s="18">
        <v>188597.9700000002</v>
      </c>
      <c r="BK39" s="18">
        <v>0</v>
      </c>
      <c r="BL39" s="18">
        <v>1014831.0300000003</v>
      </c>
      <c r="BM39" s="18">
        <v>0</v>
      </c>
      <c r="BN39" s="18">
        <v>0</v>
      </c>
      <c r="BO39" s="18">
        <v>0</v>
      </c>
      <c r="BP39" s="18">
        <v>6392752.7599999998</v>
      </c>
      <c r="BQ39" s="18">
        <v>0</v>
      </c>
      <c r="BR39" s="18">
        <v>99251.5</v>
      </c>
      <c r="BS39" s="18">
        <v>0</v>
      </c>
      <c r="BT39" s="18">
        <v>0</v>
      </c>
      <c r="BU39" s="18">
        <v>0</v>
      </c>
      <c r="BV39" s="18">
        <v>910873.21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7875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143946153.34000003</v>
      </c>
      <c r="CK39" s="18">
        <v>0</v>
      </c>
      <c r="CL39" s="18">
        <v>2532366.7200000007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2687155.46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27544336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153729.47999999998</v>
      </c>
      <c r="DW39" s="18">
        <v>0</v>
      </c>
      <c r="DX39" s="18">
        <v>31148577.909999996</v>
      </c>
      <c r="DY39" s="18">
        <v>0</v>
      </c>
      <c r="DZ39" s="18">
        <v>0</v>
      </c>
      <c r="EA39" s="18">
        <v>0</v>
      </c>
      <c r="EB39" s="18">
        <v>109421625.98999999</v>
      </c>
      <c r="EC39" s="18">
        <v>0</v>
      </c>
      <c r="ED39" s="18">
        <v>17138625.939999998</v>
      </c>
      <c r="EE39" s="18">
        <v>0</v>
      </c>
      <c r="EF39" s="18">
        <v>100212017.38000001</v>
      </c>
      <c r="EG39" s="18">
        <v>0</v>
      </c>
      <c r="EH39" s="18">
        <v>10757005.460000001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26125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19572.320000000007</v>
      </c>
      <c r="EY39" s="18">
        <v>0</v>
      </c>
      <c r="EZ39" s="18">
        <v>35476440.700000003</v>
      </c>
      <c r="FA39" s="18">
        <v>0</v>
      </c>
      <c r="FB39" s="18">
        <v>0</v>
      </c>
      <c r="FC39" s="18">
        <v>0</v>
      </c>
      <c r="FD39" s="18">
        <v>7864901.8700000001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-5506.2</v>
      </c>
      <c r="FM39" s="18">
        <v>0</v>
      </c>
      <c r="FN39" s="18">
        <v>0</v>
      </c>
      <c r="FO39" s="18">
        <v>0</v>
      </c>
      <c r="FP39" s="19">
        <v>22300502.759999998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22300502.759999998</v>
      </c>
      <c r="FW39" s="19">
        <v>0</v>
      </c>
      <c r="FX39" s="18">
        <v>0</v>
      </c>
      <c r="FY39" s="18">
        <v>0</v>
      </c>
      <c r="FZ39" s="18">
        <v>22300502.759999998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54674471.610000007</v>
      </c>
      <c r="GI39" s="18">
        <v>0</v>
      </c>
      <c r="GJ39" s="18">
        <v>977212766.03000009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15880126874.860001</v>
      </c>
      <c r="HW39" s="18">
        <v>0</v>
      </c>
      <c r="HX39" s="19">
        <v>15880126874.860001</v>
      </c>
    </row>
    <row r="40" spans="1:232" ht="12.75" customHeight="1">
      <c r="A40" s="55" t="s">
        <v>213</v>
      </c>
      <c r="B40" s="17">
        <v>1046</v>
      </c>
      <c r="C40" s="56" t="s">
        <v>147</v>
      </c>
      <c r="D40" s="19">
        <v>17114079.579999998</v>
      </c>
      <c r="E40" s="19">
        <v>0</v>
      </c>
      <c r="F40" s="18">
        <v>1752522.9</v>
      </c>
      <c r="G40" s="18">
        <v>0</v>
      </c>
      <c r="H40" s="18">
        <v>7905964.6399999997</v>
      </c>
      <c r="I40" s="18">
        <v>0</v>
      </c>
      <c r="J40" s="18">
        <v>7455592.04</v>
      </c>
      <c r="K40" s="18">
        <v>0</v>
      </c>
      <c r="L40" s="18">
        <v>330628.59999999998</v>
      </c>
      <c r="M40" s="18">
        <v>0</v>
      </c>
      <c r="N40" s="18">
        <v>21893646.300000001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47534861.5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86822520.640000001</v>
      </c>
      <c r="AO40" s="18">
        <v>0</v>
      </c>
      <c r="AP40" s="18">
        <v>428441711.77999997</v>
      </c>
      <c r="AQ40" s="18">
        <v>0</v>
      </c>
      <c r="AR40" s="18">
        <v>24158426.949999999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250495.47</v>
      </c>
      <c r="BC40" s="18">
        <v>0</v>
      </c>
      <c r="BD40" s="18">
        <v>315227.63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103571429.25</v>
      </c>
      <c r="CK40" s="18">
        <v>0</v>
      </c>
      <c r="CL40" s="18">
        <v>2069642.21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10342972.949999999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27142941.620000001</v>
      </c>
      <c r="DY40" s="18">
        <v>0</v>
      </c>
      <c r="DZ40" s="18">
        <v>0</v>
      </c>
      <c r="EA40" s="18">
        <v>0</v>
      </c>
      <c r="EB40" s="18">
        <v>1209012.01</v>
      </c>
      <c r="EC40" s="18">
        <v>0</v>
      </c>
      <c r="ED40" s="18">
        <v>0</v>
      </c>
      <c r="EE40" s="18">
        <v>0</v>
      </c>
      <c r="EF40" s="18">
        <v>2798827.03</v>
      </c>
      <c r="EG40" s="18">
        <v>0</v>
      </c>
      <c r="EH40" s="18">
        <v>835372.31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3261745.68</v>
      </c>
      <c r="GI40" s="18">
        <v>0</v>
      </c>
      <c r="GJ40" s="18">
        <v>45199.14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778138740.64999998</v>
      </c>
      <c r="HW40" s="18">
        <v>0</v>
      </c>
      <c r="HX40" s="19">
        <v>778138740.64999998</v>
      </c>
    </row>
    <row r="41" spans="1:232" ht="12.75" customHeight="1">
      <c r="A41" s="55" t="s">
        <v>215</v>
      </c>
      <c r="B41" s="17">
        <v>1048</v>
      </c>
      <c r="C41" s="56" t="s">
        <v>147</v>
      </c>
      <c r="D41" s="19">
        <v>128703671.72000277</v>
      </c>
      <c r="E41" s="19">
        <v>0</v>
      </c>
      <c r="F41" s="18">
        <v>59328288.290002301</v>
      </c>
      <c r="G41" s="18">
        <v>0</v>
      </c>
      <c r="H41" s="18">
        <v>25426701.800000086</v>
      </c>
      <c r="I41" s="18">
        <v>0</v>
      </c>
      <c r="J41" s="18">
        <v>43948681.630000383</v>
      </c>
      <c r="K41" s="18">
        <v>0</v>
      </c>
      <c r="L41" s="18">
        <v>0</v>
      </c>
      <c r="M41" s="18">
        <v>0</v>
      </c>
      <c r="N41" s="18">
        <v>129962727.90999945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5342929.0599999987</v>
      </c>
      <c r="AA41" s="18">
        <v>0</v>
      </c>
      <c r="AB41" s="18">
        <v>0</v>
      </c>
      <c r="AC41" s="18">
        <v>0</v>
      </c>
      <c r="AD41" s="18">
        <v>1097856.93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3285142487.8902445</v>
      </c>
      <c r="AK41" s="18">
        <v>0</v>
      </c>
      <c r="AL41" s="18">
        <v>40666398.159999996</v>
      </c>
      <c r="AM41" s="18">
        <v>0</v>
      </c>
      <c r="AN41" s="18">
        <v>236430308.63999844</v>
      </c>
      <c r="AO41" s="18">
        <v>0</v>
      </c>
      <c r="AP41" s="18">
        <v>2084069278.1999681</v>
      </c>
      <c r="AQ41" s="18">
        <v>0</v>
      </c>
      <c r="AR41" s="18">
        <v>0</v>
      </c>
      <c r="AS41" s="18">
        <v>0</v>
      </c>
      <c r="AT41" s="18">
        <v>8502128.0999999959</v>
      </c>
      <c r="AU41" s="18">
        <v>0</v>
      </c>
      <c r="AV41" s="18">
        <v>6548527.7099951906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4088871.4100000146</v>
      </c>
      <c r="BC41" s="18">
        <v>0</v>
      </c>
      <c r="BD41" s="18">
        <v>7125982.290000164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3642595.87</v>
      </c>
      <c r="BK41" s="18">
        <v>0</v>
      </c>
      <c r="BL41" s="18">
        <v>10183516.870000001</v>
      </c>
      <c r="BM41" s="18">
        <v>0</v>
      </c>
      <c r="BN41" s="18">
        <v>47670.04</v>
      </c>
      <c r="BO41" s="18">
        <v>0</v>
      </c>
      <c r="BP41" s="18">
        <v>1546721.67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39340.739999999962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383729.2699999999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954390910.369964</v>
      </c>
      <c r="CK41" s="18">
        <v>0</v>
      </c>
      <c r="CL41" s="18">
        <v>49138206.509998947</v>
      </c>
      <c r="CM41" s="18">
        <v>0</v>
      </c>
      <c r="CN41" s="18">
        <v>18601357.170001306</v>
      </c>
      <c r="CO41" s="18">
        <v>0</v>
      </c>
      <c r="CP41" s="18">
        <v>0</v>
      </c>
      <c r="CQ41" s="18">
        <v>0</v>
      </c>
      <c r="CR41" s="18">
        <v>391529386.22999519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951677853.27996087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8496.2599999993745</v>
      </c>
      <c r="DU41" s="18">
        <v>0</v>
      </c>
      <c r="DV41" s="18">
        <v>0</v>
      </c>
      <c r="DW41" s="18">
        <v>0</v>
      </c>
      <c r="DX41" s="18">
        <v>317238512.36977106</v>
      </c>
      <c r="DY41" s="18">
        <v>0</v>
      </c>
      <c r="DZ41" s="18">
        <v>0</v>
      </c>
      <c r="EA41" s="18">
        <v>0</v>
      </c>
      <c r="EB41" s="18">
        <v>90797228.279999852</v>
      </c>
      <c r="EC41" s="18">
        <v>0</v>
      </c>
      <c r="ED41" s="18">
        <v>0</v>
      </c>
      <c r="EE41" s="18">
        <v>0</v>
      </c>
      <c r="EF41" s="18">
        <v>877725.4700000002</v>
      </c>
      <c r="EG41" s="18">
        <v>0</v>
      </c>
      <c r="EH41" s="18">
        <v>75966203.059999809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39340.739999999962</v>
      </c>
      <c r="EO41" s="18">
        <v>0</v>
      </c>
      <c r="EP41" s="18">
        <v>0</v>
      </c>
      <c r="EQ41" s="18">
        <v>0</v>
      </c>
      <c r="ER41" s="18">
        <v>2180751.56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41725125.590000004</v>
      </c>
      <c r="EY41" s="18">
        <v>0</v>
      </c>
      <c r="EZ41" s="18">
        <v>1365645737.4300029</v>
      </c>
      <c r="FA41" s="18">
        <v>0</v>
      </c>
      <c r="FB41" s="18">
        <v>4053870.89</v>
      </c>
      <c r="FC41" s="18">
        <v>0</v>
      </c>
      <c r="FD41" s="18">
        <v>315675409.06999993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6723207.0199999996</v>
      </c>
      <c r="FK41" s="18">
        <v>0</v>
      </c>
      <c r="FL41" s="18">
        <v>102609173.30999997</v>
      </c>
      <c r="FM41" s="18">
        <v>0</v>
      </c>
      <c r="FN41" s="18">
        <v>0</v>
      </c>
      <c r="FO41" s="18">
        <v>0</v>
      </c>
      <c r="FP41" s="19">
        <v>287542335.06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281643994.94</v>
      </c>
      <c r="FW41" s="19">
        <v>0</v>
      </c>
      <c r="FX41" s="18">
        <v>0</v>
      </c>
      <c r="FY41" s="18">
        <v>0</v>
      </c>
      <c r="FZ41" s="18">
        <v>281643994.94</v>
      </c>
      <c r="GA41" s="18">
        <v>0</v>
      </c>
      <c r="GB41" s="19">
        <v>5898340.1200000001</v>
      </c>
      <c r="GC41" s="19">
        <v>0</v>
      </c>
      <c r="GD41" s="18">
        <v>0</v>
      </c>
      <c r="GE41" s="18">
        <v>0</v>
      </c>
      <c r="GF41" s="18">
        <v>5898340.1200000001</v>
      </c>
      <c r="GG41" s="18">
        <v>0</v>
      </c>
      <c r="GH41" s="18">
        <v>226393.94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10930171966.089901</v>
      </c>
      <c r="HW41" s="18">
        <v>0</v>
      </c>
      <c r="HX41" s="19">
        <v>10930171966.089901</v>
      </c>
    </row>
    <row r="42" spans="1:232" ht="12.75" customHeight="1">
      <c r="A42" s="55" t="s">
        <v>217</v>
      </c>
      <c r="B42" s="17">
        <v>1049</v>
      </c>
      <c r="C42" s="56" t="s">
        <v>147</v>
      </c>
      <c r="D42" s="19">
        <v>10243623.869999941</v>
      </c>
      <c r="E42" s="19">
        <v>0</v>
      </c>
      <c r="F42" s="18">
        <v>5747968.1299999533</v>
      </c>
      <c r="G42" s="18">
        <v>0</v>
      </c>
      <c r="H42" s="18">
        <v>0</v>
      </c>
      <c r="I42" s="18">
        <v>0</v>
      </c>
      <c r="J42" s="18">
        <v>4495655.7399999872</v>
      </c>
      <c r="K42" s="18">
        <v>0</v>
      </c>
      <c r="L42" s="18">
        <v>86.02</v>
      </c>
      <c r="M42" s="18">
        <v>0</v>
      </c>
      <c r="N42" s="18">
        <v>54002746.06999889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16694901.969999999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1280905656.1670887</v>
      </c>
      <c r="AK42" s="18">
        <v>0</v>
      </c>
      <c r="AL42" s="18">
        <v>58670437.989999846</v>
      </c>
      <c r="AM42" s="18">
        <v>0</v>
      </c>
      <c r="AN42" s="18">
        <v>270021723.60019314</v>
      </c>
      <c r="AO42" s="18">
        <v>0</v>
      </c>
      <c r="AP42" s="18">
        <v>883165416.14997208</v>
      </c>
      <c r="AQ42" s="18">
        <v>0</v>
      </c>
      <c r="AR42" s="18">
        <v>0</v>
      </c>
      <c r="AS42" s="18">
        <v>0</v>
      </c>
      <c r="AT42" s="18">
        <v>534251.53</v>
      </c>
      <c r="AU42" s="18">
        <v>0</v>
      </c>
      <c r="AV42" s="18">
        <v>1947507.2399999991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1263406.279999997</v>
      </c>
      <c r="BC42" s="18">
        <v>0</v>
      </c>
      <c r="BD42" s="18">
        <v>1346171.6100000029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1570380.1900000002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46141.77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49150938.760000341</v>
      </c>
      <c r="CK42" s="18">
        <v>0</v>
      </c>
      <c r="CL42" s="18">
        <v>838897.01000000292</v>
      </c>
      <c r="CM42" s="18">
        <v>0</v>
      </c>
      <c r="CN42" s="18">
        <v>728879.47000000346</v>
      </c>
      <c r="CO42" s="18">
        <v>0</v>
      </c>
      <c r="CP42" s="18">
        <v>0</v>
      </c>
      <c r="CQ42" s="18">
        <v>0</v>
      </c>
      <c r="CR42" s="18">
        <v>729768.36000000336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21185444.689993188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83627599.270003945</v>
      </c>
      <c r="DY42" s="18">
        <v>0</v>
      </c>
      <c r="DZ42" s="18">
        <v>0</v>
      </c>
      <c r="EA42" s="18">
        <v>0</v>
      </c>
      <c r="EB42" s="18">
        <v>880010.35000000137</v>
      </c>
      <c r="EC42" s="18">
        <v>0</v>
      </c>
      <c r="ED42" s="18">
        <v>0</v>
      </c>
      <c r="EE42" s="18">
        <v>0</v>
      </c>
      <c r="EF42" s="18">
        <v>313.37</v>
      </c>
      <c r="EG42" s="18">
        <v>0</v>
      </c>
      <c r="EH42" s="18">
        <v>849783.2400000015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-269.29000000000002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966474.63000000012</v>
      </c>
      <c r="EY42" s="18">
        <v>0</v>
      </c>
      <c r="EZ42" s="18">
        <v>161622956.03999996</v>
      </c>
      <c r="FA42" s="18">
        <v>0</v>
      </c>
      <c r="FB42" s="18">
        <v>0</v>
      </c>
      <c r="FC42" s="18">
        <v>0</v>
      </c>
      <c r="FD42" s="18">
        <v>6870897.0600000033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116050.02</v>
      </c>
      <c r="FM42" s="18">
        <v>0</v>
      </c>
      <c r="FN42" s="18">
        <v>0</v>
      </c>
      <c r="FO42" s="18">
        <v>0</v>
      </c>
      <c r="FP42" s="19">
        <v>91669999.370000094</v>
      </c>
      <c r="FQ42" s="19">
        <v>0</v>
      </c>
      <c r="FR42" s="18">
        <v>0</v>
      </c>
      <c r="FS42" s="18">
        <v>0</v>
      </c>
      <c r="FT42" s="18">
        <v>3674023</v>
      </c>
      <c r="FU42" s="18">
        <v>0</v>
      </c>
      <c r="FV42" s="19">
        <v>87995976.370000094</v>
      </c>
      <c r="FW42" s="19">
        <v>0</v>
      </c>
      <c r="FX42" s="18">
        <v>1117376.6300000004</v>
      </c>
      <c r="FY42" s="18">
        <v>0</v>
      </c>
      <c r="FZ42" s="18">
        <v>86878599.740000099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6727888.7499999823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3006378081.55725</v>
      </c>
      <c r="HW42" s="18">
        <v>0</v>
      </c>
      <c r="HX42" s="19">
        <v>3006378081.55725</v>
      </c>
    </row>
    <row r="43" spans="1:232" ht="12.75" customHeight="1">
      <c r="A43" s="55" t="s">
        <v>219</v>
      </c>
      <c r="B43" s="17">
        <v>1051</v>
      </c>
      <c r="C43" s="56" t="s">
        <v>147</v>
      </c>
      <c r="D43" s="19">
        <v>-1509612.84</v>
      </c>
      <c r="E43" s="19">
        <v>0</v>
      </c>
      <c r="F43" s="18">
        <v>-60323.61</v>
      </c>
      <c r="G43" s="18">
        <v>0</v>
      </c>
      <c r="H43" s="18">
        <v>-1449289.23</v>
      </c>
      <c r="I43" s="18">
        <v>0</v>
      </c>
      <c r="J43" s="18">
        <v>0</v>
      </c>
      <c r="K43" s="18">
        <v>0</v>
      </c>
      <c r="L43" s="18">
        <v>-171.39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-1006276.71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-153964.91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-3901.2599999999998</v>
      </c>
      <c r="AO43" s="18">
        <v>0</v>
      </c>
      <c r="AP43" s="18">
        <v>-139272.04</v>
      </c>
      <c r="AQ43" s="18">
        <v>0</v>
      </c>
      <c r="AR43" s="18">
        <v>-170.95</v>
      </c>
      <c r="AS43" s="18">
        <v>0</v>
      </c>
      <c r="AT43" s="18">
        <v>-63297.789999999994</v>
      </c>
      <c r="AU43" s="18">
        <v>0</v>
      </c>
      <c r="AV43" s="18">
        <v>-201958.57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-204.24</v>
      </c>
      <c r="BC43" s="18">
        <v>0</v>
      </c>
      <c r="BD43" s="18">
        <v>-371897.05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-3025067.72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-47367.08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-3947.4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-1692073.8</v>
      </c>
      <c r="CK43" s="18">
        <v>0</v>
      </c>
      <c r="CL43" s="18">
        <v>-346243.39999999997</v>
      </c>
      <c r="CM43" s="18">
        <v>0</v>
      </c>
      <c r="CN43" s="18">
        <v>-942.71</v>
      </c>
      <c r="CO43" s="18">
        <v>0</v>
      </c>
      <c r="CP43" s="18">
        <v>0</v>
      </c>
      <c r="CQ43" s="18">
        <v>0</v>
      </c>
      <c r="CR43" s="18">
        <v>-942.71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139458.06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-1499.57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-28.240000000000002</v>
      </c>
      <c r="DU43" s="18">
        <v>0</v>
      </c>
      <c r="DV43" s="18">
        <v>0</v>
      </c>
      <c r="DW43" s="18">
        <v>0</v>
      </c>
      <c r="DX43" s="18">
        <v>-105.88999999999999</v>
      </c>
      <c r="DY43" s="18">
        <v>0</v>
      </c>
      <c r="DZ43" s="18">
        <v>0</v>
      </c>
      <c r="EA43" s="18">
        <v>0</v>
      </c>
      <c r="EB43" s="18">
        <v>-1204483.49</v>
      </c>
      <c r="EC43" s="18">
        <v>0</v>
      </c>
      <c r="ED43" s="18">
        <v>0</v>
      </c>
      <c r="EE43" s="18">
        <v>0</v>
      </c>
      <c r="EF43" s="18">
        <v>-161541.48000000001</v>
      </c>
      <c r="EG43" s="18">
        <v>0</v>
      </c>
      <c r="EH43" s="18">
        <v>-5191.84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-9800705.0200000014</v>
      </c>
      <c r="HW43" s="18">
        <v>0</v>
      </c>
      <c r="HX43" s="19">
        <v>-9800705.0200000014</v>
      </c>
    </row>
    <row r="44" spans="1:232" ht="12.75" customHeight="1">
      <c r="A44" s="55" t="s">
        <v>221</v>
      </c>
      <c r="B44" s="17">
        <v>1052</v>
      </c>
      <c r="C44" s="56" t="s">
        <v>147</v>
      </c>
      <c r="D44" s="19">
        <v>912702.00999999978</v>
      </c>
      <c r="E44" s="19">
        <v>0</v>
      </c>
      <c r="F44" s="18">
        <v>79363.049999999974</v>
      </c>
      <c r="G44" s="18">
        <v>0</v>
      </c>
      <c r="H44" s="18">
        <v>0</v>
      </c>
      <c r="I44" s="18">
        <v>0</v>
      </c>
      <c r="J44" s="18">
        <v>833338.95999999985</v>
      </c>
      <c r="K44" s="18">
        <v>0</v>
      </c>
      <c r="L44" s="18">
        <v>38509.479999999996</v>
      </c>
      <c r="M44" s="18">
        <v>0</v>
      </c>
      <c r="N44" s="18">
        <v>1678208.3000000012</v>
      </c>
      <c r="O44" s="18">
        <v>0</v>
      </c>
      <c r="P44" s="18">
        <v>0</v>
      </c>
      <c r="Q44" s="18">
        <v>0</v>
      </c>
      <c r="R44" s="18">
        <v>8538490.0799999982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5112211.0899999989</v>
      </c>
      <c r="AA44" s="18">
        <v>0</v>
      </c>
      <c r="AB44" s="18">
        <v>0</v>
      </c>
      <c r="AC44" s="18">
        <v>0</v>
      </c>
      <c r="AD44" s="18">
        <v>276073.5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3709123.2799999942</v>
      </c>
      <c r="AO44" s="18">
        <v>0</v>
      </c>
      <c r="AP44" s="18">
        <v>16607193.530000269</v>
      </c>
      <c r="AQ44" s="18">
        <v>0</v>
      </c>
      <c r="AR44" s="18">
        <v>0</v>
      </c>
      <c r="AS44" s="18">
        <v>0</v>
      </c>
      <c r="AT44" s="18">
        <v>1894797.02</v>
      </c>
      <c r="AU44" s="18">
        <v>0</v>
      </c>
      <c r="AV44" s="18">
        <v>1753898.12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14000.980000000005</v>
      </c>
      <c r="BC44" s="18">
        <v>0</v>
      </c>
      <c r="BD44" s="18">
        <v>262646.14000000007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1996783.76</v>
      </c>
      <c r="BM44" s="18">
        <v>0</v>
      </c>
      <c r="BN44" s="18">
        <v>0</v>
      </c>
      <c r="BO44" s="18">
        <v>0</v>
      </c>
      <c r="BP44" s="18">
        <v>937298.25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1180205.5599999998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2371.1300000000006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15895923.560000006</v>
      </c>
      <c r="CK44" s="18">
        <v>0</v>
      </c>
      <c r="CL44" s="18">
        <v>248447.28999999992</v>
      </c>
      <c r="CM44" s="18">
        <v>0</v>
      </c>
      <c r="CN44" s="18">
        <v>112655.49000000002</v>
      </c>
      <c r="CO44" s="18">
        <v>0</v>
      </c>
      <c r="CP44" s="18">
        <v>0</v>
      </c>
      <c r="CQ44" s="18">
        <v>0</v>
      </c>
      <c r="CR44" s="18">
        <v>42742.140000000021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564644.13999999629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360.29999999999995</v>
      </c>
      <c r="DU44" s="18">
        <v>0</v>
      </c>
      <c r="DV44" s="18">
        <v>0</v>
      </c>
      <c r="DW44" s="18">
        <v>0</v>
      </c>
      <c r="DX44" s="18">
        <v>782413.85000000091</v>
      </c>
      <c r="DY44" s="18">
        <v>0</v>
      </c>
      <c r="DZ44" s="18">
        <v>0</v>
      </c>
      <c r="EA44" s="18">
        <v>0</v>
      </c>
      <c r="EB44" s="18">
        <v>6091820.4100000001</v>
      </c>
      <c r="EC44" s="18">
        <v>0</v>
      </c>
      <c r="ED44" s="18">
        <v>152126.26999999999</v>
      </c>
      <c r="EE44" s="18">
        <v>0</v>
      </c>
      <c r="EF44" s="18">
        <v>1167563.56</v>
      </c>
      <c r="EG44" s="18">
        <v>0</v>
      </c>
      <c r="EH44" s="18">
        <v>59638.67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1182062.1300000001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1182062.1300000001</v>
      </c>
      <c r="FW44" s="19">
        <v>0</v>
      </c>
      <c r="FX44" s="18">
        <v>91103.2</v>
      </c>
      <c r="FY44" s="18">
        <v>0</v>
      </c>
      <c r="FZ44" s="18">
        <v>1090958.9300000002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1132852.2100000058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72347762.250000268</v>
      </c>
      <c r="HW44" s="18">
        <v>0</v>
      </c>
      <c r="HX44" s="19">
        <v>72347762.250000268</v>
      </c>
    </row>
    <row r="45" spans="1:232" ht="12.75" customHeight="1">
      <c r="A45" s="55" t="s">
        <v>223</v>
      </c>
      <c r="B45" s="17">
        <v>1053</v>
      </c>
      <c r="C45" s="56" t="s">
        <v>147</v>
      </c>
      <c r="D45" s="19">
        <v>10864485.75</v>
      </c>
      <c r="E45" s="19">
        <v>0</v>
      </c>
      <c r="F45" s="18">
        <v>10864485.75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238182249.56999999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10271003943.200001</v>
      </c>
      <c r="AK45" s="18">
        <v>0</v>
      </c>
      <c r="AL45" s="18">
        <v>4457316.6700010002</v>
      </c>
      <c r="AM45" s="18">
        <v>0</v>
      </c>
      <c r="AN45" s="18">
        <v>203802262.19999999</v>
      </c>
      <c r="AO45" s="18">
        <v>0</v>
      </c>
      <c r="AP45" s="18">
        <v>3505207435.1900001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7987195.9450000003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92693.87</v>
      </c>
      <c r="BC45" s="18">
        <v>0</v>
      </c>
      <c r="BD45" s="18">
        <v>1430545.3900000001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1662103.3200030001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83304895.669999987</v>
      </c>
      <c r="CK45" s="18">
        <v>0</v>
      </c>
      <c r="CL45" s="18">
        <v>435500.37000000005</v>
      </c>
      <c r="CM45" s="18">
        <v>0</v>
      </c>
      <c r="CN45" s="18">
        <v>1302972.8099999998</v>
      </c>
      <c r="CO45" s="18">
        <v>0</v>
      </c>
      <c r="CP45" s="18">
        <v>0</v>
      </c>
      <c r="CQ45" s="18">
        <v>0</v>
      </c>
      <c r="CR45" s="18">
        <v>618861.66999999993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510752330.9799999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435500.37</v>
      </c>
      <c r="DU45" s="18">
        <v>0</v>
      </c>
      <c r="DV45" s="18">
        <v>0</v>
      </c>
      <c r="DW45" s="18">
        <v>0</v>
      </c>
      <c r="DX45" s="18">
        <v>507121481.41000003</v>
      </c>
      <c r="DY45" s="18">
        <v>0</v>
      </c>
      <c r="DZ45" s="18">
        <v>0</v>
      </c>
      <c r="EA45" s="18">
        <v>0</v>
      </c>
      <c r="EB45" s="18">
        <v>42240.05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8474.8299999999981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352544787.99000001</v>
      </c>
      <c r="FQ45" s="19">
        <v>0</v>
      </c>
      <c r="FR45" s="18">
        <v>0</v>
      </c>
      <c r="FS45" s="18">
        <v>0</v>
      </c>
      <c r="FT45" s="18">
        <v>44656818.25</v>
      </c>
      <c r="FU45" s="18">
        <v>0</v>
      </c>
      <c r="FV45" s="19">
        <v>307887969.74000001</v>
      </c>
      <c r="FW45" s="19">
        <v>0</v>
      </c>
      <c r="FX45" s="18">
        <v>644848.82000000007</v>
      </c>
      <c r="FY45" s="18">
        <v>0</v>
      </c>
      <c r="FZ45" s="18">
        <v>307243120.92000002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141307888.23499998</v>
      </c>
      <c r="GI45" s="18">
        <v>0</v>
      </c>
      <c r="GJ45" s="18">
        <v>0</v>
      </c>
      <c r="GK45" s="18">
        <v>0</v>
      </c>
      <c r="GL45" s="18">
        <v>140290.11000000002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15842705455.600008</v>
      </c>
      <c r="HW45" s="18">
        <v>0</v>
      </c>
      <c r="HX45" s="19">
        <v>15842705455.600008</v>
      </c>
    </row>
    <row r="46" spans="1:232" ht="12.75" customHeight="1">
      <c r="A46" s="55" t="s">
        <v>225</v>
      </c>
      <c r="B46" s="17">
        <v>1055</v>
      </c>
      <c r="C46" s="56" t="s">
        <v>147</v>
      </c>
      <c r="D46" s="19">
        <v>-40954.04</v>
      </c>
      <c r="E46" s="19">
        <v>0</v>
      </c>
      <c r="F46" s="18">
        <v>-15079.24</v>
      </c>
      <c r="G46" s="18">
        <v>0</v>
      </c>
      <c r="H46" s="18">
        <v>-25874.799999999999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194.18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-374109.28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-574648.03</v>
      </c>
      <c r="AO46" s="18">
        <v>0</v>
      </c>
      <c r="AP46" s="18">
        <v>-3524843.51</v>
      </c>
      <c r="AQ46" s="18">
        <v>0</v>
      </c>
      <c r="AR46" s="18">
        <v>0</v>
      </c>
      <c r="AS46" s="18">
        <v>0</v>
      </c>
      <c r="AT46" s="18">
        <v>-30818.51</v>
      </c>
      <c r="AU46" s="18">
        <v>0</v>
      </c>
      <c r="AV46" s="18">
        <v>-50358.63</v>
      </c>
      <c r="AW46" s="18">
        <v>0</v>
      </c>
      <c r="AX46" s="18">
        <v>-158.19</v>
      </c>
      <c r="AY46" s="18">
        <v>0</v>
      </c>
      <c r="AZ46" s="18">
        <v>-1370.24</v>
      </c>
      <c r="BA46" s="18">
        <v>0</v>
      </c>
      <c r="BB46" s="18">
        <v>-8613.7900000000009</v>
      </c>
      <c r="BC46" s="18">
        <v>0</v>
      </c>
      <c r="BD46" s="18">
        <v>-18418.509999999998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-3703639.16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-781.6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-349825.93</v>
      </c>
      <c r="CK46" s="18">
        <v>0</v>
      </c>
      <c r="CL46" s="18">
        <v>-5965.6</v>
      </c>
      <c r="CM46" s="18">
        <v>0</v>
      </c>
      <c r="CN46" s="18">
        <v>-16267.77</v>
      </c>
      <c r="CO46" s="18">
        <v>0</v>
      </c>
      <c r="CP46" s="18">
        <v>0</v>
      </c>
      <c r="CQ46" s="18">
        <v>0</v>
      </c>
      <c r="CR46" s="18">
        <v>-5422.59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-23660.45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-63043.32</v>
      </c>
      <c r="DY46" s="18">
        <v>0</v>
      </c>
      <c r="DZ46" s="18">
        <v>0</v>
      </c>
      <c r="EA46" s="18">
        <v>0</v>
      </c>
      <c r="EB46" s="18">
        <v>-4635.87</v>
      </c>
      <c r="EC46" s="18">
        <v>0</v>
      </c>
      <c r="ED46" s="18">
        <v>0</v>
      </c>
      <c r="EE46" s="18">
        <v>0</v>
      </c>
      <c r="EF46" s="18">
        <v>-263829.74</v>
      </c>
      <c r="EG46" s="18">
        <v>0</v>
      </c>
      <c r="EH46" s="18">
        <v>-53383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-51522.69</v>
      </c>
      <c r="FA46" s="18">
        <v>0</v>
      </c>
      <c r="FB46" s="18">
        <v>0</v>
      </c>
      <c r="FC46" s="18">
        <v>0</v>
      </c>
      <c r="FD46" s="18">
        <v>-565.19000000000005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-1357075.640000002</v>
      </c>
      <c r="FQ46" s="19">
        <v>0</v>
      </c>
      <c r="FR46" s="18">
        <v>-32032.79</v>
      </c>
      <c r="FS46" s="18">
        <v>0</v>
      </c>
      <c r="FT46" s="18">
        <v>0</v>
      </c>
      <c r="FU46" s="18">
        <v>0</v>
      </c>
      <c r="FV46" s="19">
        <v>-1079239.850000001</v>
      </c>
      <c r="FW46" s="19">
        <v>0</v>
      </c>
      <c r="FX46" s="18">
        <v>-12278.0000000009</v>
      </c>
      <c r="FY46" s="18">
        <v>0</v>
      </c>
      <c r="FZ46" s="18">
        <v>-1066961.8500000001</v>
      </c>
      <c r="GA46" s="18">
        <v>0</v>
      </c>
      <c r="GB46" s="19">
        <v>-245803.00000000099</v>
      </c>
      <c r="GC46" s="19">
        <v>0</v>
      </c>
      <c r="GD46" s="18">
        <v>0</v>
      </c>
      <c r="GE46" s="18">
        <v>0</v>
      </c>
      <c r="GF46" s="18">
        <v>-245803.00000000099</v>
      </c>
      <c r="GG46" s="18">
        <v>0</v>
      </c>
      <c r="GH46" s="18">
        <v>-508.98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-10524226.080000004</v>
      </c>
      <c r="HW46" s="18">
        <v>0</v>
      </c>
      <c r="HX46" s="19">
        <v>-10524226.080000004</v>
      </c>
    </row>
    <row r="47" spans="1:232" ht="12.75" customHeight="1">
      <c r="A47" s="55" t="s">
        <v>227</v>
      </c>
      <c r="B47" s="17">
        <v>1056</v>
      </c>
      <c r="C47" s="56" t="s">
        <v>147</v>
      </c>
      <c r="D47" s="19">
        <v>106874.75999999969</v>
      </c>
      <c r="E47" s="19">
        <v>0</v>
      </c>
      <c r="F47" s="18">
        <v>0</v>
      </c>
      <c r="G47" s="18">
        <v>0</v>
      </c>
      <c r="H47" s="18">
        <v>68407.759999999689</v>
      </c>
      <c r="I47" s="18">
        <v>0</v>
      </c>
      <c r="J47" s="18">
        <v>38467</v>
      </c>
      <c r="K47" s="18">
        <v>0</v>
      </c>
      <c r="L47" s="18">
        <v>0</v>
      </c>
      <c r="M47" s="18">
        <v>0</v>
      </c>
      <c r="N47" s="18">
        <v>5741685.1400000006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2654955255.6898656</v>
      </c>
      <c r="AK47" s="18">
        <v>0</v>
      </c>
      <c r="AL47" s="18">
        <v>5433645.0300000003</v>
      </c>
      <c r="AM47" s="18">
        <v>0</v>
      </c>
      <c r="AN47" s="18">
        <v>4360675.2100000614</v>
      </c>
      <c r="AO47" s="18">
        <v>0</v>
      </c>
      <c r="AP47" s="18">
        <v>3265700.4699999988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7897.76</v>
      </c>
      <c r="BC47" s="18">
        <v>0</v>
      </c>
      <c r="BD47" s="18">
        <v>15707.199999999997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1319965.0900000001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95850</v>
      </c>
      <c r="CK47" s="18">
        <v>0</v>
      </c>
      <c r="CL47" s="18">
        <v>8052.5299999999888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3102.530000000002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4243491.7299999995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40527786.239998281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154671.77999999991</v>
      </c>
      <c r="FO47" s="18">
        <v>0</v>
      </c>
      <c r="FP47" s="19">
        <v>-100866.16999999993</v>
      </c>
      <c r="FQ47" s="19">
        <v>0</v>
      </c>
      <c r="FR47" s="18">
        <v>0</v>
      </c>
      <c r="FS47" s="18">
        <v>0</v>
      </c>
      <c r="FT47" s="18">
        <v>378272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-479138.16999999993</v>
      </c>
      <c r="GC47" s="19">
        <v>0</v>
      </c>
      <c r="GD47" s="18">
        <v>0</v>
      </c>
      <c r="GE47" s="18">
        <v>0</v>
      </c>
      <c r="GF47" s="18">
        <v>-479138.16999999993</v>
      </c>
      <c r="GG47" s="18">
        <v>0</v>
      </c>
      <c r="GH47" s="18">
        <v>48766983.709995948</v>
      </c>
      <c r="GI47" s="18">
        <v>0</v>
      </c>
      <c r="GJ47" s="18">
        <v>1934015.8400000371</v>
      </c>
      <c r="GK47" s="18">
        <v>0</v>
      </c>
      <c r="GL47" s="18">
        <v>27304.39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2770867798.9298601</v>
      </c>
      <c r="HW47" s="18">
        <v>0</v>
      </c>
      <c r="HX47" s="19">
        <v>2770867798.9298601</v>
      </c>
    </row>
    <row r="48" spans="1:232" ht="12.75" customHeight="1">
      <c r="A48" s="55" t="s">
        <v>229</v>
      </c>
      <c r="B48" s="17">
        <v>1057</v>
      </c>
      <c r="C48" s="56" t="s">
        <v>147</v>
      </c>
      <c r="D48" s="19">
        <v>27469827.920000054</v>
      </c>
      <c r="E48" s="19">
        <v>0</v>
      </c>
      <c r="F48" s="18">
        <v>16969059.070000056</v>
      </c>
      <c r="G48" s="18">
        <v>0</v>
      </c>
      <c r="H48" s="18">
        <v>6664745.5999999931</v>
      </c>
      <c r="I48" s="18">
        <v>0</v>
      </c>
      <c r="J48" s="18">
        <v>3836023.2500000051</v>
      </c>
      <c r="K48" s="18">
        <v>0</v>
      </c>
      <c r="L48" s="18">
        <v>93640.710000000152</v>
      </c>
      <c r="M48" s="18">
        <v>0</v>
      </c>
      <c r="N48" s="18">
        <v>19348731.299999978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1072961.9999999995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11446973.869999999</v>
      </c>
      <c r="AO48" s="18">
        <v>0</v>
      </c>
      <c r="AP48" s="18">
        <v>138626333.76000002</v>
      </c>
      <c r="AQ48" s="18">
        <v>0</v>
      </c>
      <c r="AR48" s="18">
        <v>0</v>
      </c>
      <c r="AS48" s="18">
        <v>0</v>
      </c>
      <c r="AT48" s="18">
        <v>30655211.369999811</v>
      </c>
      <c r="AU48" s="18">
        <v>0</v>
      </c>
      <c r="AV48" s="18">
        <v>6438331.0099999923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722592.75000004226</v>
      </c>
      <c r="BC48" s="18">
        <v>0</v>
      </c>
      <c r="BD48" s="18">
        <v>2673552.5400000028</v>
      </c>
      <c r="BE48" s="18">
        <v>0</v>
      </c>
      <c r="BF48" s="18">
        <v>0</v>
      </c>
      <c r="BG48" s="18">
        <v>0</v>
      </c>
      <c r="BH48" s="18">
        <v>5951.25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1549116.75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3000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2557322.1100000045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75563881.859999925</v>
      </c>
      <c r="CK48" s="18">
        <v>0</v>
      </c>
      <c r="CL48" s="18">
        <v>1186031.2600000007</v>
      </c>
      <c r="CM48" s="18">
        <v>0</v>
      </c>
      <c r="CN48" s="18">
        <v>4371142.3900000136</v>
      </c>
      <c r="CO48" s="18">
        <v>0</v>
      </c>
      <c r="CP48" s="18">
        <v>0</v>
      </c>
      <c r="CQ48" s="18">
        <v>0</v>
      </c>
      <c r="CR48" s="18">
        <v>667564.46000000054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16514034.450000005</v>
      </c>
      <c r="DE48" s="18">
        <v>0</v>
      </c>
      <c r="DF48" s="18">
        <v>124912.48999999999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75362813.439999938</v>
      </c>
      <c r="DY48" s="18">
        <v>0</v>
      </c>
      <c r="DZ48" s="18">
        <v>0</v>
      </c>
      <c r="EA48" s="18">
        <v>0</v>
      </c>
      <c r="EB48" s="18">
        <v>83099921.779999942</v>
      </c>
      <c r="EC48" s="18">
        <v>0</v>
      </c>
      <c r="ED48" s="18">
        <v>75360.009999999995</v>
      </c>
      <c r="EE48" s="18">
        <v>0</v>
      </c>
      <c r="EF48" s="18">
        <v>796776.63</v>
      </c>
      <c r="EG48" s="18">
        <v>0</v>
      </c>
      <c r="EH48" s="18">
        <v>18940414.550000083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210226.71000000002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519576627.36999971</v>
      </c>
      <c r="HW48" s="18">
        <v>0</v>
      </c>
      <c r="HX48" s="19">
        <v>519576627.36999971</v>
      </c>
    </row>
    <row r="49" spans="1:232" ht="12.75" customHeight="1">
      <c r="A49" s="55" t="s">
        <v>231</v>
      </c>
      <c r="B49" s="17">
        <v>1058</v>
      </c>
      <c r="C49" s="56" t="s">
        <v>147</v>
      </c>
      <c r="D49" s="19">
        <v>7400334.7300000004</v>
      </c>
      <c r="E49" s="19">
        <v>0</v>
      </c>
      <c r="F49" s="18">
        <v>800503.24</v>
      </c>
      <c r="G49" s="18">
        <v>0</v>
      </c>
      <c r="H49" s="18">
        <v>6599831.4900000002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42371741.090000004</v>
      </c>
      <c r="O49" s="18">
        <v>0</v>
      </c>
      <c r="P49" s="18">
        <v>0</v>
      </c>
      <c r="Q49" s="18">
        <v>0</v>
      </c>
      <c r="R49" s="18">
        <v>23695670.199999999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1205963.73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94660870.469999999</v>
      </c>
      <c r="AQ49" s="18">
        <v>0</v>
      </c>
      <c r="AR49" s="18">
        <v>0</v>
      </c>
      <c r="AS49" s="18">
        <v>0</v>
      </c>
      <c r="AT49" s="18">
        <v>5245150.37</v>
      </c>
      <c r="AU49" s="18">
        <v>0</v>
      </c>
      <c r="AV49" s="18">
        <v>7143537.8600000003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51917498.75</v>
      </c>
      <c r="BC49" s="18">
        <v>0</v>
      </c>
      <c r="BD49" s="18">
        <v>5431870.1700000009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1663853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54497189.619999997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4467638.2300000004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5091660.46</v>
      </c>
      <c r="CK49" s="18">
        <v>0</v>
      </c>
      <c r="CL49" s="18">
        <v>939579</v>
      </c>
      <c r="CM49" s="18">
        <v>0</v>
      </c>
      <c r="CN49" s="18">
        <v>700670.11</v>
      </c>
      <c r="CO49" s="18">
        <v>0</v>
      </c>
      <c r="CP49" s="18">
        <v>0</v>
      </c>
      <c r="CQ49" s="18">
        <v>0</v>
      </c>
      <c r="CR49" s="18">
        <v>632280.6100000001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160933746.58000001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262.97000000000003</v>
      </c>
      <c r="DU49" s="18">
        <v>0</v>
      </c>
      <c r="DV49" s="18">
        <v>50540916.460000001</v>
      </c>
      <c r="DW49" s="18">
        <v>0</v>
      </c>
      <c r="DX49" s="18">
        <v>107993470.92</v>
      </c>
      <c r="DY49" s="18">
        <v>0</v>
      </c>
      <c r="DZ49" s="18">
        <v>0</v>
      </c>
      <c r="EA49" s="18">
        <v>0</v>
      </c>
      <c r="EB49" s="18">
        <v>763510.12999999989</v>
      </c>
      <c r="EC49" s="18">
        <v>0</v>
      </c>
      <c r="ED49" s="18">
        <v>0</v>
      </c>
      <c r="EE49" s="18">
        <v>0</v>
      </c>
      <c r="EF49" s="18">
        <v>17370</v>
      </c>
      <c r="EG49" s="18">
        <v>0</v>
      </c>
      <c r="EH49" s="18">
        <v>431975716.57999998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1115261.6299999999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6642168.75</v>
      </c>
      <c r="FO49" s="18">
        <v>0</v>
      </c>
      <c r="FP49" s="19">
        <v>262519475.81999999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262519475.81999999</v>
      </c>
      <c r="FW49" s="19">
        <v>0</v>
      </c>
      <c r="FX49" s="18">
        <v>262519475.81999999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151334.41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1329718742.6500001</v>
      </c>
      <c r="HW49" s="18">
        <v>0</v>
      </c>
      <c r="HX49" s="19">
        <v>1329718742.6500001</v>
      </c>
    </row>
    <row r="50" spans="1:232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67556.53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1459534.9710794047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38347480.710000008</v>
      </c>
      <c r="DE50" s="18">
        <v>0</v>
      </c>
      <c r="DF50" s="18">
        <v>8836771.9900000002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73689712.5</v>
      </c>
      <c r="DW50" s="18">
        <v>0</v>
      </c>
      <c r="DX50" s="18">
        <v>76100.09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453146749.76000005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110633011.72000001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686256918.27107942</v>
      </c>
      <c r="HW50" s="18">
        <v>0</v>
      </c>
      <c r="HX50" s="19">
        <v>686256918.27107942</v>
      </c>
    </row>
    <row r="51" spans="1:232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  <c r="HX51" s="19">
        <v>0</v>
      </c>
    </row>
    <row r="52" spans="1:232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4260433451.5499992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1464210656.9899995</v>
      </c>
      <c r="FW52" s="19">
        <v>0</v>
      </c>
      <c r="FX52" s="18">
        <v>124276585.32084878</v>
      </c>
      <c r="FY52" s="18">
        <v>0</v>
      </c>
      <c r="FZ52" s="18">
        <v>1339934071.6691508</v>
      </c>
      <c r="GA52" s="18">
        <v>0</v>
      </c>
      <c r="GB52" s="19">
        <v>2796222794.5599995</v>
      </c>
      <c r="GC52" s="19">
        <v>0</v>
      </c>
      <c r="GD52" s="18">
        <v>650783831.63994503</v>
      </c>
      <c r="GE52" s="18">
        <v>0</v>
      </c>
      <c r="GF52" s="18">
        <v>2145438962.9200544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4260433451.5500002</v>
      </c>
      <c r="HW52" s="18">
        <v>0</v>
      </c>
      <c r="HX52" s="19">
        <v>4260433451.5500002</v>
      </c>
    </row>
    <row r="53" spans="1:232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26345369631.349197</v>
      </c>
      <c r="FQ53" s="19">
        <v>0</v>
      </c>
      <c r="FR53" s="18">
        <v>213709.23</v>
      </c>
      <c r="FS53" s="18">
        <v>0</v>
      </c>
      <c r="FT53" s="18">
        <v>949383.92999999993</v>
      </c>
      <c r="FU53" s="18">
        <v>0</v>
      </c>
      <c r="FV53" s="19">
        <v>7248790141.7626629</v>
      </c>
      <c r="FW53" s="19">
        <v>0</v>
      </c>
      <c r="FX53" s="18">
        <v>157602564.16690999</v>
      </c>
      <c r="FY53" s="18">
        <v>0</v>
      </c>
      <c r="FZ53" s="18">
        <v>7091187577.5957527</v>
      </c>
      <c r="GA53" s="18">
        <v>0</v>
      </c>
      <c r="GB53" s="19">
        <v>19095416396.426537</v>
      </c>
      <c r="GC53" s="19">
        <v>0</v>
      </c>
      <c r="GD53" s="18">
        <v>1012122928.7939996</v>
      </c>
      <c r="GE53" s="18">
        <v>0</v>
      </c>
      <c r="GF53" s="18">
        <v>18083293467.632538</v>
      </c>
      <c r="GG53" s="18">
        <v>0</v>
      </c>
      <c r="GH53" s="18">
        <v>2923434.67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26348293066.019196</v>
      </c>
      <c r="HW53" s="18">
        <v>0</v>
      </c>
      <c r="HX53" s="19">
        <v>26348293066.019196</v>
      </c>
    </row>
    <row r="54" spans="1:232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2599639.0299999714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363.48571428571427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2138891126.1969609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2141491128.7126751</v>
      </c>
      <c r="HW54" s="18">
        <v>0</v>
      </c>
      <c r="HX54" s="19">
        <v>2141491128.7126751</v>
      </c>
    </row>
    <row r="55" spans="1:232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7378713.8499999698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972412596.32999992</v>
      </c>
      <c r="FQ55" s="19">
        <v>0</v>
      </c>
      <c r="FR55" s="18">
        <v>123700.41</v>
      </c>
      <c r="FS55" s="18">
        <v>0</v>
      </c>
      <c r="FT55" s="18">
        <v>46589033.160000004</v>
      </c>
      <c r="FU55" s="18">
        <v>0</v>
      </c>
      <c r="FV55" s="19">
        <v>476127035.19999999</v>
      </c>
      <c r="FW55" s="19">
        <v>0</v>
      </c>
      <c r="FX55" s="18">
        <v>1783706.95</v>
      </c>
      <c r="FY55" s="18">
        <v>0</v>
      </c>
      <c r="FZ55" s="18">
        <v>474343328.25</v>
      </c>
      <c r="GA55" s="18">
        <v>0</v>
      </c>
      <c r="GB55" s="19">
        <v>449572827.55999994</v>
      </c>
      <c r="GC55" s="19">
        <v>0</v>
      </c>
      <c r="GD55" s="18">
        <v>62373803.840000004</v>
      </c>
      <c r="GE55" s="18">
        <v>0</v>
      </c>
      <c r="GF55" s="18">
        <v>387199023.71999997</v>
      </c>
      <c r="GG55" s="18">
        <v>0</v>
      </c>
      <c r="GH55" s="18">
        <v>187242099.55232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89621.949999999939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1167123031.6823201</v>
      </c>
      <c r="HW55" s="18">
        <v>0</v>
      </c>
      <c r="HX55" s="19">
        <v>1167123031.6823201</v>
      </c>
    </row>
    <row r="56" spans="1:232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2132247.21</v>
      </c>
      <c r="DE56" s="18">
        <v>0</v>
      </c>
      <c r="DF56" s="18">
        <v>174025.02000000002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53338278.389999993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53338278.389999993</v>
      </c>
      <c r="FW56" s="19">
        <v>0</v>
      </c>
      <c r="FX56" s="18">
        <v>0</v>
      </c>
      <c r="FY56" s="18">
        <v>0</v>
      </c>
      <c r="FZ56" s="18">
        <v>53338278.389999993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355922469.01989859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411567019.6398986</v>
      </c>
      <c r="HW56" s="18">
        <v>0</v>
      </c>
      <c r="HX56" s="19">
        <v>411567019.6398986</v>
      </c>
    </row>
    <row r="57" spans="1:232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1112578.47</v>
      </c>
      <c r="DE57" s="18">
        <v>0</v>
      </c>
      <c r="DF57" s="18">
        <v>261344.75000000009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247168339.93999898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248542263.15999898</v>
      </c>
      <c r="HW57" s="18">
        <v>0</v>
      </c>
      <c r="HX57" s="19">
        <v>248542263.15999898</v>
      </c>
    </row>
    <row r="58" spans="1:232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172348246.56999999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172348246.56999999</v>
      </c>
      <c r="HW58" s="18">
        <v>0</v>
      </c>
      <c r="HX58" s="19">
        <v>172348246.56999999</v>
      </c>
    </row>
    <row r="59" spans="1:232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174529472.2906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174529472.2906</v>
      </c>
      <c r="GC59" s="19">
        <v>0</v>
      </c>
      <c r="GD59" s="18">
        <v>0</v>
      </c>
      <c r="GE59" s="18">
        <v>0</v>
      </c>
      <c r="GF59" s="18">
        <v>174529472.2906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1E-8</v>
      </c>
      <c r="GO59" s="18">
        <v>0</v>
      </c>
      <c r="GP59" s="18">
        <v>12922848509.398899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13097377981.689497</v>
      </c>
      <c r="HW59" s="18">
        <v>0</v>
      </c>
      <c r="HX59" s="19">
        <v>13097377981.689497</v>
      </c>
    </row>
    <row r="60" spans="1:232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1943836.46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1735699439.250001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1737643275.710001</v>
      </c>
      <c r="HW60" s="18">
        <v>0</v>
      </c>
      <c r="HX60" s="19">
        <v>1737643275.710001</v>
      </c>
    </row>
    <row r="61" spans="1:232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20710.800000000003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12186694605.71999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12186715316.519989</v>
      </c>
      <c r="HW61" s="18">
        <v>0</v>
      </c>
      <c r="HX61" s="19">
        <v>12186715316.519989</v>
      </c>
    </row>
    <row r="62" spans="1:232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1437821.7400000005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37192136.039999969</v>
      </c>
      <c r="GO62" s="18">
        <v>5309597.0700000012</v>
      </c>
      <c r="GP62" s="18">
        <v>11392622144.660025</v>
      </c>
      <c r="GQ62" s="18">
        <v>424555620.63999945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11431252102.440025</v>
      </c>
      <c r="HW62" s="18">
        <v>429865217.70999944</v>
      </c>
      <c r="HX62" s="19">
        <v>11861117320.150024</v>
      </c>
    </row>
    <row r="63" spans="1:232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55602043.6499703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986884363.37990153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1042486407.0298718</v>
      </c>
      <c r="HW63" s="18">
        <v>0</v>
      </c>
      <c r="HX63" s="19">
        <v>1042486407.0298718</v>
      </c>
    </row>
    <row r="64" spans="1:232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186768383.35999998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65886800.520000011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65886800.520000011</v>
      </c>
      <c r="FW64" s="19">
        <v>0</v>
      </c>
      <c r="FX64" s="18">
        <v>2133319.379999999</v>
      </c>
      <c r="FY64" s="18">
        <v>0</v>
      </c>
      <c r="FZ64" s="18">
        <v>63753481.140000008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15448697575.640001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15701352759.520002</v>
      </c>
      <c r="HW64" s="18">
        <v>0</v>
      </c>
      <c r="HX64" s="19">
        <v>15701352759.520002</v>
      </c>
    </row>
    <row r="65" spans="1:232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7521892.4800000004</v>
      </c>
      <c r="DE65" s="18">
        <v>10978.77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291600763.83000004</v>
      </c>
      <c r="GQ65" s="18">
        <v>7662029.7599999998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299122656.31000006</v>
      </c>
      <c r="HW65" s="18">
        <v>7673008.5299999993</v>
      </c>
      <c r="HX65" s="19">
        <v>306795664.84000003</v>
      </c>
    </row>
    <row r="66" spans="1:232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123081489.48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1889843983.45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2012925472.9300001</v>
      </c>
      <c r="HW66" s="18">
        <v>0</v>
      </c>
      <c r="HX66" s="19">
        <v>2012925472.9300001</v>
      </c>
    </row>
    <row r="67" spans="1:232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47932424.140000001</v>
      </c>
      <c r="DE67" s="18">
        <v>0</v>
      </c>
      <c r="DF67" s="18">
        <v>37022401.169999994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707103299.41999996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707103299.41999996</v>
      </c>
      <c r="FW67" s="19">
        <v>0</v>
      </c>
      <c r="FX67" s="18">
        <v>220014087.98999998</v>
      </c>
      <c r="FY67" s="18">
        <v>0</v>
      </c>
      <c r="FZ67" s="18">
        <v>487089211.42999995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9865468403.149107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10657526527.879107</v>
      </c>
      <c r="HW67" s="18">
        <v>0</v>
      </c>
      <c r="HX67" s="19">
        <v>10657526527.879107</v>
      </c>
    </row>
    <row r="68" spans="1:232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23017792.756617997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428062160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428062160</v>
      </c>
      <c r="FW68" s="19">
        <v>0</v>
      </c>
      <c r="FX68" s="18">
        <v>0</v>
      </c>
      <c r="FY68" s="18">
        <v>0</v>
      </c>
      <c r="FZ68" s="18">
        <v>428062160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2880064316.1932521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3331144268.9498701</v>
      </c>
      <c r="HW68" s="18">
        <v>0</v>
      </c>
      <c r="HX68" s="19">
        <v>3331144268.9498701</v>
      </c>
    </row>
    <row r="69" spans="1:232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38064.379999999997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80217040.920000061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80217040.920000061</v>
      </c>
      <c r="FW69" s="19">
        <v>0</v>
      </c>
      <c r="FX69" s="18">
        <v>1130191.2099999997</v>
      </c>
      <c r="FY69" s="18">
        <v>0</v>
      </c>
      <c r="FZ69" s="18">
        <v>79086849.710000068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11433578975.549999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11513834080.849998</v>
      </c>
      <c r="HW69" s="18">
        <v>0</v>
      </c>
      <c r="HX69" s="19">
        <v>11513834080.849998</v>
      </c>
    </row>
    <row r="70" spans="1:232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331549345.75972402</v>
      </c>
      <c r="DE70" s="18">
        <v>0</v>
      </c>
      <c r="DF70" s="18">
        <v>25987840.530000001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2268700952.1500063</v>
      </c>
      <c r="FQ70" s="19">
        <v>0</v>
      </c>
      <c r="FR70" s="18">
        <v>7116527.6100000003</v>
      </c>
      <c r="FS70" s="18">
        <v>0</v>
      </c>
      <c r="FT70" s="18">
        <v>343793</v>
      </c>
      <c r="FU70" s="18">
        <v>0</v>
      </c>
      <c r="FV70" s="19">
        <v>318705524.49999899</v>
      </c>
      <c r="FW70" s="19">
        <v>0</v>
      </c>
      <c r="FX70" s="18">
        <v>4529971.2000000002</v>
      </c>
      <c r="FY70" s="18">
        <v>0</v>
      </c>
      <c r="FZ70" s="18">
        <v>314175553.299999</v>
      </c>
      <c r="GA70" s="18">
        <v>0</v>
      </c>
      <c r="GB70" s="19">
        <v>1942535107.0400076</v>
      </c>
      <c r="GC70" s="19">
        <v>0</v>
      </c>
      <c r="GD70" s="18">
        <v>9308158.1499999966</v>
      </c>
      <c r="GE70" s="18">
        <v>0</v>
      </c>
      <c r="GF70" s="18">
        <v>1933226948.8900075</v>
      </c>
      <c r="GG70" s="18">
        <v>0</v>
      </c>
      <c r="GH70" s="18">
        <v>4780510.4599999962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611583444.23007298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3242602093.1298032</v>
      </c>
      <c r="HW70" s="18">
        <v>0</v>
      </c>
      <c r="HX70" s="19">
        <v>3242602093.1298032</v>
      </c>
    </row>
    <row r="71" spans="1:232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607394363.60497093</v>
      </c>
      <c r="DE71" s="18">
        <v>0</v>
      </c>
      <c r="DF71" s="18">
        <v>570955161.05999732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12002254.040000005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12002254.040000005</v>
      </c>
      <c r="FW71" s="19">
        <v>0</v>
      </c>
      <c r="FX71" s="18">
        <v>957394.72000000009</v>
      </c>
      <c r="FY71" s="18">
        <v>0</v>
      </c>
      <c r="FZ71" s="18">
        <v>11044859.320000004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9502730131.4449711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10693081910.149939</v>
      </c>
      <c r="HW71" s="18">
        <v>0</v>
      </c>
      <c r="HX71" s="19">
        <v>10693081910.149939</v>
      </c>
    </row>
    <row r="72" spans="1:232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1628828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20192695932.113102</v>
      </c>
      <c r="GQ72" s="18">
        <v>77568485.879999995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20194324760.113102</v>
      </c>
      <c r="HW72" s="18">
        <v>77568485.879999995</v>
      </c>
      <c r="HX72" s="19">
        <v>20271893245.993103</v>
      </c>
    </row>
    <row r="73" spans="1:232" ht="12.75" customHeight="1">
      <c r="A73" s="57" t="s">
        <v>281</v>
      </c>
      <c r="B73" s="47">
        <v>9000</v>
      </c>
      <c r="C73" s="56" t="s">
        <v>282</v>
      </c>
      <c r="D73" s="48">
        <v>56530541009.318779</v>
      </c>
      <c r="E73" s="48">
        <v>4982429844.3226013</v>
      </c>
      <c r="F73" s="48">
        <v>12599707050.505442</v>
      </c>
      <c r="G73" s="48">
        <v>368793257.95907563</v>
      </c>
      <c r="H73" s="48">
        <v>22896990713.054329</v>
      </c>
      <c r="I73" s="48">
        <v>1378941733.3016958</v>
      </c>
      <c r="J73" s="48">
        <v>21033843245.759007</v>
      </c>
      <c r="K73" s="48">
        <v>3234694853.06183</v>
      </c>
      <c r="L73" s="48">
        <v>4128944430.6658301</v>
      </c>
      <c r="M73" s="48">
        <v>3754124.82</v>
      </c>
      <c r="N73" s="48">
        <v>11379406125.49029</v>
      </c>
      <c r="O73" s="48">
        <v>0</v>
      </c>
      <c r="P73" s="48">
        <v>108374509.5999999</v>
      </c>
      <c r="Q73" s="48">
        <v>0</v>
      </c>
      <c r="R73" s="48">
        <v>281082458.93999994</v>
      </c>
      <c r="S73" s="48">
        <v>20950533.780000001</v>
      </c>
      <c r="T73" s="48">
        <v>59924941.537040994</v>
      </c>
      <c r="U73" s="48">
        <v>0</v>
      </c>
      <c r="V73" s="48">
        <v>61791305.199999988</v>
      </c>
      <c r="W73" s="48">
        <v>0</v>
      </c>
      <c r="X73" s="48">
        <v>11235841.879999999</v>
      </c>
      <c r="Y73" s="48">
        <v>0</v>
      </c>
      <c r="Z73" s="48">
        <v>7731079467.5189676</v>
      </c>
      <c r="AA73" s="48">
        <v>180346487.48388261</v>
      </c>
      <c r="AB73" s="48">
        <v>23406376.379999999</v>
      </c>
      <c r="AC73" s="48">
        <v>0</v>
      </c>
      <c r="AD73" s="48">
        <v>3993690571.5368762</v>
      </c>
      <c r="AE73" s="48">
        <v>679252227.51539171</v>
      </c>
      <c r="AF73" s="48">
        <v>0</v>
      </c>
      <c r="AG73" s="48">
        <v>0</v>
      </c>
      <c r="AH73" s="48">
        <v>0</v>
      </c>
      <c r="AI73" s="48">
        <v>0</v>
      </c>
      <c r="AJ73" s="48">
        <v>152215127707.51349</v>
      </c>
      <c r="AK73" s="48">
        <v>15084318.74</v>
      </c>
      <c r="AL73" s="48">
        <v>2222603510.8849497</v>
      </c>
      <c r="AM73" s="48">
        <v>0</v>
      </c>
      <c r="AN73" s="48">
        <v>11360210102.70471</v>
      </c>
      <c r="AO73" s="48">
        <v>522063244.00000012</v>
      </c>
      <c r="AP73" s="48">
        <v>81255342722.202682</v>
      </c>
      <c r="AQ73" s="48">
        <v>652675965.40999997</v>
      </c>
      <c r="AR73" s="48">
        <v>126392810.18000881</v>
      </c>
      <c r="AS73" s="48">
        <v>0</v>
      </c>
      <c r="AT73" s="48">
        <v>3145537939.4911604</v>
      </c>
      <c r="AU73" s="48">
        <v>25472882.75378</v>
      </c>
      <c r="AV73" s="48">
        <v>4468397757.0824957</v>
      </c>
      <c r="AW73" s="48">
        <v>633918407.61800015</v>
      </c>
      <c r="AX73" s="48">
        <v>1122365.7099999995</v>
      </c>
      <c r="AY73" s="48">
        <v>59956.450000000004</v>
      </c>
      <c r="AZ73" s="48">
        <v>14519652</v>
      </c>
      <c r="BA73" s="48">
        <v>0</v>
      </c>
      <c r="BB73" s="48">
        <v>379483910.94391137</v>
      </c>
      <c r="BC73" s="48">
        <v>5935836.5710802209</v>
      </c>
      <c r="BD73" s="48">
        <v>2123183239.3932016</v>
      </c>
      <c r="BE73" s="48">
        <v>12640666.647545815</v>
      </c>
      <c r="BF73" s="48">
        <v>28653034.84</v>
      </c>
      <c r="BG73" s="48">
        <v>0</v>
      </c>
      <c r="BH73" s="48">
        <v>303986180.29999864</v>
      </c>
      <c r="BI73" s="48">
        <v>0</v>
      </c>
      <c r="BJ73" s="48">
        <v>1723730569.7741978</v>
      </c>
      <c r="BK73" s="48">
        <v>120572880.77</v>
      </c>
      <c r="BL73" s="48">
        <v>1454405696.7241979</v>
      </c>
      <c r="BM73" s="48">
        <v>37449262.079999998</v>
      </c>
      <c r="BN73" s="48">
        <v>76431137.109999999</v>
      </c>
      <c r="BO73" s="48">
        <v>0</v>
      </c>
      <c r="BP73" s="48">
        <v>248422227.14578477</v>
      </c>
      <c r="BQ73" s="48">
        <v>0</v>
      </c>
      <c r="BR73" s="48">
        <v>44068930.609999895</v>
      </c>
      <c r="BS73" s="48">
        <v>0</v>
      </c>
      <c r="BT73" s="48">
        <v>0</v>
      </c>
      <c r="BU73" s="48">
        <v>0</v>
      </c>
      <c r="BV73" s="48">
        <v>1953812746.4500008</v>
      </c>
      <c r="BW73" s="48">
        <v>53263215.770000003</v>
      </c>
      <c r="BX73" s="48">
        <v>49389633.459999993</v>
      </c>
      <c r="BY73" s="48">
        <v>28500</v>
      </c>
      <c r="BZ73" s="48">
        <v>391073906.49000001</v>
      </c>
      <c r="CA73" s="48">
        <v>801161291.30000007</v>
      </c>
      <c r="CB73" s="48">
        <v>241254620.0357995</v>
      </c>
      <c r="CC73" s="48">
        <v>3626052.42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21236184425.614662</v>
      </c>
      <c r="CK73" s="48">
        <v>143734362.74000001</v>
      </c>
      <c r="CL73" s="48">
        <v>1794716723.1679549</v>
      </c>
      <c r="CM73" s="48">
        <v>15264906.340000002</v>
      </c>
      <c r="CN73" s="48">
        <v>519476835.31063658</v>
      </c>
      <c r="CO73" s="48">
        <v>0</v>
      </c>
      <c r="CP73" s="48">
        <v>0</v>
      </c>
      <c r="CQ73" s="48">
        <v>0</v>
      </c>
      <c r="CR73" s="48">
        <v>676136392.33128703</v>
      </c>
      <c r="CS73" s="48">
        <v>6.24</v>
      </c>
      <c r="CT73" s="48">
        <v>0</v>
      </c>
      <c r="CU73" s="48">
        <v>0</v>
      </c>
      <c r="CV73" s="48">
        <v>0</v>
      </c>
      <c r="CW73" s="48">
        <v>0</v>
      </c>
      <c r="CX73" s="48">
        <v>139458.06</v>
      </c>
      <c r="CY73" s="48">
        <v>0</v>
      </c>
      <c r="CZ73" s="48">
        <v>229738568.81999999</v>
      </c>
      <c r="DA73" s="48">
        <v>0</v>
      </c>
      <c r="DB73" s="48">
        <v>5200593.76</v>
      </c>
      <c r="DC73" s="48">
        <v>3978.01</v>
      </c>
      <c r="DD73" s="48">
        <v>9889010903.8982506</v>
      </c>
      <c r="DE73" s="48">
        <v>156903447.44720998</v>
      </c>
      <c r="DF73" s="48">
        <v>28589015.530000001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3798003.45</v>
      </c>
      <c r="DM73" s="48">
        <v>78372.25</v>
      </c>
      <c r="DN73" s="48">
        <v>1675362363.187252</v>
      </c>
      <c r="DO73" s="48">
        <v>148423712.17000002</v>
      </c>
      <c r="DP73" s="48">
        <v>81550710.840000004</v>
      </c>
      <c r="DQ73" s="48">
        <v>317153368.54502535</v>
      </c>
      <c r="DR73" s="48">
        <v>940224.72</v>
      </c>
      <c r="DS73" s="48">
        <v>0</v>
      </c>
      <c r="DT73" s="48">
        <v>19789505.09363994</v>
      </c>
      <c r="DU73" s="48">
        <v>8555.3799999999992</v>
      </c>
      <c r="DV73" s="48">
        <v>300407269.76728505</v>
      </c>
      <c r="DW73" s="48">
        <v>100868888.61</v>
      </c>
      <c r="DX73" s="48">
        <v>3911512410.6451693</v>
      </c>
      <c r="DY73" s="48">
        <v>190050.53</v>
      </c>
      <c r="DZ73" s="48">
        <v>0</v>
      </c>
      <c r="EA73" s="48">
        <v>0</v>
      </c>
      <c r="EB73" s="48">
        <v>9801323127.353672</v>
      </c>
      <c r="EC73" s="48">
        <v>41082037.169999994</v>
      </c>
      <c r="ED73" s="48">
        <v>944648863.86238885</v>
      </c>
      <c r="EE73" s="48">
        <v>3167924.3243100001</v>
      </c>
      <c r="EF73" s="48">
        <v>7801525527.7397747</v>
      </c>
      <c r="EG73" s="48">
        <v>257827096.33944422</v>
      </c>
      <c r="EH73" s="48">
        <v>9695130618.8033791</v>
      </c>
      <c r="EI73" s="48">
        <v>34112604.868453607</v>
      </c>
      <c r="EJ73" s="48">
        <v>0</v>
      </c>
      <c r="EK73" s="48">
        <v>0</v>
      </c>
      <c r="EL73" s="48">
        <v>0</v>
      </c>
      <c r="EM73" s="48">
        <v>0</v>
      </c>
      <c r="EN73" s="48">
        <v>1383077283.6399999</v>
      </c>
      <c r="EO73" s="48">
        <v>89981.17</v>
      </c>
      <c r="EP73" s="48">
        <v>0</v>
      </c>
      <c r="EQ73" s="48">
        <v>0</v>
      </c>
      <c r="ER73" s="48">
        <v>120786386.45564997</v>
      </c>
      <c r="ES73" s="48">
        <v>0</v>
      </c>
      <c r="ET73" s="48">
        <v>0</v>
      </c>
      <c r="EU73" s="48">
        <v>0</v>
      </c>
      <c r="EV73" s="48">
        <v>147206655.78999999</v>
      </c>
      <c r="EW73" s="48">
        <v>50742118.039999999</v>
      </c>
      <c r="EX73" s="48">
        <v>1233295171.0909503</v>
      </c>
      <c r="EY73" s="48">
        <v>0</v>
      </c>
      <c r="EZ73" s="48">
        <v>37179942652.451157</v>
      </c>
      <c r="FA73" s="48">
        <v>0</v>
      </c>
      <c r="FB73" s="48">
        <v>420104411.83610004</v>
      </c>
      <c r="FC73" s="48">
        <v>0</v>
      </c>
      <c r="FD73" s="48">
        <v>10620010524.726294</v>
      </c>
      <c r="FE73" s="48">
        <v>0</v>
      </c>
      <c r="FF73" s="48">
        <v>14685190.93</v>
      </c>
      <c r="FG73" s="48">
        <v>936599.63999999897</v>
      </c>
      <c r="FH73" s="48">
        <v>2024597.99</v>
      </c>
      <c r="FI73" s="48">
        <v>0</v>
      </c>
      <c r="FJ73" s="48">
        <v>335621137.0589</v>
      </c>
      <c r="FK73" s="48">
        <v>0</v>
      </c>
      <c r="FL73" s="48">
        <v>1939719659.3712997</v>
      </c>
      <c r="FM73" s="48">
        <v>0</v>
      </c>
      <c r="FN73" s="48">
        <v>520704630.91028839</v>
      </c>
      <c r="FO73" s="48">
        <v>0.1</v>
      </c>
      <c r="FP73" s="48">
        <v>137991218721.63788</v>
      </c>
      <c r="FQ73" s="48">
        <v>286055799.48000002</v>
      </c>
      <c r="FR73" s="48">
        <v>123085565.73999694</v>
      </c>
      <c r="FS73" s="48">
        <v>3600</v>
      </c>
      <c r="FT73" s="48">
        <v>176717997.339486</v>
      </c>
      <c r="FU73" s="48">
        <v>0</v>
      </c>
      <c r="FV73" s="48">
        <v>53617024575.323448</v>
      </c>
      <c r="FW73" s="48">
        <v>0</v>
      </c>
      <c r="FX73" s="48">
        <v>7606306483.2915373</v>
      </c>
      <c r="FY73" s="48">
        <v>0</v>
      </c>
      <c r="FZ73" s="48">
        <v>46010718092.031891</v>
      </c>
      <c r="GA73" s="48">
        <v>0</v>
      </c>
      <c r="GB73" s="48">
        <v>84074390583.234924</v>
      </c>
      <c r="GC73" s="48">
        <v>286052199.48000002</v>
      </c>
      <c r="GD73" s="48">
        <v>17587800783.323162</v>
      </c>
      <c r="GE73" s="48">
        <v>51731051.299999997</v>
      </c>
      <c r="GF73" s="48">
        <v>66486589799.911774</v>
      </c>
      <c r="GG73" s="48">
        <v>234321148.18000001</v>
      </c>
      <c r="GH73" s="48">
        <v>1246409963.5804868</v>
      </c>
      <c r="GI73" s="48">
        <v>2121133.13</v>
      </c>
      <c r="GJ73" s="48">
        <v>1837779704.9700005</v>
      </c>
      <c r="GK73" s="48">
        <v>0</v>
      </c>
      <c r="GL73" s="48">
        <v>462746.35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611744858419.85876</v>
      </c>
      <c r="HW73" s="48">
        <v>10309450640.976725</v>
      </c>
      <c r="HX73" s="48">
        <v>622054309060.83533</v>
      </c>
    </row>
    <row r="74" spans="1:232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1401160175.1712832</v>
      </c>
      <c r="DE74" s="48">
        <v>10978.77</v>
      </c>
      <c r="DF74" s="48">
        <v>634400772.52999735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363.48571428571427</v>
      </c>
      <c r="FO74" s="48">
        <v>0</v>
      </c>
      <c r="FP74" s="48">
        <v>4762252854.060606</v>
      </c>
      <c r="FQ74" s="48">
        <v>0</v>
      </c>
      <c r="FR74" s="48">
        <v>7240228.0200000005</v>
      </c>
      <c r="FS74" s="48">
        <v>0</v>
      </c>
      <c r="FT74" s="48">
        <v>46932826.160000004</v>
      </c>
      <c r="FU74" s="48">
        <v>0</v>
      </c>
      <c r="FV74" s="48">
        <v>2141442392.9899991</v>
      </c>
      <c r="FW74" s="48">
        <v>0</v>
      </c>
      <c r="FX74" s="48">
        <v>230548671.44999996</v>
      </c>
      <c r="FY74" s="48">
        <v>0</v>
      </c>
      <c r="FZ74" s="48">
        <v>1910893721.539999</v>
      </c>
      <c r="GA74" s="48">
        <v>0</v>
      </c>
      <c r="GB74" s="48">
        <v>2566637406.8906078</v>
      </c>
      <c r="GC74" s="48">
        <v>0</v>
      </c>
      <c r="GD74" s="48">
        <v>71681961.989999995</v>
      </c>
      <c r="GE74" s="48">
        <v>0</v>
      </c>
      <c r="GF74" s="48">
        <v>2494955444.9006076</v>
      </c>
      <c r="GG74" s="48">
        <v>0</v>
      </c>
      <c r="GH74" s="48">
        <v>192022610.01232001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37192136.039999977</v>
      </c>
      <c r="GO74" s="48">
        <v>5309597.0700000012</v>
      </c>
      <c r="GP74" s="48">
        <v>114255432391.68619</v>
      </c>
      <c r="GQ74" s="48">
        <v>509786136.27999943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121282461302.9861</v>
      </c>
      <c r="HW74" s="48">
        <v>515106712.11999941</v>
      </c>
      <c r="HX74" s="48">
        <v>121797568015.10609</v>
      </c>
    </row>
    <row r="75" spans="1:232" ht="13.8">
      <c r="A75" s="57" t="s">
        <v>287</v>
      </c>
      <c r="B75" s="47">
        <v>9003</v>
      </c>
      <c r="C75" s="56" t="s">
        <v>288</v>
      </c>
      <c r="D75" s="48">
        <v>56530541009.318779</v>
      </c>
      <c r="E75" s="48">
        <v>4982429844.3226013</v>
      </c>
      <c r="F75" s="48">
        <v>12599707050.505442</v>
      </c>
      <c r="G75" s="48">
        <v>368793257.95907563</v>
      </c>
      <c r="H75" s="48">
        <v>22896990713.054329</v>
      </c>
      <c r="I75" s="48">
        <v>1378941733.3016958</v>
      </c>
      <c r="J75" s="48">
        <v>21033843245.759007</v>
      </c>
      <c r="K75" s="48">
        <v>3234694853.06183</v>
      </c>
      <c r="L75" s="48">
        <v>4128944430.6658301</v>
      </c>
      <c r="M75" s="48">
        <v>3754124.82</v>
      </c>
      <c r="N75" s="48">
        <v>11379406125.49029</v>
      </c>
      <c r="O75" s="48">
        <v>0</v>
      </c>
      <c r="P75" s="48">
        <v>108374509.5999999</v>
      </c>
      <c r="Q75" s="48">
        <v>0</v>
      </c>
      <c r="R75" s="48">
        <v>281082458.93999994</v>
      </c>
      <c r="S75" s="48">
        <v>20950533.780000001</v>
      </c>
      <c r="T75" s="48">
        <v>59924941.537040994</v>
      </c>
      <c r="U75" s="48">
        <v>0</v>
      </c>
      <c r="V75" s="48">
        <v>61791305.199999988</v>
      </c>
      <c r="W75" s="48">
        <v>0</v>
      </c>
      <c r="X75" s="48">
        <v>11235841.879999999</v>
      </c>
      <c r="Y75" s="48">
        <v>0</v>
      </c>
      <c r="Z75" s="48">
        <v>7731079467.5189676</v>
      </c>
      <c r="AA75" s="48">
        <v>180346487.48388261</v>
      </c>
      <c r="AB75" s="48">
        <v>23406376.379999999</v>
      </c>
      <c r="AC75" s="48">
        <v>0</v>
      </c>
      <c r="AD75" s="48">
        <v>3993690571.5368762</v>
      </c>
      <c r="AE75" s="48">
        <v>679252227.51539171</v>
      </c>
      <c r="AF75" s="48">
        <v>0</v>
      </c>
      <c r="AG75" s="48">
        <v>0</v>
      </c>
      <c r="AH75" s="48">
        <v>0</v>
      </c>
      <c r="AI75" s="48">
        <v>0</v>
      </c>
      <c r="AJ75" s="48">
        <v>152215127707.51349</v>
      </c>
      <c r="AK75" s="48">
        <v>15084318.74</v>
      </c>
      <c r="AL75" s="48">
        <v>2222603510.8849497</v>
      </c>
      <c r="AM75" s="48">
        <v>0</v>
      </c>
      <c r="AN75" s="48">
        <v>11360210102.70471</v>
      </c>
      <c r="AO75" s="48">
        <v>522063244.00000012</v>
      </c>
      <c r="AP75" s="48">
        <v>81255342722.202682</v>
      </c>
      <c r="AQ75" s="48">
        <v>652675965.40999997</v>
      </c>
      <c r="AR75" s="48">
        <v>126392810.18000881</v>
      </c>
      <c r="AS75" s="48">
        <v>0</v>
      </c>
      <c r="AT75" s="48">
        <v>3145537939.4911604</v>
      </c>
      <c r="AU75" s="48">
        <v>25472882.75378</v>
      </c>
      <c r="AV75" s="48">
        <v>4468397757.0824957</v>
      </c>
      <c r="AW75" s="48">
        <v>633918407.61800015</v>
      </c>
      <c r="AX75" s="48">
        <v>1122365.7099999995</v>
      </c>
      <c r="AY75" s="48">
        <v>59956.450000000004</v>
      </c>
      <c r="AZ75" s="48">
        <v>14519652</v>
      </c>
      <c r="BA75" s="48">
        <v>0</v>
      </c>
      <c r="BB75" s="48">
        <v>379483910.94391137</v>
      </c>
      <c r="BC75" s="48">
        <v>5935836.5710802209</v>
      </c>
      <c r="BD75" s="48">
        <v>2123183239.3932016</v>
      </c>
      <c r="BE75" s="48">
        <v>12640666.647545815</v>
      </c>
      <c r="BF75" s="48">
        <v>28653034.84</v>
      </c>
      <c r="BG75" s="48">
        <v>0</v>
      </c>
      <c r="BH75" s="48">
        <v>303986180.29999864</v>
      </c>
      <c r="BI75" s="48">
        <v>0</v>
      </c>
      <c r="BJ75" s="48">
        <v>1723730569.7741978</v>
      </c>
      <c r="BK75" s="48">
        <v>120572880.77</v>
      </c>
      <c r="BL75" s="48">
        <v>1454405696.7241979</v>
      </c>
      <c r="BM75" s="48">
        <v>37449262.079999998</v>
      </c>
      <c r="BN75" s="48">
        <v>76431137.109999999</v>
      </c>
      <c r="BO75" s="48">
        <v>0</v>
      </c>
      <c r="BP75" s="48">
        <v>248422227.14578477</v>
      </c>
      <c r="BQ75" s="48">
        <v>0</v>
      </c>
      <c r="BR75" s="48">
        <v>44068930.609999895</v>
      </c>
      <c r="BS75" s="48">
        <v>0</v>
      </c>
      <c r="BT75" s="48">
        <v>0</v>
      </c>
      <c r="BU75" s="48">
        <v>0</v>
      </c>
      <c r="BV75" s="48">
        <v>1953812746.4500008</v>
      </c>
      <c r="BW75" s="48">
        <v>53263215.770000003</v>
      </c>
      <c r="BX75" s="48">
        <v>49389633.459999993</v>
      </c>
      <c r="BY75" s="48">
        <v>28500</v>
      </c>
      <c r="BZ75" s="48">
        <v>391073906.49000001</v>
      </c>
      <c r="CA75" s="48">
        <v>801161291.30000007</v>
      </c>
      <c r="CB75" s="48">
        <v>241254620.0357995</v>
      </c>
      <c r="CC75" s="48">
        <v>3626052.42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21236184425.614662</v>
      </c>
      <c r="CK75" s="48">
        <v>143734362.74000001</v>
      </c>
      <c r="CL75" s="48">
        <v>1794716723.1679549</v>
      </c>
      <c r="CM75" s="48">
        <v>15264906.340000002</v>
      </c>
      <c r="CN75" s="48">
        <v>519476835.31063658</v>
      </c>
      <c r="CO75" s="48">
        <v>0</v>
      </c>
      <c r="CP75" s="48">
        <v>0</v>
      </c>
      <c r="CQ75" s="48">
        <v>0</v>
      </c>
      <c r="CR75" s="48">
        <v>676136392.33128703</v>
      </c>
      <c r="CS75" s="48">
        <v>6.24</v>
      </c>
      <c r="CT75" s="48">
        <v>0</v>
      </c>
      <c r="CU75" s="48">
        <v>0</v>
      </c>
      <c r="CV75" s="48">
        <v>0</v>
      </c>
      <c r="CW75" s="48">
        <v>0</v>
      </c>
      <c r="CX75" s="48">
        <v>139458.06</v>
      </c>
      <c r="CY75" s="48">
        <v>0</v>
      </c>
      <c r="CZ75" s="48">
        <v>229738568.81999999</v>
      </c>
      <c r="DA75" s="48">
        <v>0</v>
      </c>
      <c r="DB75" s="48">
        <v>5200593.76</v>
      </c>
      <c r="DC75" s="48">
        <v>3978.01</v>
      </c>
      <c r="DD75" s="48">
        <v>11290171079.069534</v>
      </c>
      <c r="DE75" s="48">
        <v>156914426.21720999</v>
      </c>
      <c r="DF75" s="48">
        <v>662989788.05999732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3798003.45</v>
      </c>
      <c r="DM75" s="48">
        <v>78372.25</v>
      </c>
      <c r="DN75" s="48">
        <v>1675362363.187252</v>
      </c>
      <c r="DO75" s="48">
        <v>148423712.17000002</v>
      </c>
      <c r="DP75" s="48">
        <v>81550710.840000004</v>
      </c>
      <c r="DQ75" s="48">
        <v>317153368.54502535</v>
      </c>
      <c r="DR75" s="48">
        <v>940224.72</v>
      </c>
      <c r="DS75" s="48">
        <v>0</v>
      </c>
      <c r="DT75" s="48">
        <v>19789505.09363994</v>
      </c>
      <c r="DU75" s="48">
        <v>8555.3799999999992</v>
      </c>
      <c r="DV75" s="48">
        <v>300407269.76728505</v>
      </c>
      <c r="DW75" s="48">
        <v>100868888.61</v>
      </c>
      <c r="DX75" s="48">
        <v>3911512410.6451693</v>
      </c>
      <c r="DY75" s="48">
        <v>190050.53</v>
      </c>
      <c r="DZ75" s="48">
        <v>0</v>
      </c>
      <c r="EA75" s="48">
        <v>0</v>
      </c>
      <c r="EB75" s="48">
        <v>9801323127.353672</v>
      </c>
      <c r="EC75" s="48">
        <v>41082037.169999994</v>
      </c>
      <c r="ED75" s="48">
        <v>944648863.86238885</v>
      </c>
      <c r="EE75" s="48">
        <v>3167924.3243100001</v>
      </c>
      <c r="EF75" s="48">
        <v>7801525527.7397747</v>
      </c>
      <c r="EG75" s="48">
        <v>257827096.33944422</v>
      </c>
      <c r="EH75" s="48">
        <v>9695130618.8033791</v>
      </c>
      <c r="EI75" s="48">
        <v>34112604.868453607</v>
      </c>
      <c r="EJ75" s="48">
        <v>0</v>
      </c>
      <c r="EK75" s="48">
        <v>0</v>
      </c>
      <c r="EL75" s="48">
        <v>0</v>
      </c>
      <c r="EM75" s="48">
        <v>0</v>
      </c>
      <c r="EN75" s="48">
        <v>1383077283.6399999</v>
      </c>
      <c r="EO75" s="48">
        <v>89981.17</v>
      </c>
      <c r="EP75" s="48">
        <v>0</v>
      </c>
      <c r="EQ75" s="48">
        <v>0</v>
      </c>
      <c r="ER75" s="48">
        <v>120786386.45564997</v>
      </c>
      <c r="ES75" s="48">
        <v>0</v>
      </c>
      <c r="ET75" s="48">
        <v>0</v>
      </c>
      <c r="EU75" s="48">
        <v>0</v>
      </c>
      <c r="EV75" s="48">
        <v>147206655.78999999</v>
      </c>
      <c r="EW75" s="48">
        <v>50742118.039999999</v>
      </c>
      <c r="EX75" s="48">
        <v>1233295171.0909503</v>
      </c>
      <c r="EY75" s="48">
        <v>0</v>
      </c>
      <c r="EZ75" s="48">
        <v>37179942652.451157</v>
      </c>
      <c r="FA75" s="48">
        <v>0</v>
      </c>
      <c r="FB75" s="48">
        <v>420104411.83610004</v>
      </c>
      <c r="FC75" s="48">
        <v>0</v>
      </c>
      <c r="FD75" s="48">
        <v>10620010524.726294</v>
      </c>
      <c r="FE75" s="48">
        <v>0</v>
      </c>
      <c r="FF75" s="48">
        <v>14685190.93</v>
      </c>
      <c r="FG75" s="48">
        <v>936599.63999999897</v>
      </c>
      <c r="FH75" s="48">
        <v>2024597.99</v>
      </c>
      <c r="FI75" s="48">
        <v>0</v>
      </c>
      <c r="FJ75" s="48">
        <v>335621137.0589</v>
      </c>
      <c r="FK75" s="48">
        <v>0</v>
      </c>
      <c r="FL75" s="48">
        <v>1939719659.3712997</v>
      </c>
      <c r="FM75" s="48">
        <v>0</v>
      </c>
      <c r="FN75" s="48">
        <v>520704994.39600265</v>
      </c>
      <c r="FO75" s="48">
        <v>0.1</v>
      </c>
      <c r="FP75" s="48">
        <v>142753471575.69849</v>
      </c>
      <c r="FQ75" s="48">
        <v>286055799.48000002</v>
      </c>
      <c r="FR75" s="48">
        <v>130325793.75999694</v>
      </c>
      <c r="FS75" s="48">
        <v>3600</v>
      </c>
      <c r="FT75" s="48">
        <v>223650823.499486</v>
      </c>
      <c r="FU75" s="48">
        <v>0</v>
      </c>
      <c r="FV75" s="48">
        <v>55758466968.313446</v>
      </c>
      <c r="FW75" s="48">
        <v>0</v>
      </c>
      <c r="FX75" s="48">
        <v>7836855154.7415371</v>
      </c>
      <c r="FY75" s="48">
        <v>0</v>
      </c>
      <c r="FZ75" s="48">
        <v>47921611813.571892</v>
      </c>
      <c r="GA75" s="48">
        <v>0</v>
      </c>
      <c r="GB75" s="48">
        <v>86641027990.125534</v>
      </c>
      <c r="GC75" s="48">
        <v>286052199.48000002</v>
      </c>
      <c r="GD75" s="48">
        <v>17659482745.313164</v>
      </c>
      <c r="GE75" s="48">
        <v>51731051.299999997</v>
      </c>
      <c r="GF75" s="48">
        <v>68981545244.812378</v>
      </c>
      <c r="GG75" s="48">
        <v>234321148.18000001</v>
      </c>
      <c r="GH75" s="48">
        <v>1438432573.5928068</v>
      </c>
      <c r="GI75" s="48">
        <v>2121133.13</v>
      </c>
      <c r="GJ75" s="48">
        <v>1837779704.9700005</v>
      </c>
      <c r="GK75" s="48">
        <v>0</v>
      </c>
      <c r="GL75" s="48">
        <v>462746.35</v>
      </c>
      <c r="GM75" s="48">
        <v>0</v>
      </c>
      <c r="GN75" s="48">
        <v>37192136.039999977</v>
      </c>
      <c r="GO75" s="48">
        <v>5309597.0700000012</v>
      </c>
      <c r="GP75" s="48">
        <v>114255432391.68619</v>
      </c>
      <c r="GQ75" s="48">
        <v>509786136.27999943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733027319722.84485</v>
      </c>
      <c r="HW75" s="48">
        <v>10824557353.096724</v>
      </c>
      <c r="HX75" s="48">
        <v>743851877075.94141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33</vt:i4>
      </vt:variant>
      <vt:variant>
        <vt:lpstr>Adlandırılmış Aralıklar</vt:lpstr>
      </vt:variant>
      <vt:variant>
        <vt:i4>1</vt:i4>
      </vt:variant>
    </vt:vector>
  </HeadingPairs>
  <TitlesOfParts>
    <vt:vector size="34" baseType="lpstr">
      <vt:lpstr>Genel</vt:lpstr>
      <vt:lpstr>Branş Bazlı Analiz</vt:lpstr>
      <vt:lpstr>Karşılaştırmalı Prim Üretimi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Direkt</vt:lpstr>
      <vt:lpstr>Endirekt</vt:lpstr>
      <vt:lpstr>Toplam</vt:lpstr>
      <vt:lpstr>Branşlar4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2026-07-14T13:13:18Z</dcterms:created>
  <dcterms:modified xsi:type="dcterms:W3CDTF">2026-07-14T14:06:22Z</dcterms:modified>
</cp:coreProperties>
</file>